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3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4.xml" ContentType="application/vnd.openxmlformats-officedocument.drawing+xml"/>
  <Override PartName="/xl/charts/chart45.xml" ContentType="application/vnd.openxmlformats-officedocument.drawingml.chart+xml"/>
  <Override PartName="/xl/drawings/drawing5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6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tables/table1.xml" ContentType="application/vnd.openxmlformats-officedocument.spreadsheetml.table+xml"/>
  <Override PartName="/xl/drawings/drawing7.xml" ContentType="application/vnd.openxmlformats-officedocument.drawing+xml"/>
  <Override PartName="/xl/charts/chart51.xml" ContentType="application/vnd.openxmlformats-officedocument.drawingml.chart+xml"/>
  <Override PartName="/xl/comments2.xml" ContentType="application/vnd.openxmlformats-officedocument.spreadsheetml.comments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9915" yWindow="540" windowWidth="2115" windowHeight="4980" activeTab="12"/>
  </bookViews>
  <sheets>
    <sheet name="Org Chart &amp; P'meters" sheetId="1" r:id="rId1"/>
    <sheet name="Dashboard Console - Entry" sheetId="2" r:id="rId2"/>
    <sheet name="Dashboard Console - Graphs" sheetId="17" r:id="rId3"/>
    <sheet name="Dashboard Console - Graphs Open" sheetId="15" state="hidden" r:id="rId4"/>
    <sheet name="Transaction Flow" sheetId="6" r:id="rId5"/>
    <sheet name="Leave Mgnt &amp; Trainin" sheetId="4" state="hidden" r:id="rId6"/>
    <sheet name="Capacity Forecast" sheetId="18" state="hidden" r:id="rId7"/>
    <sheet name="Blunder List" sheetId="14" state="hidden" r:id="rId8"/>
    <sheet name="Cost Variance Tracker" sheetId="22" state="hidden" r:id="rId9"/>
    <sheet name="Losses" sheetId="25" state="hidden" r:id="rId10"/>
    <sheet name="Working Hrs Ref" sheetId="19" state="hidden" r:id="rId11"/>
    <sheet name="PS &amp; ESAU Ref" sheetId="29" state="hidden" r:id="rId12"/>
    <sheet name="Sheet1" sheetId="30" r:id="rId13"/>
  </sheets>
  <externalReferences>
    <externalReference r:id="rId14"/>
    <externalReference r:id="rId15"/>
    <externalReference r:id="rId16"/>
  </externalReferences>
  <definedNames>
    <definedName name="CBdata" localSheetId="2">#REF!</definedName>
    <definedName name="CBdata" localSheetId="3">#REF!</definedName>
    <definedName name="CBdata">#REF!</definedName>
    <definedName name="data2005">'[1]Cost Data 05_2006 cube'!$A$1:$IV$65536</definedName>
    <definedName name="overalldata">'[2]Template_2006 &amp; 2005 costs'!$A$1:$IV$65536</definedName>
    <definedName name="WBstats">[3]WB_NonFin!$A$1:$IV$65536</definedName>
  </definedNames>
  <calcPr calcId="145621"/>
</workbook>
</file>

<file path=xl/calcChain.xml><?xml version="1.0" encoding="utf-8"?>
<calcChain xmlns="http://schemas.openxmlformats.org/spreadsheetml/2006/main">
  <c r="AA166" i="2" l="1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B5" i="2" l="1"/>
  <c r="AB13" i="2" s="1"/>
  <c r="AG32" i="2"/>
  <c r="AH32" i="2"/>
  <c r="AH171" i="2"/>
  <c r="AG171" i="2"/>
  <c r="AG172" i="2" s="1"/>
  <c r="AG22" i="2"/>
  <c r="AF171" i="2" l="1"/>
  <c r="AF153" i="2"/>
  <c r="AF154" i="2"/>
  <c r="AF155" i="2"/>
  <c r="AF156" i="2"/>
  <c r="AF157" i="2"/>
  <c r="AF152" i="2"/>
  <c r="AF60" i="2"/>
  <c r="AF71" i="2"/>
  <c r="R207" i="2" l="1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Q207" i="2"/>
  <c r="AF207" i="2"/>
  <c r="AE171" i="2" l="1"/>
  <c r="AE80" i="2"/>
  <c r="AE71" i="2"/>
  <c r="AE39" i="2"/>
  <c r="AE41" i="2"/>
  <c r="W171" i="2"/>
  <c r="X171" i="2"/>
  <c r="Y171" i="2"/>
  <c r="Z171" i="2"/>
  <c r="AA171" i="2"/>
  <c r="AB171" i="2"/>
  <c r="AC171" i="2"/>
  <c r="AD171" i="2"/>
  <c r="AD157" i="2"/>
  <c r="AD156" i="2"/>
  <c r="AD155" i="2"/>
  <c r="AD154" i="2"/>
  <c r="AD153" i="2"/>
  <c r="AD60" i="2"/>
  <c r="AD152" i="2" l="1"/>
  <c r="AB185" i="2" l="1"/>
  <c r="AA185" i="2"/>
  <c r="Z185" i="2"/>
  <c r="Y185" i="2"/>
  <c r="X185" i="2"/>
  <c r="AC185" i="2"/>
  <c r="AB100" i="2" l="1"/>
  <c r="AD71" i="2" l="1"/>
  <c r="AA41" i="2"/>
  <c r="AA40" i="2"/>
  <c r="AA39" i="2"/>
  <c r="AA22" i="2"/>
  <c r="AB39" i="2"/>
  <c r="Z40" i="2"/>
  <c r="AD93" i="2" l="1"/>
  <c r="AD91" i="2"/>
  <c r="AD92" i="2"/>
  <c r="AD96" i="2"/>
  <c r="AD95" i="2"/>
  <c r="AD94" i="2"/>
  <c r="Z60" i="2" l="1"/>
  <c r="AA180" i="2" l="1"/>
  <c r="AA60" i="2" l="1"/>
  <c r="O71" i="2" l="1"/>
  <c r="P71" i="2"/>
  <c r="Q71" i="2"/>
  <c r="R71" i="2"/>
  <c r="S71" i="2"/>
  <c r="T71" i="2"/>
  <c r="U71" i="2"/>
  <c r="V71" i="2"/>
  <c r="W71" i="2"/>
  <c r="X71" i="2"/>
  <c r="Y71" i="2"/>
  <c r="Z71" i="2"/>
  <c r="O229" i="29" l="1"/>
  <c r="N229" i="29"/>
  <c r="M229" i="29"/>
  <c r="L229" i="29"/>
  <c r="K229" i="29"/>
  <c r="J229" i="29"/>
  <c r="D229" i="29"/>
  <c r="B233" i="29" s="1"/>
  <c r="G228" i="29"/>
  <c r="F228" i="29"/>
  <c r="E228" i="29"/>
  <c r="G227" i="29"/>
  <c r="F227" i="29"/>
  <c r="I227" i="29" s="1"/>
  <c r="E227" i="29"/>
  <c r="G226" i="29"/>
  <c r="F226" i="29"/>
  <c r="E226" i="29"/>
  <c r="G225" i="29"/>
  <c r="F225" i="29"/>
  <c r="I225" i="29" s="1"/>
  <c r="E225" i="29"/>
  <c r="G224" i="29"/>
  <c r="F224" i="29"/>
  <c r="E224" i="29"/>
  <c r="G223" i="29"/>
  <c r="F223" i="29"/>
  <c r="I223" i="29" s="1"/>
  <c r="E223" i="29"/>
  <c r="F222" i="29"/>
  <c r="I222" i="29" s="1"/>
  <c r="E222" i="29"/>
  <c r="D213" i="29"/>
  <c r="B218" i="29" s="1"/>
  <c r="D212" i="29"/>
  <c r="B217" i="29" s="1"/>
  <c r="D211" i="29"/>
  <c r="B216" i="29" s="1"/>
  <c r="D210" i="29"/>
  <c r="J209" i="29"/>
  <c r="D209" i="29"/>
  <c r="B215" i="29" s="1"/>
  <c r="B38" i="17"/>
  <c r="K15" i="1"/>
  <c r="L15" i="1" s="1"/>
  <c r="AI21" i="4"/>
  <c r="B51" i="17"/>
  <c r="B34" i="17"/>
  <c r="F38" i="2" l="1"/>
  <c r="J38" i="2"/>
  <c r="N38" i="2"/>
  <c r="R38" i="2"/>
  <c r="V38" i="2"/>
  <c r="Z38" i="2"/>
  <c r="AD38" i="2"/>
  <c r="AH38" i="2"/>
  <c r="AL38" i="2"/>
  <c r="AP38" i="2"/>
  <c r="AT38" i="2"/>
  <c r="AX38" i="2"/>
  <c r="BB38" i="2"/>
  <c r="BF38" i="2"/>
  <c r="G38" i="2"/>
  <c r="K38" i="2"/>
  <c r="O38" i="2"/>
  <c r="W38" i="2"/>
  <c r="AE38" i="2"/>
  <c r="AM38" i="2"/>
  <c r="AU38" i="2"/>
  <c r="BC38" i="2"/>
  <c r="D38" i="2"/>
  <c r="H38" i="2"/>
  <c r="L38" i="2"/>
  <c r="P38" i="2"/>
  <c r="T38" i="2"/>
  <c r="X38" i="2"/>
  <c r="AB38" i="2"/>
  <c r="AF38" i="2"/>
  <c r="AJ38" i="2"/>
  <c r="AN38" i="2"/>
  <c r="AR38" i="2"/>
  <c r="AV38" i="2"/>
  <c r="AZ38" i="2"/>
  <c r="BD38" i="2"/>
  <c r="E38" i="2"/>
  <c r="I38" i="2"/>
  <c r="M38" i="2"/>
  <c r="Q38" i="2"/>
  <c r="U38" i="2"/>
  <c r="Y38" i="2"/>
  <c r="AC38" i="2"/>
  <c r="AG38" i="2"/>
  <c r="AK38" i="2"/>
  <c r="AO38" i="2"/>
  <c r="AS38" i="2"/>
  <c r="AW38" i="2"/>
  <c r="BA38" i="2"/>
  <c r="BE38" i="2"/>
  <c r="S38" i="2"/>
  <c r="AA38" i="2"/>
  <c r="AI38" i="2"/>
  <c r="AQ38" i="2"/>
  <c r="AY38" i="2"/>
  <c r="C38" i="2"/>
  <c r="E229" i="29"/>
  <c r="B231" i="29" s="1"/>
  <c r="I226" i="29"/>
  <c r="I224" i="29"/>
  <c r="I229" i="29" s="1"/>
  <c r="B232" i="29" s="1"/>
  <c r="I228" i="29"/>
  <c r="F14" i="19"/>
  <c r="B210" i="17"/>
  <c r="B211" i="17"/>
  <c r="B212" i="17"/>
  <c r="AU212" i="2"/>
  <c r="AI212" i="2"/>
  <c r="W212" i="2"/>
  <c r="K212" i="2"/>
  <c r="C212" i="2"/>
  <c r="D212" i="2" s="1"/>
  <c r="E212" i="2" s="1"/>
  <c r="F212" i="2" s="1"/>
  <c r="G212" i="2" s="1"/>
  <c r="H212" i="2" s="1"/>
  <c r="I212" i="2" s="1"/>
  <c r="J212" i="2" s="1"/>
  <c r="L212" i="2" l="1"/>
  <c r="M212" i="2" s="1"/>
  <c r="N212" i="2" s="1"/>
  <c r="O212" i="2" s="1"/>
  <c r="P212" i="2" s="1"/>
  <c r="Q212" i="2" s="1"/>
  <c r="R212" i="2" s="1"/>
  <c r="S212" i="2" s="1"/>
  <c r="T212" i="2" s="1"/>
  <c r="U212" i="2" s="1"/>
  <c r="V212" i="2" s="1"/>
  <c r="X212" i="2" s="1"/>
  <c r="Y212" i="2" s="1"/>
  <c r="Z212" i="2" s="1"/>
  <c r="AA212" i="2" s="1"/>
  <c r="AB212" i="2" s="1"/>
  <c r="AC212" i="2" s="1"/>
  <c r="AE212" i="2" s="1"/>
  <c r="AF212" i="2" s="1"/>
  <c r="AG212" i="2" s="1"/>
  <c r="AH212" i="2" s="1"/>
  <c r="AJ212" i="2" s="1"/>
  <c r="AK212" i="2" s="1"/>
  <c r="AL212" i="2" s="1"/>
  <c r="AM212" i="2" s="1"/>
  <c r="AN212" i="2" s="1"/>
  <c r="AO212" i="2" s="1"/>
  <c r="AP212" i="2" s="1"/>
  <c r="AQ212" i="2" s="1"/>
  <c r="AR212" i="2" s="1"/>
  <c r="AS212" i="2" s="1"/>
  <c r="AT212" i="2" s="1"/>
  <c r="AV212" i="2" s="1"/>
  <c r="AW212" i="2" s="1"/>
  <c r="AX212" i="2" s="1"/>
  <c r="AY212" i="2" s="1"/>
  <c r="AZ212" i="2" s="1"/>
  <c r="BA212" i="2" s="1"/>
  <c r="BB212" i="2" s="1"/>
  <c r="BC212" i="2" s="1"/>
  <c r="BD212" i="2" s="1"/>
  <c r="BE212" i="2" s="1"/>
  <c r="BF212" i="2" s="1"/>
  <c r="C172" i="2" l="1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L166" i="2" l="1"/>
  <c r="M166" i="2"/>
  <c r="N166" i="2"/>
  <c r="K166" i="2"/>
  <c r="L165" i="2"/>
  <c r="M165" i="2"/>
  <c r="N165" i="2"/>
  <c r="K165" i="2"/>
  <c r="B168" i="17"/>
  <c r="B169" i="17"/>
  <c r="B170" i="17"/>
  <c r="B171" i="17"/>
  <c r="B172" i="17"/>
  <c r="B167" i="17"/>
  <c r="B166" i="17"/>
  <c r="B165" i="17"/>
  <c r="B72" i="17"/>
  <c r="B131" i="2"/>
  <c r="C41" i="19" l="1"/>
  <c r="B36" i="19"/>
  <c r="C17" i="19"/>
  <c r="B12" i="19"/>
  <c r="E4" i="19"/>
  <c r="M20" i="14"/>
  <c r="L20" i="14"/>
  <c r="K20" i="14"/>
  <c r="J20" i="14"/>
  <c r="I20" i="14"/>
  <c r="H20" i="14"/>
  <c r="G20" i="14"/>
  <c r="F20" i="14"/>
  <c r="E20" i="14"/>
  <c r="D20" i="14"/>
  <c r="C20" i="14"/>
  <c r="B20" i="14"/>
  <c r="G9" i="6"/>
  <c r="F9" i="6"/>
  <c r="E9" i="6"/>
  <c r="D9" i="6"/>
  <c r="C9" i="6"/>
  <c r="B41" i="19" l="1"/>
  <c r="B45" i="19" s="1"/>
  <c r="C45" i="19" s="1"/>
  <c r="D45" i="19" s="1"/>
  <c r="B17" i="19"/>
  <c r="J28" i="4"/>
  <c r="I28" i="4"/>
  <c r="H28" i="4"/>
  <c r="G28" i="4"/>
  <c r="F28" i="4"/>
  <c r="E28" i="4"/>
  <c r="D28" i="4"/>
  <c r="C28" i="4"/>
  <c r="J27" i="4" l="1"/>
  <c r="I27" i="4"/>
  <c r="H27" i="4"/>
  <c r="G27" i="4"/>
  <c r="F27" i="4"/>
  <c r="E27" i="4"/>
  <c r="D27" i="4"/>
  <c r="C27" i="4"/>
  <c r="W21" i="4" l="1"/>
  <c r="K21" i="4" l="1"/>
  <c r="AI16" i="4"/>
  <c r="W16" i="4"/>
  <c r="L16" i="4"/>
  <c r="M16" i="4" s="1"/>
  <c r="N16" i="4" s="1"/>
  <c r="O16" i="4" s="1"/>
  <c r="P16" i="4" s="1"/>
  <c r="Q16" i="4" s="1"/>
  <c r="R16" i="4" s="1"/>
  <c r="S16" i="4" s="1"/>
  <c r="T16" i="4" s="1"/>
  <c r="U16" i="4" s="1"/>
  <c r="V16" i="4" s="1"/>
  <c r="K16" i="4"/>
  <c r="AI15" i="4"/>
  <c r="AJ15" i="4" s="1"/>
  <c r="AK15" i="4" s="1"/>
  <c r="AL15" i="4" s="1"/>
  <c r="AM15" i="4" s="1"/>
  <c r="AN15" i="4" s="1"/>
  <c r="AO15" i="4" s="1"/>
  <c r="AP15" i="4" s="1"/>
  <c r="AQ15" i="4" s="1"/>
  <c r="AR15" i="4" s="1"/>
  <c r="AS15" i="4" s="1"/>
  <c r="AT15" i="4" s="1"/>
  <c r="AI17" i="4" l="1"/>
  <c r="X16" i="4"/>
  <c r="W15" i="4"/>
  <c r="W17" i="4" s="1"/>
  <c r="K15" i="4"/>
  <c r="K17" i="4" s="1"/>
  <c r="AI10" i="4"/>
  <c r="K10" i="4"/>
  <c r="L10" i="4" s="1"/>
  <c r="AI7" i="4"/>
  <c r="AI11" i="4" s="1"/>
  <c r="W7" i="4"/>
  <c r="K7" i="4"/>
  <c r="K12" i="4" s="1"/>
  <c r="L12" i="4" s="1"/>
  <c r="M12" i="4" s="1"/>
  <c r="N12" i="4" s="1"/>
  <c r="O12" i="4" s="1"/>
  <c r="P12" i="4" s="1"/>
  <c r="Q12" i="4" s="1"/>
  <c r="R12" i="4" s="1"/>
  <c r="S12" i="4" s="1"/>
  <c r="T12" i="4" s="1"/>
  <c r="U12" i="4" s="1"/>
  <c r="V12" i="4" s="1"/>
  <c r="C7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X15" i="4" l="1"/>
  <c r="X17" i="4" s="1"/>
  <c r="L15" i="4"/>
  <c r="Y16" i="4"/>
  <c r="B5" i="18"/>
  <c r="B36" i="18" s="1"/>
  <c r="B195" i="15"/>
  <c r="B194" i="15"/>
  <c r="L17" i="4" l="1"/>
  <c r="M15" i="4"/>
  <c r="Z16" i="4"/>
  <c r="AA16" i="4" s="1"/>
  <c r="AB16" i="4" s="1"/>
  <c r="AC16" i="4" s="1"/>
  <c r="AD16" i="4" s="1"/>
  <c r="AE16" i="4" s="1"/>
  <c r="AF16" i="4" s="1"/>
  <c r="AG16" i="4" s="1"/>
  <c r="AH16" i="4" s="1"/>
  <c r="B193" i="15"/>
  <c r="M17" i="4" l="1"/>
  <c r="N15" i="4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179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62" i="15"/>
  <c r="B161" i="15"/>
  <c r="B160" i="15"/>
  <c r="B159" i="15"/>
  <c r="B158" i="15"/>
  <c r="B151" i="15"/>
  <c r="B150" i="15"/>
  <c r="B149" i="15"/>
  <c r="B142" i="15"/>
  <c r="B141" i="15"/>
  <c r="B140" i="15"/>
  <c r="B139" i="15"/>
  <c r="B138" i="15"/>
  <c r="B137" i="15"/>
  <c r="N17" i="4" l="1"/>
  <c r="O15" i="4"/>
  <c r="B131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98" i="15"/>
  <c r="B97" i="15"/>
  <c r="B90" i="15"/>
  <c r="B89" i="15"/>
  <c r="B82" i="15"/>
  <c r="B81" i="15"/>
  <c r="B80" i="15"/>
  <c r="B73" i="15"/>
  <c r="B72" i="15"/>
  <c r="B71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O17" i="4" l="1"/>
  <c r="P15" i="4"/>
  <c r="B47" i="15"/>
  <c r="P17" i="4" l="1"/>
  <c r="Q15" i="4"/>
  <c r="B46" i="15"/>
  <c r="B45" i="15"/>
  <c r="B44" i="15"/>
  <c r="B43" i="15"/>
  <c r="B42" i="15"/>
  <c r="B41" i="15"/>
  <c r="B40" i="15"/>
  <c r="Q17" i="4" l="1"/>
  <c r="R15" i="4"/>
  <c r="B39" i="15"/>
  <c r="B38" i="15"/>
  <c r="B37" i="15"/>
  <c r="B36" i="15"/>
  <c r="B35" i="15"/>
  <c r="B34" i="15"/>
  <c r="B33" i="15"/>
  <c r="B32" i="15"/>
  <c r="B31" i="15"/>
  <c r="B30" i="15"/>
  <c r="B29" i="15"/>
  <c r="B28" i="15"/>
  <c r="B27" i="15"/>
  <c r="B26" i="15"/>
  <c r="B25" i="15"/>
  <c r="B24" i="15"/>
  <c r="B23" i="15"/>
  <c r="B22" i="15"/>
  <c r="B21" i="15"/>
  <c r="B20" i="15"/>
  <c r="B19" i="15"/>
  <c r="B18" i="15"/>
  <c r="B17" i="15"/>
  <c r="B16" i="15"/>
  <c r="B15" i="15"/>
  <c r="B14" i="15"/>
  <c r="B13" i="15"/>
  <c r="B12" i="15"/>
  <c r="B11" i="15"/>
  <c r="B10" i="15"/>
  <c r="B9" i="15"/>
  <c r="B8" i="15"/>
  <c r="B7" i="15"/>
  <c r="B6" i="15"/>
  <c r="B5" i="15"/>
  <c r="B4" i="15"/>
  <c r="B3" i="15"/>
  <c r="R17" i="4" l="1"/>
  <c r="S15" i="4"/>
  <c r="S17" i="4" l="1"/>
  <c r="T15" i="4"/>
  <c r="T2" i="15"/>
  <c r="U2" i="15" s="1"/>
  <c r="V2" i="15" s="1"/>
  <c r="T17" i="4" l="1"/>
  <c r="U15" i="4"/>
  <c r="B2" i="15"/>
  <c r="B208" i="17"/>
  <c r="B207" i="17"/>
  <c r="B206" i="17"/>
  <c r="B205" i="17"/>
  <c r="U17" i="4" l="1"/>
  <c r="V15" i="4"/>
  <c r="V17" i="4" s="1"/>
  <c r="E2" i="15"/>
  <c r="D2" i="15"/>
  <c r="C2" i="15"/>
  <c r="B204" i="17"/>
  <c r="C193" i="15" l="1"/>
  <c r="C192" i="15"/>
  <c r="C191" i="15"/>
  <c r="C190" i="15"/>
  <c r="C189" i="15"/>
  <c r="C188" i="15"/>
  <c r="C187" i="15"/>
  <c r="C186" i="15"/>
  <c r="C184" i="15"/>
  <c r="C183" i="15"/>
  <c r="C182" i="15"/>
  <c r="C181" i="15"/>
  <c r="C179" i="15"/>
  <c r="C178" i="15"/>
  <c r="C177" i="15"/>
  <c r="C176" i="15"/>
  <c r="C175" i="15"/>
  <c r="C174" i="15"/>
  <c r="C172" i="15"/>
  <c r="C171" i="15"/>
  <c r="C169" i="15"/>
  <c r="C168" i="15"/>
  <c r="C166" i="15"/>
  <c r="C165" i="15"/>
  <c r="C163" i="15"/>
  <c r="C162" i="15"/>
  <c r="C161" i="15"/>
  <c r="C160" i="15"/>
  <c r="C159" i="15"/>
  <c r="C151" i="15"/>
  <c r="C150" i="15"/>
  <c r="C148" i="15"/>
  <c r="C147" i="15"/>
  <c r="C146" i="15"/>
  <c r="C145" i="15"/>
  <c r="C144" i="15"/>
  <c r="C143" i="15"/>
  <c r="C142" i="15"/>
  <c r="C141" i="15"/>
  <c r="C140" i="15"/>
  <c r="C139" i="15"/>
  <c r="C138" i="15"/>
  <c r="C137" i="15"/>
  <c r="C123" i="15"/>
  <c r="C122" i="15"/>
  <c r="C121" i="15"/>
  <c r="C119" i="15"/>
  <c r="C118" i="15"/>
  <c r="C117" i="15"/>
  <c r="C116" i="15"/>
  <c r="C115" i="15"/>
  <c r="C114" i="15"/>
  <c r="C113" i="15"/>
  <c r="C112" i="15"/>
  <c r="C111" i="15"/>
  <c r="C110" i="15"/>
  <c r="C109" i="15"/>
  <c r="C108" i="15"/>
  <c r="C107" i="15"/>
  <c r="C98" i="15"/>
  <c r="C97" i="15"/>
  <c r="C90" i="15"/>
  <c r="C89" i="15"/>
  <c r="C82" i="15"/>
  <c r="C79" i="15"/>
  <c r="C78" i="15"/>
  <c r="C77" i="15"/>
  <c r="C76" i="15"/>
  <c r="C75" i="15"/>
  <c r="C74" i="15"/>
  <c r="C73" i="15"/>
  <c r="C72" i="15"/>
  <c r="C70" i="15"/>
  <c r="C69" i="15"/>
  <c r="C68" i="15"/>
  <c r="C67" i="15"/>
  <c r="C66" i="15"/>
  <c r="C65" i="15"/>
  <c r="C64" i="15"/>
  <c r="C63" i="15"/>
  <c r="C62" i="15"/>
  <c r="C61" i="15"/>
  <c r="C59" i="15"/>
  <c r="C58" i="15"/>
  <c r="C57" i="15"/>
  <c r="C56" i="15"/>
  <c r="C55" i="15"/>
  <c r="C54" i="15"/>
  <c r="C53" i="15"/>
  <c r="C45" i="15"/>
  <c r="C44" i="15"/>
  <c r="C43" i="15"/>
  <c r="C42" i="15"/>
  <c r="C41" i="15"/>
  <c r="C38" i="15"/>
  <c r="C36" i="15"/>
  <c r="C35" i="15"/>
  <c r="C25" i="15"/>
  <c r="C24" i="15"/>
  <c r="C23" i="15"/>
  <c r="C21" i="15"/>
  <c r="C20" i="15"/>
  <c r="C19" i="15"/>
  <c r="C18" i="15"/>
  <c r="C17" i="15"/>
  <c r="C16" i="15"/>
  <c r="C15" i="15"/>
  <c r="C12" i="15"/>
  <c r="C11" i="15"/>
  <c r="C7" i="15"/>
  <c r="C6" i="15"/>
  <c r="C4" i="15"/>
  <c r="C3" i="15"/>
  <c r="D193" i="15"/>
  <c r="D192" i="15"/>
  <c r="D191" i="15"/>
  <c r="D190" i="15"/>
  <c r="D189" i="15"/>
  <c r="D188" i="15"/>
  <c r="D187" i="15"/>
  <c r="D186" i="15"/>
  <c r="D184" i="15"/>
  <c r="D183" i="15"/>
  <c r="D182" i="15"/>
  <c r="D181" i="15"/>
  <c r="D178" i="15"/>
  <c r="D177" i="15"/>
  <c r="D176" i="15"/>
  <c r="D175" i="15"/>
  <c r="D174" i="15"/>
  <c r="D172" i="15"/>
  <c r="D171" i="15"/>
  <c r="D169" i="15"/>
  <c r="D168" i="15"/>
  <c r="D166" i="15"/>
  <c r="D165" i="15"/>
  <c r="D163" i="15"/>
  <c r="D162" i="15"/>
  <c r="D161" i="15"/>
  <c r="D160" i="15"/>
  <c r="D159" i="15"/>
  <c r="D151" i="15"/>
  <c r="D150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23" i="15"/>
  <c r="D122" i="15"/>
  <c r="D121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98" i="15"/>
  <c r="D97" i="15"/>
  <c r="D90" i="15"/>
  <c r="D89" i="15"/>
  <c r="D82" i="15"/>
  <c r="D79" i="15"/>
  <c r="D78" i="15"/>
  <c r="D77" i="15"/>
  <c r="D76" i="15"/>
  <c r="D75" i="15"/>
  <c r="D74" i="15"/>
  <c r="D73" i="15"/>
  <c r="D72" i="15"/>
  <c r="D70" i="15"/>
  <c r="D69" i="15"/>
  <c r="D68" i="15"/>
  <c r="D67" i="15"/>
  <c r="D66" i="15"/>
  <c r="D65" i="15"/>
  <c r="D64" i="15"/>
  <c r="D63" i="15"/>
  <c r="D62" i="15"/>
  <c r="D61" i="15"/>
  <c r="D59" i="15"/>
  <c r="D58" i="15"/>
  <c r="D57" i="15"/>
  <c r="D56" i="15"/>
  <c r="D55" i="15"/>
  <c r="D54" i="15"/>
  <c r="D53" i="15"/>
  <c r="D45" i="15"/>
  <c r="D44" i="15"/>
  <c r="D43" i="15"/>
  <c r="D42" i="15"/>
  <c r="D41" i="15"/>
  <c r="D38" i="15"/>
  <c r="D36" i="15"/>
  <c r="D35" i="15"/>
  <c r="D25" i="15"/>
  <c r="D24" i="15"/>
  <c r="D23" i="15"/>
  <c r="D21" i="15"/>
  <c r="D20" i="15"/>
  <c r="D19" i="15"/>
  <c r="D18" i="15"/>
  <c r="D17" i="15"/>
  <c r="D16" i="15"/>
  <c r="D15" i="15"/>
  <c r="D12" i="15"/>
  <c r="D11" i="15"/>
  <c r="D7" i="15"/>
  <c r="D6" i="15"/>
  <c r="D4" i="15"/>
  <c r="D3" i="15"/>
  <c r="E193" i="15"/>
  <c r="E192" i="15"/>
  <c r="E191" i="15"/>
  <c r="E190" i="15"/>
  <c r="E189" i="15"/>
  <c r="E188" i="15"/>
  <c r="E187" i="15"/>
  <c r="E186" i="15"/>
  <c r="E184" i="15"/>
  <c r="E183" i="15"/>
  <c r="E182" i="15"/>
  <c r="E181" i="15"/>
  <c r="E178" i="15"/>
  <c r="E177" i="15"/>
  <c r="E176" i="15"/>
  <c r="E175" i="15"/>
  <c r="E174" i="15"/>
  <c r="E172" i="15"/>
  <c r="E171" i="15"/>
  <c r="E169" i="15"/>
  <c r="E168" i="15"/>
  <c r="E166" i="15"/>
  <c r="E165" i="15"/>
  <c r="E163" i="15"/>
  <c r="E162" i="15"/>
  <c r="E161" i="15"/>
  <c r="E160" i="15"/>
  <c r="E159" i="15"/>
  <c r="E151" i="15"/>
  <c r="E150" i="15"/>
  <c r="E148" i="15"/>
  <c r="E147" i="15"/>
  <c r="E146" i="15"/>
  <c r="E145" i="15"/>
  <c r="E144" i="15"/>
  <c r="E143" i="15"/>
  <c r="E142" i="15"/>
  <c r="E141" i="15"/>
  <c r="E140" i="15"/>
  <c r="E139" i="15"/>
  <c r="E138" i="15"/>
  <c r="E137" i="15"/>
  <c r="E123" i="15"/>
  <c r="E122" i="15"/>
  <c r="E121" i="15"/>
  <c r="E119" i="15"/>
  <c r="E118" i="15"/>
  <c r="E117" i="15"/>
  <c r="E116" i="15"/>
  <c r="E115" i="15"/>
  <c r="E114" i="15"/>
  <c r="E113" i="15"/>
  <c r="E112" i="15"/>
  <c r="E111" i="15"/>
  <c r="E110" i="15"/>
  <c r="E109" i="15"/>
  <c r="E108" i="15"/>
  <c r="E107" i="15"/>
  <c r="E98" i="15"/>
  <c r="E97" i="15"/>
  <c r="E90" i="15"/>
  <c r="E89" i="15"/>
  <c r="E82" i="15"/>
  <c r="E79" i="15"/>
  <c r="E78" i="15"/>
  <c r="E77" i="15"/>
  <c r="E76" i="15"/>
  <c r="E75" i="15"/>
  <c r="E74" i="15"/>
  <c r="E73" i="15"/>
  <c r="E72" i="15"/>
  <c r="E70" i="15"/>
  <c r="E69" i="15"/>
  <c r="E68" i="15"/>
  <c r="E67" i="15"/>
  <c r="E66" i="15"/>
  <c r="E65" i="15"/>
  <c r="E64" i="15"/>
  <c r="E63" i="15"/>
  <c r="E62" i="15"/>
  <c r="E61" i="15"/>
  <c r="E59" i="15"/>
  <c r="E58" i="15"/>
  <c r="E57" i="15"/>
  <c r="E56" i="15"/>
  <c r="E55" i="15"/>
  <c r="E54" i="15"/>
  <c r="E45" i="15"/>
  <c r="E44" i="15"/>
  <c r="E43" i="15"/>
  <c r="E42" i="15"/>
  <c r="E41" i="15"/>
  <c r="E38" i="15"/>
  <c r="E36" i="15"/>
  <c r="E35" i="15"/>
  <c r="E25" i="15"/>
  <c r="E24" i="15"/>
  <c r="E23" i="15"/>
  <c r="E21" i="15"/>
  <c r="E20" i="15"/>
  <c r="E19" i="15"/>
  <c r="E18" i="15"/>
  <c r="E17" i="15"/>
  <c r="E16" i="15"/>
  <c r="E15" i="15"/>
  <c r="E12" i="15"/>
  <c r="E11" i="15"/>
  <c r="E7" i="15"/>
  <c r="E6" i="15"/>
  <c r="E4" i="15"/>
  <c r="E3" i="15"/>
  <c r="B203" i="17"/>
  <c r="B201" i="17"/>
  <c r="B200" i="17"/>
  <c r="B199" i="17" l="1"/>
  <c r="B198" i="17"/>
  <c r="B197" i="17"/>
  <c r="B196" i="17"/>
  <c r="B195" i="17"/>
  <c r="B194" i="17" l="1"/>
  <c r="B193" i="17"/>
  <c r="B192" i="17"/>
  <c r="B191" i="17"/>
  <c r="B190" i="17"/>
  <c r="B189" i="17"/>
  <c r="B188" i="17"/>
  <c r="B187" i="17"/>
  <c r="B186" i="17"/>
  <c r="B185" i="17"/>
  <c r="B184" i="17"/>
  <c r="B183" i="17"/>
  <c r="B182" i="17"/>
  <c r="B181" i="17"/>
  <c r="B180" i="17" l="1"/>
  <c r="B179" i="17"/>
  <c r="B178" i="17"/>
  <c r="B177" i="17"/>
  <c r="B176" i="17"/>
  <c r="B175" i="17"/>
  <c r="B174" i="17"/>
  <c r="B173" i="17"/>
  <c r="B164" i="17"/>
  <c r="B163" i="17"/>
  <c r="B162" i="17"/>
  <c r="B161" i="17"/>
  <c r="B160" i="17"/>
  <c r="B159" i="17"/>
  <c r="B158" i="17" l="1"/>
  <c r="B151" i="17" l="1"/>
  <c r="B150" i="17"/>
  <c r="B149" i="17"/>
  <c r="B142" i="17"/>
  <c r="B141" i="17"/>
  <c r="B140" i="17"/>
  <c r="B139" i="17"/>
  <c r="B138" i="17"/>
  <c r="B137" i="17"/>
  <c r="B123" i="17" l="1"/>
  <c r="B122" i="17"/>
  <c r="B121" i="17"/>
  <c r="B120" i="17" l="1"/>
  <c r="B119" i="17"/>
  <c r="B118" i="17"/>
  <c r="B117" i="17"/>
  <c r="B116" i="17"/>
  <c r="B115" i="17"/>
  <c r="B114" i="17"/>
  <c r="B113" i="17"/>
  <c r="B112" i="17"/>
  <c r="B111" i="17"/>
  <c r="B110" i="17"/>
  <c r="B109" i="17"/>
  <c r="B108" i="17"/>
  <c r="B107" i="17"/>
  <c r="B106" i="17"/>
  <c r="B105" i="17"/>
  <c r="B98" i="17"/>
  <c r="B97" i="17"/>
  <c r="B90" i="17" l="1"/>
  <c r="B89" i="17"/>
  <c r="B82" i="17"/>
  <c r="B81" i="17"/>
  <c r="B80" i="17"/>
  <c r="B73" i="17"/>
  <c r="B71" i="17" l="1"/>
  <c r="B64" i="17"/>
  <c r="B62" i="17"/>
  <c r="B61" i="17"/>
  <c r="B60" i="17"/>
  <c r="B59" i="17"/>
  <c r="B58" i="17"/>
  <c r="B53" i="17"/>
  <c r="B52" i="17"/>
  <c r="B50" i="17"/>
  <c r="B49" i="17"/>
  <c r="B48" i="17"/>
  <c r="B47" i="17"/>
  <c r="B46" i="17"/>
  <c r="B45" i="17"/>
  <c r="B44" i="17"/>
  <c r="B41" i="17"/>
  <c r="B40" i="17"/>
  <c r="B39" i="17"/>
  <c r="B37" i="17" l="1"/>
  <c r="B36" i="17"/>
  <c r="B35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4" i="17" l="1"/>
  <c r="B13" i="17" l="1"/>
  <c r="B12" i="17"/>
  <c r="B11" i="17"/>
  <c r="B10" i="17" l="1"/>
  <c r="B9" i="17" l="1"/>
  <c r="B8" i="17"/>
  <c r="B7" i="17"/>
  <c r="B6" i="17"/>
  <c r="B5" i="17"/>
  <c r="B4" i="17"/>
  <c r="B3" i="17"/>
  <c r="T2" i="17" l="1"/>
  <c r="U2" i="17" s="1"/>
  <c r="B2" i="17" l="1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E194" i="15" s="1"/>
  <c r="J194" i="2"/>
  <c r="D194" i="15" s="1"/>
  <c r="I194" i="2"/>
  <c r="C194" i="15" s="1"/>
  <c r="H194" i="2"/>
  <c r="G194" i="2"/>
  <c r="F194" i="2"/>
  <c r="E194" i="2"/>
  <c r="D194" i="2"/>
  <c r="C194" i="2"/>
  <c r="D2" i="17" l="1"/>
  <c r="D38" i="17" s="1"/>
  <c r="C2" i="17"/>
  <c r="C38" i="17" s="1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E180" i="15" s="1"/>
  <c r="J180" i="2"/>
  <c r="D180" i="15" s="1"/>
  <c r="I180" i="2"/>
  <c r="C180" i="15" s="1"/>
  <c r="H180" i="2"/>
  <c r="G180" i="2"/>
  <c r="F180" i="2"/>
  <c r="E180" i="2"/>
  <c r="D180" i="2"/>
  <c r="C180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E157" i="2"/>
  <c r="AC157" i="2"/>
  <c r="AB157" i="2"/>
  <c r="AA157" i="2"/>
  <c r="X157" i="2"/>
  <c r="W157" i="2"/>
  <c r="V157" i="2"/>
  <c r="U157" i="2"/>
  <c r="S157" i="2"/>
  <c r="R157" i="2"/>
  <c r="Q157" i="2"/>
  <c r="P157" i="2"/>
  <c r="O157" i="2"/>
  <c r="N157" i="2"/>
  <c r="M157" i="2"/>
  <c r="L157" i="2"/>
  <c r="K157" i="2"/>
  <c r="E157" i="15" s="1"/>
  <c r="J157" i="2"/>
  <c r="D157" i="15" s="1"/>
  <c r="I157" i="2"/>
  <c r="C157" i="15" s="1"/>
  <c r="H157" i="2"/>
  <c r="G157" i="2"/>
  <c r="F157" i="2"/>
  <c r="E157" i="2"/>
  <c r="D157" i="2"/>
  <c r="C157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E156" i="2"/>
  <c r="AC156" i="2"/>
  <c r="AB156" i="2"/>
  <c r="AA156" i="2"/>
  <c r="S156" i="2"/>
  <c r="R156" i="2"/>
  <c r="Q156" i="2"/>
  <c r="P156" i="2"/>
  <c r="O156" i="2"/>
  <c r="N156" i="2"/>
  <c r="M156" i="2"/>
  <c r="L156" i="2"/>
  <c r="K156" i="2"/>
  <c r="E156" i="15" s="1"/>
  <c r="J156" i="2"/>
  <c r="D156" i="15" s="1"/>
  <c r="I156" i="2"/>
  <c r="C156" i="15" s="1"/>
  <c r="H156" i="2"/>
  <c r="G156" i="2"/>
  <c r="F156" i="2"/>
  <c r="E156" i="2"/>
  <c r="D156" i="2"/>
  <c r="C156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E155" i="2"/>
  <c r="AC155" i="2"/>
  <c r="AB155" i="2"/>
  <c r="AA155" i="2"/>
  <c r="S155" i="2"/>
  <c r="R155" i="2"/>
  <c r="Q155" i="2"/>
  <c r="P155" i="2"/>
  <c r="O155" i="2"/>
  <c r="N155" i="2"/>
  <c r="M155" i="2"/>
  <c r="L155" i="2"/>
  <c r="K155" i="2"/>
  <c r="E155" i="15" s="1"/>
  <c r="J155" i="2"/>
  <c r="D155" i="15" s="1"/>
  <c r="I155" i="2"/>
  <c r="C155" i="15" s="1"/>
  <c r="H155" i="2"/>
  <c r="G155" i="2"/>
  <c r="F155" i="2"/>
  <c r="E155" i="2"/>
  <c r="D155" i="2"/>
  <c r="C155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E154" i="2"/>
  <c r="AC154" i="2"/>
  <c r="AB154" i="2"/>
  <c r="AA154" i="2"/>
  <c r="S154" i="2"/>
  <c r="R154" i="2"/>
  <c r="Q154" i="2"/>
  <c r="P154" i="2"/>
  <c r="O154" i="2"/>
  <c r="N154" i="2"/>
  <c r="M154" i="2"/>
  <c r="L154" i="2"/>
  <c r="K154" i="2"/>
  <c r="E154" i="15" s="1"/>
  <c r="J154" i="2"/>
  <c r="D154" i="15" s="1"/>
  <c r="I154" i="2"/>
  <c r="C154" i="15" s="1"/>
  <c r="H154" i="2"/>
  <c r="G154" i="2"/>
  <c r="F154" i="2"/>
  <c r="E154" i="2"/>
  <c r="D154" i="2"/>
  <c r="C154" i="2"/>
  <c r="BF15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E153" i="2"/>
  <c r="AC153" i="2"/>
  <c r="AB153" i="2"/>
  <c r="AA153" i="2"/>
  <c r="S153" i="2"/>
  <c r="R153" i="2"/>
  <c r="Q153" i="2"/>
  <c r="P153" i="2"/>
  <c r="O153" i="2"/>
  <c r="N153" i="2"/>
  <c r="M153" i="2"/>
  <c r="L153" i="2"/>
  <c r="K153" i="2"/>
  <c r="E153" i="15" s="1"/>
  <c r="J153" i="2"/>
  <c r="D153" i="15" s="1"/>
  <c r="I153" i="2"/>
  <c r="C153" i="15" s="1"/>
  <c r="H153" i="2"/>
  <c r="G153" i="2"/>
  <c r="F153" i="2"/>
  <c r="E153" i="2"/>
  <c r="D153" i="2"/>
  <c r="C153" i="2"/>
  <c r="BF152" i="2"/>
  <c r="BE152" i="2"/>
  <c r="BD152" i="2"/>
  <c r="BC152" i="2"/>
  <c r="BB152" i="2"/>
  <c r="BA152" i="2"/>
  <c r="AZ152" i="2"/>
  <c r="AY152" i="2"/>
  <c r="AX152" i="2"/>
  <c r="AW152" i="2"/>
  <c r="AV152" i="2"/>
  <c r="AU152" i="2"/>
  <c r="AT152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E152" i="2"/>
  <c r="AC152" i="2"/>
  <c r="AB152" i="2"/>
  <c r="AA152" i="2"/>
  <c r="S152" i="2"/>
  <c r="R152" i="2"/>
  <c r="Q152" i="2"/>
  <c r="P152" i="2"/>
  <c r="O152" i="2"/>
  <c r="N152" i="2"/>
  <c r="M152" i="2"/>
  <c r="L152" i="2"/>
  <c r="K152" i="2"/>
  <c r="E152" i="15" s="1"/>
  <c r="J152" i="2"/>
  <c r="D152" i="15" s="1"/>
  <c r="I152" i="2"/>
  <c r="C152" i="15" s="1"/>
  <c r="H152" i="2"/>
  <c r="G152" i="2"/>
  <c r="F152" i="2"/>
  <c r="E152" i="2"/>
  <c r="D152" i="2"/>
  <c r="C152" i="2"/>
  <c r="BF149" i="2"/>
  <c r="BE149" i="2"/>
  <c r="BD149" i="2"/>
  <c r="BC149" i="2"/>
  <c r="BB149" i="2"/>
  <c r="BA149" i="2"/>
  <c r="AZ149" i="2"/>
  <c r="AY149" i="2"/>
  <c r="AX149" i="2"/>
  <c r="AW149" i="2"/>
  <c r="AV149" i="2"/>
  <c r="AU149" i="2"/>
  <c r="AT149" i="2"/>
  <c r="AS149" i="2"/>
  <c r="AR149" i="2"/>
  <c r="AQ149" i="2"/>
  <c r="AP149" i="2"/>
  <c r="AO149" i="2"/>
  <c r="AN149" i="2"/>
  <c r="AM149" i="2"/>
  <c r="AL149" i="2"/>
  <c r="AL158" i="2" s="1"/>
  <c r="AK149" i="2"/>
  <c r="AK158" i="2" s="1"/>
  <c r="AJ149" i="2"/>
  <c r="AJ158" i="2" s="1"/>
  <c r="AI149" i="2"/>
  <c r="AI158" i="2" s="1"/>
  <c r="AH149" i="2"/>
  <c r="AH158" i="2" s="1"/>
  <c r="AG149" i="2"/>
  <c r="AG158" i="2" s="1"/>
  <c r="AF149" i="2"/>
  <c r="AF158" i="2" s="1"/>
  <c r="AE149" i="2"/>
  <c r="AE158" i="2" s="1"/>
  <c r="AD149" i="2"/>
  <c r="AD158" i="2" s="1"/>
  <c r="AC149" i="2"/>
  <c r="AC158" i="2" s="1"/>
  <c r="AB149" i="2"/>
  <c r="AB158" i="2" s="1"/>
  <c r="AA149" i="2"/>
  <c r="AA158" i="2" s="1"/>
  <c r="Z149" i="2"/>
  <c r="Z158" i="2" s="1"/>
  <c r="Y149" i="2"/>
  <c r="Y158" i="2" s="1"/>
  <c r="X149" i="2"/>
  <c r="X158" i="2" s="1"/>
  <c r="W149" i="2"/>
  <c r="W158" i="2" s="1"/>
  <c r="V149" i="2"/>
  <c r="U149" i="2"/>
  <c r="T149" i="2"/>
  <c r="N149" i="2"/>
  <c r="M149" i="2"/>
  <c r="L149" i="2"/>
  <c r="K149" i="2"/>
  <c r="E149" i="15" s="1"/>
  <c r="J149" i="2"/>
  <c r="D149" i="15" s="1"/>
  <c r="I149" i="2"/>
  <c r="C149" i="15" s="1"/>
  <c r="H149" i="2"/>
  <c r="G149" i="2"/>
  <c r="F149" i="2"/>
  <c r="E149" i="2"/>
  <c r="D149" i="2"/>
  <c r="C149" i="2"/>
  <c r="U153" i="2" l="1"/>
  <c r="U155" i="2"/>
  <c r="U152" i="2"/>
  <c r="U154" i="2"/>
  <c r="U156" i="2"/>
  <c r="Y153" i="2"/>
  <c r="Y155" i="2"/>
  <c r="Y152" i="2"/>
  <c r="Y157" i="2"/>
  <c r="Y154" i="2"/>
  <c r="Y156" i="2"/>
  <c r="T153" i="2"/>
  <c r="T154" i="2"/>
  <c r="T155" i="2"/>
  <c r="T156" i="2"/>
  <c r="T152" i="2"/>
  <c r="X154" i="2"/>
  <c r="X156" i="2"/>
  <c r="X153" i="2"/>
  <c r="X155" i="2"/>
  <c r="X152" i="2"/>
  <c r="W154" i="2"/>
  <c r="W156" i="2"/>
  <c r="W153" i="2"/>
  <c r="W155" i="2"/>
  <c r="W152" i="2"/>
  <c r="V153" i="2"/>
  <c r="V155" i="2"/>
  <c r="V152" i="2"/>
  <c r="V154" i="2"/>
  <c r="V156" i="2"/>
  <c r="Z153" i="2"/>
  <c r="Z155" i="2"/>
  <c r="Z152" i="2"/>
  <c r="Z154" i="2"/>
  <c r="Z156" i="2"/>
  <c r="Z157" i="2"/>
  <c r="D206" i="17"/>
  <c r="D199" i="17"/>
  <c r="D195" i="17"/>
  <c r="D191" i="17"/>
  <c r="D186" i="17"/>
  <c r="D181" i="17"/>
  <c r="D176" i="17"/>
  <c r="D172" i="17"/>
  <c r="D168" i="17"/>
  <c r="D160" i="17"/>
  <c r="D156" i="17"/>
  <c r="D152" i="17"/>
  <c r="D147" i="17"/>
  <c r="D207" i="17"/>
  <c r="D196" i="17"/>
  <c r="D192" i="17"/>
  <c r="D187" i="17"/>
  <c r="D182" i="17"/>
  <c r="D178" i="17"/>
  <c r="D169" i="17"/>
  <c r="D165" i="17"/>
  <c r="D161" i="17"/>
  <c r="D157" i="17"/>
  <c r="D153" i="17"/>
  <c r="D148" i="17"/>
  <c r="D144" i="17"/>
  <c r="D139" i="17"/>
  <c r="D122" i="17"/>
  <c r="D208" i="17"/>
  <c r="D204" i="17"/>
  <c r="D197" i="17"/>
  <c r="D193" i="17"/>
  <c r="D189" i="17"/>
  <c r="D184" i="17"/>
  <c r="D179" i="17"/>
  <c r="D174" i="17"/>
  <c r="D166" i="17"/>
  <c r="D162" i="17"/>
  <c r="D154" i="17"/>
  <c r="D149" i="17"/>
  <c r="D145" i="17"/>
  <c r="D205" i="17"/>
  <c r="D198" i="17"/>
  <c r="D194" i="17"/>
  <c r="D190" i="17"/>
  <c r="D180" i="17"/>
  <c r="D175" i="17"/>
  <c r="D171" i="17"/>
  <c r="D163" i="17"/>
  <c r="D159" i="17"/>
  <c r="D155" i="17"/>
  <c r="D150" i="17"/>
  <c r="D146" i="17"/>
  <c r="D141" i="17"/>
  <c r="D137" i="17"/>
  <c r="D121" i="17"/>
  <c r="D117" i="17"/>
  <c r="D113" i="17"/>
  <c r="D109" i="17"/>
  <c r="D78" i="17"/>
  <c r="D74" i="17"/>
  <c r="D69" i="17"/>
  <c r="D65" i="17"/>
  <c r="D59" i="17"/>
  <c r="D45" i="17"/>
  <c r="D25" i="17"/>
  <c r="D138" i="17"/>
  <c r="D118" i="17"/>
  <c r="D114" i="17"/>
  <c r="D110" i="17"/>
  <c r="D97" i="17"/>
  <c r="D79" i="17"/>
  <c r="D75" i="17"/>
  <c r="D70" i="17"/>
  <c r="D66" i="17"/>
  <c r="D4" i="17"/>
  <c r="D212" i="17"/>
  <c r="D140" i="17"/>
  <c r="D119" i="17"/>
  <c r="D115" i="17"/>
  <c r="D111" i="17"/>
  <c r="D98" i="17"/>
  <c r="D89" i="17"/>
  <c r="D76" i="17"/>
  <c r="D67" i="17"/>
  <c r="D61" i="17"/>
  <c r="D143" i="17"/>
  <c r="D68" i="17"/>
  <c r="D36" i="17"/>
  <c r="D23" i="17"/>
  <c r="D11" i="17"/>
  <c r="D3" i="17"/>
  <c r="D108" i="17"/>
  <c r="D72" i="17"/>
  <c r="D44" i="17"/>
  <c r="D21" i="17"/>
  <c r="D19" i="17"/>
  <c r="D6" i="17"/>
  <c r="E61" i="18" s="1"/>
  <c r="D112" i="17"/>
  <c r="D77" i="17"/>
  <c r="D24" i="17"/>
  <c r="D12" i="17"/>
  <c r="D116" i="17"/>
  <c r="D62" i="17"/>
  <c r="D20" i="17"/>
  <c r="D7" i="17"/>
  <c r="D211" i="17"/>
  <c r="C207" i="17"/>
  <c r="C196" i="17"/>
  <c r="C192" i="17"/>
  <c r="C187" i="17"/>
  <c r="C182" i="17"/>
  <c r="C178" i="17"/>
  <c r="C169" i="17"/>
  <c r="C165" i="17"/>
  <c r="C161" i="17"/>
  <c r="C157" i="17"/>
  <c r="C153" i="17"/>
  <c r="C148" i="17"/>
  <c r="C208" i="17"/>
  <c r="C204" i="17"/>
  <c r="C197" i="17"/>
  <c r="C193" i="17"/>
  <c r="C189" i="17"/>
  <c r="C184" i="17"/>
  <c r="C179" i="17"/>
  <c r="C174" i="17"/>
  <c r="C166" i="17"/>
  <c r="C162" i="17"/>
  <c r="C154" i="17"/>
  <c r="C149" i="17"/>
  <c r="C145" i="17"/>
  <c r="C140" i="17"/>
  <c r="C205" i="17"/>
  <c r="C198" i="17"/>
  <c r="C194" i="17"/>
  <c r="C190" i="17"/>
  <c r="C180" i="17"/>
  <c r="C175" i="17"/>
  <c r="C171" i="17"/>
  <c r="C163" i="17"/>
  <c r="C159" i="17"/>
  <c r="C155" i="17"/>
  <c r="C150" i="17"/>
  <c r="C146" i="17"/>
  <c r="C206" i="17"/>
  <c r="C199" i="17"/>
  <c r="C195" i="17"/>
  <c r="C191" i="17"/>
  <c r="C186" i="17"/>
  <c r="C181" i="17"/>
  <c r="C176" i="17"/>
  <c r="C172" i="17"/>
  <c r="C168" i="17"/>
  <c r="C160" i="17"/>
  <c r="C156" i="17"/>
  <c r="C152" i="17"/>
  <c r="C147" i="17"/>
  <c r="C143" i="17"/>
  <c r="C138" i="17"/>
  <c r="C141" i="17"/>
  <c r="C118" i="17"/>
  <c r="C114" i="17"/>
  <c r="C110" i="17"/>
  <c r="C97" i="17"/>
  <c r="C79" i="17"/>
  <c r="C75" i="17"/>
  <c r="C70" i="17"/>
  <c r="C66" i="17"/>
  <c r="C144" i="17"/>
  <c r="C119" i="17"/>
  <c r="C115" i="17"/>
  <c r="C111" i="17"/>
  <c r="C98" i="17"/>
  <c r="C89" i="17"/>
  <c r="C76" i="17"/>
  <c r="C67" i="17"/>
  <c r="C61" i="17"/>
  <c r="C23" i="17"/>
  <c r="C19" i="17"/>
  <c r="C137" i="17"/>
  <c r="C116" i="17"/>
  <c r="C112" i="17"/>
  <c r="C108" i="17"/>
  <c r="C77" i="17"/>
  <c r="C72" i="17"/>
  <c r="C68" i="17"/>
  <c r="C62" i="17"/>
  <c r="C44" i="17"/>
  <c r="C36" i="17"/>
  <c r="C109" i="17"/>
  <c r="C74" i="17"/>
  <c r="C45" i="17"/>
  <c r="C21" i="17"/>
  <c r="C6" i="17"/>
  <c r="D61" i="18" s="1"/>
  <c r="C69" i="17"/>
  <c r="C3" i="17"/>
  <c r="C211" i="17"/>
  <c r="C122" i="17"/>
  <c r="C113" i="17"/>
  <c r="C78" i="17"/>
  <c r="C59" i="17"/>
  <c r="C24" i="17"/>
  <c r="C12" i="17"/>
  <c r="C4" i="17"/>
  <c r="C117" i="17"/>
  <c r="C65" i="17"/>
  <c r="C25" i="17"/>
  <c r="C20" i="17"/>
  <c r="C7" i="17"/>
  <c r="C212" i="17"/>
  <c r="C139" i="17"/>
  <c r="C121" i="17"/>
  <c r="C11" i="17"/>
  <c r="E60" i="18"/>
  <c r="D60" i="18"/>
  <c r="D4" i="18"/>
  <c r="D29" i="18" s="1"/>
  <c r="B131" i="17"/>
  <c r="E4" i="18"/>
  <c r="B136" i="2"/>
  <c r="B136" i="15" s="1"/>
  <c r="B135" i="2"/>
  <c r="B135" i="15" s="1"/>
  <c r="B134" i="2"/>
  <c r="B134" i="15" s="1"/>
  <c r="B133" i="2"/>
  <c r="B133" i="15" s="1"/>
  <c r="B132" i="2"/>
  <c r="B132" i="15" s="1"/>
  <c r="B130" i="2"/>
  <c r="B130" i="15" s="1"/>
  <c r="B129" i="2"/>
  <c r="B129" i="15" s="1"/>
  <c r="B128" i="2"/>
  <c r="B127" i="2"/>
  <c r="B126" i="2"/>
  <c r="B125" i="2"/>
  <c r="B124" i="2"/>
  <c r="BF120" i="2"/>
  <c r="BF136" i="2" s="1"/>
  <c r="BE120" i="2"/>
  <c r="BE136" i="2" s="1"/>
  <c r="BD120" i="2"/>
  <c r="BD136" i="2" s="1"/>
  <c r="BC120" i="2"/>
  <c r="BC136" i="2" s="1"/>
  <c r="BB120" i="2"/>
  <c r="BB136" i="2" s="1"/>
  <c r="BA120" i="2"/>
  <c r="BA136" i="2" s="1"/>
  <c r="AZ120" i="2"/>
  <c r="AZ136" i="2" s="1"/>
  <c r="AY120" i="2"/>
  <c r="AY136" i="2" s="1"/>
  <c r="AX120" i="2"/>
  <c r="AX136" i="2" s="1"/>
  <c r="AW120" i="2"/>
  <c r="AW136" i="2" s="1"/>
  <c r="AV120" i="2"/>
  <c r="AV136" i="2" s="1"/>
  <c r="AU120" i="2"/>
  <c r="AU136" i="2" s="1"/>
  <c r="AT120" i="2"/>
  <c r="AT136" i="2" s="1"/>
  <c r="AS120" i="2"/>
  <c r="AS136" i="2" s="1"/>
  <c r="AR120" i="2"/>
  <c r="AR136" i="2" s="1"/>
  <c r="AQ120" i="2"/>
  <c r="AQ136" i="2" s="1"/>
  <c r="AP120" i="2"/>
  <c r="AP136" i="2" s="1"/>
  <c r="AO120" i="2"/>
  <c r="AO136" i="2" s="1"/>
  <c r="AN120" i="2"/>
  <c r="AN136" i="2" s="1"/>
  <c r="AM120" i="2"/>
  <c r="AM136" i="2" s="1"/>
  <c r="AL120" i="2"/>
  <c r="AL136" i="2" s="1"/>
  <c r="AK120" i="2"/>
  <c r="AK136" i="2" s="1"/>
  <c r="AJ120" i="2"/>
  <c r="AJ136" i="2" s="1"/>
  <c r="AI120" i="2"/>
  <c r="AI136" i="2" s="1"/>
  <c r="AH120" i="2"/>
  <c r="AH136" i="2" s="1"/>
  <c r="AG120" i="2"/>
  <c r="AG136" i="2" s="1"/>
  <c r="AF120" i="2"/>
  <c r="AF136" i="2" s="1"/>
  <c r="AE120" i="2"/>
  <c r="AE136" i="2" s="1"/>
  <c r="AD120" i="2"/>
  <c r="AD136" i="2" s="1"/>
  <c r="AC120" i="2"/>
  <c r="AC136" i="2" s="1"/>
  <c r="AB120" i="2"/>
  <c r="AB136" i="2" s="1"/>
  <c r="AA120" i="2"/>
  <c r="AA136" i="2" s="1"/>
  <c r="Z120" i="2"/>
  <c r="Z136" i="2" s="1"/>
  <c r="Y136" i="2" s="1"/>
  <c r="Y120" i="2"/>
  <c r="Y132" i="2" s="1"/>
  <c r="X120" i="2"/>
  <c r="X135" i="2" s="1"/>
  <c r="W120" i="2"/>
  <c r="W134" i="2" s="1"/>
  <c r="V120" i="2"/>
  <c r="V133" i="2" s="1"/>
  <c r="U120" i="2"/>
  <c r="T120" i="2"/>
  <c r="S120" i="2"/>
  <c r="R120" i="2"/>
  <c r="Q120" i="2"/>
  <c r="P120" i="2"/>
  <c r="O120" i="2"/>
  <c r="N120" i="2"/>
  <c r="M120" i="2"/>
  <c r="L120" i="2"/>
  <c r="K120" i="2"/>
  <c r="E120" i="15" s="1"/>
  <c r="J120" i="2"/>
  <c r="D120" i="15" s="1"/>
  <c r="I120" i="2"/>
  <c r="C120" i="15" s="1"/>
  <c r="H120" i="2"/>
  <c r="H135" i="2" s="1"/>
  <c r="G120" i="2"/>
  <c r="G134" i="2" s="1"/>
  <c r="F120" i="2"/>
  <c r="F133" i="2" s="1"/>
  <c r="E120" i="2"/>
  <c r="E136" i="2" s="1"/>
  <c r="D120" i="2"/>
  <c r="D135" i="2" s="1"/>
  <c r="C120" i="2"/>
  <c r="C134" i="2" s="1"/>
  <c r="BF104" i="2"/>
  <c r="BE104" i="2"/>
  <c r="BD104" i="2"/>
  <c r="BC104" i="2"/>
  <c r="BB104" i="2"/>
  <c r="BA104" i="2"/>
  <c r="AZ104" i="2"/>
  <c r="AY104" i="2"/>
  <c r="AX104" i="2"/>
  <c r="AW104" i="2"/>
  <c r="AV104" i="2"/>
  <c r="AU104" i="2"/>
  <c r="AT104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F104" i="2"/>
  <c r="AE104" i="2"/>
  <c r="AD104" i="2"/>
  <c r="AC104" i="2"/>
  <c r="AB104" i="2"/>
  <c r="AA104" i="2"/>
  <c r="Z104" i="2"/>
  <c r="Y104" i="2"/>
  <c r="X104" i="2"/>
  <c r="W104" i="2"/>
  <c r="V104" i="2"/>
  <c r="U104" i="2"/>
  <c r="T104" i="2"/>
  <c r="S104" i="2"/>
  <c r="R104" i="2"/>
  <c r="Q104" i="2"/>
  <c r="P104" i="2"/>
  <c r="O104" i="2"/>
  <c r="N104" i="2"/>
  <c r="M104" i="2"/>
  <c r="L104" i="2"/>
  <c r="K104" i="2"/>
  <c r="J104" i="2"/>
  <c r="I104" i="2"/>
  <c r="H104" i="2"/>
  <c r="G104" i="2"/>
  <c r="F104" i="2"/>
  <c r="E104" i="2"/>
  <c r="D104" i="2"/>
  <c r="C104" i="2"/>
  <c r="BF103" i="2"/>
  <c r="BE103" i="2"/>
  <c r="BD103" i="2"/>
  <c r="BC103" i="2"/>
  <c r="BB103" i="2"/>
  <c r="BA103" i="2"/>
  <c r="AZ103" i="2"/>
  <c r="AY103" i="2"/>
  <c r="AX103" i="2"/>
  <c r="AW103" i="2"/>
  <c r="AV103" i="2"/>
  <c r="AU103" i="2"/>
  <c r="AT103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F103" i="2"/>
  <c r="AE103" i="2"/>
  <c r="AD103" i="2"/>
  <c r="AC103" i="2"/>
  <c r="AB103" i="2"/>
  <c r="AA103" i="2"/>
  <c r="Z103" i="2"/>
  <c r="Y103" i="2"/>
  <c r="X103" i="2"/>
  <c r="W103" i="2"/>
  <c r="V103" i="2"/>
  <c r="U103" i="2"/>
  <c r="T103" i="2"/>
  <c r="S103" i="2"/>
  <c r="R103" i="2"/>
  <c r="Q103" i="2"/>
  <c r="P103" i="2"/>
  <c r="O103" i="2"/>
  <c r="N103" i="2"/>
  <c r="M103" i="2"/>
  <c r="L103" i="2"/>
  <c r="K103" i="2"/>
  <c r="J103" i="2"/>
  <c r="I103" i="2"/>
  <c r="H103" i="2"/>
  <c r="G103" i="2"/>
  <c r="F103" i="2"/>
  <c r="E103" i="2"/>
  <c r="D103" i="2"/>
  <c r="C103" i="2"/>
  <c r="BF102" i="2"/>
  <c r="BE102" i="2"/>
  <c r="BD102" i="2"/>
  <c r="BC102" i="2"/>
  <c r="BB102" i="2"/>
  <c r="BA102" i="2"/>
  <c r="AZ102" i="2"/>
  <c r="AY102" i="2"/>
  <c r="AX102" i="2"/>
  <c r="AW102" i="2"/>
  <c r="AV102" i="2"/>
  <c r="AU102" i="2"/>
  <c r="AT102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F102" i="2"/>
  <c r="AE102" i="2"/>
  <c r="AD102" i="2"/>
  <c r="AC102" i="2"/>
  <c r="AB102" i="2"/>
  <c r="AA102" i="2"/>
  <c r="Z102" i="2"/>
  <c r="Y102" i="2"/>
  <c r="X102" i="2"/>
  <c r="W102" i="2"/>
  <c r="V102" i="2"/>
  <c r="U102" i="2"/>
  <c r="T102" i="2"/>
  <c r="S102" i="2"/>
  <c r="R102" i="2"/>
  <c r="Q102" i="2"/>
  <c r="P102" i="2"/>
  <c r="O102" i="2"/>
  <c r="N102" i="2"/>
  <c r="M102" i="2"/>
  <c r="L102" i="2"/>
  <c r="K102" i="2"/>
  <c r="J102" i="2"/>
  <c r="I102" i="2"/>
  <c r="H102" i="2"/>
  <c r="G102" i="2"/>
  <c r="F102" i="2"/>
  <c r="E102" i="2"/>
  <c r="D102" i="2"/>
  <c r="C102" i="2"/>
  <c r="BF101" i="2"/>
  <c r="BE101" i="2"/>
  <c r="BD101" i="2"/>
  <c r="BC101" i="2"/>
  <c r="BB101" i="2"/>
  <c r="BA101" i="2"/>
  <c r="AZ101" i="2"/>
  <c r="AY101" i="2"/>
  <c r="AX101" i="2"/>
  <c r="AW101" i="2"/>
  <c r="AV101" i="2"/>
  <c r="AU101" i="2"/>
  <c r="AT101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F101" i="2"/>
  <c r="AE101" i="2"/>
  <c r="AD101" i="2"/>
  <c r="AC101" i="2"/>
  <c r="AB101" i="2"/>
  <c r="AA101" i="2"/>
  <c r="Z101" i="2"/>
  <c r="Y101" i="2"/>
  <c r="X101" i="2"/>
  <c r="W101" i="2"/>
  <c r="V101" i="2"/>
  <c r="U101" i="2"/>
  <c r="T101" i="2"/>
  <c r="S101" i="2"/>
  <c r="R101" i="2"/>
  <c r="Q101" i="2"/>
  <c r="P101" i="2"/>
  <c r="O101" i="2"/>
  <c r="N101" i="2"/>
  <c r="M101" i="2"/>
  <c r="L101" i="2"/>
  <c r="K101" i="2"/>
  <c r="J101" i="2"/>
  <c r="I101" i="2"/>
  <c r="H101" i="2"/>
  <c r="G101" i="2"/>
  <c r="F101" i="2"/>
  <c r="E101" i="2"/>
  <c r="D101" i="2"/>
  <c r="C101" i="2"/>
  <c r="BF100" i="2"/>
  <c r="BE100" i="2"/>
  <c r="BD100" i="2"/>
  <c r="BC100" i="2"/>
  <c r="BB100" i="2"/>
  <c r="BA100" i="2"/>
  <c r="AZ100" i="2"/>
  <c r="AY100" i="2"/>
  <c r="AX100" i="2"/>
  <c r="AW100" i="2"/>
  <c r="AV100" i="2"/>
  <c r="AU100" i="2"/>
  <c r="AT100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F100" i="2"/>
  <c r="AE100" i="2"/>
  <c r="AD100" i="2"/>
  <c r="AC100" i="2"/>
  <c r="AA100" i="2"/>
  <c r="Z100" i="2"/>
  <c r="Y100" i="2"/>
  <c r="X100" i="2"/>
  <c r="W100" i="2"/>
  <c r="V100" i="2"/>
  <c r="U100" i="2"/>
  <c r="T100" i="2"/>
  <c r="S100" i="2"/>
  <c r="R100" i="2"/>
  <c r="Q100" i="2"/>
  <c r="P100" i="2"/>
  <c r="O100" i="2"/>
  <c r="N100" i="2"/>
  <c r="M100" i="2"/>
  <c r="L100" i="2"/>
  <c r="K100" i="2"/>
  <c r="J100" i="2"/>
  <c r="I100" i="2"/>
  <c r="H100" i="2"/>
  <c r="G100" i="2"/>
  <c r="F100" i="2"/>
  <c r="E100" i="2"/>
  <c r="D100" i="2"/>
  <c r="C100" i="2"/>
  <c r="BF99" i="2"/>
  <c r="BE99" i="2"/>
  <c r="BD99" i="2"/>
  <c r="BC99" i="2"/>
  <c r="BB99" i="2"/>
  <c r="BA99" i="2"/>
  <c r="AZ99" i="2"/>
  <c r="AY99" i="2"/>
  <c r="AX99" i="2"/>
  <c r="AW99" i="2"/>
  <c r="AV99" i="2"/>
  <c r="AU99" i="2"/>
  <c r="AT99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F99" i="2"/>
  <c r="AC99" i="2"/>
  <c r="AB99" i="2"/>
  <c r="AA99" i="2"/>
  <c r="Z99" i="2"/>
  <c r="Y99" i="2"/>
  <c r="X99" i="2"/>
  <c r="W99" i="2"/>
  <c r="V99" i="2"/>
  <c r="U99" i="2"/>
  <c r="T99" i="2"/>
  <c r="S99" i="2"/>
  <c r="R99" i="2"/>
  <c r="Q99" i="2"/>
  <c r="P99" i="2"/>
  <c r="O99" i="2"/>
  <c r="N99" i="2"/>
  <c r="M99" i="2"/>
  <c r="L99" i="2"/>
  <c r="K99" i="2"/>
  <c r="E99" i="15" s="1"/>
  <c r="J99" i="2"/>
  <c r="D99" i="15" s="1"/>
  <c r="I99" i="2"/>
  <c r="H99" i="2"/>
  <c r="G99" i="2"/>
  <c r="F99" i="2"/>
  <c r="E99" i="2"/>
  <c r="D99" i="2"/>
  <c r="C99" i="2"/>
  <c r="BF80" i="2"/>
  <c r="BF105" i="2" s="1"/>
  <c r="BE80" i="2"/>
  <c r="BE105" i="2" s="1"/>
  <c r="BD80" i="2"/>
  <c r="BD105" i="2" s="1"/>
  <c r="BC80" i="2"/>
  <c r="BC105" i="2" s="1"/>
  <c r="BB80" i="2"/>
  <c r="BB105" i="2" s="1"/>
  <c r="BA80" i="2"/>
  <c r="BA105" i="2" s="1"/>
  <c r="AZ80" i="2"/>
  <c r="AZ105" i="2" s="1"/>
  <c r="AY80" i="2"/>
  <c r="AY105" i="2" s="1"/>
  <c r="AX80" i="2"/>
  <c r="AX105" i="2" s="1"/>
  <c r="AW80" i="2"/>
  <c r="AW105" i="2" s="1"/>
  <c r="AV80" i="2"/>
  <c r="AV105" i="2" s="1"/>
  <c r="AU80" i="2"/>
  <c r="AU105" i="2" s="1"/>
  <c r="AT80" i="2"/>
  <c r="AT105" i="2" s="1"/>
  <c r="AS80" i="2"/>
  <c r="AS105" i="2" s="1"/>
  <c r="AR80" i="2"/>
  <c r="AR105" i="2" s="1"/>
  <c r="AQ80" i="2"/>
  <c r="AQ105" i="2" s="1"/>
  <c r="AP80" i="2"/>
  <c r="AP105" i="2" s="1"/>
  <c r="AO80" i="2"/>
  <c r="AO105" i="2" s="1"/>
  <c r="AN80" i="2"/>
  <c r="AN105" i="2" s="1"/>
  <c r="AM80" i="2"/>
  <c r="AM105" i="2" s="1"/>
  <c r="AL80" i="2"/>
  <c r="AL105" i="2" s="1"/>
  <c r="AK80" i="2"/>
  <c r="AK105" i="2" s="1"/>
  <c r="AJ80" i="2"/>
  <c r="AJ105" i="2" s="1"/>
  <c r="AI80" i="2"/>
  <c r="AI105" i="2" s="1"/>
  <c r="AH80" i="2"/>
  <c r="AH105" i="2" s="1"/>
  <c r="AG80" i="2"/>
  <c r="AG105" i="2" s="1"/>
  <c r="AF80" i="2"/>
  <c r="AF105" i="2" s="1"/>
  <c r="AC80" i="2"/>
  <c r="AB80" i="2"/>
  <c r="AB105" i="2" s="1"/>
  <c r="AA80" i="2"/>
  <c r="AA105" i="2" s="1"/>
  <c r="Z80" i="2"/>
  <c r="Z88" i="2" s="1"/>
  <c r="Y80" i="2"/>
  <c r="Y84" i="2" s="1"/>
  <c r="X80" i="2"/>
  <c r="X105" i="2" s="1"/>
  <c r="W80" i="2"/>
  <c r="W86" i="2" s="1"/>
  <c r="V80" i="2"/>
  <c r="V105" i="2" s="1"/>
  <c r="U80" i="2"/>
  <c r="U87" i="2" s="1"/>
  <c r="T80" i="2"/>
  <c r="T88" i="2" s="1"/>
  <c r="S80" i="2"/>
  <c r="S88" i="2" s="1"/>
  <c r="R80" i="2"/>
  <c r="R88" i="2" s="1"/>
  <c r="Q80" i="2"/>
  <c r="Q86" i="2" s="1"/>
  <c r="P80" i="2"/>
  <c r="P88" i="2" s="1"/>
  <c r="O80" i="2"/>
  <c r="O88" i="2" s="1"/>
  <c r="N80" i="2"/>
  <c r="N88" i="2" s="1"/>
  <c r="M80" i="2"/>
  <c r="L80" i="2"/>
  <c r="L88" i="2" s="1"/>
  <c r="K80" i="2"/>
  <c r="K88" i="2" s="1"/>
  <c r="E88" i="15" s="1"/>
  <c r="J80" i="2"/>
  <c r="J88" i="2" s="1"/>
  <c r="D88" i="15" s="1"/>
  <c r="I80" i="2"/>
  <c r="H80" i="2"/>
  <c r="H105" i="2" s="1"/>
  <c r="G80" i="2"/>
  <c r="G105" i="2" s="1"/>
  <c r="F80" i="2"/>
  <c r="F105" i="2" s="1"/>
  <c r="E80" i="2"/>
  <c r="E105" i="2" s="1"/>
  <c r="D80" i="2"/>
  <c r="D105" i="2" s="1"/>
  <c r="C80" i="2"/>
  <c r="C105" i="2" s="1"/>
  <c r="BF71" i="2"/>
  <c r="BF92" i="2" s="1"/>
  <c r="BE71" i="2"/>
  <c r="BE93" i="2" s="1"/>
  <c r="BD71" i="2"/>
  <c r="BD92" i="2" s="1"/>
  <c r="BC71" i="2"/>
  <c r="BC92" i="2" s="1"/>
  <c r="BB71" i="2"/>
  <c r="BB92" i="2" s="1"/>
  <c r="BA71" i="2"/>
  <c r="AZ71" i="2"/>
  <c r="AZ92" i="2" s="1"/>
  <c r="AY71" i="2"/>
  <c r="AY92" i="2" s="1"/>
  <c r="AX71" i="2"/>
  <c r="AX92" i="2" s="1"/>
  <c r="AW71" i="2"/>
  <c r="AV71" i="2"/>
  <c r="AV92" i="2" s="1"/>
  <c r="AU71" i="2"/>
  <c r="AU92" i="2" s="1"/>
  <c r="AT71" i="2"/>
  <c r="AT92" i="2" s="1"/>
  <c r="AS71" i="2"/>
  <c r="AR71" i="2"/>
  <c r="AR92" i="2" s="1"/>
  <c r="AQ71" i="2"/>
  <c r="AQ92" i="2" s="1"/>
  <c r="AP71" i="2"/>
  <c r="AP92" i="2" s="1"/>
  <c r="AO71" i="2"/>
  <c r="AO91" i="2" s="1"/>
  <c r="AN71" i="2"/>
  <c r="AN92" i="2" s="1"/>
  <c r="AM71" i="2"/>
  <c r="AM92" i="2" s="1"/>
  <c r="AL71" i="2"/>
  <c r="AL92" i="2" s="1"/>
  <c r="AK71" i="2"/>
  <c r="AJ71" i="2"/>
  <c r="AJ92" i="2" s="1"/>
  <c r="AI71" i="2"/>
  <c r="AI92" i="2" s="1"/>
  <c r="AH71" i="2"/>
  <c r="AH92" i="2" s="1"/>
  <c r="AG71" i="2"/>
  <c r="AF92" i="2"/>
  <c r="AE94" i="2"/>
  <c r="AC71" i="2"/>
  <c r="AC91" i="2" s="1"/>
  <c r="AB71" i="2"/>
  <c r="AB92" i="2" s="1"/>
  <c r="AA71" i="2"/>
  <c r="AA92" i="2" s="1"/>
  <c r="Y94" i="2"/>
  <c r="X93" i="2"/>
  <c r="W93" i="2"/>
  <c r="V93" i="2"/>
  <c r="T93" i="2"/>
  <c r="S93" i="2"/>
  <c r="R93" i="2"/>
  <c r="P93" i="2"/>
  <c r="O93" i="2"/>
  <c r="N71" i="2"/>
  <c r="N93" i="2" s="1"/>
  <c r="M71" i="2"/>
  <c r="M92" i="2" s="1"/>
  <c r="L71" i="2"/>
  <c r="L93" i="2" s="1"/>
  <c r="K71" i="2"/>
  <c r="K93" i="2" s="1"/>
  <c r="E93" i="15" s="1"/>
  <c r="J71" i="2"/>
  <c r="J93" i="2" s="1"/>
  <c r="D93" i="15" s="1"/>
  <c r="I71" i="2"/>
  <c r="I91" i="2" s="1"/>
  <c r="C91" i="15" s="1"/>
  <c r="H71" i="2"/>
  <c r="H93" i="2" s="1"/>
  <c r="G71" i="2"/>
  <c r="G93" i="2" s="1"/>
  <c r="F71" i="2"/>
  <c r="F93" i="2" s="1"/>
  <c r="E71" i="2"/>
  <c r="D71" i="2"/>
  <c r="D93" i="2" s="1"/>
  <c r="C71" i="2"/>
  <c r="C93" i="2" s="1"/>
  <c r="BF60" i="2"/>
  <c r="BE60" i="2"/>
  <c r="BD60" i="2"/>
  <c r="BC60" i="2"/>
  <c r="BB60" i="2"/>
  <c r="BA60" i="2"/>
  <c r="AZ60" i="2"/>
  <c r="AY60" i="2"/>
  <c r="AX60" i="2"/>
  <c r="AW60" i="2"/>
  <c r="AV60" i="2"/>
  <c r="AU60" i="2"/>
  <c r="AT60" i="2"/>
  <c r="AS60" i="2"/>
  <c r="AR60" i="2"/>
  <c r="AQ60" i="2"/>
  <c r="AP60" i="2"/>
  <c r="AO60" i="2"/>
  <c r="AN60" i="2"/>
  <c r="AN164" i="2" s="1"/>
  <c r="AM60" i="2"/>
  <c r="AM164" i="2" s="1"/>
  <c r="AL60" i="2"/>
  <c r="AL164" i="2" s="1"/>
  <c r="AK60" i="2"/>
  <c r="AK164" i="2" s="1"/>
  <c r="AJ60" i="2"/>
  <c r="AJ164" i="2" s="1"/>
  <c r="AI60" i="2"/>
  <c r="AI164" i="2" s="1"/>
  <c r="AH60" i="2"/>
  <c r="AH164" i="2" s="1"/>
  <c r="AG60" i="2"/>
  <c r="AG164" i="2" s="1"/>
  <c r="AF164" i="2"/>
  <c r="AE60" i="2"/>
  <c r="AE164" i="2" s="1"/>
  <c r="AD164" i="2"/>
  <c r="AC60" i="2"/>
  <c r="AC164" i="2" s="1"/>
  <c r="AB60" i="2"/>
  <c r="AB164" i="2" s="1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G87" i="2" l="1"/>
  <c r="C92" i="2"/>
  <c r="AZ86" i="2"/>
  <c r="AQ91" i="2"/>
  <c r="J86" i="2"/>
  <c r="D86" i="15" s="1"/>
  <c r="F91" i="2"/>
  <c r="X136" i="2"/>
  <c r="AV83" i="2"/>
  <c r="AV87" i="2"/>
  <c r="AR86" i="2"/>
  <c r="AC105" i="2"/>
  <c r="AC81" i="2"/>
  <c r="H84" i="2"/>
  <c r="D83" i="2"/>
  <c r="AN83" i="2"/>
  <c r="BD83" i="2"/>
  <c r="AH85" i="2"/>
  <c r="AX85" i="2"/>
  <c r="BF85" i="2"/>
  <c r="AJ86" i="2"/>
  <c r="AV86" i="2"/>
  <c r="BD86" i="2"/>
  <c r="AN87" i="2"/>
  <c r="BD87" i="2"/>
  <c r="BB88" i="2"/>
  <c r="AI91" i="2"/>
  <c r="AY91" i="2"/>
  <c r="AP85" i="2"/>
  <c r="H88" i="2"/>
  <c r="C83" i="2"/>
  <c r="AJ83" i="2"/>
  <c r="AZ83" i="2"/>
  <c r="AF85" i="2"/>
  <c r="AV85" i="2"/>
  <c r="BD85" i="2"/>
  <c r="AF86" i="2"/>
  <c r="AU86" i="2"/>
  <c r="BC86" i="2"/>
  <c r="AF87" i="2"/>
  <c r="AZ87" i="2"/>
  <c r="AX88" i="2"/>
  <c r="J91" i="2"/>
  <c r="D91" i="15" s="1"/>
  <c r="AU91" i="2"/>
  <c r="G92" i="2"/>
  <c r="H83" i="2"/>
  <c r="BB85" i="2"/>
  <c r="G83" i="2"/>
  <c r="AR83" i="2"/>
  <c r="D84" i="2"/>
  <c r="AN85" i="2"/>
  <c r="AZ85" i="2"/>
  <c r="F86" i="2"/>
  <c r="AN86" i="2"/>
  <c r="AY86" i="2"/>
  <c r="C87" i="2"/>
  <c r="AR87" i="2"/>
  <c r="D88" i="2"/>
  <c r="BF88" i="2"/>
  <c r="AM91" i="2"/>
  <c r="BC91" i="2"/>
  <c r="C100" i="17"/>
  <c r="T157" i="2"/>
  <c r="AB83" i="2"/>
  <c r="AM86" i="2"/>
  <c r="AP88" i="2"/>
  <c r="AB86" i="2"/>
  <c r="AB85" i="2"/>
  <c r="AL85" i="2"/>
  <c r="AT85" i="2"/>
  <c r="AL88" i="2"/>
  <c r="AB87" i="2"/>
  <c r="AF83" i="2"/>
  <c r="AJ85" i="2"/>
  <c r="AR85" i="2"/>
  <c r="AI86" i="2"/>
  <c r="AQ86" i="2"/>
  <c r="AJ87" i="2"/>
  <c r="AH88" i="2"/>
  <c r="AT88" i="2"/>
  <c r="AE91" i="2"/>
  <c r="AA86" i="2"/>
  <c r="AA91" i="2"/>
  <c r="AA94" i="2"/>
  <c r="K92" i="2"/>
  <c r="E92" i="15" s="1"/>
  <c r="L83" i="2"/>
  <c r="K87" i="2"/>
  <c r="E87" i="15" s="1"/>
  <c r="K83" i="2"/>
  <c r="E83" i="15" s="1"/>
  <c r="L84" i="2"/>
  <c r="T84" i="2"/>
  <c r="X83" i="2"/>
  <c r="P84" i="2"/>
  <c r="P83" i="2"/>
  <c r="O87" i="2"/>
  <c r="O83" i="2"/>
  <c r="W83" i="2"/>
  <c r="V86" i="2"/>
  <c r="T83" i="2"/>
  <c r="X84" i="2"/>
  <c r="R86" i="2"/>
  <c r="S83" i="2"/>
  <c r="N86" i="2"/>
  <c r="W87" i="2"/>
  <c r="S87" i="2"/>
  <c r="S92" i="2"/>
  <c r="V91" i="2"/>
  <c r="O92" i="2"/>
  <c r="R91" i="2"/>
  <c r="N91" i="2"/>
  <c r="W92" i="2"/>
  <c r="E170" i="2"/>
  <c r="E167" i="2"/>
  <c r="E164" i="2"/>
  <c r="E173" i="2"/>
  <c r="U185" i="2"/>
  <c r="U170" i="2"/>
  <c r="U167" i="2"/>
  <c r="U164" i="2"/>
  <c r="U173" i="2"/>
  <c r="AK167" i="2"/>
  <c r="AK173" i="2"/>
  <c r="AK170" i="2"/>
  <c r="BA185" i="2"/>
  <c r="BA167" i="2"/>
  <c r="BA164" i="2"/>
  <c r="BA173" i="2"/>
  <c r="BA170" i="2"/>
  <c r="E95" i="2"/>
  <c r="E158" i="2"/>
  <c r="E96" i="2"/>
  <c r="Q95" i="2"/>
  <c r="Q158" i="2"/>
  <c r="Q96" i="2"/>
  <c r="AG96" i="2"/>
  <c r="AG95" i="2"/>
  <c r="AW158" i="2"/>
  <c r="AW94" i="2"/>
  <c r="AW96" i="2"/>
  <c r="AW95" i="2"/>
  <c r="M105" i="2"/>
  <c r="D80" i="17"/>
  <c r="AC84" i="2"/>
  <c r="AS84" i="2"/>
  <c r="E85" i="2"/>
  <c r="Q185" i="2"/>
  <c r="Q170" i="2"/>
  <c r="Q167" i="2"/>
  <c r="Q164" i="2"/>
  <c r="Q173" i="2"/>
  <c r="AG167" i="2"/>
  <c r="AG173" i="2"/>
  <c r="AG170" i="2"/>
  <c r="AO167" i="2"/>
  <c r="AO164" i="2"/>
  <c r="AO173" i="2"/>
  <c r="AO170" i="2"/>
  <c r="BE185" i="2"/>
  <c r="BE167" i="2"/>
  <c r="BE164" i="2"/>
  <c r="BE173" i="2"/>
  <c r="BE170" i="2"/>
  <c r="U95" i="2"/>
  <c r="U96" i="2"/>
  <c r="AK94" i="2"/>
  <c r="AK96" i="2"/>
  <c r="AK95" i="2"/>
  <c r="BA94" i="2"/>
  <c r="BA96" i="2"/>
  <c r="BA158" i="2"/>
  <c r="BA95" i="2"/>
  <c r="C80" i="15"/>
  <c r="I105" i="2"/>
  <c r="C106" i="15" s="1"/>
  <c r="C93" i="17"/>
  <c r="D167" i="2"/>
  <c r="D164" i="2"/>
  <c r="D173" i="2"/>
  <c r="D170" i="2"/>
  <c r="H167" i="2"/>
  <c r="H164" i="2"/>
  <c r="H173" i="2"/>
  <c r="H170" i="2"/>
  <c r="L167" i="2"/>
  <c r="L164" i="2"/>
  <c r="L173" i="2"/>
  <c r="L185" i="2"/>
  <c r="L170" i="2"/>
  <c r="C60" i="17"/>
  <c r="P167" i="2"/>
  <c r="P164" i="2"/>
  <c r="P173" i="2"/>
  <c r="P185" i="2"/>
  <c r="P170" i="2"/>
  <c r="T167" i="2"/>
  <c r="T164" i="2"/>
  <c r="T173" i="2"/>
  <c r="T185" i="2"/>
  <c r="T170" i="2"/>
  <c r="X167" i="2"/>
  <c r="X164" i="2"/>
  <c r="X173" i="2"/>
  <c r="X170" i="2"/>
  <c r="AB173" i="2"/>
  <c r="AB170" i="2"/>
  <c r="AB167" i="2"/>
  <c r="AF173" i="2"/>
  <c r="AF167" i="2"/>
  <c r="AJ173" i="2"/>
  <c r="AJ170" i="2"/>
  <c r="AJ167" i="2"/>
  <c r="AN173" i="2"/>
  <c r="AN170" i="2"/>
  <c r="AN167" i="2"/>
  <c r="AR164" i="2"/>
  <c r="AR173" i="2"/>
  <c r="AR170" i="2"/>
  <c r="AR167" i="2"/>
  <c r="AV185" i="2"/>
  <c r="AU185" i="2" s="1"/>
  <c r="AT185" i="2" s="1"/>
  <c r="AS185" i="2" s="1"/>
  <c r="AR185" i="2" s="1"/>
  <c r="AQ185" i="2" s="1"/>
  <c r="AP185" i="2" s="1"/>
  <c r="AO185" i="2" s="1"/>
  <c r="AN185" i="2" s="1"/>
  <c r="AM185" i="2" s="1"/>
  <c r="AL185" i="2" s="1"/>
  <c r="AK185" i="2" s="1"/>
  <c r="AJ185" i="2" s="1"/>
  <c r="AI185" i="2" s="1"/>
  <c r="AH185" i="2" s="1"/>
  <c r="AG185" i="2" s="1"/>
  <c r="AF185" i="2" s="1"/>
  <c r="AE185" i="2" s="1"/>
  <c r="AD185" i="2" s="1"/>
  <c r="AV164" i="2"/>
  <c r="AV173" i="2"/>
  <c r="AV170" i="2"/>
  <c r="AV167" i="2"/>
  <c r="AZ185" i="2"/>
  <c r="AZ164" i="2"/>
  <c r="AZ173" i="2"/>
  <c r="AZ170" i="2"/>
  <c r="AZ167" i="2"/>
  <c r="BD185" i="2"/>
  <c r="BD164" i="2"/>
  <c r="BD173" i="2"/>
  <c r="BD170" i="2"/>
  <c r="BD167" i="2"/>
  <c r="D96" i="2"/>
  <c r="D158" i="2"/>
  <c r="D95" i="2"/>
  <c r="H158" i="2"/>
  <c r="H96" i="2"/>
  <c r="H95" i="2"/>
  <c r="L158" i="2"/>
  <c r="C71" i="17"/>
  <c r="L96" i="2"/>
  <c r="L95" i="2"/>
  <c r="P158" i="2"/>
  <c r="P96" i="2"/>
  <c r="P95" i="2"/>
  <c r="T158" i="2"/>
  <c r="T96" i="2"/>
  <c r="T95" i="2"/>
  <c r="X96" i="2"/>
  <c r="X95" i="2"/>
  <c r="AB96" i="2"/>
  <c r="AB95" i="2"/>
  <c r="AB94" i="2"/>
  <c r="AF96" i="2"/>
  <c r="AF95" i="2"/>
  <c r="AF94" i="2"/>
  <c r="AJ96" i="2"/>
  <c r="AJ95" i="2"/>
  <c r="AJ94" i="2"/>
  <c r="AN96" i="2"/>
  <c r="AN95" i="2"/>
  <c r="AN158" i="2"/>
  <c r="AN94" i="2"/>
  <c r="AR158" i="2"/>
  <c r="AR96" i="2"/>
  <c r="AR95" i="2"/>
  <c r="AR94" i="2"/>
  <c r="AV158" i="2"/>
  <c r="AV96" i="2"/>
  <c r="AV95" i="2"/>
  <c r="AV94" i="2"/>
  <c r="AZ96" i="2"/>
  <c r="AZ158" i="2"/>
  <c r="AZ95" i="2"/>
  <c r="AZ94" i="2"/>
  <c r="BD158" i="2"/>
  <c r="BD96" i="2"/>
  <c r="BD95" i="2"/>
  <c r="BD94" i="2"/>
  <c r="L105" i="2"/>
  <c r="C80" i="17"/>
  <c r="P105" i="2"/>
  <c r="T105" i="2"/>
  <c r="AG84" i="2"/>
  <c r="AW84" i="2"/>
  <c r="I85" i="2"/>
  <c r="C85" i="15" s="1"/>
  <c r="AC93" i="2"/>
  <c r="AG93" i="2"/>
  <c r="AK93" i="2"/>
  <c r="AO93" i="2"/>
  <c r="AW93" i="2"/>
  <c r="BA93" i="2"/>
  <c r="E94" i="2"/>
  <c r="I94" i="2"/>
  <c r="C94" i="15" s="1"/>
  <c r="M94" i="2"/>
  <c r="Q94" i="2"/>
  <c r="U94" i="2"/>
  <c r="AG94" i="2"/>
  <c r="W105" i="2"/>
  <c r="D81" i="2"/>
  <c r="H81" i="2"/>
  <c r="L81" i="2"/>
  <c r="P81" i="2"/>
  <c r="BF81" i="2"/>
  <c r="BE81" i="2" s="1"/>
  <c r="BD81" i="2" s="1"/>
  <c r="BC81" i="2" s="1"/>
  <c r="BB81" i="2" s="1"/>
  <c r="BA81" i="2" s="1"/>
  <c r="AZ81" i="2" s="1"/>
  <c r="AY81" i="2" s="1"/>
  <c r="AX81" i="2" s="1"/>
  <c r="AW81" i="2" s="1"/>
  <c r="AV81" i="2" s="1"/>
  <c r="AU81" i="2" s="1"/>
  <c r="AT81" i="2" s="1"/>
  <c r="AS81" i="2" s="1"/>
  <c r="AR81" i="2" s="1"/>
  <c r="AQ81" i="2" s="1"/>
  <c r="AP81" i="2" s="1"/>
  <c r="AO81" i="2" s="1"/>
  <c r="AN81" i="2" s="1"/>
  <c r="AM81" i="2" s="1"/>
  <c r="AL81" i="2" s="1"/>
  <c r="AK81" i="2" s="1"/>
  <c r="AJ81" i="2" s="1"/>
  <c r="AI81" i="2" s="1"/>
  <c r="AH81" i="2" s="1"/>
  <c r="AG81" i="2" s="1"/>
  <c r="AF81" i="2" s="1"/>
  <c r="F83" i="2"/>
  <c r="J83" i="2"/>
  <c r="D83" i="15" s="1"/>
  <c r="N83" i="2"/>
  <c r="R83" i="2"/>
  <c r="V83" i="2"/>
  <c r="AA83" i="2"/>
  <c r="AI83" i="2"/>
  <c r="AM83" i="2"/>
  <c r="AQ83" i="2"/>
  <c r="AU83" i="2"/>
  <c r="AY83" i="2"/>
  <c r="BC83" i="2"/>
  <c r="C84" i="2"/>
  <c r="G84" i="2"/>
  <c r="K84" i="2"/>
  <c r="E84" i="15" s="1"/>
  <c r="O84" i="2"/>
  <c r="S84" i="2"/>
  <c r="W84" i="2"/>
  <c r="AB84" i="2"/>
  <c r="AF84" i="2"/>
  <c r="AJ84" i="2"/>
  <c r="AN84" i="2"/>
  <c r="AR84" i="2"/>
  <c r="AV84" i="2"/>
  <c r="AZ84" i="2"/>
  <c r="BD84" i="2"/>
  <c r="D85" i="2"/>
  <c r="H85" i="2"/>
  <c r="L85" i="2"/>
  <c r="P85" i="2"/>
  <c r="T85" i="2"/>
  <c r="X85" i="2"/>
  <c r="AC85" i="2"/>
  <c r="AG85" i="2"/>
  <c r="AK85" i="2"/>
  <c r="AO85" i="2"/>
  <c r="AS85" i="2"/>
  <c r="AW85" i="2"/>
  <c r="BA85" i="2"/>
  <c r="BE85" i="2"/>
  <c r="E86" i="2"/>
  <c r="I86" i="2"/>
  <c r="C86" i="15" s="1"/>
  <c r="M86" i="2"/>
  <c r="U86" i="2"/>
  <c r="Y86" i="2"/>
  <c r="AH86" i="2"/>
  <c r="AL86" i="2"/>
  <c r="AP86" i="2"/>
  <c r="AT86" i="2"/>
  <c r="AX86" i="2"/>
  <c r="BB86" i="2"/>
  <c r="BF86" i="2"/>
  <c r="F87" i="2"/>
  <c r="J87" i="2"/>
  <c r="D87" i="15" s="1"/>
  <c r="N87" i="2"/>
  <c r="R87" i="2"/>
  <c r="V87" i="2"/>
  <c r="AA87" i="2"/>
  <c r="AI87" i="2"/>
  <c r="AM87" i="2"/>
  <c r="AQ87" i="2"/>
  <c r="AU87" i="2"/>
  <c r="AY87" i="2"/>
  <c r="BC87" i="2"/>
  <c r="C88" i="2"/>
  <c r="G88" i="2"/>
  <c r="W88" i="2"/>
  <c r="AC88" i="2"/>
  <c r="AG88" i="2"/>
  <c r="AK88" i="2"/>
  <c r="AO88" i="2"/>
  <c r="AS88" i="2"/>
  <c r="AW88" i="2"/>
  <c r="BA88" i="2"/>
  <c r="BE88" i="2"/>
  <c r="E91" i="2"/>
  <c r="M91" i="2"/>
  <c r="Q91" i="2"/>
  <c r="U91" i="2"/>
  <c r="Y91" i="2"/>
  <c r="AH91" i="2"/>
  <c r="AL91" i="2"/>
  <c r="AP91" i="2"/>
  <c r="AT91" i="2"/>
  <c r="AX91" i="2"/>
  <c r="BB91" i="2"/>
  <c r="BF91" i="2"/>
  <c r="F92" i="2"/>
  <c r="J92" i="2"/>
  <c r="D92" i="15" s="1"/>
  <c r="N92" i="2"/>
  <c r="R92" i="2"/>
  <c r="V92" i="2"/>
  <c r="AE92" i="2"/>
  <c r="AB93" i="2"/>
  <c r="AF93" i="2"/>
  <c r="AJ93" i="2"/>
  <c r="AN93" i="2"/>
  <c r="AR93" i="2"/>
  <c r="AV93" i="2"/>
  <c r="AZ93" i="2"/>
  <c r="BD93" i="2"/>
  <c r="D94" i="2"/>
  <c r="H94" i="2"/>
  <c r="L94" i="2"/>
  <c r="P94" i="2"/>
  <c r="T94" i="2"/>
  <c r="M185" i="2"/>
  <c r="M170" i="2"/>
  <c r="M167" i="2"/>
  <c r="M164" i="2"/>
  <c r="M173" i="2"/>
  <c r="D60" i="17"/>
  <c r="AC167" i="2"/>
  <c r="AC173" i="2"/>
  <c r="AC170" i="2"/>
  <c r="AW185" i="2"/>
  <c r="AW167" i="2"/>
  <c r="AW164" i="2"/>
  <c r="AW173" i="2"/>
  <c r="AW170" i="2"/>
  <c r="C71" i="15"/>
  <c r="I95" i="2"/>
  <c r="C95" i="15" s="1"/>
  <c r="I158" i="2"/>
  <c r="C158" i="15" s="1"/>
  <c r="I96" i="2"/>
  <c r="C96" i="15" s="1"/>
  <c r="Y95" i="2"/>
  <c r="Y96" i="2"/>
  <c r="AS94" i="2"/>
  <c r="AS158" i="2"/>
  <c r="AS96" i="2"/>
  <c r="AS95" i="2"/>
  <c r="BE94" i="2"/>
  <c r="BE158" i="2"/>
  <c r="BE96" i="2"/>
  <c r="BE95" i="2"/>
  <c r="Q105" i="2"/>
  <c r="C164" i="2"/>
  <c r="C173" i="2"/>
  <c r="C170" i="2"/>
  <c r="C167" i="2"/>
  <c r="G164" i="2"/>
  <c r="G173" i="2"/>
  <c r="G170" i="2"/>
  <c r="G167" i="2"/>
  <c r="E60" i="15"/>
  <c r="K164" i="2"/>
  <c r="K173" i="2"/>
  <c r="E173" i="15" s="1"/>
  <c r="K185" i="2"/>
  <c r="K170" i="2"/>
  <c r="K167" i="2"/>
  <c r="O164" i="2"/>
  <c r="O173" i="2"/>
  <c r="O185" i="2"/>
  <c r="O170" i="2"/>
  <c r="O167" i="2"/>
  <c r="S164" i="2"/>
  <c r="S173" i="2"/>
  <c r="S185" i="2"/>
  <c r="S170" i="2"/>
  <c r="S167" i="2"/>
  <c r="W164" i="2"/>
  <c r="W173" i="2"/>
  <c r="W185" i="2"/>
  <c r="W170" i="2"/>
  <c r="W167" i="2"/>
  <c r="AA173" i="2"/>
  <c r="AA170" i="2"/>
  <c r="AA167" i="2"/>
  <c r="AA164" i="2"/>
  <c r="AE173" i="2"/>
  <c r="AE170" i="2"/>
  <c r="AE167" i="2"/>
  <c r="AI173" i="2"/>
  <c r="AI170" i="2"/>
  <c r="AI167" i="2"/>
  <c r="AM173" i="2"/>
  <c r="AM170" i="2"/>
  <c r="AM167" i="2"/>
  <c r="AQ173" i="2"/>
  <c r="AQ170" i="2"/>
  <c r="AQ167" i="2"/>
  <c r="AQ164" i="2"/>
  <c r="AU173" i="2"/>
  <c r="AU170" i="2"/>
  <c r="AU167" i="2"/>
  <c r="AU164" i="2"/>
  <c r="AY185" i="2"/>
  <c r="AY173" i="2"/>
  <c r="AY170" i="2"/>
  <c r="AY167" i="2"/>
  <c r="AY164" i="2"/>
  <c r="BC185" i="2"/>
  <c r="BC173" i="2"/>
  <c r="BC170" i="2"/>
  <c r="BC167" i="2"/>
  <c r="BC164" i="2"/>
  <c r="C96" i="2"/>
  <c r="C95" i="2"/>
  <c r="C158" i="2"/>
  <c r="G158" i="2"/>
  <c r="G96" i="2"/>
  <c r="G95" i="2"/>
  <c r="E71" i="15"/>
  <c r="K96" i="2"/>
  <c r="E96" i="15" s="1"/>
  <c r="K158" i="2"/>
  <c r="E158" i="15" s="1"/>
  <c r="K95" i="2"/>
  <c r="E95" i="15" s="1"/>
  <c r="O158" i="2"/>
  <c r="O96" i="2"/>
  <c r="O95" i="2"/>
  <c r="S158" i="2"/>
  <c r="S96" i="2"/>
  <c r="S95" i="2"/>
  <c r="W96" i="2"/>
  <c r="W95" i="2"/>
  <c r="W94" i="2"/>
  <c r="AA96" i="2"/>
  <c r="AA95" i="2"/>
  <c r="AE96" i="2"/>
  <c r="AE95" i="2"/>
  <c r="AI96" i="2"/>
  <c r="AI95" i="2"/>
  <c r="AM96" i="2"/>
  <c r="AM95" i="2"/>
  <c r="AM158" i="2"/>
  <c r="AM94" i="2"/>
  <c r="AQ96" i="2"/>
  <c r="AQ158" i="2"/>
  <c r="AQ95" i="2"/>
  <c r="AQ94" i="2"/>
  <c r="AU158" i="2"/>
  <c r="AU96" i="2"/>
  <c r="AU95" i="2"/>
  <c r="AU94" i="2"/>
  <c r="AY96" i="2"/>
  <c r="AY95" i="2"/>
  <c r="AY94" i="2"/>
  <c r="AY158" i="2"/>
  <c r="BC96" i="2"/>
  <c r="BC95" i="2"/>
  <c r="BC158" i="2"/>
  <c r="BC94" i="2"/>
  <c r="E80" i="15"/>
  <c r="K105" i="2"/>
  <c r="E105" i="15" s="1"/>
  <c r="O105" i="2"/>
  <c r="S105" i="2"/>
  <c r="E81" i="2"/>
  <c r="I81" i="2"/>
  <c r="C81" i="15" s="1"/>
  <c r="M81" i="2"/>
  <c r="Q81" i="2"/>
  <c r="AK84" i="2"/>
  <c r="BA84" i="2"/>
  <c r="M85" i="2"/>
  <c r="U85" i="2"/>
  <c r="AS93" i="2"/>
  <c r="C81" i="2"/>
  <c r="G81" i="2"/>
  <c r="K81" i="2"/>
  <c r="E81" i="15" s="1"/>
  <c r="O81" i="2"/>
  <c r="S81" i="2"/>
  <c r="E83" i="2"/>
  <c r="I83" i="2"/>
  <c r="C83" i="15" s="1"/>
  <c r="M83" i="2"/>
  <c r="Q83" i="2"/>
  <c r="U83" i="2"/>
  <c r="Y83" i="2"/>
  <c r="AH83" i="2"/>
  <c r="AL83" i="2"/>
  <c r="AP83" i="2"/>
  <c r="AT83" i="2"/>
  <c r="AX83" i="2"/>
  <c r="BB83" i="2"/>
  <c r="BF83" i="2"/>
  <c r="F84" i="2"/>
  <c r="J84" i="2"/>
  <c r="D84" i="15" s="1"/>
  <c r="N84" i="2"/>
  <c r="R84" i="2"/>
  <c r="V84" i="2"/>
  <c r="AA84" i="2"/>
  <c r="AI84" i="2"/>
  <c r="AM84" i="2"/>
  <c r="AQ84" i="2"/>
  <c r="AU84" i="2"/>
  <c r="AY84" i="2"/>
  <c r="BC84" i="2"/>
  <c r="C85" i="2"/>
  <c r="G85" i="2"/>
  <c r="K85" i="2"/>
  <c r="E85" i="15" s="1"/>
  <c r="O85" i="2"/>
  <c r="S85" i="2"/>
  <c r="W85" i="2"/>
  <c r="D86" i="2"/>
  <c r="H86" i="2"/>
  <c r="L86" i="2"/>
  <c r="P86" i="2"/>
  <c r="T86" i="2"/>
  <c r="X86" i="2"/>
  <c r="AC86" i="2"/>
  <c r="AG86" i="2"/>
  <c r="AK86" i="2"/>
  <c r="AO86" i="2"/>
  <c r="AS86" i="2"/>
  <c r="AW86" i="2"/>
  <c r="BA86" i="2"/>
  <c r="BE86" i="2"/>
  <c r="E87" i="2"/>
  <c r="I87" i="2"/>
  <c r="C87" i="15" s="1"/>
  <c r="M87" i="2"/>
  <c r="Q87" i="2"/>
  <c r="Y87" i="2"/>
  <c r="AH87" i="2"/>
  <c r="AL87" i="2"/>
  <c r="AP87" i="2"/>
  <c r="AT87" i="2"/>
  <c r="AX87" i="2"/>
  <c r="BB87" i="2"/>
  <c r="BF87" i="2"/>
  <c r="F88" i="2"/>
  <c r="V88" i="2"/>
  <c r="C88" i="17" s="1"/>
  <c r="AB88" i="2"/>
  <c r="AF88" i="2"/>
  <c r="AJ88" i="2"/>
  <c r="AN88" i="2"/>
  <c r="AR88" i="2"/>
  <c r="AV88" i="2"/>
  <c r="AZ88" i="2"/>
  <c r="BD88" i="2"/>
  <c r="D91" i="2"/>
  <c r="H91" i="2"/>
  <c r="L91" i="2"/>
  <c r="P91" i="2"/>
  <c r="T91" i="2"/>
  <c r="X91" i="2"/>
  <c r="AG91" i="2"/>
  <c r="AK91" i="2"/>
  <c r="AS91" i="2"/>
  <c r="AW91" i="2"/>
  <c r="BA91" i="2"/>
  <c r="BE91" i="2"/>
  <c r="E92" i="2"/>
  <c r="I92" i="2"/>
  <c r="C92" i="15" s="1"/>
  <c r="Q92" i="2"/>
  <c r="U92" i="2"/>
  <c r="Y92" i="2"/>
  <c r="AA93" i="2"/>
  <c r="AE93" i="2"/>
  <c r="AI93" i="2"/>
  <c r="AM93" i="2"/>
  <c r="AQ93" i="2"/>
  <c r="AU93" i="2"/>
  <c r="AY93" i="2"/>
  <c r="BC93" i="2"/>
  <c r="C94" i="2"/>
  <c r="G94" i="2"/>
  <c r="K94" i="2"/>
  <c r="E94" i="15" s="1"/>
  <c r="O94" i="2"/>
  <c r="S94" i="2"/>
  <c r="X94" i="2"/>
  <c r="C60" i="15"/>
  <c r="I185" i="2"/>
  <c r="I170" i="2"/>
  <c r="C170" i="15" s="1"/>
  <c r="I167" i="2"/>
  <c r="C167" i="15" s="1"/>
  <c r="I164" i="2"/>
  <c r="C164" i="15" s="1"/>
  <c r="I173" i="2"/>
  <c r="C173" i="15" s="1"/>
  <c r="Y170" i="2"/>
  <c r="Y167" i="2"/>
  <c r="Y164" i="2"/>
  <c r="Y173" i="2"/>
  <c r="AS167" i="2"/>
  <c r="AS164" i="2"/>
  <c r="AS173" i="2"/>
  <c r="AS170" i="2"/>
  <c r="M95" i="2"/>
  <c r="D71" i="17"/>
  <c r="M96" i="2"/>
  <c r="AC96" i="2"/>
  <c r="AC95" i="2"/>
  <c r="AO94" i="2"/>
  <c r="AO158" i="2"/>
  <c r="AO96" i="2"/>
  <c r="AO95" i="2"/>
  <c r="U105" i="2"/>
  <c r="F173" i="2"/>
  <c r="F170" i="2"/>
  <c r="F167" i="2"/>
  <c r="F164" i="2"/>
  <c r="D60" i="15"/>
  <c r="J173" i="2"/>
  <c r="D173" i="15" s="1"/>
  <c r="J185" i="2"/>
  <c r="J170" i="2"/>
  <c r="D170" i="15" s="1"/>
  <c r="J167" i="2"/>
  <c r="D167" i="15" s="1"/>
  <c r="J164" i="2"/>
  <c r="D164" i="15" s="1"/>
  <c r="N173" i="2"/>
  <c r="N185" i="2"/>
  <c r="N170" i="2"/>
  <c r="N167" i="2"/>
  <c r="N164" i="2"/>
  <c r="R173" i="2"/>
  <c r="R185" i="2"/>
  <c r="R170" i="2"/>
  <c r="R167" i="2"/>
  <c r="R164" i="2"/>
  <c r="V173" i="2"/>
  <c r="V185" i="2"/>
  <c r="V170" i="2"/>
  <c r="V167" i="2"/>
  <c r="V164" i="2"/>
  <c r="AD170" i="2"/>
  <c r="AD167" i="2"/>
  <c r="AD173" i="2"/>
  <c r="AH170" i="2"/>
  <c r="AH167" i="2"/>
  <c r="AH173" i="2"/>
  <c r="AL170" i="2"/>
  <c r="AL167" i="2"/>
  <c r="AL173" i="2"/>
  <c r="AP170" i="2"/>
  <c r="AP167" i="2"/>
  <c r="AP164" i="2"/>
  <c r="AP173" i="2"/>
  <c r="AT170" i="2"/>
  <c r="AT167" i="2"/>
  <c r="AT164" i="2"/>
  <c r="AT173" i="2"/>
  <c r="AX185" i="2"/>
  <c r="AX170" i="2"/>
  <c r="AX167" i="2"/>
  <c r="AX164" i="2"/>
  <c r="AX173" i="2"/>
  <c r="BB185" i="2"/>
  <c r="BB170" i="2"/>
  <c r="BB167" i="2"/>
  <c r="BB164" i="2"/>
  <c r="BB173" i="2"/>
  <c r="BF185" i="2"/>
  <c r="BF170" i="2"/>
  <c r="BF167" i="2"/>
  <c r="BF164" i="2"/>
  <c r="BF173" i="2"/>
  <c r="F96" i="2"/>
  <c r="F95" i="2"/>
  <c r="F158" i="2"/>
  <c r="D71" i="15"/>
  <c r="J96" i="2"/>
  <c r="D96" i="15" s="1"/>
  <c r="J95" i="2"/>
  <c r="D95" i="15" s="1"/>
  <c r="J158" i="2"/>
  <c r="D158" i="15" s="1"/>
  <c r="N96" i="2"/>
  <c r="N95" i="2"/>
  <c r="N158" i="2"/>
  <c r="R96" i="2"/>
  <c r="R158" i="2"/>
  <c r="R95" i="2"/>
  <c r="V96" i="2"/>
  <c r="V95" i="2"/>
  <c r="AH95" i="2"/>
  <c r="AH94" i="2"/>
  <c r="AH96" i="2"/>
  <c r="AL95" i="2"/>
  <c r="AL94" i="2"/>
  <c r="AL96" i="2"/>
  <c r="AP95" i="2"/>
  <c r="AP158" i="2"/>
  <c r="AP94" i="2"/>
  <c r="AP96" i="2"/>
  <c r="AT158" i="2"/>
  <c r="AT95" i="2"/>
  <c r="AT94" i="2"/>
  <c r="AT96" i="2"/>
  <c r="AX158" i="2"/>
  <c r="AX95" i="2"/>
  <c r="AX94" i="2"/>
  <c r="AX96" i="2"/>
  <c r="BB95" i="2"/>
  <c r="BB94" i="2"/>
  <c r="BB158" i="2"/>
  <c r="BB96" i="2"/>
  <c r="BF95" i="2"/>
  <c r="BF94" i="2"/>
  <c r="BF158" i="2"/>
  <c r="BF96" i="2"/>
  <c r="D80" i="15"/>
  <c r="J105" i="2"/>
  <c r="D105" i="15" s="1"/>
  <c r="N105" i="2"/>
  <c r="R105" i="2"/>
  <c r="C83" i="17"/>
  <c r="AO84" i="2"/>
  <c r="BE84" i="2"/>
  <c r="Q85" i="2"/>
  <c r="Y85" i="2"/>
  <c r="Y88" i="2"/>
  <c r="X88" i="2" s="1"/>
  <c r="V158" i="2"/>
  <c r="U158" i="2" s="1"/>
  <c r="F81" i="2"/>
  <c r="J81" i="2"/>
  <c r="D81" i="15" s="1"/>
  <c r="N81" i="2"/>
  <c r="R81" i="2"/>
  <c r="AC83" i="2"/>
  <c r="AG83" i="2"/>
  <c r="AK83" i="2"/>
  <c r="AO83" i="2"/>
  <c r="AS83" i="2"/>
  <c r="AW83" i="2"/>
  <c r="BA83" i="2"/>
  <c r="BE83" i="2"/>
  <c r="E84" i="2"/>
  <c r="I84" i="2"/>
  <c r="C84" i="15" s="1"/>
  <c r="M84" i="2"/>
  <c r="Q84" i="2"/>
  <c r="U84" i="2"/>
  <c r="AH84" i="2"/>
  <c r="AL84" i="2"/>
  <c r="AP84" i="2"/>
  <c r="AT84" i="2"/>
  <c r="AX84" i="2"/>
  <c r="BB84" i="2"/>
  <c r="BF84" i="2"/>
  <c r="F85" i="2"/>
  <c r="J85" i="2"/>
  <c r="D85" i="15" s="1"/>
  <c r="N85" i="2"/>
  <c r="R85" i="2"/>
  <c r="V85" i="2"/>
  <c r="AA85" i="2"/>
  <c r="AI85" i="2"/>
  <c r="AM85" i="2"/>
  <c r="AQ85" i="2"/>
  <c r="AU85" i="2"/>
  <c r="AY85" i="2"/>
  <c r="BC85" i="2"/>
  <c r="C86" i="2"/>
  <c r="G86" i="2"/>
  <c r="K86" i="2"/>
  <c r="E86" i="15" s="1"/>
  <c r="O86" i="2"/>
  <c r="S86" i="2"/>
  <c r="D87" i="2"/>
  <c r="H87" i="2"/>
  <c r="L87" i="2"/>
  <c r="P87" i="2"/>
  <c r="T87" i="2"/>
  <c r="X87" i="2"/>
  <c r="AC87" i="2"/>
  <c r="AG87" i="2"/>
  <c r="AK87" i="2"/>
  <c r="AO87" i="2"/>
  <c r="AS87" i="2"/>
  <c r="AW87" i="2"/>
  <c r="BA87" i="2"/>
  <c r="BE87" i="2"/>
  <c r="E88" i="2"/>
  <c r="I88" i="2"/>
  <c r="C88" i="15" s="1"/>
  <c r="M88" i="2"/>
  <c r="Q88" i="2"/>
  <c r="U88" i="2"/>
  <c r="AA88" i="2"/>
  <c r="AI88" i="2"/>
  <c r="AM88" i="2"/>
  <c r="AQ88" i="2"/>
  <c r="AU88" i="2"/>
  <c r="AY88" i="2"/>
  <c r="BC88" i="2"/>
  <c r="C91" i="2"/>
  <c r="G91" i="2"/>
  <c r="K91" i="2"/>
  <c r="E91" i="15" s="1"/>
  <c r="O91" i="2"/>
  <c r="S91" i="2"/>
  <c r="W91" i="2"/>
  <c r="AB91" i="2"/>
  <c r="AF91" i="2"/>
  <c r="AJ91" i="2"/>
  <c r="AN91" i="2"/>
  <c r="AR91" i="2"/>
  <c r="AV91" i="2"/>
  <c r="AZ91" i="2"/>
  <c r="BD91" i="2"/>
  <c r="D92" i="2"/>
  <c r="H92" i="2"/>
  <c r="L92" i="2"/>
  <c r="P92" i="2"/>
  <c r="T92" i="2"/>
  <c r="X92" i="2"/>
  <c r="AC92" i="2"/>
  <c r="AG92" i="2"/>
  <c r="AK92" i="2"/>
  <c r="AO92" i="2"/>
  <c r="AS92" i="2"/>
  <c r="AW92" i="2"/>
  <c r="BA92" i="2"/>
  <c r="BE92" i="2"/>
  <c r="E93" i="2"/>
  <c r="I93" i="2"/>
  <c r="C93" i="15" s="1"/>
  <c r="M93" i="2"/>
  <c r="Q93" i="2"/>
  <c r="U93" i="2"/>
  <c r="Y93" i="2"/>
  <c r="AH93" i="2"/>
  <c r="AL93" i="2"/>
  <c r="AP93" i="2"/>
  <c r="AT93" i="2"/>
  <c r="AX93" i="2"/>
  <c r="BB93" i="2"/>
  <c r="BF93" i="2"/>
  <c r="F94" i="2"/>
  <c r="J94" i="2"/>
  <c r="D94" i="15" s="1"/>
  <c r="N94" i="2"/>
  <c r="R94" i="2"/>
  <c r="V94" i="2"/>
  <c r="AC94" i="2"/>
  <c r="AI94" i="2"/>
  <c r="B127" i="15"/>
  <c r="B127" i="17"/>
  <c r="D124" i="2"/>
  <c r="H124" i="2"/>
  <c r="L124" i="2"/>
  <c r="P124" i="2"/>
  <c r="W124" i="2"/>
  <c r="V124" i="2" s="1"/>
  <c r="U124" i="2" s="1"/>
  <c r="AC124" i="2"/>
  <c r="AG124" i="2"/>
  <c r="AK124" i="2"/>
  <c r="AO124" i="2"/>
  <c r="AS124" i="2"/>
  <c r="AW124" i="2"/>
  <c r="BA124" i="2"/>
  <c r="BE124" i="2"/>
  <c r="D125" i="2"/>
  <c r="H125" i="2"/>
  <c r="L125" i="2"/>
  <c r="P125" i="2"/>
  <c r="T125" i="2"/>
  <c r="X125" i="2"/>
  <c r="AD125" i="2"/>
  <c r="AH125" i="2"/>
  <c r="AL125" i="2"/>
  <c r="AP125" i="2"/>
  <c r="AT125" i="2"/>
  <c r="AX125" i="2"/>
  <c r="BB125" i="2"/>
  <c r="BF125" i="2"/>
  <c r="E126" i="2"/>
  <c r="I126" i="2"/>
  <c r="C126" i="15" s="1"/>
  <c r="M126" i="2"/>
  <c r="Q126" i="2"/>
  <c r="U126" i="2"/>
  <c r="Y126" i="2"/>
  <c r="AE126" i="2"/>
  <c r="AI126" i="2"/>
  <c r="AM126" i="2"/>
  <c r="AQ126" i="2"/>
  <c r="AU126" i="2"/>
  <c r="AY126" i="2"/>
  <c r="BC126" i="2"/>
  <c r="F127" i="2"/>
  <c r="J127" i="2"/>
  <c r="D127" i="15" s="1"/>
  <c r="N127" i="2"/>
  <c r="R127" i="2"/>
  <c r="V127" i="2"/>
  <c r="AB127" i="2"/>
  <c r="AF127" i="2"/>
  <c r="AJ127" i="2"/>
  <c r="AN127" i="2"/>
  <c r="AR127" i="2"/>
  <c r="AV127" i="2"/>
  <c r="AZ127" i="2"/>
  <c r="BD127" i="2"/>
  <c r="C128" i="2"/>
  <c r="G128" i="2"/>
  <c r="K128" i="2"/>
  <c r="E128" i="15" s="1"/>
  <c r="O128" i="2"/>
  <c r="S128" i="2"/>
  <c r="W128" i="2"/>
  <c r="AC128" i="2"/>
  <c r="AG128" i="2"/>
  <c r="AK128" i="2"/>
  <c r="AO128" i="2"/>
  <c r="AS128" i="2"/>
  <c r="AW128" i="2"/>
  <c r="BA128" i="2"/>
  <c r="BE128" i="2"/>
  <c r="D129" i="2"/>
  <c r="H129" i="2"/>
  <c r="L129" i="2"/>
  <c r="P129" i="2"/>
  <c r="T129" i="2"/>
  <c r="X129" i="2"/>
  <c r="AD129" i="2"/>
  <c r="AH129" i="2"/>
  <c r="AL129" i="2"/>
  <c r="AP129" i="2"/>
  <c r="AT129" i="2"/>
  <c r="AX129" i="2"/>
  <c r="BB129" i="2"/>
  <c r="BF129" i="2"/>
  <c r="E130" i="2"/>
  <c r="I130" i="2"/>
  <c r="C130" i="15" s="1"/>
  <c r="M130" i="2"/>
  <c r="Q130" i="2"/>
  <c r="U130" i="2"/>
  <c r="Y130" i="2"/>
  <c r="AE130" i="2"/>
  <c r="AI130" i="2"/>
  <c r="AM130" i="2"/>
  <c r="AQ130" i="2"/>
  <c r="AU130" i="2"/>
  <c r="AY130" i="2"/>
  <c r="BC130" i="2"/>
  <c r="C131" i="2"/>
  <c r="G131" i="2"/>
  <c r="K131" i="2"/>
  <c r="E131" i="15" s="1"/>
  <c r="O131" i="2"/>
  <c r="S131" i="2"/>
  <c r="W131" i="2"/>
  <c r="AC131" i="2"/>
  <c r="AG131" i="2"/>
  <c r="AK131" i="2"/>
  <c r="AO131" i="2"/>
  <c r="AS131" i="2"/>
  <c r="AW131" i="2"/>
  <c r="BA131" i="2"/>
  <c r="BE131" i="2"/>
  <c r="D132" i="2"/>
  <c r="H132" i="2"/>
  <c r="L132" i="2"/>
  <c r="P132" i="2"/>
  <c r="T132" i="2"/>
  <c r="X132" i="2"/>
  <c r="AD132" i="2"/>
  <c r="AH132" i="2"/>
  <c r="AL132" i="2"/>
  <c r="AP132" i="2"/>
  <c r="AT132" i="2"/>
  <c r="AX132" i="2"/>
  <c r="BB132" i="2"/>
  <c r="BF132" i="2"/>
  <c r="E133" i="2"/>
  <c r="I133" i="2"/>
  <c r="C133" i="15" s="1"/>
  <c r="M133" i="2"/>
  <c r="Q133" i="2"/>
  <c r="U133" i="2"/>
  <c r="Y133" i="2"/>
  <c r="AE133" i="2"/>
  <c r="AI133" i="2"/>
  <c r="AM133" i="2"/>
  <c r="AQ133" i="2"/>
  <c r="AU133" i="2"/>
  <c r="AY133" i="2"/>
  <c r="BC133" i="2"/>
  <c r="F134" i="2"/>
  <c r="J134" i="2"/>
  <c r="D134" i="15" s="1"/>
  <c r="N134" i="2"/>
  <c r="R134" i="2"/>
  <c r="V134" i="2"/>
  <c r="AB134" i="2"/>
  <c r="AF134" i="2"/>
  <c r="AJ134" i="2"/>
  <c r="AN134" i="2"/>
  <c r="AR134" i="2"/>
  <c r="AV134" i="2"/>
  <c r="AZ134" i="2"/>
  <c r="BD134" i="2"/>
  <c r="C135" i="2"/>
  <c r="G135" i="2"/>
  <c r="K135" i="2"/>
  <c r="E135" i="15" s="1"/>
  <c r="O135" i="2"/>
  <c r="S135" i="2"/>
  <c r="W135" i="2"/>
  <c r="AC135" i="2"/>
  <c r="AG135" i="2"/>
  <c r="AK135" i="2"/>
  <c r="AO135" i="2"/>
  <c r="AS135" i="2"/>
  <c r="AW135" i="2"/>
  <c r="BA135" i="2"/>
  <c r="BE135" i="2"/>
  <c r="D136" i="2"/>
  <c r="H136" i="2"/>
  <c r="L136" i="2"/>
  <c r="P136" i="2"/>
  <c r="T136" i="2"/>
  <c r="B129" i="17"/>
  <c r="D120" i="17"/>
  <c r="B128" i="15"/>
  <c r="B128" i="17"/>
  <c r="C124" i="2"/>
  <c r="G124" i="2"/>
  <c r="K124" i="2"/>
  <c r="E124" i="15" s="1"/>
  <c r="O124" i="2"/>
  <c r="S124" i="2"/>
  <c r="AB124" i="2"/>
  <c r="AF124" i="2"/>
  <c r="AJ124" i="2"/>
  <c r="AN124" i="2"/>
  <c r="AR124" i="2"/>
  <c r="AV124" i="2"/>
  <c r="AZ124" i="2"/>
  <c r="BD124" i="2"/>
  <c r="C125" i="2"/>
  <c r="G125" i="2"/>
  <c r="K125" i="2"/>
  <c r="E125" i="15" s="1"/>
  <c r="O125" i="2"/>
  <c r="S125" i="2"/>
  <c r="W125" i="2"/>
  <c r="AC125" i="2"/>
  <c r="AG125" i="2"/>
  <c r="AK125" i="2"/>
  <c r="AO125" i="2"/>
  <c r="AS125" i="2"/>
  <c r="AW125" i="2"/>
  <c r="BA125" i="2"/>
  <c r="BE125" i="2"/>
  <c r="D126" i="2"/>
  <c r="H126" i="2"/>
  <c r="L126" i="2"/>
  <c r="P126" i="2"/>
  <c r="T126" i="2"/>
  <c r="X126" i="2"/>
  <c r="AD126" i="2"/>
  <c r="AH126" i="2"/>
  <c r="AL126" i="2"/>
  <c r="AP126" i="2"/>
  <c r="AT126" i="2"/>
  <c r="AX126" i="2"/>
  <c r="BB126" i="2"/>
  <c r="BF126" i="2"/>
  <c r="E127" i="2"/>
  <c r="I127" i="2"/>
  <c r="C127" i="15" s="1"/>
  <c r="M127" i="2"/>
  <c r="Q127" i="2"/>
  <c r="U127" i="2"/>
  <c r="Y127" i="2"/>
  <c r="AE127" i="2"/>
  <c r="AI127" i="2"/>
  <c r="AM127" i="2"/>
  <c r="AQ127" i="2"/>
  <c r="AU127" i="2"/>
  <c r="AY127" i="2"/>
  <c r="BC127" i="2"/>
  <c r="F128" i="2"/>
  <c r="J128" i="2"/>
  <c r="D128" i="15" s="1"/>
  <c r="N128" i="2"/>
  <c r="R128" i="2"/>
  <c r="V128" i="2"/>
  <c r="AB128" i="2"/>
  <c r="AF128" i="2"/>
  <c r="AJ128" i="2"/>
  <c r="AN128" i="2"/>
  <c r="AR128" i="2"/>
  <c r="AV128" i="2"/>
  <c r="AZ128" i="2"/>
  <c r="BD128" i="2"/>
  <c r="C129" i="2"/>
  <c r="G129" i="2"/>
  <c r="K129" i="2"/>
  <c r="E129" i="15" s="1"/>
  <c r="O129" i="2"/>
  <c r="S129" i="2"/>
  <c r="W129" i="2"/>
  <c r="AC129" i="2"/>
  <c r="AG129" i="2"/>
  <c r="AK129" i="2"/>
  <c r="AO129" i="2"/>
  <c r="AS129" i="2"/>
  <c r="AW129" i="2"/>
  <c r="BA129" i="2"/>
  <c r="BE129" i="2"/>
  <c r="D130" i="2"/>
  <c r="H130" i="2"/>
  <c r="L130" i="2"/>
  <c r="P130" i="2"/>
  <c r="T130" i="2"/>
  <c r="X130" i="2"/>
  <c r="AD130" i="2"/>
  <c r="AH130" i="2"/>
  <c r="AL130" i="2"/>
  <c r="AP130" i="2"/>
  <c r="AT130" i="2"/>
  <c r="AX130" i="2"/>
  <c r="BB130" i="2"/>
  <c r="BF130" i="2"/>
  <c r="F131" i="2"/>
  <c r="J131" i="2"/>
  <c r="D131" i="15" s="1"/>
  <c r="N131" i="2"/>
  <c r="R131" i="2"/>
  <c r="V131" i="2"/>
  <c r="AB131" i="2"/>
  <c r="AF131" i="2"/>
  <c r="AJ131" i="2"/>
  <c r="AN131" i="2"/>
  <c r="AR131" i="2"/>
  <c r="AV131" i="2"/>
  <c r="AZ131" i="2"/>
  <c r="BD131" i="2"/>
  <c r="C132" i="2"/>
  <c r="G132" i="2"/>
  <c r="K132" i="2"/>
  <c r="E132" i="15" s="1"/>
  <c r="O132" i="2"/>
  <c r="S132" i="2"/>
  <c r="W132" i="2"/>
  <c r="AC132" i="2"/>
  <c r="AG132" i="2"/>
  <c r="AK132" i="2"/>
  <c r="AO132" i="2"/>
  <c r="AS132" i="2"/>
  <c r="AW132" i="2"/>
  <c r="BA132" i="2"/>
  <c r="BE132" i="2"/>
  <c r="D133" i="2"/>
  <c r="H133" i="2"/>
  <c r="L133" i="2"/>
  <c r="P133" i="2"/>
  <c r="T133" i="2"/>
  <c r="X133" i="2"/>
  <c r="AD133" i="2"/>
  <c r="AH133" i="2"/>
  <c r="AL133" i="2"/>
  <c r="AP133" i="2"/>
  <c r="AT133" i="2"/>
  <c r="AX133" i="2"/>
  <c r="BB133" i="2"/>
  <c r="BF133" i="2"/>
  <c r="E134" i="2"/>
  <c r="I134" i="2"/>
  <c r="C134" i="15" s="1"/>
  <c r="M134" i="2"/>
  <c r="Q134" i="2"/>
  <c r="U134" i="2"/>
  <c r="Y134" i="2"/>
  <c r="AE134" i="2"/>
  <c r="AI134" i="2"/>
  <c r="AM134" i="2"/>
  <c r="AQ134" i="2"/>
  <c r="AU134" i="2"/>
  <c r="AY134" i="2"/>
  <c r="BC134" i="2"/>
  <c r="F135" i="2"/>
  <c r="J135" i="2"/>
  <c r="D135" i="15" s="1"/>
  <c r="N135" i="2"/>
  <c r="R135" i="2"/>
  <c r="V135" i="2"/>
  <c r="AB135" i="2"/>
  <c r="AF135" i="2"/>
  <c r="AJ135" i="2"/>
  <c r="AN135" i="2"/>
  <c r="AR135" i="2"/>
  <c r="AV135" i="2"/>
  <c r="AZ135" i="2"/>
  <c r="BD135" i="2"/>
  <c r="C136" i="2"/>
  <c r="G136" i="2"/>
  <c r="K136" i="2"/>
  <c r="E136" i="15" s="1"/>
  <c r="O136" i="2"/>
  <c r="S136" i="2"/>
  <c r="C99" i="17"/>
  <c r="C120" i="17"/>
  <c r="D99" i="17"/>
  <c r="B124" i="15"/>
  <c r="B124" i="17"/>
  <c r="B125" i="15"/>
  <c r="B125" i="17"/>
  <c r="F124" i="2"/>
  <c r="J124" i="2"/>
  <c r="D124" i="15" s="1"/>
  <c r="N124" i="2"/>
  <c r="R124" i="2"/>
  <c r="Y124" i="2"/>
  <c r="AE124" i="2"/>
  <c r="AI124" i="2"/>
  <c r="AM124" i="2"/>
  <c r="AQ124" i="2"/>
  <c r="AU124" i="2"/>
  <c r="AY124" i="2"/>
  <c r="BC124" i="2"/>
  <c r="F125" i="2"/>
  <c r="J125" i="2"/>
  <c r="D125" i="15" s="1"/>
  <c r="N125" i="2"/>
  <c r="R125" i="2"/>
  <c r="V125" i="2"/>
  <c r="AB125" i="2"/>
  <c r="AF125" i="2"/>
  <c r="AJ125" i="2"/>
  <c r="AN125" i="2"/>
  <c r="AR125" i="2"/>
  <c r="AV125" i="2"/>
  <c r="AZ125" i="2"/>
  <c r="BD125" i="2"/>
  <c r="C126" i="2"/>
  <c r="G126" i="2"/>
  <c r="K126" i="2"/>
  <c r="E126" i="15" s="1"/>
  <c r="O126" i="2"/>
  <c r="S126" i="2"/>
  <c r="W126" i="2"/>
  <c r="AC126" i="2"/>
  <c r="AG126" i="2"/>
  <c r="AK126" i="2"/>
  <c r="AO126" i="2"/>
  <c r="AS126" i="2"/>
  <c r="AW126" i="2"/>
  <c r="BA126" i="2"/>
  <c r="BE126" i="2"/>
  <c r="D127" i="2"/>
  <c r="H127" i="2"/>
  <c r="L127" i="2"/>
  <c r="P127" i="2"/>
  <c r="T127" i="2"/>
  <c r="X127" i="2"/>
  <c r="AD127" i="2"/>
  <c r="AH127" i="2"/>
  <c r="AL127" i="2"/>
  <c r="AP127" i="2"/>
  <c r="AT127" i="2"/>
  <c r="AX127" i="2"/>
  <c r="BB127" i="2"/>
  <c r="BF127" i="2"/>
  <c r="E128" i="2"/>
  <c r="I128" i="2"/>
  <c r="C128" i="15" s="1"/>
  <c r="M128" i="2"/>
  <c r="Q128" i="2"/>
  <c r="U128" i="2"/>
  <c r="Y128" i="2"/>
  <c r="AE128" i="2"/>
  <c r="AI128" i="2"/>
  <c r="AM128" i="2"/>
  <c r="AQ128" i="2"/>
  <c r="AU128" i="2"/>
  <c r="AY128" i="2"/>
  <c r="BC128" i="2"/>
  <c r="F129" i="2"/>
  <c r="J129" i="2"/>
  <c r="D129" i="15" s="1"/>
  <c r="N129" i="2"/>
  <c r="R129" i="2"/>
  <c r="V129" i="2"/>
  <c r="AB129" i="2"/>
  <c r="AF129" i="2"/>
  <c r="AJ129" i="2"/>
  <c r="AN129" i="2"/>
  <c r="AR129" i="2"/>
  <c r="AV129" i="2"/>
  <c r="AZ129" i="2"/>
  <c r="BD129" i="2"/>
  <c r="C130" i="2"/>
  <c r="G130" i="2"/>
  <c r="K130" i="2"/>
  <c r="E130" i="15" s="1"/>
  <c r="O130" i="2"/>
  <c r="S130" i="2"/>
  <c r="W130" i="2"/>
  <c r="AC130" i="2"/>
  <c r="AG130" i="2"/>
  <c r="AK130" i="2"/>
  <c r="AO130" i="2"/>
  <c r="AS130" i="2"/>
  <c r="AW130" i="2"/>
  <c r="BA130" i="2"/>
  <c r="BE130" i="2"/>
  <c r="E131" i="2"/>
  <c r="I131" i="2"/>
  <c r="C131" i="15" s="1"/>
  <c r="M131" i="2"/>
  <c r="Q131" i="2"/>
  <c r="U131" i="2"/>
  <c r="Y131" i="2"/>
  <c r="AE131" i="2"/>
  <c r="AI131" i="2"/>
  <c r="AM131" i="2"/>
  <c r="AQ131" i="2"/>
  <c r="AU131" i="2"/>
  <c r="AY131" i="2"/>
  <c r="BC131" i="2"/>
  <c r="F132" i="2"/>
  <c r="J132" i="2"/>
  <c r="D132" i="15" s="1"/>
  <c r="N132" i="2"/>
  <c r="R132" i="2"/>
  <c r="V132" i="2"/>
  <c r="AB132" i="2"/>
  <c r="AF132" i="2"/>
  <c r="AJ132" i="2"/>
  <c r="AN132" i="2"/>
  <c r="AR132" i="2"/>
  <c r="AV132" i="2"/>
  <c r="AZ132" i="2"/>
  <c r="BD132" i="2"/>
  <c r="C133" i="2"/>
  <c r="G133" i="2"/>
  <c r="K133" i="2"/>
  <c r="E133" i="15" s="1"/>
  <c r="O133" i="2"/>
  <c r="S133" i="2"/>
  <c r="W133" i="2"/>
  <c r="AC133" i="2"/>
  <c r="AG133" i="2"/>
  <c r="AK133" i="2"/>
  <c r="AO133" i="2"/>
  <c r="AS133" i="2"/>
  <c r="AW133" i="2"/>
  <c r="BA133" i="2"/>
  <c r="BE133" i="2"/>
  <c r="D134" i="2"/>
  <c r="H134" i="2"/>
  <c r="L134" i="2"/>
  <c r="P134" i="2"/>
  <c r="T134" i="2"/>
  <c r="X134" i="2"/>
  <c r="AD134" i="2"/>
  <c r="AH134" i="2"/>
  <c r="AL134" i="2"/>
  <c r="AP134" i="2"/>
  <c r="AT134" i="2"/>
  <c r="AX134" i="2"/>
  <c r="BB134" i="2"/>
  <c r="BF134" i="2"/>
  <c r="E135" i="2"/>
  <c r="I135" i="2"/>
  <c r="C135" i="15" s="1"/>
  <c r="M135" i="2"/>
  <c r="Q135" i="2"/>
  <c r="U135" i="2"/>
  <c r="Y135" i="2"/>
  <c r="AE135" i="2"/>
  <c r="AI135" i="2"/>
  <c r="AM135" i="2"/>
  <c r="AQ135" i="2"/>
  <c r="AU135" i="2"/>
  <c r="AY135" i="2"/>
  <c r="BC135" i="2"/>
  <c r="F136" i="2"/>
  <c r="J136" i="2"/>
  <c r="D136" i="15" s="1"/>
  <c r="N136" i="2"/>
  <c r="R136" i="2"/>
  <c r="V136" i="2"/>
  <c r="B126" i="15"/>
  <c r="B126" i="17"/>
  <c r="W136" i="2"/>
  <c r="E124" i="2"/>
  <c r="I124" i="2"/>
  <c r="C124" i="15" s="1"/>
  <c r="M124" i="2"/>
  <c r="Q124" i="2"/>
  <c r="X124" i="2"/>
  <c r="AD124" i="2"/>
  <c r="AH124" i="2"/>
  <c r="AL124" i="2"/>
  <c r="AP124" i="2"/>
  <c r="AT124" i="2"/>
  <c r="AX124" i="2"/>
  <c r="BB124" i="2"/>
  <c r="BF124" i="2"/>
  <c r="E125" i="2"/>
  <c r="I125" i="2"/>
  <c r="C125" i="15" s="1"/>
  <c r="M125" i="2"/>
  <c r="Q125" i="2"/>
  <c r="U125" i="2"/>
  <c r="Y125" i="2"/>
  <c r="AE125" i="2"/>
  <c r="AI125" i="2"/>
  <c r="AM125" i="2"/>
  <c r="AQ125" i="2"/>
  <c r="AU125" i="2"/>
  <c r="AY125" i="2"/>
  <c r="BC125" i="2"/>
  <c r="F126" i="2"/>
  <c r="J126" i="2"/>
  <c r="D126" i="15" s="1"/>
  <c r="N126" i="2"/>
  <c r="R126" i="2"/>
  <c r="V126" i="2"/>
  <c r="AB126" i="2"/>
  <c r="AF126" i="2"/>
  <c r="AJ126" i="2"/>
  <c r="AN126" i="2"/>
  <c r="AR126" i="2"/>
  <c r="AV126" i="2"/>
  <c r="AZ126" i="2"/>
  <c r="BD126" i="2"/>
  <c r="C127" i="2"/>
  <c r="G127" i="2"/>
  <c r="K127" i="2"/>
  <c r="E127" i="15" s="1"/>
  <c r="O127" i="2"/>
  <c r="S127" i="2"/>
  <c r="W127" i="2"/>
  <c r="AC127" i="2"/>
  <c r="AG127" i="2"/>
  <c r="AK127" i="2"/>
  <c r="AO127" i="2"/>
  <c r="AS127" i="2"/>
  <c r="AW127" i="2"/>
  <c r="BA127" i="2"/>
  <c r="BE127" i="2"/>
  <c r="D128" i="2"/>
  <c r="H128" i="2"/>
  <c r="L128" i="2"/>
  <c r="P128" i="2"/>
  <c r="T128" i="2"/>
  <c r="X128" i="2"/>
  <c r="AD128" i="2"/>
  <c r="AH128" i="2"/>
  <c r="AL128" i="2"/>
  <c r="AP128" i="2"/>
  <c r="AT128" i="2"/>
  <c r="AX128" i="2"/>
  <c r="BB128" i="2"/>
  <c r="BF128" i="2"/>
  <c r="E129" i="2"/>
  <c r="I129" i="2"/>
  <c r="C129" i="15" s="1"/>
  <c r="M129" i="2"/>
  <c r="Q129" i="2"/>
  <c r="U129" i="2"/>
  <c r="Y129" i="2"/>
  <c r="AE129" i="2"/>
  <c r="AI129" i="2"/>
  <c r="AM129" i="2"/>
  <c r="AQ129" i="2"/>
  <c r="AU129" i="2"/>
  <c r="AY129" i="2"/>
  <c r="BC129" i="2"/>
  <c r="F130" i="2"/>
  <c r="J130" i="2"/>
  <c r="D130" i="15" s="1"/>
  <c r="N130" i="2"/>
  <c r="R130" i="2"/>
  <c r="V130" i="2"/>
  <c r="AB130" i="2"/>
  <c r="AF130" i="2"/>
  <c r="AJ130" i="2"/>
  <c r="AN130" i="2"/>
  <c r="AR130" i="2"/>
  <c r="AV130" i="2"/>
  <c r="AZ130" i="2"/>
  <c r="BD130" i="2"/>
  <c r="D131" i="2"/>
  <c r="H131" i="2"/>
  <c r="L131" i="2"/>
  <c r="P131" i="2"/>
  <c r="T131" i="2"/>
  <c r="X131" i="2"/>
  <c r="AD131" i="2"/>
  <c r="AH131" i="2"/>
  <c r="AL131" i="2"/>
  <c r="AP131" i="2"/>
  <c r="AT131" i="2"/>
  <c r="AX131" i="2"/>
  <c r="BB131" i="2"/>
  <c r="BF131" i="2"/>
  <c r="E132" i="2"/>
  <c r="I132" i="2"/>
  <c r="C132" i="15" s="1"/>
  <c r="M132" i="2"/>
  <c r="Q132" i="2"/>
  <c r="U132" i="2"/>
  <c r="AE132" i="2"/>
  <c r="AI132" i="2"/>
  <c r="AM132" i="2"/>
  <c r="AQ132" i="2"/>
  <c r="AU132" i="2"/>
  <c r="AY132" i="2"/>
  <c r="BC132" i="2"/>
  <c r="J133" i="2"/>
  <c r="D133" i="15" s="1"/>
  <c r="N133" i="2"/>
  <c r="R133" i="2"/>
  <c r="AB133" i="2"/>
  <c r="AF133" i="2"/>
  <c r="AJ133" i="2"/>
  <c r="AN133" i="2"/>
  <c r="AR133" i="2"/>
  <c r="AV133" i="2"/>
  <c r="AZ133" i="2"/>
  <c r="BD133" i="2"/>
  <c r="K134" i="2"/>
  <c r="E134" i="15" s="1"/>
  <c r="O134" i="2"/>
  <c r="S134" i="2"/>
  <c r="AC134" i="2"/>
  <c r="AG134" i="2"/>
  <c r="AK134" i="2"/>
  <c r="AO134" i="2"/>
  <c r="AS134" i="2"/>
  <c r="AW134" i="2"/>
  <c r="BA134" i="2"/>
  <c r="BE134" i="2"/>
  <c r="L135" i="2"/>
  <c r="P135" i="2"/>
  <c r="T135" i="2"/>
  <c r="AD135" i="2"/>
  <c r="AH135" i="2"/>
  <c r="AL135" i="2"/>
  <c r="AP135" i="2"/>
  <c r="AT135" i="2"/>
  <c r="AX135" i="2"/>
  <c r="BB135" i="2"/>
  <c r="BF135" i="2"/>
  <c r="I136" i="2"/>
  <c r="C136" i="15" s="1"/>
  <c r="M136" i="2"/>
  <c r="Q136" i="2"/>
  <c r="U136" i="2"/>
  <c r="D106" i="15"/>
  <c r="D100" i="15"/>
  <c r="D101" i="15"/>
  <c r="D102" i="15"/>
  <c r="D103" i="15"/>
  <c r="D104" i="15"/>
  <c r="C104" i="17"/>
  <c r="C103" i="17"/>
  <c r="C106" i="17"/>
  <c r="D103" i="17"/>
  <c r="D106" i="17"/>
  <c r="D101" i="17"/>
  <c r="D104" i="17"/>
  <c r="E106" i="15"/>
  <c r="E100" i="15"/>
  <c r="E101" i="15"/>
  <c r="E102" i="15"/>
  <c r="E103" i="15"/>
  <c r="E104" i="15"/>
  <c r="C102" i="17"/>
  <c r="C101" i="17"/>
  <c r="D102" i="17"/>
  <c r="D100" i="17"/>
  <c r="B135" i="17"/>
  <c r="B130" i="17"/>
  <c r="B134" i="17"/>
  <c r="B133" i="17"/>
  <c r="B132" i="17"/>
  <c r="B136" i="17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73" i="2"/>
  <c r="Z170" i="2"/>
  <c r="Z167" i="2"/>
  <c r="Z164" i="2"/>
  <c r="Z91" i="2"/>
  <c r="Z92" i="2"/>
  <c r="Z93" i="2"/>
  <c r="Z94" i="2"/>
  <c r="Z95" i="2"/>
  <c r="Z96" i="2"/>
  <c r="Z81" i="2"/>
  <c r="Y81" i="2" s="1"/>
  <c r="X81" i="2" s="1"/>
  <c r="W81" i="2" s="1"/>
  <c r="V81" i="2" s="1"/>
  <c r="U81" i="2" s="1"/>
  <c r="Z83" i="2"/>
  <c r="Z84" i="2"/>
  <c r="Z85" i="2"/>
  <c r="Z86" i="2"/>
  <c r="Z87" i="2"/>
  <c r="Z105" i="2"/>
  <c r="Y105" i="2" s="1"/>
  <c r="D105" i="17" s="1"/>
  <c r="C99" i="15"/>
  <c r="C100" i="15"/>
  <c r="C101" i="15"/>
  <c r="C102" i="15"/>
  <c r="C103" i="15"/>
  <c r="C104" i="15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F50" i="2"/>
  <c r="AE50" i="2"/>
  <c r="AD50" i="2"/>
  <c r="AC50" i="2"/>
  <c r="AB50" i="2"/>
  <c r="AA50" i="2"/>
  <c r="Z50" i="2"/>
  <c r="Y50" i="2"/>
  <c r="X50" i="2"/>
  <c r="W50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C84" i="17" l="1"/>
  <c r="D92" i="17"/>
  <c r="D83" i="17"/>
  <c r="E164" i="15"/>
  <c r="C85" i="17"/>
  <c r="C95" i="17"/>
  <c r="D134" i="17"/>
  <c r="C129" i="17"/>
  <c r="D126" i="17"/>
  <c r="C92" i="17"/>
  <c r="D84" i="17"/>
  <c r="D179" i="15"/>
  <c r="D185" i="15"/>
  <c r="D96" i="17"/>
  <c r="C91" i="17"/>
  <c r="D85" i="17"/>
  <c r="D81" i="17"/>
  <c r="AY165" i="2"/>
  <c r="AY166" i="2" s="1"/>
  <c r="BC165" i="2"/>
  <c r="BC166" i="2" s="1"/>
  <c r="AU166" i="2"/>
  <c r="AX166" i="2"/>
  <c r="BB165" i="2"/>
  <c r="BB166" i="2" s="1"/>
  <c r="BF165" i="2"/>
  <c r="BF166" i="2" s="1"/>
  <c r="AW166" i="2"/>
  <c r="BA165" i="2"/>
  <c r="BA166" i="2" s="1"/>
  <c r="BE165" i="2"/>
  <c r="BE166" i="2" s="1"/>
  <c r="AV166" i="2"/>
  <c r="AZ165" i="2"/>
  <c r="AZ166" i="2" s="1"/>
  <c r="BD165" i="2"/>
  <c r="BD166" i="2" s="1"/>
  <c r="E179" i="15"/>
  <c r="E185" i="15"/>
  <c r="D173" i="17"/>
  <c r="D185" i="17"/>
  <c r="C94" i="17"/>
  <c r="D91" i="17"/>
  <c r="D86" i="17"/>
  <c r="C173" i="17"/>
  <c r="T81" i="2"/>
  <c r="D130" i="17"/>
  <c r="M158" i="2"/>
  <c r="AM171" i="2"/>
  <c r="AM172" i="2" s="1"/>
  <c r="AQ171" i="2"/>
  <c r="AQ172" i="2" s="1"/>
  <c r="AI171" i="2"/>
  <c r="AL171" i="2"/>
  <c r="AL172" i="2" s="1"/>
  <c r="AP171" i="2"/>
  <c r="AP172" i="2" s="1"/>
  <c r="AT171" i="2"/>
  <c r="AT172" i="2" s="1"/>
  <c r="AK171" i="2"/>
  <c r="AK172" i="2" s="1"/>
  <c r="AO171" i="2"/>
  <c r="AO172" i="2" s="1"/>
  <c r="AS171" i="2"/>
  <c r="AS172" i="2" s="1"/>
  <c r="AJ171" i="2"/>
  <c r="AJ172" i="2" s="1"/>
  <c r="AN171" i="2"/>
  <c r="AN172" i="2" s="1"/>
  <c r="AR171" i="2"/>
  <c r="AR172" i="2" s="1"/>
  <c r="C81" i="17"/>
  <c r="C170" i="17"/>
  <c r="D136" i="17"/>
  <c r="C135" i="17"/>
  <c r="D132" i="17"/>
  <c r="D129" i="17"/>
  <c r="D135" i="17"/>
  <c r="C127" i="17"/>
  <c r="C130" i="17"/>
  <c r="D127" i="17"/>
  <c r="C132" i="17"/>
  <c r="C124" i="17"/>
  <c r="D88" i="17"/>
  <c r="D87" i="17"/>
  <c r="AA172" i="2"/>
  <c r="AE172" i="2"/>
  <c r="Z172" i="2"/>
  <c r="AD172" i="2"/>
  <c r="AH172" i="2"/>
  <c r="W172" i="2"/>
  <c r="Y172" i="2"/>
  <c r="AC172" i="2"/>
  <c r="X172" i="2"/>
  <c r="AB172" i="2"/>
  <c r="AF172" i="2"/>
  <c r="E170" i="15"/>
  <c r="D170" i="17"/>
  <c r="C96" i="17"/>
  <c r="C185" i="17"/>
  <c r="C105" i="15"/>
  <c r="D124" i="17"/>
  <c r="C133" i="17"/>
  <c r="C125" i="17"/>
  <c r="D93" i="17"/>
  <c r="D95" i="17"/>
  <c r="AC169" i="2"/>
  <c r="AG169" i="2"/>
  <c r="AB169" i="2"/>
  <c r="AF169" i="2"/>
  <c r="AA169" i="2"/>
  <c r="AE169" i="2"/>
  <c r="AD169" i="2"/>
  <c r="AH169" i="2"/>
  <c r="E167" i="15"/>
  <c r="D167" i="17"/>
  <c r="C167" i="17"/>
  <c r="C131" i="17"/>
  <c r="C128" i="17"/>
  <c r="D125" i="17"/>
  <c r="C134" i="17"/>
  <c r="D131" i="17"/>
  <c r="D128" i="17"/>
  <c r="C126" i="17"/>
  <c r="C136" i="17"/>
  <c r="D133" i="17"/>
  <c r="T124" i="2"/>
  <c r="C87" i="17"/>
  <c r="H185" i="2"/>
  <c r="G185" i="2" s="1"/>
  <c r="F185" i="2" s="1"/>
  <c r="E185" i="2" s="1"/>
  <c r="D185" i="2" s="1"/>
  <c r="C185" i="2" s="1"/>
  <c r="C185" i="15"/>
  <c r="C86" i="17"/>
  <c r="AV168" i="2"/>
  <c r="AV169" i="2" s="1"/>
  <c r="AZ168" i="2"/>
  <c r="AZ169" i="2" s="1"/>
  <c r="BD168" i="2"/>
  <c r="BD169" i="2" s="1"/>
  <c r="AY168" i="2"/>
  <c r="AY169" i="2" s="1"/>
  <c r="BC168" i="2"/>
  <c r="BC169" i="2" s="1"/>
  <c r="AU168" i="2"/>
  <c r="AU169" i="2" s="1"/>
  <c r="AX168" i="2"/>
  <c r="AX169" i="2" s="1"/>
  <c r="BB168" i="2"/>
  <c r="BB169" i="2" s="1"/>
  <c r="BF168" i="2"/>
  <c r="BF169" i="2" s="1"/>
  <c r="AW168" i="2"/>
  <c r="AW169" i="2" s="1"/>
  <c r="BA168" i="2"/>
  <c r="BA169" i="2" s="1"/>
  <c r="BE168" i="2"/>
  <c r="BE169" i="2" s="1"/>
  <c r="AJ168" i="2"/>
  <c r="AJ169" i="2" s="1"/>
  <c r="AN168" i="2"/>
  <c r="AN169" i="2" s="1"/>
  <c r="AR168" i="2"/>
  <c r="AR169" i="2" s="1"/>
  <c r="AM168" i="2"/>
  <c r="AM169" i="2" s="1"/>
  <c r="AQ168" i="2"/>
  <c r="AQ169" i="2" s="1"/>
  <c r="AI168" i="2"/>
  <c r="AI169" i="2" s="1"/>
  <c r="AL168" i="2"/>
  <c r="AL169" i="2" s="1"/>
  <c r="AP168" i="2"/>
  <c r="AP169" i="2" s="1"/>
  <c r="AT168" i="2"/>
  <c r="AT169" i="2" s="1"/>
  <c r="AK168" i="2"/>
  <c r="AK169" i="2" s="1"/>
  <c r="AO168" i="2"/>
  <c r="AO169" i="2" s="1"/>
  <c r="AS168" i="2"/>
  <c r="AS169" i="2" s="1"/>
  <c r="D164" i="17"/>
  <c r="D94" i="17"/>
  <c r="C158" i="17"/>
  <c r="C164" i="17"/>
  <c r="C105" i="17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F41" i="2"/>
  <c r="AD41" i="2"/>
  <c r="AC41" i="2"/>
  <c r="AB41" i="2"/>
  <c r="Z41" i="2"/>
  <c r="Y41" i="2"/>
  <c r="X41" i="2"/>
  <c r="W41" i="2"/>
  <c r="V41" i="2"/>
  <c r="U41" i="2"/>
  <c r="T41" i="2"/>
  <c r="S41" i="2"/>
  <c r="R41" i="2"/>
  <c r="C41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F40" i="2"/>
  <c r="AE40" i="2"/>
  <c r="AD40" i="2"/>
  <c r="AC40" i="2"/>
  <c r="AB40" i="2"/>
  <c r="Y40" i="2"/>
  <c r="X40" i="2"/>
  <c r="W40" i="2"/>
  <c r="V40" i="2"/>
  <c r="U40" i="2"/>
  <c r="T40" i="2"/>
  <c r="S40" i="2"/>
  <c r="R40" i="2"/>
  <c r="N40" i="2"/>
  <c r="M40" i="2"/>
  <c r="L40" i="2"/>
  <c r="K40" i="2"/>
  <c r="J40" i="2"/>
  <c r="I40" i="2"/>
  <c r="H40" i="2"/>
  <c r="G40" i="2"/>
  <c r="F40" i="2"/>
  <c r="E40" i="2"/>
  <c r="D40" i="2"/>
  <c r="C40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E32" i="15" s="1"/>
  <c r="J32" i="2"/>
  <c r="D32" i="15" s="1"/>
  <c r="I32" i="2"/>
  <c r="H32" i="2"/>
  <c r="G32" i="2"/>
  <c r="F32" i="2"/>
  <c r="E32" i="2"/>
  <c r="D32" i="2"/>
  <c r="C32" i="2"/>
  <c r="C32" i="15" l="1"/>
  <c r="D41" i="17"/>
  <c r="C41" i="17"/>
  <c r="D32" i="17"/>
  <c r="AY171" i="2"/>
  <c r="AY172" i="2" s="1"/>
  <c r="BC171" i="2"/>
  <c r="BC172" i="2" s="1"/>
  <c r="AU171" i="2"/>
  <c r="AU172" i="2" s="1"/>
  <c r="AX171" i="2"/>
  <c r="AX172" i="2" s="1"/>
  <c r="BB171" i="2"/>
  <c r="BB172" i="2" s="1"/>
  <c r="BF171" i="2"/>
  <c r="BF172" i="2" s="1"/>
  <c r="AW171" i="2"/>
  <c r="AW172" i="2" s="1"/>
  <c r="BA171" i="2"/>
  <c r="BA172" i="2" s="1"/>
  <c r="BE171" i="2"/>
  <c r="BE172" i="2" s="1"/>
  <c r="AV171" i="2"/>
  <c r="AV172" i="2" s="1"/>
  <c r="AZ171" i="2"/>
  <c r="AZ172" i="2" s="1"/>
  <c r="BD171" i="2"/>
  <c r="BD172" i="2" s="1"/>
  <c r="AI172" i="2"/>
  <c r="D158" i="17"/>
  <c r="C32" i="17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E26" i="15" s="1"/>
  <c r="J26" i="2"/>
  <c r="D26" i="15" s="1"/>
  <c r="I26" i="2"/>
  <c r="C26" i="15" s="1"/>
  <c r="H26" i="2"/>
  <c r="G26" i="2"/>
  <c r="F26" i="2"/>
  <c r="E26" i="2"/>
  <c r="D26" i="2"/>
  <c r="C26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T26" i="4" s="1"/>
  <c r="AS22" i="2"/>
  <c r="AR22" i="2"/>
  <c r="AQ22" i="2"/>
  <c r="AP22" i="2"/>
  <c r="AO22" i="2"/>
  <c r="AN22" i="2"/>
  <c r="AM22" i="2"/>
  <c r="AL22" i="2"/>
  <c r="AK22" i="2"/>
  <c r="AJ22" i="2"/>
  <c r="AI22" i="2"/>
  <c r="AH22" i="2"/>
  <c r="AH26" i="4" s="1"/>
  <c r="AF22" i="2"/>
  <c r="AE22" i="2"/>
  <c r="AD22" i="2"/>
  <c r="AC22" i="2"/>
  <c r="AB22" i="2"/>
  <c r="Z22" i="2"/>
  <c r="Y22" i="2"/>
  <c r="X22" i="2"/>
  <c r="W22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F14" i="2"/>
  <c r="AE14" i="2"/>
  <c r="AD14" i="2"/>
  <c r="AC14" i="2"/>
  <c r="AB14" i="2"/>
  <c r="AA14" i="2"/>
  <c r="Z14" i="2"/>
  <c r="Y14" i="2"/>
  <c r="X14" i="2"/>
  <c r="W14" i="2"/>
  <c r="V14" i="2"/>
  <c r="U14" i="2"/>
  <c r="T14" i="2"/>
  <c r="S14" i="2"/>
  <c r="R14" i="2"/>
  <c r="Q14" i="2"/>
  <c r="P14" i="2"/>
  <c r="O14" i="2"/>
  <c r="N14" i="2"/>
  <c r="M14" i="2"/>
  <c r="L14" i="2"/>
  <c r="K14" i="2"/>
  <c r="E14" i="15" s="1"/>
  <c r="J14" i="2"/>
  <c r="D14" i="15" s="1"/>
  <c r="I14" i="2"/>
  <c r="C14" i="15" s="1"/>
  <c r="H14" i="2"/>
  <c r="G14" i="2"/>
  <c r="F14" i="2"/>
  <c r="E14" i="2"/>
  <c r="D14" i="2"/>
  <c r="C14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T13" i="2"/>
  <c r="S13" i="2"/>
  <c r="R13" i="2"/>
  <c r="Q13" i="2"/>
  <c r="P13" i="2"/>
  <c r="O13" i="2"/>
  <c r="N13" i="2"/>
  <c r="M13" i="2"/>
  <c r="L13" i="2"/>
  <c r="K13" i="2"/>
  <c r="E13" i="15" s="1"/>
  <c r="J13" i="2"/>
  <c r="D13" i="15" s="1"/>
  <c r="I13" i="2"/>
  <c r="C13" i="15" s="1"/>
  <c r="H13" i="2"/>
  <c r="G13" i="2"/>
  <c r="F13" i="2"/>
  <c r="E13" i="2"/>
  <c r="D13" i="2"/>
  <c r="C13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F9" i="2"/>
  <c r="AE9" i="2"/>
  <c r="AD9" i="2"/>
  <c r="AC9" i="2"/>
  <c r="AB9" i="2"/>
  <c r="AA9" i="2"/>
  <c r="Z9" i="2"/>
  <c r="Y9" i="2"/>
  <c r="X9" i="2"/>
  <c r="W9" i="2"/>
  <c r="V9" i="2"/>
  <c r="U9" i="2"/>
  <c r="T9" i="2"/>
  <c r="S9" i="2"/>
  <c r="R9" i="2"/>
  <c r="Q9" i="2"/>
  <c r="P9" i="2"/>
  <c r="O9" i="2"/>
  <c r="N9" i="2"/>
  <c r="M9" i="2"/>
  <c r="L9" i="2"/>
  <c r="K9" i="2"/>
  <c r="E9" i="15" s="1"/>
  <c r="J9" i="2"/>
  <c r="D9" i="15" s="1"/>
  <c r="I9" i="2"/>
  <c r="C9" i="15" s="1"/>
  <c r="H9" i="2"/>
  <c r="G9" i="2"/>
  <c r="F9" i="2"/>
  <c r="E9" i="2"/>
  <c r="D9" i="2"/>
  <c r="C9" i="2"/>
  <c r="BF8" i="2"/>
  <c r="BF37" i="2" s="1"/>
  <c r="BE8" i="2"/>
  <c r="BE37" i="2" s="1"/>
  <c r="BD8" i="2"/>
  <c r="BD37" i="2" s="1"/>
  <c r="BC8" i="2"/>
  <c r="BC37" i="2" s="1"/>
  <c r="BB8" i="2"/>
  <c r="BB37" i="2" s="1"/>
  <c r="BA8" i="2"/>
  <c r="BA37" i="2" s="1"/>
  <c r="AZ8" i="2"/>
  <c r="AZ37" i="2" s="1"/>
  <c r="AY8" i="2"/>
  <c r="AY37" i="2" s="1"/>
  <c r="AX8" i="2"/>
  <c r="AX37" i="2" s="1"/>
  <c r="AW8" i="2"/>
  <c r="AW37" i="2" s="1"/>
  <c r="AV8" i="2"/>
  <c r="AV37" i="2" s="1"/>
  <c r="AU8" i="2"/>
  <c r="AU37" i="2" s="1"/>
  <c r="AT8" i="2"/>
  <c r="AT37" i="2" s="1"/>
  <c r="AS8" i="2"/>
  <c r="AS37" i="2" s="1"/>
  <c r="AR8" i="2"/>
  <c r="AR37" i="2" s="1"/>
  <c r="AQ8" i="2"/>
  <c r="AQ37" i="2" s="1"/>
  <c r="AP8" i="2"/>
  <c r="AP37" i="2" s="1"/>
  <c r="AO8" i="2"/>
  <c r="AO37" i="2" s="1"/>
  <c r="AN8" i="2"/>
  <c r="AN37" i="2" s="1"/>
  <c r="AM8" i="2"/>
  <c r="AM37" i="2" s="1"/>
  <c r="AL8" i="2"/>
  <c r="AL37" i="2" s="1"/>
  <c r="AK8" i="2"/>
  <c r="AK37" i="2" s="1"/>
  <c r="AJ8" i="2"/>
  <c r="AJ37" i="2" s="1"/>
  <c r="AI8" i="2"/>
  <c r="AI37" i="2" s="1"/>
  <c r="AH8" i="2"/>
  <c r="AH37" i="2" s="1"/>
  <c r="AG8" i="2"/>
  <c r="AG37" i="2" s="1"/>
  <c r="AF8" i="2"/>
  <c r="AF37" i="2" s="1"/>
  <c r="AE8" i="2"/>
  <c r="AE37" i="2" s="1"/>
  <c r="AD8" i="2"/>
  <c r="AD37" i="2" s="1"/>
  <c r="AC8" i="2"/>
  <c r="AC37" i="2" s="1"/>
  <c r="AB8" i="2"/>
  <c r="AB37" i="2" s="1"/>
  <c r="AA8" i="2"/>
  <c r="AA37" i="2" s="1"/>
  <c r="Z8" i="2"/>
  <c r="Z37" i="2" s="1"/>
  <c r="Y8" i="2"/>
  <c r="X8" i="2"/>
  <c r="W8" i="2"/>
  <c r="V8" i="2"/>
  <c r="V37" i="2" s="1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F5" i="2"/>
  <c r="BF200" i="2" s="1"/>
  <c r="BE5" i="2"/>
  <c r="BE10" i="2" s="1"/>
  <c r="BD5" i="2"/>
  <c r="BD10" i="2" s="1"/>
  <c r="BC5" i="2"/>
  <c r="BC10" i="2" s="1"/>
  <c r="BB5" i="2"/>
  <c r="BB10" i="2" s="1"/>
  <c r="BA5" i="2"/>
  <c r="BA10" i="2" s="1"/>
  <c r="AZ5" i="2"/>
  <c r="AZ10" i="2" s="1"/>
  <c r="AY5" i="2"/>
  <c r="AY10" i="2" s="1"/>
  <c r="AX5" i="2"/>
  <c r="AX10" i="2" s="1"/>
  <c r="AW5" i="2"/>
  <c r="AW10" i="2" s="1"/>
  <c r="AV5" i="2"/>
  <c r="AV10" i="2" s="1"/>
  <c r="AU5" i="2"/>
  <c r="AT5" i="2"/>
  <c r="AS5" i="2"/>
  <c r="AR5" i="2"/>
  <c r="AQ5" i="2"/>
  <c r="AP5" i="2"/>
  <c r="AO5" i="2"/>
  <c r="AO13" i="2" s="1"/>
  <c r="AN5" i="2"/>
  <c r="AN13" i="2" s="1"/>
  <c r="AM5" i="2"/>
  <c r="AM13" i="2" s="1"/>
  <c r="AL5" i="2"/>
  <c r="AL13" i="2" s="1"/>
  <c r="AK5" i="2"/>
  <c r="AK13" i="2" s="1"/>
  <c r="AJ5" i="2"/>
  <c r="AI5" i="2"/>
  <c r="AH5" i="2"/>
  <c r="AH13" i="2" s="1"/>
  <c r="AG5" i="2"/>
  <c r="AF5" i="2"/>
  <c r="AE5" i="2"/>
  <c r="AD5" i="2"/>
  <c r="AC5" i="2"/>
  <c r="AB3" i="4"/>
  <c r="AA5" i="2"/>
  <c r="AA13" i="2" s="1"/>
  <c r="Z5" i="2"/>
  <c r="Z13" i="2" s="1"/>
  <c r="Y5" i="2"/>
  <c r="Y13" i="2" s="1"/>
  <c r="X5" i="2"/>
  <c r="X13" i="2" s="1"/>
  <c r="W5" i="2"/>
  <c r="W13" i="2" s="1"/>
  <c r="V5" i="2"/>
  <c r="V13" i="2" s="1"/>
  <c r="U5" i="2"/>
  <c r="T5" i="2"/>
  <c r="S5" i="2"/>
  <c r="S10" i="2" s="1"/>
  <c r="R5" i="2"/>
  <c r="Q5" i="2"/>
  <c r="P5" i="2"/>
  <c r="O5" i="2"/>
  <c r="N5" i="2"/>
  <c r="M5" i="2"/>
  <c r="L5" i="2"/>
  <c r="K5" i="2"/>
  <c r="K10" i="2" s="1"/>
  <c r="E10" i="15" s="1"/>
  <c r="J5" i="2"/>
  <c r="I5" i="2"/>
  <c r="I10" i="2" s="1"/>
  <c r="C10" i="15" s="1"/>
  <c r="H5" i="2"/>
  <c r="H3" i="4" s="1"/>
  <c r="G5" i="2"/>
  <c r="G10" i="2" s="1"/>
  <c r="F5" i="2"/>
  <c r="F10" i="2" s="1"/>
  <c r="E5" i="2"/>
  <c r="E10" i="2" s="1"/>
  <c r="D5" i="2"/>
  <c r="D10" i="2" s="1"/>
  <c r="C5" i="2"/>
  <c r="C10" i="2" s="1"/>
  <c r="B1" i="2"/>
  <c r="L30" i="1"/>
  <c r="C30" i="1"/>
  <c r="N29" i="1"/>
  <c r="L29" i="1"/>
  <c r="N26" i="1"/>
  <c r="L26" i="1"/>
  <c r="N25" i="1"/>
  <c r="L25" i="1"/>
  <c r="E25" i="1"/>
  <c r="E30" i="1" s="1"/>
  <c r="C25" i="1"/>
  <c r="F24" i="1"/>
  <c r="F23" i="1" s="1"/>
  <c r="L20" i="1"/>
  <c r="D1" i="17" s="1"/>
  <c r="U10" i="2" l="1"/>
  <c r="U13" i="2"/>
  <c r="N27" i="1"/>
  <c r="O25" i="1" s="1"/>
  <c r="L27" i="1"/>
  <c r="AC3" i="4"/>
  <c r="AC13" i="2"/>
  <c r="AF3" i="4"/>
  <c r="AF13" i="2"/>
  <c r="AE3" i="4"/>
  <c r="AE13" i="2"/>
  <c r="AD3" i="4"/>
  <c r="AD13" i="2"/>
  <c r="AG3" i="4"/>
  <c r="AG13" i="2"/>
  <c r="AJ3" i="4"/>
  <c r="AJ13" i="2"/>
  <c r="AI10" i="2"/>
  <c r="AI13" i="2"/>
  <c r="AH3" i="4"/>
  <c r="AA3" i="4"/>
  <c r="Q3" i="4"/>
  <c r="Q200" i="2"/>
  <c r="C8" i="15"/>
  <c r="I37" i="2"/>
  <c r="U37" i="2"/>
  <c r="D9" i="17"/>
  <c r="D14" i="17"/>
  <c r="I26" i="4"/>
  <c r="H26" i="4" s="1"/>
  <c r="G26" i="4" s="1"/>
  <c r="F26" i="4" s="1"/>
  <c r="E26" i="4" s="1"/>
  <c r="D26" i="4" s="1"/>
  <c r="C26" i="4" s="1"/>
  <c r="C22" i="15"/>
  <c r="M26" i="4"/>
  <c r="D22" i="17"/>
  <c r="Q26" i="4"/>
  <c r="U26" i="4"/>
  <c r="D26" i="17"/>
  <c r="AC10" i="2"/>
  <c r="M3" i="4"/>
  <c r="M200" i="2"/>
  <c r="D5" i="17"/>
  <c r="Y3" i="4"/>
  <c r="Y200" i="2"/>
  <c r="AK3" i="4"/>
  <c r="AK200" i="2"/>
  <c r="AJ200" i="2" s="1"/>
  <c r="AI200" i="2" s="1"/>
  <c r="AH200" i="2" s="1"/>
  <c r="AG200" i="2" s="1"/>
  <c r="AF200" i="2" s="1"/>
  <c r="AE200" i="2" s="1"/>
  <c r="AD200" i="2" s="1"/>
  <c r="AC200" i="2" s="1"/>
  <c r="AB200" i="2" s="1"/>
  <c r="AA200" i="2" s="1"/>
  <c r="D8" i="17"/>
  <c r="M37" i="2"/>
  <c r="L3" i="4"/>
  <c r="L200" i="2"/>
  <c r="C5" i="17"/>
  <c r="P3" i="4"/>
  <c r="P200" i="2"/>
  <c r="T3" i="4"/>
  <c r="T200" i="2"/>
  <c r="AN3" i="4"/>
  <c r="AN200" i="2"/>
  <c r="AR3" i="4"/>
  <c r="AR200" i="2"/>
  <c r="C8" i="17"/>
  <c r="L37" i="2"/>
  <c r="P37" i="2"/>
  <c r="T37" i="2"/>
  <c r="C9" i="17"/>
  <c r="C13" i="17"/>
  <c r="C14" i="17"/>
  <c r="L26" i="4"/>
  <c r="C22" i="17"/>
  <c r="P26" i="4"/>
  <c r="T26" i="4"/>
  <c r="C26" i="17"/>
  <c r="G3" i="4"/>
  <c r="F3" i="4" s="1"/>
  <c r="E3" i="4" s="1"/>
  <c r="D3" i="4" s="1"/>
  <c r="C3" i="4" s="1"/>
  <c r="H10" i="2"/>
  <c r="L10" i="2"/>
  <c r="P10" i="2"/>
  <c r="T10" i="2"/>
  <c r="AB10" i="2"/>
  <c r="AF10" i="2"/>
  <c r="AJ10" i="2"/>
  <c r="AN10" i="2"/>
  <c r="AR10" i="2"/>
  <c r="U3" i="4"/>
  <c r="U200" i="2"/>
  <c r="AO3" i="4"/>
  <c r="AO200" i="2"/>
  <c r="Q37" i="2"/>
  <c r="O3" i="4"/>
  <c r="O200" i="2"/>
  <c r="AM3" i="4"/>
  <c r="AM200" i="2"/>
  <c r="AQ3" i="4"/>
  <c r="AQ200" i="2"/>
  <c r="AU200" i="2"/>
  <c r="AU53" i="2"/>
  <c r="E8" i="15"/>
  <c r="K37" i="2"/>
  <c r="E37" i="15" s="1"/>
  <c r="O37" i="2"/>
  <c r="S37" i="2"/>
  <c r="K26" i="4"/>
  <c r="E22" i="15"/>
  <c r="K52" i="2"/>
  <c r="O26" i="4"/>
  <c r="S26" i="4"/>
  <c r="W26" i="4"/>
  <c r="V26" i="4" s="1"/>
  <c r="W52" i="2"/>
  <c r="AI26" i="4"/>
  <c r="AG26" i="4" s="1"/>
  <c r="AF26" i="4" s="1"/>
  <c r="AE26" i="4" s="1"/>
  <c r="AD26" i="4" s="1"/>
  <c r="AC26" i="4" s="1"/>
  <c r="AB26" i="4" s="1"/>
  <c r="AA26" i="4" s="1"/>
  <c r="AI52" i="2"/>
  <c r="AG10" i="2"/>
  <c r="O10" i="2"/>
  <c r="AA10" i="2"/>
  <c r="AE10" i="2"/>
  <c r="AM10" i="2"/>
  <c r="AQ10" i="2"/>
  <c r="AU10" i="2"/>
  <c r="I3" i="4"/>
  <c r="C5" i="15"/>
  <c r="AS3" i="4"/>
  <c r="AS200" i="2"/>
  <c r="D13" i="17"/>
  <c r="K3" i="4"/>
  <c r="K23" i="4" s="1"/>
  <c r="E5" i="15"/>
  <c r="K200" i="2"/>
  <c r="S3" i="4"/>
  <c r="S200" i="2"/>
  <c r="AI3" i="4"/>
  <c r="AI53" i="2"/>
  <c r="J3" i="4"/>
  <c r="D5" i="15"/>
  <c r="N3" i="4"/>
  <c r="N200" i="2"/>
  <c r="R3" i="4"/>
  <c r="R200" i="2"/>
  <c r="AL3" i="4"/>
  <c r="AL200" i="2"/>
  <c r="AP3" i="4"/>
  <c r="AP200" i="2"/>
  <c r="AT3" i="4"/>
  <c r="AT200" i="2"/>
  <c r="D8" i="15"/>
  <c r="J37" i="2"/>
  <c r="D37" i="15" s="1"/>
  <c r="N37" i="2"/>
  <c r="R37" i="2"/>
  <c r="J26" i="4"/>
  <c r="D22" i="15"/>
  <c r="N26" i="4"/>
  <c r="R26" i="4"/>
  <c r="M10" i="2"/>
  <c r="Q10" i="2"/>
  <c r="AK10" i="2"/>
  <c r="AO10" i="2"/>
  <c r="AS10" i="2"/>
  <c r="BE200" i="2"/>
  <c r="BD200" i="2" s="1"/>
  <c r="BC200" i="2" s="1"/>
  <c r="BB200" i="2" s="1"/>
  <c r="BA200" i="2" s="1"/>
  <c r="AZ200" i="2" s="1"/>
  <c r="AY200" i="2" s="1"/>
  <c r="AX200" i="2" s="1"/>
  <c r="AW200" i="2" s="1"/>
  <c r="AV200" i="2" s="1"/>
  <c r="Y37" i="2"/>
  <c r="X37" i="2" s="1"/>
  <c r="W37" i="2" s="1"/>
  <c r="J10" i="2"/>
  <c r="D10" i="15" s="1"/>
  <c r="N10" i="2"/>
  <c r="R10" i="2"/>
  <c r="Y10" i="2"/>
  <c r="AD10" i="2"/>
  <c r="AH10" i="2"/>
  <c r="AL10" i="2"/>
  <c r="AP10" i="2"/>
  <c r="AT10" i="2"/>
  <c r="BF10" i="2"/>
  <c r="AS26" i="4"/>
  <c r="AR26" i="4" s="1"/>
  <c r="AQ26" i="4" s="1"/>
  <c r="AP26" i="4" s="1"/>
  <c r="AO26" i="4" s="1"/>
  <c r="AN26" i="4" s="1"/>
  <c r="AM26" i="4" s="1"/>
  <c r="AL26" i="4" s="1"/>
  <c r="AK26" i="4" s="1"/>
  <c r="AJ26" i="4" s="1"/>
  <c r="Z26" i="4"/>
  <c r="Y26" i="4" s="1"/>
  <c r="X26" i="4" s="1"/>
  <c r="Z3" i="4"/>
  <c r="Z200" i="2"/>
  <c r="Z10" i="2"/>
  <c r="V3" i="4"/>
  <c r="K53" i="2"/>
  <c r="V10" i="2"/>
  <c r="X3" i="4"/>
  <c r="X200" i="2"/>
  <c r="X10" i="2"/>
  <c r="W3" i="4"/>
  <c r="W200" i="2"/>
  <c r="W53" i="2"/>
  <c r="AH53" i="2" s="1"/>
  <c r="W10" i="2"/>
  <c r="N32" i="1"/>
  <c r="L32" i="1" s="1"/>
  <c r="B1" i="18"/>
  <c r="B1" i="15"/>
  <c r="B1" i="17"/>
  <c r="B26" i="18"/>
  <c r="K14" i="1"/>
  <c r="L13" i="1" s="1"/>
  <c r="K13" i="1"/>
  <c r="K12" i="1"/>
  <c r="L11" i="1" s="1"/>
  <c r="B67" i="2" s="1"/>
  <c r="K11" i="1"/>
  <c r="K10" i="1"/>
  <c r="L9" i="1" s="1"/>
  <c r="K9" i="1"/>
  <c r="K8" i="1"/>
  <c r="K7" i="1"/>
  <c r="L7" i="1" s="1"/>
  <c r="K6" i="1"/>
  <c r="K5" i="1"/>
  <c r="K4" i="1"/>
  <c r="K3" i="1"/>
  <c r="L12" i="1" l="1"/>
  <c r="O26" i="1"/>
  <c r="L10" i="1"/>
  <c r="L14" i="1"/>
  <c r="B70" i="2" s="1"/>
  <c r="B70" i="15" s="1"/>
  <c r="AG53" i="2"/>
  <c r="AF53" i="2"/>
  <c r="AE53" i="2"/>
  <c r="AB53" i="2"/>
  <c r="AC53" i="2"/>
  <c r="AD53" i="2"/>
  <c r="C200" i="17"/>
  <c r="D200" i="17"/>
  <c r="H37" i="2"/>
  <c r="G37" i="2" s="1"/>
  <c r="F37" i="2" s="1"/>
  <c r="E37" i="2" s="1"/>
  <c r="D37" i="2" s="1"/>
  <c r="C37" i="2" s="1"/>
  <c r="C37" i="15"/>
  <c r="AI28" i="4"/>
  <c r="AQ53" i="2"/>
  <c r="AM53" i="2"/>
  <c r="AS53" i="2"/>
  <c r="AO53" i="2"/>
  <c r="AK53" i="2"/>
  <c r="AT53" i="2"/>
  <c r="AT28" i="4" s="1"/>
  <c r="AP53" i="2"/>
  <c r="AL53" i="2"/>
  <c r="AR53" i="2"/>
  <c r="AJ53" i="2"/>
  <c r="AN53" i="2"/>
  <c r="D37" i="17"/>
  <c r="D10" i="17"/>
  <c r="W27" i="4"/>
  <c r="X52" i="2"/>
  <c r="C37" i="17"/>
  <c r="AI27" i="4"/>
  <c r="AJ52" i="2"/>
  <c r="K27" i="4"/>
  <c r="L52" i="2"/>
  <c r="C10" i="17"/>
  <c r="BC53" i="2"/>
  <c r="AY53" i="2"/>
  <c r="BE53" i="2"/>
  <c r="BA53" i="2"/>
  <c r="AW53" i="2"/>
  <c r="BF53" i="2"/>
  <c r="AX53" i="2"/>
  <c r="BD53" i="2"/>
  <c r="AV53" i="2"/>
  <c r="BB53" i="2"/>
  <c r="AZ53" i="2"/>
  <c r="B70" i="17"/>
  <c r="B79" i="2"/>
  <c r="B69" i="15"/>
  <c r="B78" i="2"/>
  <c r="B69" i="17"/>
  <c r="B68" i="17"/>
  <c r="B77" i="2"/>
  <c r="B68" i="15"/>
  <c r="G26" i="18"/>
  <c r="F26" i="18" s="1"/>
  <c r="E26" i="18"/>
  <c r="B66" i="17"/>
  <c r="B66" i="15"/>
  <c r="B75" i="2"/>
  <c r="R48" i="2"/>
  <c r="K48" i="2"/>
  <c r="L48" i="2"/>
  <c r="H48" i="2"/>
  <c r="G48" i="2" s="1"/>
  <c r="F48" i="2" s="1"/>
  <c r="E48" i="2" s="1"/>
  <c r="D48" i="2" s="1"/>
  <c r="C48" i="2" s="1"/>
  <c r="Q48" i="2"/>
  <c r="M48" i="2"/>
  <c r="I48" i="2"/>
  <c r="N48" i="2"/>
  <c r="J48" i="2"/>
  <c r="O48" i="2"/>
  <c r="P48" i="2"/>
  <c r="BC27" i="2"/>
  <c r="AY27" i="2"/>
  <c r="AU27" i="2"/>
  <c r="AQ27" i="2"/>
  <c r="AM27" i="2"/>
  <c r="AI27" i="2"/>
  <c r="AE27" i="2"/>
  <c r="AA27" i="2"/>
  <c r="W27" i="2"/>
  <c r="W34" i="2" s="1"/>
  <c r="S27" i="2"/>
  <c r="S34" i="2" s="1"/>
  <c r="O27" i="2"/>
  <c r="O34" i="2" s="1"/>
  <c r="K27" i="2"/>
  <c r="K34" i="2" s="1"/>
  <c r="G27" i="2"/>
  <c r="C27" i="2"/>
  <c r="BD27" i="2"/>
  <c r="AZ27" i="2"/>
  <c r="AV27" i="2"/>
  <c r="AR27" i="2"/>
  <c r="AN27" i="2"/>
  <c r="AJ27" i="2"/>
  <c r="AF27" i="2"/>
  <c r="AB27" i="2"/>
  <c r="X27" i="2"/>
  <c r="X34" i="2" s="1"/>
  <c r="T27" i="2"/>
  <c r="T34" i="2" s="1"/>
  <c r="P27" i="2"/>
  <c r="P34" i="2" s="1"/>
  <c r="L27" i="2"/>
  <c r="L34" i="2" s="1"/>
  <c r="H27" i="2"/>
  <c r="D27" i="2"/>
  <c r="BE27" i="2"/>
  <c r="BA27" i="2"/>
  <c r="AW27" i="2"/>
  <c r="AS27" i="2"/>
  <c r="AO27" i="2"/>
  <c r="AK27" i="2"/>
  <c r="AG27" i="2"/>
  <c r="AC27" i="2"/>
  <c r="AC28" i="2" s="1"/>
  <c r="Y27" i="2"/>
  <c r="U27" i="2"/>
  <c r="U34" i="2" s="1"/>
  <c r="Q27" i="2"/>
  <c r="Q34" i="2" s="1"/>
  <c r="M27" i="2"/>
  <c r="M34" i="2" s="1"/>
  <c r="I27" i="2"/>
  <c r="E27" i="2"/>
  <c r="BF27" i="2"/>
  <c r="BB27" i="2"/>
  <c r="AX27" i="2"/>
  <c r="AT27" i="2"/>
  <c r="AP27" i="2"/>
  <c r="AL27" i="2"/>
  <c r="AH27" i="2"/>
  <c r="AD27" i="2"/>
  <c r="Z27" i="2"/>
  <c r="V27" i="2"/>
  <c r="V34" i="2" s="1"/>
  <c r="R27" i="2"/>
  <c r="R34" i="2" s="1"/>
  <c r="N27" i="2"/>
  <c r="N34" i="2" s="1"/>
  <c r="J27" i="2"/>
  <c r="J34" i="2" s="1"/>
  <c r="D34" i="15" s="1"/>
  <c r="F27" i="2"/>
  <c r="B74" i="2"/>
  <c r="B65" i="17"/>
  <c r="B65" i="15"/>
  <c r="D26" i="18"/>
  <c r="D35" i="18"/>
  <c r="D32" i="18"/>
  <c r="E66" i="18"/>
  <c r="D34" i="18"/>
  <c r="D30" i="18"/>
  <c r="D33" i="18"/>
  <c r="D31" i="18"/>
  <c r="D66" i="18"/>
  <c r="D5" i="18"/>
  <c r="BE39" i="2"/>
  <c r="BA39" i="2"/>
  <c r="AW39" i="2"/>
  <c r="AS39" i="2"/>
  <c r="AO39" i="2"/>
  <c r="AK39" i="2"/>
  <c r="AG39" i="2"/>
  <c r="AC39" i="2"/>
  <c r="Y39" i="2"/>
  <c r="U39" i="2"/>
  <c r="M39" i="2"/>
  <c r="I39" i="2"/>
  <c r="E39" i="2"/>
  <c r="BC33" i="2"/>
  <c r="AY33" i="2"/>
  <c r="AU33" i="2"/>
  <c r="AQ33" i="2"/>
  <c r="AM33" i="2"/>
  <c r="AI33" i="2"/>
  <c r="AE33" i="2"/>
  <c r="AA33" i="2"/>
  <c r="W33" i="2"/>
  <c r="S33" i="2"/>
  <c r="O33" i="2"/>
  <c r="K33" i="2"/>
  <c r="E33" i="15" s="1"/>
  <c r="G33" i="2"/>
  <c r="C33" i="2"/>
  <c r="BC29" i="2"/>
  <c r="AY29" i="2"/>
  <c r="AU29" i="2"/>
  <c r="AQ29" i="2"/>
  <c r="AM29" i="2"/>
  <c r="AI29" i="2"/>
  <c r="AE29" i="2"/>
  <c r="AA29" i="2"/>
  <c r="W29" i="2"/>
  <c r="S29" i="2"/>
  <c r="O29" i="2"/>
  <c r="K29" i="2"/>
  <c r="G29" i="2"/>
  <c r="C29" i="2"/>
  <c r="C30" i="2" s="1"/>
  <c r="BF39" i="2"/>
  <c r="BB39" i="2"/>
  <c r="AX39" i="2"/>
  <c r="AT39" i="2"/>
  <c r="AP39" i="2"/>
  <c r="AL39" i="2"/>
  <c r="AD39" i="2"/>
  <c r="Z39" i="2"/>
  <c r="V39" i="2"/>
  <c r="R39" i="2"/>
  <c r="N39" i="2"/>
  <c r="J39" i="2"/>
  <c r="F39" i="2"/>
  <c r="BD33" i="2"/>
  <c r="AZ33" i="2"/>
  <c r="AV33" i="2"/>
  <c r="AR33" i="2"/>
  <c r="AN33" i="2"/>
  <c r="AJ33" i="2"/>
  <c r="AF33" i="2"/>
  <c r="AB33" i="2"/>
  <c r="X33" i="2"/>
  <c r="T33" i="2"/>
  <c r="P33" i="2"/>
  <c r="L33" i="2"/>
  <c r="H33" i="2"/>
  <c r="D33" i="2"/>
  <c r="BD29" i="2"/>
  <c r="AZ29" i="2"/>
  <c r="AV29" i="2"/>
  <c r="AR29" i="2"/>
  <c r="AN29" i="2"/>
  <c r="AJ29" i="2"/>
  <c r="AF29" i="2"/>
  <c r="AB29" i="2"/>
  <c r="X29" i="2"/>
  <c r="T29" i="2"/>
  <c r="P29" i="2"/>
  <c r="L29" i="2"/>
  <c r="H29" i="2"/>
  <c r="H30" i="2" s="1"/>
  <c r="D29" i="2"/>
  <c r="BC39" i="2"/>
  <c r="AY39" i="2"/>
  <c r="AU39" i="2"/>
  <c r="AQ39" i="2"/>
  <c r="AM39" i="2"/>
  <c r="AI39" i="2"/>
  <c r="W39" i="2"/>
  <c r="S39" i="2"/>
  <c r="K39" i="2"/>
  <c r="G39" i="2"/>
  <c r="C39" i="2"/>
  <c r="BE33" i="2"/>
  <c r="BA33" i="2"/>
  <c r="AW33" i="2"/>
  <c r="AS33" i="2"/>
  <c r="AO33" i="2"/>
  <c r="AK33" i="2"/>
  <c r="AG33" i="2"/>
  <c r="AC33" i="2"/>
  <c r="Y33" i="2"/>
  <c r="U33" i="2"/>
  <c r="Q33" i="2"/>
  <c r="M33" i="2"/>
  <c r="I33" i="2"/>
  <c r="C33" i="15" s="1"/>
  <c r="E33" i="2"/>
  <c r="BE29" i="2"/>
  <c r="BE30" i="2" s="1"/>
  <c r="BA29" i="2"/>
  <c r="AW29" i="2"/>
  <c r="AS29" i="2"/>
  <c r="AO29" i="2"/>
  <c r="AK29" i="2"/>
  <c r="AG29" i="2"/>
  <c r="AC29" i="2"/>
  <c r="Y29" i="2"/>
  <c r="U29" i="2"/>
  <c r="Q29" i="2"/>
  <c r="M29" i="2"/>
  <c r="I29" i="2"/>
  <c r="E29" i="2"/>
  <c r="BD39" i="2"/>
  <c r="AZ39" i="2"/>
  <c r="AV39" i="2"/>
  <c r="AR39" i="2"/>
  <c r="AN39" i="2"/>
  <c r="AJ39" i="2"/>
  <c r="AF39" i="2"/>
  <c r="X39" i="2"/>
  <c r="T39" i="2"/>
  <c r="L39" i="2"/>
  <c r="H39" i="2"/>
  <c r="D39" i="2"/>
  <c r="BF33" i="2"/>
  <c r="BB33" i="2"/>
  <c r="AX33" i="2"/>
  <c r="AT33" i="2"/>
  <c r="AP33" i="2"/>
  <c r="AL33" i="2"/>
  <c r="AH33" i="2"/>
  <c r="AD33" i="2"/>
  <c r="Z33" i="2"/>
  <c r="V33" i="2"/>
  <c r="R33" i="2"/>
  <c r="N33" i="2"/>
  <c r="J33" i="2"/>
  <c r="D33" i="15" s="1"/>
  <c r="F33" i="2"/>
  <c r="BF29" i="2"/>
  <c r="BB29" i="2"/>
  <c r="AX29" i="2"/>
  <c r="AT29" i="2"/>
  <c r="AP29" i="2"/>
  <c r="AL29" i="2"/>
  <c r="AH29" i="2"/>
  <c r="AD29" i="2"/>
  <c r="Z29" i="2"/>
  <c r="V29" i="2"/>
  <c r="R29" i="2"/>
  <c r="N29" i="2"/>
  <c r="J29" i="2"/>
  <c r="F29" i="2"/>
  <c r="BC49" i="2"/>
  <c r="AY49" i="2"/>
  <c r="AU49" i="2"/>
  <c r="AQ49" i="2"/>
  <c r="AM49" i="2"/>
  <c r="AI49" i="2"/>
  <c r="AE49" i="2"/>
  <c r="AA49" i="2"/>
  <c r="W49" i="2"/>
  <c r="S49" i="2"/>
  <c r="O49" i="2"/>
  <c r="K49" i="2"/>
  <c r="G49" i="2"/>
  <c r="C49" i="2"/>
  <c r="BF48" i="2" s="1"/>
  <c r="BE48" i="2" s="1"/>
  <c r="BD48" i="2" s="1"/>
  <c r="BC48" i="2" s="1"/>
  <c r="BB48" i="2" s="1"/>
  <c r="BA48" i="2" s="1"/>
  <c r="AZ48" i="2" s="1"/>
  <c r="AY48" i="2" s="1"/>
  <c r="AX48" i="2" s="1"/>
  <c r="AW48" i="2" s="1"/>
  <c r="AV48" i="2" s="1"/>
  <c r="AU48" i="2" s="1"/>
  <c r="AT48" i="2" s="1"/>
  <c r="AS48" i="2" s="1"/>
  <c r="AR48" i="2" s="1"/>
  <c r="AQ48" i="2" s="1"/>
  <c r="AP48" i="2" s="1"/>
  <c r="AO48" i="2" s="1"/>
  <c r="AN48" i="2" s="1"/>
  <c r="AM48" i="2" s="1"/>
  <c r="AL48" i="2" s="1"/>
  <c r="BD49" i="2"/>
  <c r="AZ49" i="2"/>
  <c r="AV49" i="2"/>
  <c r="AR49" i="2"/>
  <c r="AN49" i="2"/>
  <c r="AJ49" i="2"/>
  <c r="AF49" i="2"/>
  <c r="AB49" i="2"/>
  <c r="X49" i="2"/>
  <c r="T49" i="2"/>
  <c r="P49" i="2"/>
  <c r="H49" i="2"/>
  <c r="Q49" i="2"/>
  <c r="E49" i="2"/>
  <c r="BE49" i="2"/>
  <c r="BA49" i="2"/>
  <c r="AW49" i="2"/>
  <c r="AS49" i="2"/>
  <c r="AO49" i="2"/>
  <c r="AK49" i="2"/>
  <c r="AG49" i="2"/>
  <c r="AC49" i="2"/>
  <c r="U49" i="2"/>
  <c r="I49" i="2"/>
  <c r="BF49" i="2"/>
  <c r="BB49" i="2"/>
  <c r="AX49" i="2"/>
  <c r="AT49" i="2"/>
  <c r="AP49" i="2"/>
  <c r="AL49" i="2"/>
  <c r="AH49" i="2"/>
  <c r="AD49" i="2"/>
  <c r="Z49" i="2"/>
  <c r="V49" i="2"/>
  <c r="R49" i="2"/>
  <c r="N49" i="2"/>
  <c r="J49" i="2"/>
  <c r="F49" i="2"/>
  <c r="L49" i="2"/>
  <c r="D49" i="2"/>
  <c r="Y49" i="2"/>
  <c r="M49" i="2"/>
  <c r="B67" i="17"/>
  <c r="B67" i="15"/>
  <c r="B76" i="2"/>
  <c r="K28" i="4"/>
  <c r="E53" i="15"/>
  <c r="V53" i="2"/>
  <c r="U53" i="2"/>
  <c r="T53" i="2"/>
  <c r="S53" i="2"/>
  <c r="R53" i="2"/>
  <c r="Q53" i="2"/>
  <c r="P53" i="2"/>
  <c r="O53" i="2"/>
  <c r="N53" i="2"/>
  <c r="M53" i="2"/>
  <c r="L53" i="2"/>
  <c r="W28" i="4"/>
  <c r="AH28" i="4"/>
  <c r="AG28" i="4"/>
  <c r="AA53" i="2"/>
  <c r="Z53" i="2"/>
  <c r="Y53" i="2"/>
  <c r="X53" i="2"/>
  <c r="V200" i="2"/>
  <c r="W23" i="4"/>
  <c r="W22" i="4"/>
  <c r="G30" i="2" l="1"/>
  <c r="C53" i="17"/>
  <c r="V28" i="4"/>
  <c r="D53" i="17"/>
  <c r="D33" i="17"/>
  <c r="Z28" i="2"/>
  <c r="Z46" i="2" s="1"/>
  <c r="Z51" i="2" s="1"/>
  <c r="Z48" i="2" s="1"/>
  <c r="Z34" i="2"/>
  <c r="AP28" i="2"/>
  <c r="AP46" i="2" s="1"/>
  <c r="AP51" i="2" s="1"/>
  <c r="AP34" i="2"/>
  <c r="BF28" i="2"/>
  <c r="BF46" i="2" s="1"/>
  <c r="BF51" i="2" s="1"/>
  <c r="BF34" i="2"/>
  <c r="AG28" i="2"/>
  <c r="AG46" i="2" s="1"/>
  <c r="AG51" i="2" s="1"/>
  <c r="AG34" i="2"/>
  <c r="AW28" i="2"/>
  <c r="AW46" i="2" s="1"/>
  <c r="AW51" i="2" s="1"/>
  <c r="AW34" i="2"/>
  <c r="H28" i="2"/>
  <c r="H46" i="2" s="1"/>
  <c r="H51" i="2" s="1"/>
  <c r="H34" i="2"/>
  <c r="AN28" i="2"/>
  <c r="AN46" i="2" s="1"/>
  <c r="AN51" i="2" s="1"/>
  <c r="AN34" i="2"/>
  <c r="BD28" i="2"/>
  <c r="BD46" i="2" s="1"/>
  <c r="BD51" i="2" s="1"/>
  <c r="BD34" i="2"/>
  <c r="AE28" i="2"/>
  <c r="AE46" i="2" s="1"/>
  <c r="AE51" i="2" s="1"/>
  <c r="AE34" i="2"/>
  <c r="AU28" i="2"/>
  <c r="AU46" i="2" s="1"/>
  <c r="AU51" i="2" s="1"/>
  <c r="AU34" i="2"/>
  <c r="F28" i="2"/>
  <c r="F46" i="2" s="1"/>
  <c r="F51" i="2" s="1"/>
  <c r="F34" i="2"/>
  <c r="AL28" i="2"/>
  <c r="AL46" i="2" s="1"/>
  <c r="AL51" i="2" s="1"/>
  <c r="AL34" i="2"/>
  <c r="BB28" i="2"/>
  <c r="BB46" i="2" s="1"/>
  <c r="BB34" i="2"/>
  <c r="AC46" i="2"/>
  <c r="AC51" i="2" s="1"/>
  <c r="AC34" i="2"/>
  <c r="AS28" i="2"/>
  <c r="AS46" i="2" s="1"/>
  <c r="AS51" i="2" s="1"/>
  <c r="AS34" i="2"/>
  <c r="D28" i="2"/>
  <c r="D46" i="2" s="1"/>
  <c r="D51" i="2" s="1"/>
  <c r="D34" i="2"/>
  <c r="AJ28" i="2"/>
  <c r="AJ46" i="2" s="1"/>
  <c r="AJ51" i="2" s="1"/>
  <c r="AJ34" i="2"/>
  <c r="AZ28" i="2"/>
  <c r="AZ46" i="2" s="1"/>
  <c r="AZ51" i="2" s="1"/>
  <c r="AZ34" i="2"/>
  <c r="AA28" i="2"/>
  <c r="AA46" i="2" s="1"/>
  <c r="AA51" i="2" s="1"/>
  <c r="AA34" i="2"/>
  <c r="AQ28" i="2"/>
  <c r="AQ46" i="2" s="1"/>
  <c r="AQ51" i="2" s="1"/>
  <c r="AQ34" i="2"/>
  <c r="AH28" i="2"/>
  <c r="AH46" i="2" s="1"/>
  <c r="AH51" i="2" s="1"/>
  <c r="AH34" i="2"/>
  <c r="AX28" i="2"/>
  <c r="AX46" i="2" s="1"/>
  <c r="AX51" i="2" s="1"/>
  <c r="AX34" i="2"/>
  <c r="I28" i="2"/>
  <c r="I34" i="2"/>
  <c r="C34" i="15" s="1"/>
  <c r="Y28" i="2"/>
  <c r="Y46" i="2" s="1"/>
  <c r="Y47" i="2" s="1"/>
  <c r="Y34" i="2"/>
  <c r="D34" i="17" s="1"/>
  <c r="AO28" i="2"/>
  <c r="AO46" i="2" s="1"/>
  <c r="AO51" i="2" s="1"/>
  <c r="AO34" i="2"/>
  <c r="BE28" i="2"/>
  <c r="BE46" i="2" s="1"/>
  <c r="BE51" i="2" s="1"/>
  <c r="BE34" i="2"/>
  <c r="AF28" i="2"/>
  <c r="AF46" i="2" s="1"/>
  <c r="AF51" i="2" s="1"/>
  <c r="AF34" i="2"/>
  <c r="AV28" i="2"/>
  <c r="AV46" i="2" s="1"/>
  <c r="AV51" i="2" s="1"/>
  <c r="AV34" i="2"/>
  <c r="G28" i="2"/>
  <c r="G46" i="2" s="1"/>
  <c r="G51" i="2" s="1"/>
  <c r="G34" i="2"/>
  <c r="AM28" i="2"/>
  <c r="AM46" i="2" s="1"/>
  <c r="AM51" i="2" s="1"/>
  <c r="AM34" i="2"/>
  <c r="BC28" i="2"/>
  <c r="BC46" i="2" s="1"/>
  <c r="BC51" i="2" s="1"/>
  <c r="BC34" i="2"/>
  <c r="C34" i="17"/>
  <c r="AD28" i="2"/>
  <c r="AD46" i="2" s="1"/>
  <c r="AD51" i="2" s="1"/>
  <c r="AD34" i="2"/>
  <c r="AT28" i="2"/>
  <c r="AT46" i="2" s="1"/>
  <c r="AT51" i="2" s="1"/>
  <c r="AT34" i="2"/>
  <c r="E28" i="2"/>
  <c r="E46" i="2" s="1"/>
  <c r="E51" i="2" s="1"/>
  <c r="E34" i="2"/>
  <c r="AK28" i="2"/>
  <c r="AK46" i="2" s="1"/>
  <c r="AK51" i="2" s="1"/>
  <c r="AK34" i="2"/>
  <c r="BA28" i="2"/>
  <c r="BA46" i="2" s="1"/>
  <c r="BA34" i="2"/>
  <c r="AB28" i="2"/>
  <c r="AB46" i="2" s="1"/>
  <c r="AB51" i="2" s="1"/>
  <c r="AB34" i="2"/>
  <c r="AR28" i="2"/>
  <c r="AR46" i="2" s="1"/>
  <c r="AR51" i="2" s="1"/>
  <c r="AR34" i="2"/>
  <c r="C28" i="2"/>
  <c r="C46" i="2" s="1"/>
  <c r="C51" i="2" s="1"/>
  <c r="C34" i="2"/>
  <c r="AI28" i="2"/>
  <c r="AI46" i="2" s="1"/>
  <c r="AI51" i="2" s="1"/>
  <c r="AI34" i="2"/>
  <c r="AY28" i="2"/>
  <c r="AY46" i="2" s="1"/>
  <c r="AY51" i="2" s="1"/>
  <c r="AY34" i="2"/>
  <c r="L27" i="4"/>
  <c r="M52" i="2"/>
  <c r="AS28" i="4"/>
  <c r="AR28" i="4" s="1"/>
  <c r="AQ28" i="4" s="1"/>
  <c r="AP28" i="4" s="1"/>
  <c r="AO28" i="4" s="1"/>
  <c r="AN28" i="4" s="1"/>
  <c r="AM28" i="4" s="1"/>
  <c r="AL28" i="4" s="1"/>
  <c r="AK28" i="4" s="1"/>
  <c r="AJ28" i="4" s="1"/>
  <c r="AJ27" i="4"/>
  <c r="AK52" i="2"/>
  <c r="X27" i="4"/>
  <c r="Y52" i="2"/>
  <c r="D36" i="18"/>
  <c r="C49" i="15"/>
  <c r="C50" i="15"/>
  <c r="D50" i="17"/>
  <c r="E49" i="15"/>
  <c r="E50" i="15"/>
  <c r="E39" i="15"/>
  <c r="E40" i="15"/>
  <c r="D40" i="17"/>
  <c r="C50" i="17"/>
  <c r="C39" i="15"/>
  <c r="C40" i="15"/>
  <c r="C40" i="17"/>
  <c r="D49" i="15"/>
  <c r="D50" i="15"/>
  <c r="D39" i="15"/>
  <c r="D40" i="15"/>
  <c r="V30" i="2"/>
  <c r="D29" i="17"/>
  <c r="M30" i="2"/>
  <c r="T30" i="2"/>
  <c r="C33" i="17"/>
  <c r="E29" i="15"/>
  <c r="K30" i="2"/>
  <c r="D39" i="17"/>
  <c r="E62" i="18" s="1"/>
  <c r="E64" i="18" s="1"/>
  <c r="B99" i="2"/>
  <c r="B74" i="15"/>
  <c r="B74" i="17"/>
  <c r="C30" i="18"/>
  <c r="B83" i="2"/>
  <c r="R28" i="2"/>
  <c r="C28" i="15"/>
  <c r="I46" i="2"/>
  <c r="P28" i="2"/>
  <c r="W28" i="2"/>
  <c r="C33" i="18"/>
  <c r="B86" i="2"/>
  <c r="B102" i="2"/>
  <c r="B77" i="17"/>
  <c r="B77" i="15"/>
  <c r="D49" i="17"/>
  <c r="C49" i="17"/>
  <c r="R30" i="2"/>
  <c r="I30" i="2"/>
  <c r="C29" i="15"/>
  <c r="BD30" i="2"/>
  <c r="BC30" i="2" s="1"/>
  <c r="BB30" i="2" s="1"/>
  <c r="BA30" i="2" s="1"/>
  <c r="AZ30" i="2" s="1"/>
  <c r="AY30" i="2" s="1"/>
  <c r="AX30" i="2" s="1"/>
  <c r="AW30" i="2" s="1"/>
  <c r="AV30" i="2" s="1"/>
  <c r="AU30" i="2" s="1"/>
  <c r="AT30" i="2" s="1"/>
  <c r="AS30" i="2" s="1"/>
  <c r="AR30" i="2" s="1"/>
  <c r="AQ30" i="2" s="1"/>
  <c r="AP30" i="2" s="1"/>
  <c r="AO30" i="2" s="1"/>
  <c r="AN30" i="2" s="1"/>
  <c r="AM30" i="2" s="1"/>
  <c r="AL30" i="2" s="1"/>
  <c r="AK30" i="2" s="1"/>
  <c r="AJ30" i="2" s="1"/>
  <c r="AI30" i="2" s="1"/>
  <c r="AH30" i="2" s="1"/>
  <c r="AG30" i="2" s="1"/>
  <c r="AF30" i="2" s="1"/>
  <c r="AE30" i="2" s="1"/>
  <c r="AD30" i="2" s="1"/>
  <c r="AC30" i="2" s="1"/>
  <c r="AB30" i="2" s="1"/>
  <c r="AA30" i="2" s="1"/>
  <c r="Z30" i="2" s="1"/>
  <c r="Y30" i="2" s="1"/>
  <c r="BE31" i="2"/>
  <c r="P30" i="2"/>
  <c r="W30" i="2"/>
  <c r="N28" i="2"/>
  <c r="U28" i="2"/>
  <c r="BA51" i="2"/>
  <c r="BA47" i="2"/>
  <c r="C27" i="17"/>
  <c r="L28" i="2"/>
  <c r="S28" i="2"/>
  <c r="B103" i="2"/>
  <c r="B78" i="17"/>
  <c r="B78" i="15"/>
  <c r="C34" i="18"/>
  <c r="B87" i="2"/>
  <c r="N30" i="2"/>
  <c r="C39" i="17"/>
  <c r="D62" i="18" s="1"/>
  <c r="D64" i="18" s="1"/>
  <c r="C29" i="17"/>
  <c r="L30" i="2"/>
  <c r="S30" i="2"/>
  <c r="J28" i="2"/>
  <c r="D27" i="15"/>
  <c r="C27" i="15" s="1"/>
  <c r="Q28" i="2"/>
  <c r="X28" i="2"/>
  <c r="BD47" i="2"/>
  <c r="BC47" i="2" s="1"/>
  <c r="O28" i="2"/>
  <c r="B100" i="2"/>
  <c r="B75" i="17"/>
  <c r="B75" i="15"/>
  <c r="C31" i="18"/>
  <c r="B84" i="2"/>
  <c r="I26" i="18"/>
  <c r="H26" i="18" s="1"/>
  <c r="B88" i="2"/>
  <c r="B79" i="17"/>
  <c r="C35" i="18"/>
  <c r="B104" i="2"/>
  <c r="B79" i="15"/>
  <c r="U30" i="2"/>
  <c r="B76" i="15"/>
  <c r="B101" i="2"/>
  <c r="C32" i="18"/>
  <c r="B76" i="17"/>
  <c r="B85" i="2"/>
  <c r="D29" i="15"/>
  <c r="J30" i="2"/>
  <c r="Q30" i="2"/>
  <c r="X30" i="2"/>
  <c r="O30" i="2"/>
  <c r="V28" i="2"/>
  <c r="BB47" i="2"/>
  <c r="BB51" i="2"/>
  <c r="D27" i="17"/>
  <c r="M28" i="2"/>
  <c r="T28" i="2"/>
  <c r="E27" i="15"/>
  <c r="K28" i="2"/>
  <c r="E34" i="15" s="1"/>
  <c r="F30" i="2"/>
  <c r="E30" i="2" s="1"/>
  <c r="D30" i="2" s="1"/>
  <c r="D31" i="2" s="1"/>
  <c r="C31" i="2" s="1"/>
  <c r="BF30" i="2" s="1"/>
  <c r="BF31" i="2" s="1"/>
  <c r="L28" i="4"/>
  <c r="M28" i="4"/>
  <c r="N28" i="4"/>
  <c r="O28" i="4"/>
  <c r="P28" i="4"/>
  <c r="Q28" i="4"/>
  <c r="R28" i="4"/>
  <c r="S28" i="4"/>
  <c r="T28" i="4"/>
  <c r="U28" i="4"/>
  <c r="AF28" i="4"/>
  <c r="AE28" i="4" s="1"/>
  <c r="AD28" i="4" s="1"/>
  <c r="AC28" i="4" s="1"/>
  <c r="AB28" i="4" s="1"/>
  <c r="AA28" i="4" s="1"/>
  <c r="Z28" i="4" s="1"/>
  <c r="Y28" i="4" s="1"/>
  <c r="X28" i="4" s="1"/>
  <c r="AK48" i="2" l="1"/>
  <c r="AD48" i="2"/>
  <c r="AF48" i="2"/>
  <c r="AJ48" i="2"/>
  <c r="AE48" i="2"/>
  <c r="AB48" i="2"/>
  <c r="AC48" i="2"/>
  <c r="AA48" i="2"/>
  <c r="BF47" i="2"/>
  <c r="BE47" i="2"/>
  <c r="AI48" i="2"/>
  <c r="AH48" i="2"/>
  <c r="AG48" i="2"/>
  <c r="AZ47" i="2"/>
  <c r="AY47" i="2" s="1"/>
  <c r="AX47" i="2" s="1"/>
  <c r="AW47" i="2" s="1"/>
  <c r="AV47" i="2" s="1"/>
  <c r="AU47" i="2" s="1"/>
  <c r="AT47" i="2" s="1"/>
  <c r="AS47" i="2" s="1"/>
  <c r="AR47" i="2" s="1"/>
  <c r="AQ47" i="2" s="1"/>
  <c r="AP47" i="2" s="1"/>
  <c r="AO47" i="2" s="1"/>
  <c r="AN47" i="2" s="1"/>
  <c r="AM47" i="2" s="1"/>
  <c r="AL47" i="2" s="1"/>
  <c r="AK47" i="2" s="1"/>
  <c r="AJ47" i="2" s="1"/>
  <c r="AI47" i="2" s="1"/>
  <c r="AH47" i="2" s="1"/>
  <c r="AG47" i="2" s="1"/>
  <c r="AF47" i="2" s="1"/>
  <c r="AE47" i="2" s="1"/>
  <c r="AD47" i="2" s="1"/>
  <c r="AC47" i="2" s="1"/>
  <c r="AB47" i="2" s="1"/>
  <c r="AA47" i="2" s="1"/>
  <c r="Z47" i="2" s="1"/>
  <c r="Y51" i="2"/>
  <c r="Y48" i="2" s="1"/>
  <c r="AK27" i="4"/>
  <c r="AL52" i="2"/>
  <c r="M27" i="4"/>
  <c r="N52" i="2"/>
  <c r="Y27" i="4"/>
  <c r="Z52" i="2"/>
  <c r="X31" i="2"/>
  <c r="B93" i="2"/>
  <c r="B85" i="17"/>
  <c r="B85" i="15"/>
  <c r="V46" i="2"/>
  <c r="O31" i="2"/>
  <c r="B101" i="15"/>
  <c r="B145" i="2"/>
  <c r="B101" i="17"/>
  <c r="U31" i="2"/>
  <c r="O46" i="2"/>
  <c r="S31" i="2"/>
  <c r="C30" i="17"/>
  <c r="L31" i="2"/>
  <c r="N31" i="2"/>
  <c r="B95" i="2"/>
  <c r="B87" i="17"/>
  <c r="B87" i="15"/>
  <c r="B103" i="15"/>
  <c r="B147" i="2"/>
  <c r="B103" i="17"/>
  <c r="B86" i="17"/>
  <c r="B86" i="15"/>
  <c r="B94" i="2"/>
  <c r="W46" i="2"/>
  <c r="W47" i="2" s="1"/>
  <c r="B91" i="2"/>
  <c r="B83" i="17"/>
  <c r="B83" i="15"/>
  <c r="B99" i="15"/>
  <c r="B143" i="2"/>
  <c r="B99" i="17"/>
  <c r="D30" i="17"/>
  <c r="M31" i="2"/>
  <c r="B84" i="17"/>
  <c r="B84" i="15"/>
  <c r="B92" i="2"/>
  <c r="B144" i="2"/>
  <c r="B100" i="17"/>
  <c r="B100" i="15"/>
  <c r="Q46" i="2"/>
  <c r="B146" i="2"/>
  <c r="B102" i="17"/>
  <c r="B102" i="15"/>
  <c r="P46" i="2"/>
  <c r="I51" i="2"/>
  <c r="C46" i="15"/>
  <c r="I47" i="2"/>
  <c r="T31" i="2"/>
  <c r="V31" i="2"/>
  <c r="K46" i="2"/>
  <c r="E28" i="15"/>
  <c r="Q31" i="2"/>
  <c r="B148" i="2"/>
  <c r="B104" i="17"/>
  <c r="B104" i="15"/>
  <c r="R46" i="2"/>
  <c r="BD31" i="2"/>
  <c r="BC31" i="2" s="1"/>
  <c r="BB31" i="2" s="1"/>
  <c r="BA31" i="2" s="1"/>
  <c r="AZ31" i="2" s="1"/>
  <c r="AY31" i="2" s="1"/>
  <c r="AX31" i="2" s="1"/>
  <c r="AW31" i="2" s="1"/>
  <c r="AV31" i="2" s="1"/>
  <c r="AU31" i="2" s="1"/>
  <c r="AT31" i="2" s="1"/>
  <c r="AS31" i="2" s="1"/>
  <c r="AR31" i="2" s="1"/>
  <c r="AQ31" i="2" s="1"/>
  <c r="AP31" i="2" s="1"/>
  <c r="AO31" i="2" s="1"/>
  <c r="AN31" i="2" s="1"/>
  <c r="AM31" i="2" s="1"/>
  <c r="AL31" i="2" s="1"/>
  <c r="AK31" i="2" s="1"/>
  <c r="AJ31" i="2" s="1"/>
  <c r="AI31" i="2" s="1"/>
  <c r="AH31" i="2" s="1"/>
  <c r="AG31" i="2" s="1"/>
  <c r="AF31" i="2" s="1"/>
  <c r="AE31" i="2" s="1"/>
  <c r="AD31" i="2" s="1"/>
  <c r="AC31" i="2" s="1"/>
  <c r="AB31" i="2" s="1"/>
  <c r="AA31" i="2" s="1"/>
  <c r="Z31" i="2" s="1"/>
  <c r="Y31" i="2" s="1"/>
  <c r="D28" i="17"/>
  <c r="M46" i="2"/>
  <c r="J31" i="2"/>
  <c r="D31" i="15" s="1"/>
  <c r="D30" i="15"/>
  <c r="T46" i="2"/>
  <c r="B88" i="17"/>
  <c r="B88" i="15"/>
  <c r="B96" i="2"/>
  <c r="X46" i="2"/>
  <c r="D28" i="15"/>
  <c r="J46" i="2"/>
  <c r="S46" i="2"/>
  <c r="C28" i="17"/>
  <c r="L46" i="2"/>
  <c r="U46" i="2"/>
  <c r="N46" i="2"/>
  <c r="W31" i="2"/>
  <c r="P31" i="2"/>
  <c r="I31" i="2"/>
  <c r="H31" i="2" s="1"/>
  <c r="G31" i="2" s="1"/>
  <c r="F31" i="2" s="1"/>
  <c r="E31" i="2" s="1"/>
  <c r="C30" i="15"/>
  <c r="R31" i="2"/>
  <c r="E30" i="15"/>
  <c r="K31" i="2"/>
  <c r="E31" i="15" s="1"/>
  <c r="AA52" i="2" l="1"/>
  <c r="AB52" i="2" s="1"/>
  <c r="AC52" i="2" s="1"/>
  <c r="AD52" i="2" s="1"/>
  <c r="AE52" i="2" s="1"/>
  <c r="AF52" i="2" s="1"/>
  <c r="AG52" i="2" s="1"/>
  <c r="AH52" i="2" s="1"/>
  <c r="AI55" i="2" s="1"/>
  <c r="Z27" i="4"/>
  <c r="AL27" i="4"/>
  <c r="AM52" i="2"/>
  <c r="N27" i="4"/>
  <c r="O52" i="2"/>
  <c r="C51" i="15"/>
  <c r="C52" i="15"/>
  <c r="H47" i="2"/>
  <c r="G47" i="2" s="1"/>
  <c r="F47" i="2" s="1"/>
  <c r="E47" i="2" s="1"/>
  <c r="D47" i="2" s="1"/>
  <c r="C47" i="2" s="1"/>
  <c r="C48" i="15"/>
  <c r="S51" i="2"/>
  <c r="S48" i="2" s="1"/>
  <c r="S47" i="2"/>
  <c r="B157" i="2"/>
  <c r="B148" i="17"/>
  <c r="B148" i="15"/>
  <c r="B94" i="17"/>
  <c r="B94" i="15"/>
  <c r="B156" i="2"/>
  <c r="B147" i="17"/>
  <c r="B147" i="15"/>
  <c r="B95" i="17"/>
  <c r="B95" i="15"/>
  <c r="C31" i="17"/>
  <c r="N51" i="2"/>
  <c r="N47" i="2"/>
  <c r="U51" i="2"/>
  <c r="U48" i="2" s="1"/>
  <c r="U47" i="2"/>
  <c r="J51" i="2"/>
  <c r="D46" i="15"/>
  <c r="J47" i="2"/>
  <c r="B96" i="15"/>
  <c r="B96" i="17"/>
  <c r="M51" i="2"/>
  <c r="D46" i="17"/>
  <c r="M47" i="2"/>
  <c r="R51" i="2"/>
  <c r="R47" i="2"/>
  <c r="B146" i="17"/>
  <c r="B146" i="15"/>
  <c r="B155" i="2"/>
  <c r="T51" i="2"/>
  <c r="T48" i="2" s="1"/>
  <c r="T47" i="2"/>
  <c r="P51" i="2"/>
  <c r="P47" i="2"/>
  <c r="B92" i="15"/>
  <c r="B92" i="17"/>
  <c r="D31" i="17"/>
  <c r="W51" i="2"/>
  <c r="W48" i="2" s="1"/>
  <c r="O51" i="2"/>
  <c r="O47" i="2"/>
  <c r="V51" i="2"/>
  <c r="V48" i="2" s="1"/>
  <c r="B93" i="17"/>
  <c r="B93" i="15"/>
  <c r="C31" i="15"/>
  <c r="C46" i="17"/>
  <c r="L51" i="2"/>
  <c r="L47" i="2"/>
  <c r="X51" i="2"/>
  <c r="X48" i="2" s="1"/>
  <c r="X47" i="2"/>
  <c r="K51" i="2"/>
  <c r="K47" i="2"/>
  <c r="E46" i="15"/>
  <c r="Q51" i="2"/>
  <c r="Q47" i="2"/>
  <c r="B153" i="2"/>
  <c r="B144" i="17"/>
  <c r="B144" i="15"/>
  <c r="B152" i="2"/>
  <c r="B143" i="17"/>
  <c r="B143" i="15"/>
  <c r="B91" i="17"/>
  <c r="B91" i="15"/>
  <c r="B145" i="15"/>
  <c r="B154" i="2"/>
  <c r="B145" i="17"/>
  <c r="V47" i="2"/>
  <c r="E34" i="18"/>
  <c r="E33" i="18"/>
  <c r="E30" i="18"/>
  <c r="E32" i="18"/>
  <c r="E35" i="18"/>
  <c r="E5" i="18"/>
  <c r="E8" i="18" s="1"/>
  <c r="D8" i="18"/>
  <c r="D39" i="18"/>
  <c r="D51" i="17" l="1"/>
  <c r="C51" i="17"/>
  <c r="AA27" i="4"/>
  <c r="O27" i="4"/>
  <c r="P52" i="2"/>
  <c r="AM27" i="4"/>
  <c r="AN52" i="2"/>
  <c r="D47" i="15"/>
  <c r="C47" i="15" s="1"/>
  <c r="D48" i="15"/>
  <c r="D48" i="17"/>
  <c r="E51" i="15"/>
  <c r="E52" i="15"/>
  <c r="C48" i="17"/>
  <c r="D51" i="15"/>
  <c r="D52" i="15"/>
  <c r="E47" i="15"/>
  <c r="E48" i="15"/>
  <c r="B152" i="17"/>
  <c r="B152" i="15"/>
  <c r="B157" i="15"/>
  <c r="B157" i="17"/>
  <c r="B153" i="15"/>
  <c r="B153" i="17"/>
  <c r="B155" i="15"/>
  <c r="B155" i="17"/>
  <c r="D47" i="17"/>
  <c r="B154" i="17"/>
  <c r="B154" i="15"/>
  <c r="C47" i="17"/>
  <c r="B156" i="17"/>
  <c r="B156" i="15"/>
  <c r="AN27" i="4" l="1"/>
  <c r="AO52" i="2"/>
  <c r="AB27" i="4"/>
  <c r="P27" i="4"/>
  <c r="Q52" i="2"/>
  <c r="Q27" i="4" l="1"/>
  <c r="R52" i="2"/>
  <c r="C52" i="17" s="1"/>
  <c r="AO27" i="4"/>
  <c r="AP52" i="2"/>
  <c r="AC27" i="4"/>
  <c r="AP27" i="4" l="1"/>
  <c r="AQ52" i="2"/>
  <c r="AD27" i="4"/>
  <c r="R27" i="4"/>
  <c r="S52" i="2"/>
  <c r="D52" i="17" s="1"/>
  <c r="V2" i="17"/>
  <c r="E2" i="17" s="1"/>
  <c r="E31" i="18"/>
  <c r="E29" i="18"/>
  <c r="Y15" i="4"/>
  <c r="Y17" i="4" s="1"/>
  <c r="X21" i="4"/>
  <c r="Y21" i="4" s="1"/>
  <c r="AJ21" i="4"/>
  <c r="AK21" i="4" s="1"/>
  <c r="AI22" i="4"/>
  <c r="AI23" i="4"/>
  <c r="AJ23" i="4" l="1"/>
  <c r="Y23" i="4"/>
  <c r="Y22" i="4"/>
  <c r="Z21" i="4"/>
  <c r="X23" i="4"/>
  <c r="X22" i="4"/>
  <c r="Z15" i="4"/>
  <c r="AA15" i="4" s="1"/>
  <c r="E38" i="17"/>
  <c r="E51" i="17"/>
  <c r="AK22" i="4"/>
  <c r="AL21" i="4"/>
  <c r="AK23" i="4"/>
  <c r="AJ22" i="4"/>
  <c r="E33" i="17"/>
  <c r="E34" i="17"/>
  <c r="S27" i="4"/>
  <c r="T52" i="2"/>
  <c r="AQ27" i="4"/>
  <c r="AR52" i="2"/>
  <c r="AE27" i="4"/>
  <c r="E205" i="17"/>
  <c r="E198" i="17"/>
  <c r="E194" i="17"/>
  <c r="E190" i="17"/>
  <c r="E185" i="17"/>
  <c r="E180" i="17"/>
  <c r="E175" i="17"/>
  <c r="E171" i="17"/>
  <c r="E167" i="17"/>
  <c r="E163" i="17"/>
  <c r="E159" i="17"/>
  <c r="E155" i="17"/>
  <c r="E150" i="17"/>
  <c r="E146" i="17"/>
  <c r="E206" i="17"/>
  <c r="E199" i="17"/>
  <c r="E195" i="17"/>
  <c r="E191" i="17"/>
  <c r="E186" i="17"/>
  <c r="E181" i="17"/>
  <c r="E176" i="17"/>
  <c r="E172" i="17"/>
  <c r="E168" i="17"/>
  <c r="E164" i="17"/>
  <c r="E160" i="17"/>
  <c r="E156" i="17"/>
  <c r="E152" i="17"/>
  <c r="E147" i="17"/>
  <c r="E143" i="17"/>
  <c r="E138" i="17"/>
  <c r="E134" i="17"/>
  <c r="E130" i="17"/>
  <c r="E126" i="17"/>
  <c r="E207" i="17"/>
  <c r="E200" i="17"/>
  <c r="E196" i="17"/>
  <c r="E192" i="17"/>
  <c r="E187" i="17"/>
  <c r="E182" i="17"/>
  <c r="E178" i="17"/>
  <c r="E173" i="17"/>
  <c r="E169" i="17"/>
  <c r="E165" i="17"/>
  <c r="E161" i="17"/>
  <c r="E157" i="17"/>
  <c r="E153" i="17"/>
  <c r="E148" i="17"/>
  <c r="E144" i="17"/>
  <c r="E208" i="17"/>
  <c r="E204" i="17"/>
  <c r="E197" i="17"/>
  <c r="E193" i="17"/>
  <c r="E189" i="17"/>
  <c r="E184" i="17"/>
  <c r="E179" i="17"/>
  <c r="E174" i="17"/>
  <c r="E170" i="17"/>
  <c r="E166" i="17"/>
  <c r="E162" i="17"/>
  <c r="E158" i="17"/>
  <c r="E154" i="17"/>
  <c r="E149" i="17"/>
  <c r="E145" i="17"/>
  <c r="E140" i="17"/>
  <c r="E136" i="17"/>
  <c r="E132" i="17"/>
  <c r="E128" i="17"/>
  <c r="E124" i="17"/>
  <c r="E139" i="17"/>
  <c r="E131" i="17"/>
  <c r="E122" i="17"/>
  <c r="E120" i="17"/>
  <c r="E116" i="17"/>
  <c r="E112" i="17"/>
  <c r="E108" i="17"/>
  <c r="E103" i="17"/>
  <c r="E99" i="17"/>
  <c r="E95" i="17"/>
  <c r="E91" i="17"/>
  <c r="E86" i="17"/>
  <c r="E81" i="17"/>
  <c r="E77" i="17"/>
  <c r="F33" i="18" s="1"/>
  <c r="E72" i="17"/>
  <c r="E68" i="17"/>
  <c r="E62" i="17"/>
  <c r="E53" i="17"/>
  <c r="E44" i="17"/>
  <c r="E36" i="17"/>
  <c r="E141" i="17"/>
  <c r="E133" i="17"/>
  <c r="E125" i="17"/>
  <c r="E121" i="17"/>
  <c r="E117" i="17"/>
  <c r="E113" i="17"/>
  <c r="E109" i="17"/>
  <c r="E104" i="17"/>
  <c r="E100" i="17"/>
  <c r="E96" i="17"/>
  <c r="E92" i="17"/>
  <c r="E87" i="17"/>
  <c r="E83" i="17"/>
  <c r="E78" i="17"/>
  <c r="F34" i="18" s="1"/>
  <c r="E74" i="17"/>
  <c r="F30" i="18" s="1"/>
  <c r="E69" i="17"/>
  <c r="E65" i="17"/>
  <c r="E59" i="17"/>
  <c r="E45" i="17"/>
  <c r="E37" i="17"/>
  <c r="E25" i="17"/>
  <c r="E21" i="17"/>
  <c r="E12" i="17"/>
  <c r="E7" i="17"/>
  <c r="E3" i="17"/>
  <c r="E135" i="17"/>
  <c r="E127" i="17"/>
  <c r="E118" i="17"/>
  <c r="E114" i="17"/>
  <c r="E110" i="17"/>
  <c r="E105" i="17"/>
  <c r="E101" i="17"/>
  <c r="E97" i="17"/>
  <c r="E93" i="17"/>
  <c r="E88" i="17"/>
  <c r="E84" i="17"/>
  <c r="E79" i="17"/>
  <c r="F35" i="18" s="1"/>
  <c r="E75" i="17"/>
  <c r="F31" i="18" s="1"/>
  <c r="E70" i="17"/>
  <c r="E66" i="17"/>
  <c r="E60" i="17"/>
  <c r="E50" i="17"/>
  <c r="E40" i="17"/>
  <c r="E26" i="17"/>
  <c r="E137" i="17"/>
  <c r="E115" i="17"/>
  <c r="E98" i="17"/>
  <c r="E80" i="17"/>
  <c r="E61" i="17"/>
  <c r="E20" i="17"/>
  <c r="E13" i="17"/>
  <c r="E5" i="17"/>
  <c r="E4" i="17"/>
  <c r="E211" i="17"/>
  <c r="E94" i="17"/>
  <c r="E76" i="17"/>
  <c r="F32" i="18" s="1"/>
  <c r="E52" i="17"/>
  <c r="E9" i="17"/>
  <c r="E119" i="17"/>
  <c r="E102" i="17"/>
  <c r="E85" i="17"/>
  <c r="E67" i="17"/>
  <c r="E32" i="17"/>
  <c r="E23" i="17"/>
  <c r="E11" i="17"/>
  <c r="E8" i="17"/>
  <c r="E212" i="17"/>
  <c r="E106" i="17"/>
  <c r="E89" i="17"/>
  <c r="E71" i="17"/>
  <c r="E41" i="17"/>
  <c r="E19" i="17"/>
  <c r="E6" i="17"/>
  <c r="F61" i="18" s="1"/>
  <c r="E129" i="17"/>
  <c r="E111" i="17"/>
  <c r="E24" i="17"/>
  <c r="E22" i="17"/>
  <c r="E48" i="17"/>
  <c r="E39" i="17"/>
  <c r="F62" i="18" s="1"/>
  <c r="E49" i="17"/>
  <c r="E29" i="17"/>
  <c r="E27" i="17"/>
  <c r="E28" i="17"/>
  <c r="E30" i="17"/>
  <c r="E46" i="17"/>
  <c r="E31" i="17"/>
  <c r="E47" i="17"/>
  <c r="F60" i="18"/>
  <c r="W2" i="17"/>
  <c r="E14" i="17"/>
  <c r="E10" i="17"/>
  <c r="F4" i="18"/>
  <c r="F29" i="18" s="1"/>
  <c r="E36" i="18"/>
  <c r="E39" i="18" s="1"/>
  <c r="Z23" i="4" l="1"/>
  <c r="Z22" i="4"/>
  <c r="AA21" i="4"/>
  <c r="AA23" i="4" s="1"/>
  <c r="Z17" i="4"/>
  <c r="AL23" i="4"/>
  <c r="AM21" i="4"/>
  <c r="AL22" i="4"/>
  <c r="AR27" i="4"/>
  <c r="AS52" i="2"/>
  <c r="AF27" i="4"/>
  <c r="T27" i="4"/>
  <c r="U52" i="2"/>
  <c r="F5" i="18"/>
  <c r="F8" i="18" s="1"/>
  <c r="F66" i="18"/>
  <c r="F64" i="18"/>
  <c r="X2" i="17"/>
  <c r="F2" i="17"/>
  <c r="F36" i="18"/>
  <c r="F39" i="18" s="1"/>
  <c r="AA22" i="4" l="1"/>
  <c r="AB15" i="4"/>
  <c r="AA17" i="4"/>
  <c r="F38" i="17"/>
  <c r="F51" i="17"/>
  <c r="AM22" i="4"/>
  <c r="AN21" i="4"/>
  <c r="AM23" i="4"/>
  <c r="F33" i="17"/>
  <c r="F34" i="17"/>
  <c r="AG27" i="4"/>
  <c r="AI30" i="4" s="1"/>
  <c r="AH27" i="4"/>
  <c r="U27" i="4"/>
  <c r="V52" i="2"/>
  <c r="V27" i="4" s="1"/>
  <c r="AS27" i="4"/>
  <c r="AT52" i="2"/>
  <c r="AT27" i="4" s="1"/>
  <c r="F208" i="17"/>
  <c r="F204" i="17"/>
  <c r="F197" i="17"/>
  <c r="F193" i="17"/>
  <c r="F189" i="17"/>
  <c r="F184" i="17"/>
  <c r="F179" i="17"/>
  <c r="F174" i="17"/>
  <c r="F170" i="17"/>
  <c r="F166" i="17"/>
  <c r="F162" i="17"/>
  <c r="F158" i="17"/>
  <c r="F154" i="17"/>
  <c r="F149" i="17"/>
  <c r="F145" i="17"/>
  <c r="F205" i="17"/>
  <c r="F198" i="17"/>
  <c r="F194" i="17"/>
  <c r="F190" i="17"/>
  <c r="F185" i="17"/>
  <c r="F180" i="17"/>
  <c r="F175" i="17"/>
  <c r="F171" i="17"/>
  <c r="F167" i="17"/>
  <c r="F163" i="17"/>
  <c r="F159" i="17"/>
  <c r="F155" i="17"/>
  <c r="F150" i="17"/>
  <c r="F146" i="17"/>
  <c r="F141" i="17"/>
  <c r="F137" i="17"/>
  <c r="F133" i="17"/>
  <c r="F129" i="17"/>
  <c r="F125" i="17"/>
  <c r="F206" i="17"/>
  <c r="F199" i="17"/>
  <c r="F195" i="17"/>
  <c r="F191" i="17"/>
  <c r="F186" i="17"/>
  <c r="F181" i="17"/>
  <c r="F176" i="17"/>
  <c r="F172" i="17"/>
  <c r="F168" i="17"/>
  <c r="F164" i="17"/>
  <c r="F160" i="17"/>
  <c r="F156" i="17"/>
  <c r="F152" i="17"/>
  <c r="F147" i="17"/>
  <c r="F207" i="17"/>
  <c r="F200" i="17"/>
  <c r="F196" i="17"/>
  <c r="F192" i="17"/>
  <c r="F187" i="17"/>
  <c r="F182" i="17"/>
  <c r="F178" i="17"/>
  <c r="F173" i="17"/>
  <c r="F169" i="17"/>
  <c r="F165" i="17"/>
  <c r="F161" i="17"/>
  <c r="F157" i="17"/>
  <c r="F153" i="17"/>
  <c r="F148" i="17"/>
  <c r="F144" i="17"/>
  <c r="F139" i="17"/>
  <c r="F135" i="17"/>
  <c r="F131" i="17"/>
  <c r="F127" i="17"/>
  <c r="F122" i="17"/>
  <c r="F143" i="17"/>
  <c r="F134" i="17"/>
  <c r="F126" i="17"/>
  <c r="F119" i="17"/>
  <c r="F115" i="17"/>
  <c r="F111" i="17"/>
  <c r="F106" i="17"/>
  <c r="F102" i="17"/>
  <c r="F98" i="17"/>
  <c r="F94" i="17"/>
  <c r="F89" i="17"/>
  <c r="F85" i="17"/>
  <c r="F80" i="17"/>
  <c r="F76" i="17"/>
  <c r="G32" i="18" s="1"/>
  <c r="F71" i="17"/>
  <c r="F67" i="17"/>
  <c r="F61" i="17"/>
  <c r="F52" i="17"/>
  <c r="F41" i="17"/>
  <c r="F32" i="17"/>
  <c r="F136" i="17"/>
  <c r="F128" i="17"/>
  <c r="F120" i="17"/>
  <c r="F116" i="17"/>
  <c r="F112" i="17"/>
  <c r="F108" i="17"/>
  <c r="F103" i="17"/>
  <c r="F99" i="17"/>
  <c r="F95" i="17"/>
  <c r="F91" i="17"/>
  <c r="F86" i="17"/>
  <c r="F77" i="17"/>
  <c r="G33" i="18" s="1"/>
  <c r="F72" i="17"/>
  <c r="F68" i="17"/>
  <c r="F62" i="17"/>
  <c r="F53" i="17"/>
  <c r="F44" i="17"/>
  <c r="F36" i="17"/>
  <c r="F24" i="17"/>
  <c r="F20" i="17"/>
  <c r="F11" i="17"/>
  <c r="F6" i="17"/>
  <c r="F138" i="17"/>
  <c r="F130" i="17"/>
  <c r="F121" i="17"/>
  <c r="F117" i="17"/>
  <c r="F113" i="17"/>
  <c r="F109" i="17"/>
  <c r="F104" i="17"/>
  <c r="F100" i="17"/>
  <c r="F96" i="17"/>
  <c r="F92" i="17"/>
  <c r="F87" i="17"/>
  <c r="F83" i="17"/>
  <c r="F78" i="17"/>
  <c r="G34" i="18" s="1"/>
  <c r="F74" i="17"/>
  <c r="G30" i="18" s="1"/>
  <c r="F69" i="17"/>
  <c r="F65" i="17"/>
  <c r="F59" i="17"/>
  <c r="F45" i="17"/>
  <c r="F37" i="17"/>
  <c r="F25" i="17"/>
  <c r="F132" i="17"/>
  <c r="F110" i="17"/>
  <c r="F93" i="17"/>
  <c r="F75" i="17"/>
  <c r="G31" i="18" s="1"/>
  <c r="F50" i="17"/>
  <c r="F22" i="17"/>
  <c r="F9" i="17"/>
  <c r="F7" i="17"/>
  <c r="F212" i="17"/>
  <c r="F8" i="17"/>
  <c r="F105" i="17"/>
  <c r="F88" i="17"/>
  <c r="F140" i="17"/>
  <c r="F114" i="17"/>
  <c r="F97" i="17"/>
  <c r="F79" i="17"/>
  <c r="G35" i="18" s="1"/>
  <c r="F60" i="17"/>
  <c r="F13" i="17"/>
  <c r="F5" i="17"/>
  <c r="F3" i="17"/>
  <c r="F211" i="17"/>
  <c r="F118" i="17"/>
  <c r="F101" i="17"/>
  <c r="F84" i="17"/>
  <c r="F66" i="17"/>
  <c r="F26" i="17"/>
  <c r="F23" i="17"/>
  <c r="F21" i="17"/>
  <c r="F124" i="17"/>
  <c r="F70" i="17"/>
  <c r="F40" i="17"/>
  <c r="F19" i="17"/>
  <c r="F12" i="17"/>
  <c r="F4" i="17"/>
  <c r="F39" i="17"/>
  <c r="G62" i="18" s="1"/>
  <c r="F48" i="17"/>
  <c r="F27" i="17"/>
  <c r="F49" i="17"/>
  <c r="F29" i="17"/>
  <c r="F30" i="17"/>
  <c r="F28" i="17"/>
  <c r="F46" i="17"/>
  <c r="F31" i="17"/>
  <c r="F47" i="17"/>
  <c r="G60" i="18"/>
  <c r="G2" i="17"/>
  <c r="Y2" i="17"/>
  <c r="G61" i="18"/>
  <c r="F10" i="17"/>
  <c r="F14" i="17"/>
  <c r="G4" i="18"/>
  <c r="G29" i="18" s="1"/>
  <c r="AB23" i="4" l="1"/>
  <c r="AB22" i="4"/>
  <c r="AC15" i="4"/>
  <c r="AB17" i="4"/>
  <c r="G38" i="17"/>
  <c r="G51" i="17"/>
  <c r="AO21" i="4"/>
  <c r="AN22" i="4"/>
  <c r="AN23" i="4"/>
  <c r="G33" i="17"/>
  <c r="G34" i="17"/>
  <c r="G207" i="17"/>
  <c r="G200" i="17"/>
  <c r="G196" i="17"/>
  <c r="G192" i="17"/>
  <c r="G187" i="17"/>
  <c r="G182" i="17"/>
  <c r="G178" i="17"/>
  <c r="G173" i="17"/>
  <c r="G169" i="17"/>
  <c r="G165" i="17"/>
  <c r="G161" i="17"/>
  <c r="G157" i="17"/>
  <c r="G153" i="17"/>
  <c r="G148" i="17"/>
  <c r="G144" i="17"/>
  <c r="G208" i="17"/>
  <c r="G204" i="17"/>
  <c r="G197" i="17"/>
  <c r="G193" i="17"/>
  <c r="G189" i="17"/>
  <c r="G184" i="17"/>
  <c r="G179" i="17"/>
  <c r="G174" i="17"/>
  <c r="G170" i="17"/>
  <c r="G166" i="17"/>
  <c r="G162" i="17"/>
  <c r="G158" i="17"/>
  <c r="G154" i="17"/>
  <c r="G149" i="17"/>
  <c r="G145" i="17"/>
  <c r="G140" i="17"/>
  <c r="G136" i="17"/>
  <c r="G132" i="17"/>
  <c r="G128" i="17"/>
  <c r="G124" i="17"/>
  <c r="G205" i="17"/>
  <c r="G198" i="17"/>
  <c r="G194" i="17"/>
  <c r="G190" i="17"/>
  <c r="G185" i="17"/>
  <c r="G180" i="17"/>
  <c r="G175" i="17"/>
  <c r="G171" i="17"/>
  <c r="G167" i="17"/>
  <c r="G163" i="17"/>
  <c r="G159" i="17"/>
  <c r="G155" i="17"/>
  <c r="G150" i="17"/>
  <c r="G146" i="17"/>
  <c r="G206" i="17"/>
  <c r="G199" i="17"/>
  <c r="G195" i="17"/>
  <c r="G191" i="17"/>
  <c r="G186" i="17"/>
  <c r="G181" i="17"/>
  <c r="G176" i="17"/>
  <c r="G172" i="17"/>
  <c r="G168" i="17"/>
  <c r="G164" i="17"/>
  <c r="G160" i="17"/>
  <c r="G156" i="17"/>
  <c r="G152" i="17"/>
  <c r="G147" i="17"/>
  <c r="G143" i="17"/>
  <c r="G138" i="17"/>
  <c r="G134" i="17"/>
  <c r="G130" i="17"/>
  <c r="G126" i="17"/>
  <c r="G121" i="17"/>
  <c r="G137" i="17"/>
  <c r="G129" i="17"/>
  <c r="G118" i="17"/>
  <c r="G114" i="17"/>
  <c r="G110" i="17"/>
  <c r="G105" i="17"/>
  <c r="G101" i="17"/>
  <c r="G97" i="17"/>
  <c r="G93" i="17"/>
  <c r="G88" i="17"/>
  <c r="G84" i="17"/>
  <c r="G79" i="17"/>
  <c r="H35" i="18" s="1"/>
  <c r="G75" i="17"/>
  <c r="H31" i="18" s="1"/>
  <c r="G70" i="17"/>
  <c r="G66" i="17"/>
  <c r="G60" i="17"/>
  <c r="G50" i="17"/>
  <c r="G40" i="17"/>
  <c r="G26" i="17"/>
  <c r="G139" i="17"/>
  <c r="G131" i="17"/>
  <c r="G122" i="17"/>
  <c r="G119" i="17"/>
  <c r="G115" i="17"/>
  <c r="G111" i="17"/>
  <c r="G106" i="17"/>
  <c r="G102" i="17"/>
  <c r="G98" i="17"/>
  <c r="G94" i="17"/>
  <c r="G89" i="17"/>
  <c r="G85" i="17"/>
  <c r="G80" i="17"/>
  <c r="G76" i="17"/>
  <c r="H32" i="18" s="1"/>
  <c r="G71" i="17"/>
  <c r="G67" i="17"/>
  <c r="G61" i="17"/>
  <c r="G52" i="17"/>
  <c r="G41" i="17"/>
  <c r="G32" i="17"/>
  <c r="G23" i="17"/>
  <c r="G19" i="17"/>
  <c r="G9" i="17"/>
  <c r="G5" i="17"/>
  <c r="G141" i="17"/>
  <c r="G133" i="17"/>
  <c r="G125" i="17"/>
  <c r="G120" i="17"/>
  <c r="G116" i="17"/>
  <c r="G112" i="17"/>
  <c r="G108" i="17"/>
  <c r="G103" i="17"/>
  <c r="G99" i="17"/>
  <c r="G95" i="17"/>
  <c r="G91" i="17"/>
  <c r="G86" i="17"/>
  <c r="G77" i="17"/>
  <c r="H33" i="18" s="1"/>
  <c r="G72" i="17"/>
  <c r="G68" i="17"/>
  <c r="G62" i="17"/>
  <c r="G53" i="17"/>
  <c r="G44" i="17"/>
  <c r="G36" i="17"/>
  <c r="G127" i="17"/>
  <c r="G104" i="17"/>
  <c r="G87" i="17"/>
  <c r="G69" i="17"/>
  <c r="G37" i="17"/>
  <c r="G24" i="17"/>
  <c r="G12" i="17"/>
  <c r="G4" i="17"/>
  <c r="G211" i="17"/>
  <c r="G3" i="17"/>
  <c r="G100" i="17"/>
  <c r="G83" i="17"/>
  <c r="G25" i="17"/>
  <c r="G8" i="17"/>
  <c r="G135" i="17"/>
  <c r="G109" i="17"/>
  <c r="G92" i="17"/>
  <c r="G74" i="17"/>
  <c r="H30" i="18" s="1"/>
  <c r="G45" i="17"/>
  <c r="G22" i="17"/>
  <c r="G20" i="17"/>
  <c r="G7" i="17"/>
  <c r="G113" i="17"/>
  <c r="G96" i="17"/>
  <c r="G78" i="17"/>
  <c r="H34" i="18" s="1"/>
  <c r="G59" i="17"/>
  <c r="G13" i="17"/>
  <c r="G11" i="17"/>
  <c r="G117" i="17"/>
  <c r="G65" i="17"/>
  <c r="G21" i="17"/>
  <c r="G6" i="17"/>
  <c r="H61" i="18" s="1"/>
  <c r="G212" i="17"/>
  <c r="G48" i="17"/>
  <c r="G39" i="17"/>
  <c r="H62" i="18" s="1"/>
  <c r="G29" i="17"/>
  <c r="G27" i="17"/>
  <c r="G49" i="17"/>
  <c r="G28" i="17"/>
  <c r="G30" i="17"/>
  <c r="G31" i="17"/>
  <c r="G46" i="17"/>
  <c r="G47" i="17"/>
  <c r="G64" i="18"/>
  <c r="H60" i="18"/>
  <c r="G5" i="18"/>
  <c r="G8" i="18" s="1"/>
  <c r="G66" i="18"/>
  <c r="H4" i="18"/>
  <c r="H29" i="18" s="1"/>
  <c r="G14" i="17"/>
  <c r="G10" i="17"/>
  <c r="Z2" i="17"/>
  <c r="H2" i="17"/>
  <c r="G36" i="18"/>
  <c r="G39" i="18" s="1"/>
  <c r="AC22" i="4" l="1"/>
  <c r="AC23" i="4"/>
  <c r="AD15" i="4"/>
  <c r="AC17" i="4"/>
  <c r="H38" i="17"/>
  <c r="H51" i="17"/>
  <c r="AO22" i="4"/>
  <c r="AO23" i="4"/>
  <c r="AP21" i="4"/>
  <c r="H33" i="17"/>
  <c r="H34" i="17"/>
  <c r="H206" i="17"/>
  <c r="H199" i="17"/>
  <c r="H195" i="17"/>
  <c r="H191" i="17"/>
  <c r="H186" i="17"/>
  <c r="H181" i="17"/>
  <c r="H176" i="17"/>
  <c r="H172" i="17"/>
  <c r="H168" i="17"/>
  <c r="H164" i="17"/>
  <c r="H160" i="17"/>
  <c r="H156" i="17"/>
  <c r="H152" i="17"/>
  <c r="H147" i="17"/>
  <c r="H207" i="17"/>
  <c r="H200" i="17"/>
  <c r="H196" i="17"/>
  <c r="H192" i="17"/>
  <c r="H187" i="17"/>
  <c r="H182" i="17"/>
  <c r="H178" i="17"/>
  <c r="H173" i="17"/>
  <c r="H169" i="17"/>
  <c r="H165" i="17"/>
  <c r="H161" i="17"/>
  <c r="H157" i="17"/>
  <c r="H153" i="17"/>
  <c r="H148" i="17"/>
  <c r="H144" i="17"/>
  <c r="H139" i="17"/>
  <c r="H135" i="17"/>
  <c r="H131" i="17"/>
  <c r="H127" i="17"/>
  <c r="H122" i="17"/>
  <c r="H208" i="17"/>
  <c r="H204" i="17"/>
  <c r="H197" i="17"/>
  <c r="H193" i="17"/>
  <c r="H189" i="17"/>
  <c r="H184" i="17"/>
  <c r="H179" i="17"/>
  <c r="H174" i="17"/>
  <c r="H170" i="17"/>
  <c r="H166" i="17"/>
  <c r="H162" i="17"/>
  <c r="H158" i="17"/>
  <c r="H154" i="17"/>
  <c r="H149" i="17"/>
  <c r="H145" i="17"/>
  <c r="H205" i="17"/>
  <c r="H198" i="17"/>
  <c r="H194" i="17"/>
  <c r="H190" i="17"/>
  <c r="H185" i="17"/>
  <c r="H180" i="17"/>
  <c r="H175" i="17"/>
  <c r="H171" i="17"/>
  <c r="H167" i="17"/>
  <c r="H163" i="17"/>
  <c r="H159" i="17"/>
  <c r="H155" i="17"/>
  <c r="H150" i="17"/>
  <c r="H146" i="17"/>
  <c r="H141" i="17"/>
  <c r="H137" i="17"/>
  <c r="H133" i="17"/>
  <c r="H129" i="17"/>
  <c r="H125" i="17"/>
  <c r="H140" i="17"/>
  <c r="H132" i="17"/>
  <c r="H124" i="17"/>
  <c r="H117" i="17"/>
  <c r="H113" i="17"/>
  <c r="H109" i="17"/>
  <c r="H104" i="17"/>
  <c r="H100" i="17"/>
  <c r="H96" i="17"/>
  <c r="H92" i="17"/>
  <c r="H87" i="17"/>
  <c r="H83" i="17"/>
  <c r="H78" i="17"/>
  <c r="I34" i="18" s="1"/>
  <c r="H74" i="17"/>
  <c r="I30" i="18" s="1"/>
  <c r="H69" i="17"/>
  <c r="H65" i="17"/>
  <c r="H59" i="17"/>
  <c r="H45" i="17"/>
  <c r="H37" i="17"/>
  <c r="H25" i="17"/>
  <c r="H143" i="17"/>
  <c r="H134" i="17"/>
  <c r="H126" i="17"/>
  <c r="H118" i="17"/>
  <c r="H114" i="17"/>
  <c r="H110" i="17"/>
  <c r="H105" i="17"/>
  <c r="H101" i="17"/>
  <c r="H97" i="17"/>
  <c r="H93" i="17"/>
  <c r="H88" i="17"/>
  <c r="H84" i="17"/>
  <c r="H79" i="17"/>
  <c r="I35" i="18" s="1"/>
  <c r="H75" i="17"/>
  <c r="I31" i="18" s="1"/>
  <c r="H70" i="17"/>
  <c r="H66" i="17"/>
  <c r="H60" i="17"/>
  <c r="H50" i="17"/>
  <c r="H40" i="17"/>
  <c r="H26" i="17"/>
  <c r="H22" i="17"/>
  <c r="H13" i="17"/>
  <c r="H8" i="17"/>
  <c r="H4" i="17"/>
  <c r="H212" i="17"/>
  <c r="H136" i="17"/>
  <c r="H128" i="17"/>
  <c r="H119" i="17"/>
  <c r="H115" i="17"/>
  <c r="H111" i="17"/>
  <c r="H106" i="17"/>
  <c r="H102" i="17"/>
  <c r="H98" i="17"/>
  <c r="H94" i="17"/>
  <c r="H89" i="17"/>
  <c r="H85" i="17"/>
  <c r="H80" i="17"/>
  <c r="H76" i="17"/>
  <c r="I32" i="18" s="1"/>
  <c r="H71" i="17"/>
  <c r="H67" i="17"/>
  <c r="H61" i="17"/>
  <c r="H52" i="17"/>
  <c r="H41" i="17"/>
  <c r="H32" i="17"/>
  <c r="H121" i="17"/>
  <c r="H116" i="17"/>
  <c r="H99" i="17"/>
  <c r="H62" i="17"/>
  <c r="H21" i="17"/>
  <c r="H19" i="17"/>
  <c r="H6" i="17"/>
  <c r="I61" i="18" s="1"/>
  <c r="H7" i="17"/>
  <c r="H5" i="17"/>
  <c r="H11" i="17"/>
  <c r="H211" i="17"/>
  <c r="H130" i="17"/>
  <c r="H120" i="17"/>
  <c r="H103" i="17"/>
  <c r="H86" i="17"/>
  <c r="H68" i="17"/>
  <c r="H36" i="17"/>
  <c r="H24" i="17"/>
  <c r="H12" i="17"/>
  <c r="H9" i="17"/>
  <c r="H138" i="17"/>
  <c r="H108" i="17"/>
  <c r="H91" i="17"/>
  <c r="H72" i="17"/>
  <c r="H44" i="17"/>
  <c r="H20" i="17"/>
  <c r="H112" i="17"/>
  <c r="H95" i="17"/>
  <c r="H77" i="17"/>
  <c r="I33" i="18" s="1"/>
  <c r="H53" i="17"/>
  <c r="H23" i="17"/>
  <c r="H3" i="17"/>
  <c r="H48" i="17"/>
  <c r="H49" i="17"/>
  <c r="H29" i="17"/>
  <c r="H27" i="17"/>
  <c r="H39" i="17"/>
  <c r="I62" i="18" s="1"/>
  <c r="H28" i="17"/>
  <c r="H30" i="17"/>
  <c r="H31" i="17"/>
  <c r="H46" i="17"/>
  <c r="H47" i="17"/>
  <c r="I60" i="18"/>
  <c r="H5" i="18"/>
  <c r="H8" i="18" s="1"/>
  <c r="H66" i="18"/>
  <c r="H64" i="18"/>
  <c r="I2" i="17"/>
  <c r="AA2" i="17"/>
  <c r="H36" i="18"/>
  <c r="H39" i="18" s="1"/>
  <c r="H10" i="17"/>
  <c r="H14" i="17"/>
  <c r="I4" i="18"/>
  <c r="I29" i="18" s="1"/>
  <c r="AD22" i="4" l="1"/>
  <c r="AD23" i="4"/>
  <c r="AE15" i="4"/>
  <c r="AD17" i="4"/>
  <c r="I38" i="17"/>
  <c r="I51" i="17"/>
  <c r="AQ21" i="4"/>
  <c r="AP22" i="4"/>
  <c r="AP23" i="4"/>
  <c r="I33" i="17"/>
  <c r="I34" i="17"/>
  <c r="I64" i="18"/>
  <c r="I205" i="17"/>
  <c r="I198" i="17"/>
  <c r="I194" i="17"/>
  <c r="I190" i="17"/>
  <c r="I185" i="17"/>
  <c r="I180" i="17"/>
  <c r="I175" i="17"/>
  <c r="I171" i="17"/>
  <c r="I167" i="17"/>
  <c r="I163" i="17"/>
  <c r="I159" i="17"/>
  <c r="I155" i="17"/>
  <c r="I150" i="17"/>
  <c r="I146" i="17"/>
  <c r="I206" i="17"/>
  <c r="I199" i="17"/>
  <c r="I195" i="17"/>
  <c r="I191" i="17"/>
  <c r="I186" i="17"/>
  <c r="I181" i="17"/>
  <c r="I176" i="17"/>
  <c r="I172" i="17"/>
  <c r="I168" i="17"/>
  <c r="I164" i="17"/>
  <c r="I160" i="17"/>
  <c r="I156" i="17"/>
  <c r="I152" i="17"/>
  <c r="I147" i="17"/>
  <c r="I143" i="17"/>
  <c r="I138" i="17"/>
  <c r="I134" i="17"/>
  <c r="I130" i="17"/>
  <c r="I126" i="17"/>
  <c r="I121" i="17"/>
  <c r="I207" i="17"/>
  <c r="I200" i="17"/>
  <c r="I196" i="17"/>
  <c r="I192" i="17"/>
  <c r="I187" i="17"/>
  <c r="I182" i="17"/>
  <c r="I178" i="17"/>
  <c r="I173" i="17"/>
  <c r="I169" i="17"/>
  <c r="I165" i="17"/>
  <c r="I161" i="17"/>
  <c r="I157" i="17"/>
  <c r="I153" i="17"/>
  <c r="I148" i="17"/>
  <c r="I144" i="17"/>
  <c r="I208" i="17"/>
  <c r="I204" i="17"/>
  <c r="I197" i="17"/>
  <c r="I193" i="17"/>
  <c r="I189" i="17"/>
  <c r="I184" i="17"/>
  <c r="I179" i="17"/>
  <c r="I174" i="17"/>
  <c r="I170" i="17"/>
  <c r="I166" i="17"/>
  <c r="I162" i="17"/>
  <c r="I158" i="17"/>
  <c r="I154" i="17"/>
  <c r="I149" i="17"/>
  <c r="I145" i="17"/>
  <c r="I140" i="17"/>
  <c r="I136" i="17"/>
  <c r="I132" i="17"/>
  <c r="I128" i="17"/>
  <c r="I124" i="17"/>
  <c r="I135" i="17"/>
  <c r="I127" i="17"/>
  <c r="I120" i="17"/>
  <c r="I116" i="17"/>
  <c r="I112" i="17"/>
  <c r="I108" i="17"/>
  <c r="I103" i="17"/>
  <c r="I95" i="17"/>
  <c r="I91" i="17"/>
  <c r="I77" i="17"/>
  <c r="J33" i="18" s="1"/>
  <c r="I72" i="17"/>
  <c r="I68" i="17"/>
  <c r="I62" i="17"/>
  <c r="I53" i="17"/>
  <c r="I44" i="17"/>
  <c r="I36" i="17"/>
  <c r="I137" i="17"/>
  <c r="I129" i="17"/>
  <c r="I117" i="17"/>
  <c r="I113" i="17"/>
  <c r="I109" i="17"/>
  <c r="I104" i="17"/>
  <c r="I100" i="17"/>
  <c r="I96" i="17"/>
  <c r="I92" i="17"/>
  <c r="I78" i="17"/>
  <c r="J34" i="18" s="1"/>
  <c r="I74" i="17"/>
  <c r="J30" i="18" s="1"/>
  <c r="I69" i="17"/>
  <c r="I65" i="17"/>
  <c r="I59" i="17"/>
  <c r="I45" i="17"/>
  <c r="I37" i="17"/>
  <c r="I25" i="17"/>
  <c r="I21" i="17"/>
  <c r="I12" i="17"/>
  <c r="I7" i="17"/>
  <c r="I3" i="17"/>
  <c r="I139" i="17"/>
  <c r="I131" i="17"/>
  <c r="I122" i="17"/>
  <c r="I118" i="17"/>
  <c r="I114" i="17"/>
  <c r="I110" i="17"/>
  <c r="I101" i="17"/>
  <c r="I97" i="17"/>
  <c r="I93" i="17"/>
  <c r="I79" i="17"/>
  <c r="J35" i="18" s="1"/>
  <c r="I75" i="17"/>
  <c r="J31" i="18" s="1"/>
  <c r="I70" i="17"/>
  <c r="I66" i="17"/>
  <c r="I60" i="17"/>
  <c r="I50" i="17"/>
  <c r="I40" i="17"/>
  <c r="I26" i="17"/>
  <c r="I141" i="17"/>
  <c r="I111" i="17"/>
  <c r="I94" i="17"/>
  <c r="I76" i="17"/>
  <c r="J32" i="18" s="1"/>
  <c r="I52" i="17"/>
  <c r="I23" i="17"/>
  <c r="I11" i="17"/>
  <c r="I8" i="17"/>
  <c r="I9" i="17"/>
  <c r="I212" i="17"/>
  <c r="I71" i="17"/>
  <c r="I125" i="17"/>
  <c r="I115" i="17"/>
  <c r="I98" i="17"/>
  <c r="I61" i="17"/>
  <c r="I19" i="17"/>
  <c r="I6" i="17"/>
  <c r="J61" i="18" s="1"/>
  <c r="I4" i="17"/>
  <c r="I133" i="17"/>
  <c r="I119" i="17"/>
  <c r="I102" i="17"/>
  <c r="I67" i="17"/>
  <c r="I32" i="17"/>
  <c r="I24" i="17"/>
  <c r="I22" i="17"/>
  <c r="I211" i="17"/>
  <c r="I106" i="17"/>
  <c r="I89" i="17"/>
  <c r="I41" i="17"/>
  <c r="I20" i="17"/>
  <c r="I13" i="17"/>
  <c r="I5" i="17"/>
  <c r="I27" i="17"/>
  <c r="I49" i="17"/>
  <c r="I39" i="17"/>
  <c r="J62" i="18" s="1"/>
  <c r="I48" i="17"/>
  <c r="I29" i="17"/>
  <c r="I28" i="17"/>
  <c r="I30" i="17"/>
  <c r="I46" i="17"/>
  <c r="I31" i="17"/>
  <c r="I47" i="17"/>
  <c r="J60" i="18"/>
  <c r="I5" i="18"/>
  <c r="I8" i="18" s="1"/>
  <c r="I66" i="18"/>
  <c r="I36" i="18"/>
  <c r="I39" i="18" s="1"/>
  <c r="J4" i="18"/>
  <c r="J29" i="18" s="1"/>
  <c r="I14" i="17"/>
  <c r="I10" i="17"/>
  <c r="AB2" i="17"/>
  <c r="J2" i="17"/>
  <c r="AE23" i="4" l="1"/>
  <c r="AE22" i="4"/>
  <c r="AF15" i="4"/>
  <c r="AE17" i="4"/>
  <c r="J38" i="17"/>
  <c r="J51" i="17"/>
  <c r="AQ22" i="4"/>
  <c r="AR21" i="4"/>
  <c r="AQ23" i="4"/>
  <c r="J33" i="17"/>
  <c r="J34" i="17"/>
  <c r="J208" i="17"/>
  <c r="J204" i="17"/>
  <c r="J197" i="17"/>
  <c r="J193" i="17"/>
  <c r="J189" i="17"/>
  <c r="J184" i="17"/>
  <c r="J179" i="17"/>
  <c r="J174" i="17"/>
  <c r="J170" i="17"/>
  <c r="J166" i="17"/>
  <c r="J162" i="17"/>
  <c r="J158" i="17"/>
  <c r="J154" i="17"/>
  <c r="J149" i="17"/>
  <c r="J145" i="17"/>
  <c r="J205" i="17"/>
  <c r="J198" i="17"/>
  <c r="J194" i="17"/>
  <c r="J190" i="17"/>
  <c r="J185" i="17"/>
  <c r="J180" i="17"/>
  <c r="J175" i="17"/>
  <c r="J171" i="17"/>
  <c r="J167" i="17"/>
  <c r="J163" i="17"/>
  <c r="J159" i="17"/>
  <c r="J155" i="17"/>
  <c r="J150" i="17"/>
  <c r="J146" i="17"/>
  <c r="J141" i="17"/>
  <c r="J137" i="17"/>
  <c r="J133" i="17"/>
  <c r="J129" i="17"/>
  <c r="J125" i="17"/>
  <c r="J206" i="17"/>
  <c r="J199" i="17"/>
  <c r="J195" i="17"/>
  <c r="J191" i="17"/>
  <c r="J186" i="17"/>
  <c r="J181" i="17"/>
  <c r="J176" i="17"/>
  <c r="J172" i="17"/>
  <c r="J168" i="17"/>
  <c r="J164" i="17"/>
  <c r="J160" i="17"/>
  <c r="J156" i="17"/>
  <c r="J152" i="17"/>
  <c r="J147" i="17"/>
  <c r="J207" i="17"/>
  <c r="J200" i="17"/>
  <c r="J196" i="17"/>
  <c r="J192" i="17"/>
  <c r="J187" i="17"/>
  <c r="J182" i="17"/>
  <c r="J178" i="17"/>
  <c r="J173" i="17"/>
  <c r="J169" i="17"/>
  <c r="J165" i="17"/>
  <c r="J161" i="17"/>
  <c r="J157" i="17"/>
  <c r="J153" i="17"/>
  <c r="J148" i="17"/>
  <c r="J144" i="17"/>
  <c r="J139" i="17"/>
  <c r="J135" i="17"/>
  <c r="J131" i="17"/>
  <c r="J127" i="17"/>
  <c r="J122" i="17"/>
  <c r="J138" i="17"/>
  <c r="J130" i="17"/>
  <c r="J121" i="17"/>
  <c r="J119" i="17"/>
  <c r="J115" i="17"/>
  <c r="J111" i="17"/>
  <c r="J106" i="17"/>
  <c r="J102" i="17"/>
  <c r="J98" i="17"/>
  <c r="J94" i="17"/>
  <c r="J89" i="17"/>
  <c r="J80" i="17"/>
  <c r="J76" i="17"/>
  <c r="K32" i="18" s="1"/>
  <c r="J71" i="17"/>
  <c r="J67" i="17"/>
  <c r="J61" i="17"/>
  <c r="J52" i="17"/>
  <c r="J41" i="17"/>
  <c r="J32" i="17"/>
  <c r="J140" i="17"/>
  <c r="J132" i="17"/>
  <c r="J124" i="17"/>
  <c r="J120" i="17"/>
  <c r="J116" i="17"/>
  <c r="J112" i="17"/>
  <c r="J108" i="17"/>
  <c r="J103" i="17"/>
  <c r="J95" i="17"/>
  <c r="J91" i="17"/>
  <c r="J77" i="17"/>
  <c r="K33" i="18" s="1"/>
  <c r="J72" i="17"/>
  <c r="J68" i="17"/>
  <c r="J62" i="17"/>
  <c r="J53" i="17"/>
  <c r="J44" i="17"/>
  <c r="J36" i="17"/>
  <c r="J24" i="17"/>
  <c r="J20" i="17"/>
  <c r="J11" i="17"/>
  <c r="J6" i="17"/>
  <c r="K61" i="18" s="1"/>
  <c r="J143" i="17"/>
  <c r="J134" i="17"/>
  <c r="J126" i="17"/>
  <c r="J117" i="17"/>
  <c r="J113" i="17"/>
  <c r="J109" i="17"/>
  <c r="J104" i="17"/>
  <c r="J100" i="17"/>
  <c r="J96" i="17"/>
  <c r="J92" i="17"/>
  <c r="J78" i="17"/>
  <c r="K34" i="18" s="1"/>
  <c r="J74" i="17"/>
  <c r="K30" i="18" s="1"/>
  <c r="J69" i="17"/>
  <c r="J65" i="17"/>
  <c r="J59" i="17"/>
  <c r="J45" i="17"/>
  <c r="J37" i="17"/>
  <c r="J25" i="17"/>
  <c r="J70" i="17"/>
  <c r="J40" i="17"/>
  <c r="J13" i="17"/>
  <c r="J5" i="17"/>
  <c r="J3" i="17"/>
  <c r="J136" i="17"/>
  <c r="J66" i="17"/>
  <c r="J7" i="17"/>
  <c r="J110" i="17"/>
  <c r="J93" i="17"/>
  <c r="J75" i="17"/>
  <c r="K31" i="18" s="1"/>
  <c r="J50" i="17"/>
  <c r="J23" i="17"/>
  <c r="J21" i="17"/>
  <c r="J8" i="17"/>
  <c r="J212" i="17"/>
  <c r="J211" i="17"/>
  <c r="J128" i="17"/>
  <c r="J114" i="17"/>
  <c r="J97" i="17"/>
  <c r="J79" i="17"/>
  <c r="K35" i="18" s="1"/>
  <c r="J60" i="17"/>
  <c r="J19" i="17"/>
  <c r="J12" i="17"/>
  <c r="J4" i="17"/>
  <c r="J118" i="17"/>
  <c r="J101" i="17"/>
  <c r="J26" i="17"/>
  <c r="J22" i="17"/>
  <c r="J9" i="17"/>
  <c r="J48" i="17"/>
  <c r="J39" i="17"/>
  <c r="K62" i="18" s="1"/>
  <c r="J29" i="17"/>
  <c r="J27" i="17"/>
  <c r="J49" i="17"/>
  <c r="J28" i="17"/>
  <c r="J30" i="17"/>
  <c r="J31" i="17"/>
  <c r="J46" i="17"/>
  <c r="J47" i="17"/>
  <c r="K60" i="18"/>
  <c r="J5" i="18"/>
  <c r="J8" i="18" s="1"/>
  <c r="J66" i="18"/>
  <c r="J64" i="18"/>
  <c r="K2" i="17"/>
  <c r="AC2" i="17"/>
  <c r="J14" i="17"/>
  <c r="J10" i="17"/>
  <c r="K4" i="18"/>
  <c r="K29" i="18" s="1"/>
  <c r="J36" i="18"/>
  <c r="J39" i="18" s="1"/>
  <c r="AF22" i="4" l="1"/>
  <c r="AF23" i="4"/>
  <c r="AF17" i="4"/>
  <c r="K38" i="17"/>
  <c r="K51" i="17"/>
  <c r="AS21" i="4"/>
  <c r="AR23" i="4"/>
  <c r="AR22" i="4"/>
  <c r="K33" i="17"/>
  <c r="K34" i="17"/>
  <c r="K207" i="17"/>
  <c r="K200" i="17"/>
  <c r="K196" i="17"/>
  <c r="K192" i="17"/>
  <c r="K187" i="17"/>
  <c r="K182" i="17"/>
  <c r="K178" i="17"/>
  <c r="K173" i="17"/>
  <c r="K169" i="17"/>
  <c r="K165" i="17"/>
  <c r="K161" i="17"/>
  <c r="K157" i="17"/>
  <c r="K153" i="17"/>
  <c r="K148" i="17"/>
  <c r="K144" i="17"/>
  <c r="K208" i="17"/>
  <c r="K204" i="17"/>
  <c r="K197" i="17"/>
  <c r="K193" i="17"/>
  <c r="K189" i="17"/>
  <c r="K184" i="17"/>
  <c r="K179" i="17"/>
  <c r="K174" i="17"/>
  <c r="K170" i="17"/>
  <c r="K166" i="17"/>
  <c r="K162" i="17"/>
  <c r="K158" i="17"/>
  <c r="K154" i="17"/>
  <c r="K149" i="17"/>
  <c r="K145" i="17"/>
  <c r="K140" i="17"/>
  <c r="K136" i="17"/>
  <c r="K132" i="17"/>
  <c r="K128" i="17"/>
  <c r="K124" i="17"/>
  <c r="K205" i="17"/>
  <c r="K198" i="17"/>
  <c r="K194" i="17"/>
  <c r="K190" i="17"/>
  <c r="K185" i="17"/>
  <c r="K180" i="17"/>
  <c r="K175" i="17"/>
  <c r="K171" i="17"/>
  <c r="K167" i="17"/>
  <c r="K163" i="17"/>
  <c r="K159" i="17"/>
  <c r="K155" i="17"/>
  <c r="K150" i="17"/>
  <c r="K146" i="17"/>
  <c r="K206" i="17"/>
  <c r="K199" i="17"/>
  <c r="K195" i="17"/>
  <c r="K191" i="17"/>
  <c r="K186" i="17"/>
  <c r="K181" i="17"/>
  <c r="K176" i="17"/>
  <c r="K172" i="17"/>
  <c r="K168" i="17"/>
  <c r="K164" i="17"/>
  <c r="K160" i="17"/>
  <c r="K156" i="17"/>
  <c r="K152" i="17"/>
  <c r="K147" i="17"/>
  <c r="K143" i="17"/>
  <c r="K138" i="17"/>
  <c r="K134" i="17"/>
  <c r="K130" i="17"/>
  <c r="K126" i="17"/>
  <c r="K121" i="17"/>
  <c r="K141" i="17"/>
  <c r="K133" i="17"/>
  <c r="K125" i="17"/>
  <c r="K118" i="17"/>
  <c r="K114" i="17"/>
  <c r="K110" i="17"/>
  <c r="K101" i="17"/>
  <c r="K97" i="17"/>
  <c r="K93" i="17"/>
  <c r="K79" i="17"/>
  <c r="L35" i="18" s="1"/>
  <c r="K75" i="17"/>
  <c r="L31" i="18" s="1"/>
  <c r="K70" i="17"/>
  <c r="K66" i="17"/>
  <c r="K60" i="17"/>
  <c r="K50" i="17"/>
  <c r="K40" i="17"/>
  <c r="K26" i="17"/>
  <c r="K135" i="17"/>
  <c r="K127" i="17"/>
  <c r="K119" i="17"/>
  <c r="K115" i="17"/>
  <c r="K111" i="17"/>
  <c r="K106" i="17"/>
  <c r="K102" i="17"/>
  <c r="K98" i="17"/>
  <c r="K94" i="17"/>
  <c r="K89" i="17"/>
  <c r="K76" i="17"/>
  <c r="L32" i="18" s="1"/>
  <c r="K71" i="17"/>
  <c r="K67" i="17"/>
  <c r="K61" i="17"/>
  <c r="K52" i="17"/>
  <c r="K41" i="17"/>
  <c r="K32" i="17"/>
  <c r="K23" i="17"/>
  <c r="K19" i="17"/>
  <c r="K9" i="17"/>
  <c r="K5" i="17"/>
  <c r="K137" i="17"/>
  <c r="K129" i="17"/>
  <c r="K120" i="17"/>
  <c r="K116" i="17"/>
  <c r="K112" i="17"/>
  <c r="K108" i="17"/>
  <c r="K103" i="17"/>
  <c r="K95" i="17"/>
  <c r="K91" i="17"/>
  <c r="K77" i="17"/>
  <c r="L33" i="18" s="1"/>
  <c r="K72" i="17"/>
  <c r="K68" i="17"/>
  <c r="K62" i="17"/>
  <c r="K53" i="17"/>
  <c r="K44" i="17"/>
  <c r="K36" i="17"/>
  <c r="K139" i="17"/>
  <c r="K117" i="17"/>
  <c r="K100" i="17"/>
  <c r="K65" i="17"/>
  <c r="K25" i="17"/>
  <c r="K22" i="17"/>
  <c r="K20" i="17"/>
  <c r="K7" i="17"/>
  <c r="K212" i="17"/>
  <c r="K211" i="17"/>
  <c r="K6" i="17"/>
  <c r="L61" i="18" s="1"/>
  <c r="K78" i="17"/>
  <c r="L34" i="18" s="1"/>
  <c r="K12" i="17"/>
  <c r="K104" i="17"/>
  <c r="K69" i="17"/>
  <c r="K37" i="17"/>
  <c r="K13" i="17"/>
  <c r="K11" i="17"/>
  <c r="K3" i="17"/>
  <c r="K122" i="17"/>
  <c r="K109" i="17"/>
  <c r="K92" i="17"/>
  <c r="K74" i="17"/>
  <c r="L30" i="18" s="1"/>
  <c r="K45" i="17"/>
  <c r="K21" i="17"/>
  <c r="K8" i="17"/>
  <c r="K131" i="17"/>
  <c r="K113" i="17"/>
  <c r="K96" i="17"/>
  <c r="K59" i="17"/>
  <c r="K24" i="17"/>
  <c r="K4" i="17"/>
  <c r="K39" i="17"/>
  <c r="L62" i="18" s="1"/>
  <c r="K29" i="17"/>
  <c r="K48" i="17"/>
  <c r="K49" i="17"/>
  <c r="K27" i="17"/>
  <c r="K30" i="17"/>
  <c r="K28" i="17"/>
  <c r="K31" i="17"/>
  <c r="K46" i="17"/>
  <c r="K47" i="17"/>
  <c r="L60" i="18"/>
  <c r="K5" i="18"/>
  <c r="K8" i="18" s="1"/>
  <c r="K66" i="18"/>
  <c r="K64" i="18"/>
  <c r="K36" i="18"/>
  <c r="K39" i="18" s="1"/>
  <c r="K10" i="17"/>
  <c r="L4" i="18"/>
  <c r="L29" i="18" s="1"/>
  <c r="K14" i="17"/>
  <c r="AD2" i="17"/>
  <c r="L2" i="17"/>
  <c r="AG23" i="4" l="1"/>
  <c r="AG22" i="4"/>
  <c r="AG17" i="4"/>
  <c r="AH15" i="4"/>
  <c r="AH17" i="4" s="1"/>
  <c r="L38" i="17"/>
  <c r="L51" i="17"/>
  <c r="AS22" i="4"/>
  <c r="AS23" i="4"/>
  <c r="AT21" i="4"/>
  <c r="L33" i="17"/>
  <c r="L34" i="17"/>
  <c r="L206" i="17"/>
  <c r="L199" i="17"/>
  <c r="L195" i="17"/>
  <c r="L191" i="17"/>
  <c r="L186" i="17"/>
  <c r="L181" i="17"/>
  <c r="L176" i="17"/>
  <c r="L172" i="17"/>
  <c r="L168" i="17"/>
  <c r="L164" i="17"/>
  <c r="L160" i="17"/>
  <c r="L156" i="17"/>
  <c r="L152" i="17"/>
  <c r="L147" i="17"/>
  <c r="L207" i="17"/>
  <c r="L200" i="17"/>
  <c r="L196" i="17"/>
  <c r="L192" i="17"/>
  <c r="L187" i="17"/>
  <c r="L182" i="17"/>
  <c r="L178" i="17"/>
  <c r="L173" i="17"/>
  <c r="L169" i="17"/>
  <c r="L165" i="17"/>
  <c r="L161" i="17"/>
  <c r="L157" i="17"/>
  <c r="L153" i="17"/>
  <c r="L148" i="17"/>
  <c r="L144" i="17"/>
  <c r="L139" i="17"/>
  <c r="L135" i="17"/>
  <c r="L131" i="17"/>
  <c r="L127" i="17"/>
  <c r="L122" i="17"/>
  <c r="L208" i="17"/>
  <c r="L204" i="17"/>
  <c r="L197" i="17"/>
  <c r="L193" i="17"/>
  <c r="L189" i="17"/>
  <c r="L184" i="17"/>
  <c r="L179" i="17"/>
  <c r="L174" i="17"/>
  <c r="L170" i="17"/>
  <c r="L166" i="17"/>
  <c r="L162" i="17"/>
  <c r="L158" i="17"/>
  <c r="L154" i="17"/>
  <c r="L149" i="17"/>
  <c r="L145" i="17"/>
  <c r="L205" i="17"/>
  <c r="L198" i="17"/>
  <c r="L194" i="17"/>
  <c r="L190" i="17"/>
  <c r="L185" i="17"/>
  <c r="L180" i="17"/>
  <c r="L175" i="17"/>
  <c r="L171" i="17"/>
  <c r="L167" i="17"/>
  <c r="L163" i="17"/>
  <c r="L159" i="17"/>
  <c r="L155" i="17"/>
  <c r="L150" i="17"/>
  <c r="L146" i="17"/>
  <c r="L141" i="17"/>
  <c r="L137" i="17"/>
  <c r="L133" i="17"/>
  <c r="L129" i="17"/>
  <c r="L125" i="17"/>
  <c r="L136" i="17"/>
  <c r="L128" i="17"/>
  <c r="L117" i="17"/>
  <c r="L113" i="17"/>
  <c r="L109" i="17"/>
  <c r="L104" i="17"/>
  <c r="L100" i="17"/>
  <c r="L96" i="17"/>
  <c r="L92" i="17"/>
  <c r="L78" i="17"/>
  <c r="M34" i="18" s="1"/>
  <c r="L74" i="17"/>
  <c r="M30" i="18" s="1"/>
  <c r="L69" i="17"/>
  <c r="L65" i="17"/>
  <c r="L59" i="17"/>
  <c r="L45" i="17"/>
  <c r="L37" i="17"/>
  <c r="L25" i="17"/>
  <c r="L138" i="17"/>
  <c r="L130" i="17"/>
  <c r="L121" i="17"/>
  <c r="L118" i="17"/>
  <c r="L114" i="17"/>
  <c r="L110" i="17"/>
  <c r="L101" i="17"/>
  <c r="L97" i="17"/>
  <c r="L93" i="17"/>
  <c r="L79" i="17"/>
  <c r="M35" i="18" s="1"/>
  <c r="L75" i="17"/>
  <c r="M31" i="18" s="1"/>
  <c r="L70" i="17"/>
  <c r="L66" i="17"/>
  <c r="L60" i="17"/>
  <c r="L50" i="17"/>
  <c r="L40" i="17"/>
  <c r="L26" i="17"/>
  <c r="L22" i="17"/>
  <c r="L13" i="17"/>
  <c r="L8" i="17"/>
  <c r="L4" i="17"/>
  <c r="L140" i="17"/>
  <c r="L132" i="17"/>
  <c r="L124" i="17"/>
  <c r="L119" i="17"/>
  <c r="L115" i="17"/>
  <c r="L111" i="17"/>
  <c r="L106" i="17"/>
  <c r="L102" i="17"/>
  <c r="L98" i="17"/>
  <c r="L94" i="17"/>
  <c r="L89" i="17"/>
  <c r="L80" i="17"/>
  <c r="L76" i="17"/>
  <c r="M32" i="18" s="1"/>
  <c r="L71" i="17"/>
  <c r="L67" i="17"/>
  <c r="L61" i="17"/>
  <c r="L52" i="17"/>
  <c r="L41" i="17"/>
  <c r="L32" i="17"/>
  <c r="L143" i="17"/>
  <c r="L134" i="17"/>
  <c r="L112" i="17"/>
  <c r="L95" i="17"/>
  <c r="L77" i="17"/>
  <c r="M33" i="18" s="1"/>
  <c r="L53" i="17"/>
  <c r="L24" i="17"/>
  <c r="L12" i="17"/>
  <c r="L9" i="17"/>
  <c r="L91" i="17"/>
  <c r="L44" i="17"/>
  <c r="L21" i="17"/>
  <c r="L19" i="17"/>
  <c r="L6" i="17"/>
  <c r="M61" i="18" s="1"/>
  <c r="L116" i="17"/>
  <c r="L62" i="17"/>
  <c r="L20" i="17"/>
  <c r="L7" i="17"/>
  <c r="L5" i="17"/>
  <c r="L120" i="17"/>
  <c r="L103" i="17"/>
  <c r="L68" i="17"/>
  <c r="L36" i="17"/>
  <c r="L23" i="17"/>
  <c r="L11" i="17"/>
  <c r="L3" i="17"/>
  <c r="L126" i="17"/>
  <c r="L108" i="17"/>
  <c r="L72" i="17"/>
  <c r="L212" i="17"/>
  <c r="L211" i="17"/>
  <c r="L27" i="17"/>
  <c r="L49" i="17"/>
  <c r="L48" i="17"/>
  <c r="L29" i="17"/>
  <c r="L39" i="17"/>
  <c r="M62" i="18" s="1"/>
  <c r="L30" i="17"/>
  <c r="L28" i="17"/>
  <c r="L46" i="17"/>
  <c r="L31" i="17"/>
  <c r="L47" i="17"/>
  <c r="M60" i="18"/>
  <c r="L5" i="18"/>
  <c r="L8" i="18" s="1"/>
  <c r="L66" i="18"/>
  <c r="L64" i="18"/>
  <c r="L10" i="17"/>
  <c r="L14" i="17"/>
  <c r="M4" i="18"/>
  <c r="M29" i="18" s="1"/>
  <c r="L36" i="18"/>
  <c r="L39" i="18" s="1"/>
  <c r="M2" i="17"/>
  <c r="AE2" i="17"/>
  <c r="AH22" i="4" l="1"/>
  <c r="AH23" i="4"/>
  <c r="M38" i="17"/>
  <c r="M51" i="17"/>
  <c r="AT23" i="4"/>
  <c r="AT22" i="4"/>
  <c r="M33" i="17"/>
  <c r="M34" i="17"/>
  <c r="M205" i="17"/>
  <c r="M198" i="17"/>
  <c r="M194" i="17"/>
  <c r="M190" i="17"/>
  <c r="M185" i="17"/>
  <c r="M180" i="17"/>
  <c r="M175" i="17"/>
  <c r="M171" i="17"/>
  <c r="M167" i="17"/>
  <c r="M163" i="17"/>
  <c r="M159" i="17"/>
  <c r="M155" i="17"/>
  <c r="M150" i="17"/>
  <c r="M146" i="17"/>
  <c r="M206" i="17"/>
  <c r="M199" i="17"/>
  <c r="M195" i="17"/>
  <c r="M191" i="17"/>
  <c r="M186" i="17"/>
  <c r="M181" i="17"/>
  <c r="M176" i="17"/>
  <c r="M172" i="17"/>
  <c r="M168" i="17"/>
  <c r="M164" i="17"/>
  <c r="M160" i="17"/>
  <c r="M156" i="17"/>
  <c r="M152" i="17"/>
  <c r="M147" i="17"/>
  <c r="M143" i="17"/>
  <c r="M138" i="17"/>
  <c r="M134" i="17"/>
  <c r="M130" i="17"/>
  <c r="M126" i="17"/>
  <c r="M121" i="17"/>
  <c r="M207" i="17"/>
  <c r="M200" i="17"/>
  <c r="M196" i="17"/>
  <c r="M192" i="17"/>
  <c r="M187" i="17"/>
  <c r="M182" i="17"/>
  <c r="M178" i="17"/>
  <c r="M173" i="17"/>
  <c r="M169" i="17"/>
  <c r="M165" i="17"/>
  <c r="M161" i="17"/>
  <c r="M157" i="17"/>
  <c r="M153" i="17"/>
  <c r="M148" i="17"/>
  <c r="M144" i="17"/>
  <c r="M208" i="17"/>
  <c r="M204" i="17"/>
  <c r="M197" i="17"/>
  <c r="M193" i="17"/>
  <c r="M189" i="17"/>
  <c r="M184" i="17"/>
  <c r="M179" i="17"/>
  <c r="M174" i="17"/>
  <c r="M170" i="17"/>
  <c r="M166" i="17"/>
  <c r="M162" i="17"/>
  <c r="M158" i="17"/>
  <c r="M154" i="17"/>
  <c r="M149" i="17"/>
  <c r="M145" i="17"/>
  <c r="M140" i="17"/>
  <c r="M136" i="17"/>
  <c r="M132" i="17"/>
  <c r="M128" i="17"/>
  <c r="M124" i="17"/>
  <c r="M139" i="17"/>
  <c r="M131" i="17"/>
  <c r="M122" i="17"/>
  <c r="M120" i="17"/>
  <c r="M116" i="17"/>
  <c r="M112" i="17"/>
  <c r="M108" i="17"/>
  <c r="M103" i="17"/>
  <c r="M95" i="17"/>
  <c r="M91" i="17"/>
  <c r="M86" i="17"/>
  <c r="M77" i="17"/>
  <c r="N33" i="18" s="1"/>
  <c r="M72" i="17"/>
  <c r="M68" i="17"/>
  <c r="M62" i="17"/>
  <c r="M53" i="17"/>
  <c r="M44" i="17"/>
  <c r="M36" i="17"/>
  <c r="M141" i="17"/>
  <c r="M133" i="17"/>
  <c r="M125" i="17"/>
  <c r="M117" i="17"/>
  <c r="M113" i="17"/>
  <c r="M109" i="17"/>
  <c r="M104" i="17"/>
  <c r="M100" i="17"/>
  <c r="M96" i="17"/>
  <c r="M92" i="17"/>
  <c r="M87" i="17"/>
  <c r="M83" i="17"/>
  <c r="M78" i="17"/>
  <c r="N34" i="18" s="1"/>
  <c r="M74" i="17"/>
  <c r="N30" i="18" s="1"/>
  <c r="M69" i="17"/>
  <c r="M65" i="17"/>
  <c r="M59" i="17"/>
  <c r="M45" i="17"/>
  <c r="M37" i="17"/>
  <c r="M25" i="17"/>
  <c r="M21" i="17"/>
  <c r="M12" i="17"/>
  <c r="M7" i="17"/>
  <c r="M3" i="17"/>
  <c r="M135" i="17"/>
  <c r="M127" i="17"/>
  <c r="M118" i="17"/>
  <c r="M114" i="17"/>
  <c r="M110" i="17"/>
  <c r="M101" i="17"/>
  <c r="M97" i="17"/>
  <c r="M93" i="17"/>
  <c r="M88" i="17"/>
  <c r="M84" i="17"/>
  <c r="M79" i="17"/>
  <c r="N35" i="18" s="1"/>
  <c r="M75" i="17"/>
  <c r="N31" i="18" s="1"/>
  <c r="M70" i="17"/>
  <c r="M66" i="17"/>
  <c r="M60" i="17"/>
  <c r="M50" i="17"/>
  <c r="M40" i="17"/>
  <c r="M26" i="17"/>
  <c r="M129" i="17"/>
  <c r="M106" i="17"/>
  <c r="M89" i="17"/>
  <c r="M71" i="17"/>
  <c r="M41" i="17"/>
  <c r="M19" i="17"/>
  <c r="M6" i="17"/>
  <c r="N61" i="18" s="1"/>
  <c r="M4" i="17"/>
  <c r="M211" i="17"/>
  <c r="M85" i="17"/>
  <c r="M23" i="17"/>
  <c r="M137" i="17"/>
  <c r="M111" i="17"/>
  <c r="M94" i="17"/>
  <c r="M76" i="17"/>
  <c r="N32" i="18" s="1"/>
  <c r="M52" i="17"/>
  <c r="M24" i="17"/>
  <c r="M22" i="17"/>
  <c r="M9" i="17"/>
  <c r="M115" i="17"/>
  <c r="M98" i="17"/>
  <c r="M80" i="17"/>
  <c r="M61" i="17"/>
  <c r="M20" i="17"/>
  <c r="M13" i="17"/>
  <c r="M5" i="17"/>
  <c r="M212" i="17"/>
  <c r="M119" i="17"/>
  <c r="M102" i="17"/>
  <c r="M67" i="17"/>
  <c r="M32" i="17"/>
  <c r="M11" i="17"/>
  <c r="M8" i="17"/>
  <c r="M49" i="17"/>
  <c r="M29" i="17"/>
  <c r="M39" i="17"/>
  <c r="N62" i="18" s="1"/>
  <c r="M48" i="17"/>
  <c r="M27" i="17"/>
  <c r="M30" i="17"/>
  <c r="M28" i="17"/>
  <c r="M31" i="17"/>
  <c r="M46" i="17"/>
  <c r="M47" i="17"/>
  <c r="N60" i="18"/>
  <c r="M5" i="18"/>
  <c r="M8" i="18" s="1"/>
  <c r="M66" i="18"/>
  <c r="M64" i="18"/>
  <c r="AF2" i="17"/>
  <c r="N2" i="17"/>
  <c r="M36" i="18"/>
  <c r="M39" i="18" s="1"/>
  <c r="M14" i="17"/>
  <c r="M10" i="17"/>
  <c r="N4" i="18"/>
  <c r="N29" i="18" s="1"/>
  <c r="N38" i="17" l="1"/>
  <c r="N51" i="17"/>
  <c r="N33" i="17"/>
  <c r="N34" i="17"/>
  <c r="N208" i="17"/>
  <c r="N204" i="17"/>
  <c r="N197" i="17"/>
  <c r="N193" i="17"/>
  <c r="N189" i="17"/>
  <c r="N184" i="17"/>
  <c r="N179" i="17"/>
  <c r="N174" i="17"/>
  <c r="N170" i="17"/>
  <c r="N166" i="17"/>
  <c r="N162" i="17"/>
  <c r="N158" i="17"/>
  <c r="N154" i="17"/>
  <c r="N149" i="17"/>
  <c r="N145" i="17"/>
  <c r="N205" i="17"/>
  <c r="N198" i="17"/>
  <c r="N194" i="17"/>
  <c r="N190" i="17"/>
  <c r="N185" i="17"/>
  <c r="N180" i="17"/>
  <c r="N175" i="17"/>
  <c r="N171" i="17"/>
  <c r="N167" i="17"/>
  <c r="N163" i="17"/>
  <c r="N159" i="17"/>
  <c r="N155" i="17"/>
  <c r="N150" i="17"/>
  <c r="N146" i="17"/>
  <c r="N141" i="17"/>
  <c r="N137" i="17"/>
  <c r="N133" i="17"/>
  <c r="N129" i="17"/>
  <c r="N125" i="17"/>
  <c r="N206" i="17"/>
  <c r="N199" i="17"/>
  <c r="N195" i="17"/>
  <c r="N191" i="17"/>
  <c r="N186" i="17"/>
  <c r="N181" i="17"/>
  <c r="N176" i="17"/>
  <c r="N172" i="17"/>
  <c r="N168" i="17"/>
  <c r="N164" i="17"/>
  <c r="N160" i="17"/>
  <c r="N156" i="17"/>
  <c r="N152" i="17"/>
  <c r="N147" i="17"/>
  <c r="N207" i="17"/>
  <c r="N200" i="17"/>
  <c r="N196" i="17"/>
  <c r="N192" i="17"/>
  <c r="N187" i="17"/>
  <c r="N182" i="17"/>
  <c r="N178" i="17"/>
  <c r="N173" i="17"/>
  <c r="N169" i="17"/>
  <c r="N165" i="17"/>
  <c r="N161" i="17"/>
  <c r="N157" i="17"/>
  <c r="N153" i="17"/>
  <c r="N148" i="17"/>
  <c r="N144" i="17"/>
  <c r="N139" i="17"/>
  <c r="N135" i="17"/>
  <c r="N131" i="17"/>
  <c r="N127" i="17"/>
  <c r="N122" i="17"/>
  <c r="N143" i="17"/>
  <c r="N134" i="17"/>
  <c r="N126" i="17"/>
  <c r="N119" i="17"/>
  <c r="N115" i="17"/>
  <c r="N111" i="17"/>
  <c r="N106" i="17"/>
  <c r="N102" i="17"/>
  <c r="N98" i="17"/>
  <c r="N94" i="17"/>
  <c r="N89" i="17"/>
  <c r="N85" i="17"/>
  <c r="N80" i="17"/>
  <c r="N76" i="17"/>
  <c r="O32" i="18" s="1"/>
  <c r="P32" i="18" s="1"/>
  <c r="N71" i="17"/>
  <c r="N67" i="17"/>
  <c r="N61" i="17"/>
  <c r="N52" i="17"/>
  <c r="N41" i="17"/>
  <c r="N32" i="17"/>
  <c r="N136" i="17"/>
  <c r="N128" i="17"/>
  <c r="N120" i="17"/>
  <c r="N116" i="17"/>
  <c r="N112" i="17"/>
  <c r="N108" i="17"/>
  <c r="N103" i="17"/>
  <c r="N95" i="17"/>
  <c r="N91" i="17"/>
  <c r="N86" i="17"/>
  <c r="N81" i="17"/>
  <c r="N77" i="17"/>
  <c r="O33" i="18" s="1"/>
  <c r="P33" i="18" s="1"/>
  <c r="N72" i="17"/>
  <c r="N68" i="17"/>
  <c r="N62" i="17"/>
  <c r="N53" i="17"/>
  <c r="N44" i="17"/>
  <c r="N36" i="17"/>
  <c r="N24" i="17"/>
  <c r="N20" i="17"/>
  <c r="N11" i="17"/>
  <c r="N6" i="17"/>
  <c r="O61" i="18" s="1"/>
  <c r="N138" i="17"/>
  <c r="N130" i="17"/>
  <c r="N121" i="17"/>
  <c r="N117" i="17"/>
  <c r="N113" i="17"/>
  <c r="N109" i="17"/>
  <c r="N104" i="17"/>
  <c r="N100" i="17"/>
  <c r="N96" i="17"/>
  <c r="N92" i="17"/>
  <c r="N87" i="17"/>
  <c r="N83" i="17"/>
  <c r="N78" i="17"/>
  <c r="O34" i="18" s="1"/>
  <c r="P34" i="18" s="1"/>
  <c r="N74" i="17"/>
  <c r="O30" i="18" s="1"/>
  <c r="N69" i="17"/>
  <c r="N65" i="17"/>
  <c r="N59" i="17"/>
  <c r="N45" i="17"/>
  <c r="N37" i="17"/>
  <c r="N25" i="17"/>
  <c r="N124" i="17"/>
  <c r="N118" i="17"/>
  <c r="N101" i="17"/>
  <c r="N84" i="17"/>
  <c r="N66" i="17"/>
  <c r="N26" i="17"/>
  <c r="N23" i="17"/>
  <c r="N21" i="17"/>
  <c r="N8" i="17"/>
  <c r="N97" i="17"/>
  <c r="N60" i="17"/>
  <c r="N13" i="17"/>
  <c r="N5" i="17"/>
  <c r="N3" i="17"/>
  <c r="N132" i="17"/>
  <c r="N88" i="17"/>
  <c r="N70" i="17"/>
  <c r="N40" i="17"/>
  <c r="N19" i="17"/>
  <c r="N12" i="17"/>
  <c r="N4" i="17"/>
  <c r="N212" i="17"/>
  <c r="N211" i="17"/>
  <c r="N140" i="17"/>
  <c r="N110" i="17"/>
  <c r="N93" i="17"/>
  <c r="N75" i="17"/>
  <c r="O31" i="18" s="1"/>
  <c r="P31" i="18" s="1"/>
  <c r="N50" i="17"/>
  <c r="N22" i="17"/>
  <c r="N9" i="17"/>
  <c r="N7" i="17"/>
  <c r="N114" i="17"/>
  <c r="N79" i="17"/>
  <c r="O35" i="18" s="1"/>
  <c r="P35" i="18" s="1"/>
  <c r="N39" i="17"/>
  <c r="O62" i="18" s="1"/>
  <c r="N27" i="17"/>
  <c r="N49" i="17"/>
  <c r="N48" i="17"/>
  <c r="N29" i="17"/>
  <c r="N30" i="17"/>
  <c r="N28" i="17"/>
  <c r="N31" i="17"/>
  <c r="N47" i="17"/>
  <c r="N46" i="17"/>
  <c r="O60" i="18"/>
  <c r="N5" i="18"/>
  <c r="N8" i="18" s="1"/>
  <c r="N66" i="18"/>
  <c r="N64" i="18"/>
  <c r="AG2" i="17"/>
  <c r="O2" i="17"/>
  <c r="O170" i="17" s="1"/>
  <c r="N36" i="18"/>
  <c r="N39" i="18" s="1"/>
  <c r="N10" i="17"/>
  <c r="N14" i="17"/>
  <c r="O4" i="18"/>
  <c r="O29" i="18" s="1"/>
  <c r="O5" i="17" l="1"/>
  <c r="O3" i="17"/>
  <c r="O38" i="17"/>
  <c r="O51" i="17"/>
  <c r="O33" i="17"/>
  <c r="O34" i="17"/>
  <c r="O207" i="17"/>
  <c r="O200" i="17"/>
  <c r="O196" i="17"/>
  <c r="O192" i="17"/>
  <c r="O187" i="17"/>
  <c r="O182" i="17"/>
  <c r="O178" i="17"/>
  <c r="O173" i="17"/>
  <c r="O169" i="17"/>
  <c r="O165" i="17"/>
  <c r="O161" i="17"/>
  <c r="O157" i="17"/>
  <c r="O153" i="17"/>
  <c r="O148" i="17"/>
  <c r="O144" i="17"/>
  <c r="O208" i="17"/>
  <c r="O204" i="17"/>
  <c r="O197" i="17"/>
  <c r="O193" i="17"/>
  <c r="O189" i="17"/>
  <c r="O184" i="17"/>
  <c r="O179" i="17"/>
  <c r="O174" i="17"/>
  <c r="O166" i="17"/>
  <c r="O162" i="17"/>
  <c r="O158" i="17"/>
  <c r="O154" i="17"/>
  <c r="O149" i="17"/>
  <c r="O145" i="17"/>
  <c r="O140" i="17"/>
  <c r="O136" i="17"/>
  <c r="O132" i="17"/>
  <c r="O128" i="17"/>
  <c r="O124" i="17"/>
  <c r="O205" i="17"/>
  <c r="O198" i="17"/>
  <c r="O194" i="17"/>
  <c r="O190" i="17"/>
  <c r="O185" i="17"/>
  <c r="O180" i="17"/>
  <c r="O175" i="17"/>
  <c r="O171" i="17"/>
  <c r="O167" i="17"/>
  <c r="O163" i="17"/>
  <c r="O159" i="17"/>
  <c r="O155" i="17"/>
  <c r="O150" i="17"/>
  <c r="O146" i="17"/>
  <c r="O206" i="17"/>
  <c r="O199" i="17"/>
  <c r="O195" i="17"/>
  <c r="O191" i="17"/>
  <c r="O186" i="17"/>
  <c r="O181" i="17"/>
  <c r="O176" i="17"/>
  <c r="O172" i="17"/>
  <c r="O168" i="17"/>
  <c r="O164" i="17"/>
  <c r="O160" i="17"/>
  <c r="O156" i="17"/>
  <c r="O152" i="17"/>
  <c r="O147" i="17"/>
  <c r="O143" i="17"/>
  <c r="O138" i="17"/>
  <c r="O134" i="17"/>
  <c r="O130" i="17"/>
  <c r="O126" i="17"/>
  <c r="O121" i="17"/>
  <c r="O137" i="17"/>
  <c r="O129" i="17"/>
  <c r="O118" i="17"/>
  <c r="O114" i="17"/>
  <c r="O110" i="17"/>
  <c r="O101" i="17"/>
  <c r="O97" i="17"/>
  <c r="O93" i="17"/>
  <c r="O79" i="17"/>
  <c r="O75" i="17"/>
  <c r="O70" i="17"/>
  <c r="O66" i="17"/>
  <c r="O60" i="17"/>
  <c r="O50" i="17"/>
  <c r="O40" i="17"/>
  <c r="O26" i="17"/>
  <c r="O139" i="17"/>
  <c r="O131" i="17"/>
  <c r="O122" i="17"/>
  <c r="O119" i="17"/>
  <c r="O115" i="17"/>
  <c r="O111" i="17"/>
  <c r="O106" i="17"/>
  <c r="O102" i="17"/>
  <c r="O98" i="17"/>
  <c r="O94" i="17"/>
  <c r="O89" i="17"/>
  <c r="O76" i="17"/>
  <c r="O71" i="17"/>
  <c r="O67" i="17"/>
  <c r="O61" i="17"/>
  <c r="O52" i="17"/>
  <c r="O41" i="17"/>
  <c r="O32" i="17"/>
  <c r="O23" i="17"/>
  <c r="O19" i="17"/>
  <c r="P66" i="18" s="1"/>
  <c r="O9" i="17"/>
  <c r="O141" i="17"/>
  <c r="O133" i="17"/>
  <c r="O125" i="17"/>
  <c r="O120" i="17"/>
  <c r="O116" i="17"/>
  <c r="O112" i="17"/>
  <c r="O108" i="17"/>
  <c r="O103" i="17"/>
  <c r="O95" i="17"/>
  <c r="O91" i="17"/>
  <c r="O77" i="17"/>
  <c r="O72" i="17"/>
  <c r="O68" i="17"/>
  <c r="O62" i="17"/>
  <c r="O53" i="17"/>
  <c r="O44" i="17"/>
  <c r="O36" i="17"/>
  <c r="O24" i="17"/>
  <c r="O113" i="17"/>
  <c r="O96" i="17"/>
  <c r="O78" i="17"/>
  <c r="O59" i="17"/>
  <c r="O13" i="17"/>
  <c r="O11" i="17"/>
  <c r="O212" i="17"/>
  <c r="O211" i="17"/>
  <c r="O12" i="17"/>
  <c r="O4" i="17"/>
  <c r="O22" i="17"/>
  <c r="O20" i="17"/>
  <c r="O127" i="17"/>
  <c r="O117" i="17"/>
  <c r="O100" i="17"/>
  <c r="O65" i="17"/>
  <c r="O25" i="17"/>
  <c r="O21" i="17"/>
  <c r="O8" i="17"/>
  <c r="O6" i="17"/>
  <c r="P61" i="18" s="1"/>
  <c r="O135" i="17"/>
  <c r="O104" i="17"/>
  <c r="O69" i="17"/>
  <c r="O37" i="17"/>
  <c r="O109" i="17"/>
  <c r="O92" i="17"/>
  <c r="O74" i="17"/>
  <c r="O45" i="17"/>
  <c r="O7" i="17"/>
  <c r="O48" i="17"/>
  <c r="O39" i="17"/>
  <c r="P62" i="18" s="1"/>
  <c r="O49" i="17"/>
  <c r="O27" i="17"/>
  <c r="O29" i="17"/>
  <c r="O28" i="17"/>
  <c r="O30" i="17"/>
  <c r="O31" i="17"/>
  <c r="O46" i="17"/>
  <c r="O47" i="17"/>
  <c r="P60" i="18"/>
  <c r="O5" i="18"/>
  <c r="P5" i="18" s="1"/>
  <c r="O66" i="18"/>
  <c r="O64" i="18"/>
  <c r="P2" i="17"/>
  <c r="P3" i="17" s="1"/>
  <c r="AH2" i="17"/>
  <c r="AI2" i="17" s="1"/>
  <c r="AJ2" i="17" s="1"/>
  <c r="AK2" i="17" s="1"/>
  <c r="AL2" i="17" s="1"/>
  <c r="AM2" i="17" s="1"/>
  <c r="AN2" i="17" s="1"/>
  <c r="AO2" i="17" s="1"/>
  <c r="AP2" i="17" s="1"/>
  <c r="AQ2" i="17" s="1"/>
  <c r="AR2" i="17" s="1"/>
  <c r="AS2" i="17" s="1"/>
  <c r="AT2" i="17" s="1"/>
  <c r="AU2" i="17" s="1"/>
  <c r="AV2" i="17" s="1"/>
  <c r="AW2" i="17" s="1"/>
  <c r="AX2" i="17" s="1"/>
  <c r="AY2" i="17" s="1"/>
  <c r="AZ2" i="17" s="1"/>
  <c r="BA2" i="17" s="1"/>
  <c r="BB2" i="17" s="1"/>
  <c r="BC2" i="17" s="1"/>
  <c r="BD2" i="17" s="1"/>
  <c r="BE2" i="17" s="1"/>
  <c r="BF2" i="17" s="1"/>
  <c r="BG2" i="17" s="1"/>
  <c r="BH2" i="17" s="1"/>
  <c r="BI2" i="17" s="1"/>
  <c r="BJ2" i="17" s="1"/>
  <c r="BK2" i="17" s="1"/>
  <c r="BL2" i="17" s="1"/>
  <c r="BM2" i="17" s="1"/>
  <c r="BN2" i="17" s="1"/>
  <c r="BO2" i="17" s="1"/>
  <c r="BP2" i="17" s="1"/>
  <c r="BQ2" i="17" s="1"/>
  <c r="BR2" i="17" s="1"/>
  <c r="BS2" i="17" s="1"/>
  <c r="BT2" i="17" s="1"/>
  <c r="BU2" i="17" s="1"/>
  <c r="BV2" i="17" s="1"/>
  <c r="BW2" i="17" s="1"/>
  <c r="O14" i="17"/>
  <c r="O10" i="17"/>
  <c r="O36" i="18"/>
  <c r="O39" i="18" s="1"/>
  <c r="P30" i="18"/>
  <c r="P36" i="18" s="1"/>
  <c r="P39" i="18" s="1"/>
  <c r="P64" i="18" l="1"/>
  <c r="O8" i="18"/>
  <c r="P8" i="18" s="1"/>
  <c r="H37" i="18"/>
  <c r="N9" i="18"/>
  <c r="E9" i="18"/>
  <c r="L40" i="18"/>
  <c r="L37" i="18"/>
  <c r="M6" i="18"/>
  <c r="I9" i="18"/>
  <c r="M37" i="18"/>
  <c r="K6" i="18"/>
  <c r="G37" i="18"/>
  <c r="H6" i="18"/>
  <c r="G9" i="18"/>
  <c r="H40" i="18"/>
  <c r="K9" i="18"/>
  <c r="K37" i="18"/>
  <c r="F40" i="18"/>
  <c r="E6" i="18"/>
  <c r="D37" i="18"/>
  <c r="H9" i="18"/>
  <c r="O40" i="18"/>
  <c r="O41" i="18" s="1"/>
  <c r="D6" i="18"/>
  <c r="N6" i="18"/>
  <c r="D9" i="18"/>
  <c r="F37" i="18"/>
  <c r="J40" i="18"/>
  <c r="J37" i="18"/>
  <c r="F9" i="18"/>
  <c r="E40" i="18"/>
  <c r="G6" i="18"/>
  <c r="I37" i="18"/>
  <c r="D40" i="18"/>
  <c r="L6" i="18"/>
  <c r="N40" i="18"/>
  <c r="L9" i="18"/>
  <c r="J6" i="18"/>
  <c r="M40" i="18"/>
  <c r="F6" i="18"/>
  <c r="G40" i="18"/>
  <c r="I6" i="18"/>
  <c r="I40" i="18"/>
  <c r="O9" i="18"/>
  <c r="E37" i="18"/>
  <c r="O37" i="18"/>
  <c r="O6" i="18"/>
  <c r="M9" i="18"/>
  <c r="K40" i="18"/>
  <c r="N37" i="18"/>
  <c r="J9" i="18"/>
  <c r="O42" i="18" l="1"/>
  <c r="O10" i="18"/>
  <c r="O11" i="18"/>
  <c r="K41" i="18"/>
  <c r="K42" i="18"/>
  <c r="L10" i="18"/>
  <c r="L11" i="18"/>
  <c r="M10" i="18"/>
  <c r="M11" i="18"/>
  <c r="N41" i="18"/>
  <c r="N42" i="18"/>
  <c r="J41" i="18"/>
  <c r="J42" i="18"/>
  <c r="H41" i="18"/>
  <c r="H42" i="18"/>
  <c r="P6" i="18"/>
  <c r="N10" i="18"/>
  <c r="N11" i="18"/>
  <c r="D42" i="18"/>
  <c r="D41" i="18"/>
  <c r="F11" i="18"/>
  <c r="F10" i="18"/>
  <c r="D11" i="18"/>
  <c r="P9" i="18"/>
  <c r="P11" i="18" s="1"/>
  <c r="D10" i="18"/>
  <c r="H10" i="18"/>
  <c r="H11" i="18"/>
  <c r="I10" i="18"/>
  <c r="I11" i="18"/>
  <c r="E11" i="18"/>
  <c r="E10" i="18"/>
  <c r="P37" i="18"/>
  <c r="P40" i="18" s="1"/>
  <c r="P42" i="18" s="1"/>
  <c r="G42" i="18"/>
  <c r="G41" i="18"/>
  <c r="K11" i="18"/>
  <c r="K10" i="18"/>
  <c r="J11" i="18"/>
  <c r="J10" i="18"/>
  <c r="I41" i="18"/>
  <c r="I42" i="18"/>
  <c r="M42" i="18"/>
  <c r="M41" i="18"/>
  <c r="E41" i="18"/>
  <c r="E42" i="18"/>
  <c r="F42" i="18"/>
  <c r="F41" i="18"/>
  <c r="G10" i="18"/>
  <c r="G11" i="18"/>
  <c r="L41" i="18"/>
  <c r="L42" i="18"/>
  <c r="P41" i="18" l="1"/>
  <c r="N47" i="18" s="1"/>
  <c r="P10" i="18"/>
  <c r="N45" i="18" l="1"/>
  <c r="N15" i="18"/>
  <c r="N17" i="18"/>
  <c r="AU52" i="2" l="1"/>
  <c r="AV52" i="2"/>
  <c r="AW52" i="2" s="1"/>
  <c r="AX52" i="2" s="1"/>
  <c r="AY52" i="2" s="1"/>
  <c r="AZ52" i="2" s="1"/>
  <c r="BA52" i="2" s="1"/>
  <c r="BB52" i="2" s="1"/>
  <c r="BC52" i="2" s="1"/>
  <c r="BD52" i="2" s="1"/>
  <c r="BE52" i="2" s="1"/>
  <c r="BF52" i="2" s="1"/>
  <c r="AJ11" i="4"/>
  <c r="AK11" i="4" s="1"/>
  <c r="AL11" i="4" s="1"/>
  <c r="AM11" i="4" s="1"/>
  <c r="AN11" i="4" s="1"/>
  <c r="AO11" i="4" s="1"/>
  <c r="AP11" i="4" s="1"/>
  <c r="AQ11" i="4" s="1"/>
  <c r="AR11" i="4" s="1"/>
  <c r="AS11" i="4" s="1"/>
  <c r="AT11" i="4" s="1"/>
  <c r="AI12" i="4"/>
  <c r="AJ12" i="4" s="1"/>
  <c r="AK12" i="4" s="1"/>
  <c r="AL12" i="4" s="1"/>
  <c r="AM12" i="4" s="1"/>
  <c r="AN12" i="4" s="1"/>
  <c r="AO12" i="4" s="1"/>
  <c r="AP12" i="4" s="1"/>
  <c r="AQ12" i="4" s="1"/>
  <c r="AR12" i="4" s="1"/>
  <c r="AS12" i="4" s="1"/>
  <c r="AT12" i="4" s="1"/>
  <c r="AJ10" i="4"/>
  <c r="AK10" i="4" s="1"/>
  <c r="AL10" i="4" s="1"/>
  <c r="AM10" i="4" s="1"/>
  <c r="AN10" i="4" s="1"/>
  <c r="AO10" i="4" s="1"/>
  <c r="AP10" i="4" s="1"/>
  <c r="AQ10" i="4" s="1"/>
  <c r="AR10" i="4" s="1"/>
  <c r="AS10" i="4" s="1"/>
  <c r="AT10" i="4" s="1"/>
  <c r="AJ16" i="4"/>
  <c r="AK16" i="4" s="1"/>
  <c r="AL16" i="4" s="1"/>
  <c r="AJ17" i="4"/>
  <c r="AL17" i="4" l="1"/>
  <c r="AM16" i="4"/>
  <c r="AK17" i="4"/>
  <c r="L21" i="4"/>
  <c r="M21" i="4" s="1"/>
  <c r="M23" i="4" s="1"/>
  <c r="K22" i="4"/>
  <c r="L22" i="4" l="1"/>
  <c r="L23" i="4"/>
  <c r="AN16" i="4"/>
  <c r="AM17" i="4"/>
  <c r="M22" i="4"/>
  <c r="N21" i="4"/>
  <c r="AO16" i="4" l="1"/>
  <c r="AN17" i="4"/>
  <c r="O21" i="4"/>
  <c r="N22" i="4"/>
  <c r="N23" i="4"/>
  <c r="AP16" i="4" l="1"/>
  <c r="AO17" i="4"/>
  <c r="P21" i="4"/>
  <c r="O22" i="4"/>
  <c r="O23" i="4"/>
  <c r="AP17" i="4" l="1"/>
  <c r="AQ16" i="4"/>
  <c r="Q21" i="4"/>
  <c r="P22" i="4"/>
  <c r="P23" i="4"/>
  <c r="AQ17" i="4" l="1"/>
  <c r="AR16" i="4"/>
  <c r="R21" i="4"/>
  <c r="Q23" i="4"/>
  <c r="Q22" i="4"/>
  <c r="AR17" i="4" l="1"/>
  <c r="AS16" i="4"/>
  <c r="S21" i="4"/>
  <c r="R23" i="4"/>
  <c r="R22" i="4"/>
  <c r="AT16" i="4" l="1"/>
  <c r="AT17" i="4" s="1"/>
  <c r="AS17" i="4"/>
  <c r="S22" i="4"/>
  <c r="T21" i="4"/>
  <c r="S23" i="4"/>
  <c r="T23" i="4" l="1"/>
  <c r="T22" i="4"/>
  <c r="U21" i="4"/>
  <c r="V21" i="4" l="1"/>
  <c r="U23" i="4"/>
  <c r="U22" i="4"/>
  <c r="V23" i="4" l="1"/>
  <c r="V22" i="4"/>
  <c r="AB81" i="2" l="1"/>
  <c r="G81" i="17" s="1"/>
  <c r="AA81" i="2"/>
  <c r="F81" i="17" s="1"/>
  <c r="AE85" i="2"/>
  <c r="AE99" i="2"/>
  <c r="M99" i="17" s="1"/>
  <c r="L85" i="17" l="1"/>
  <c r="J85" i="17"/>
  <c r="M81" i="17"/>
  <c r="H81" i="17"/>
  <c r="AE84" i="2"/>
  <c r="AE87" i="2"/>
  <c r="AE83" i="2"/>
  <c r="AE86" i="2"/>
  <c r="AE88" i="2"/>
  <c r="AE81" i="2"/>
  <c r="AE105" i="2"/>
  <c r="M105" i="17" s="1"/>
  <c r="AD99" i="2"/>
  <c r="AD80" i="2"/>
  <c r="L88" i="17" l="1"/>
  <c r="J88" i="17"/>
  <c r="L84" i="17"/>
  <c r="J84" i="17"/>
  <c r="L87" i="17"/>
  <c r="J87" i="17"/>
  <c r="L83" i="17"/>
  <c r="J83" i="17"/>
  <c r="K80" i="17"/>
  <c r="I80" i="17"/>
  <c r="L86" i="17"/>
  <c r="J86" i="17"/>
  <c r="L81" i="17"/>
  <c r="J81" i="17"/>
  <c r="J99" i="17"/>
  <c r="I99" i="17"/>
  <c r="L99" i="17"/>
  <c r="K99" i="17"/>
  <c r="O99" i="17"/>
  <c r="N99" i="17"/>
  <c r="AD81" i="2"/>
  <c r="I81" i="17" s="1"/>
  <c r="O80" i="17"/>
  <c r="AD88" i="2"/>
  <c r="I88" i="17" s="1"/>
  <c r="AD86" i="2"/>
  <c r="I86" i="17" s="1"/>
  <c r="AD84" i="2"/>
  <c r="I84" i="17" s="1"/>
  <c r="AD87" i="2"/>
  <c r="I87" i="17" s="1"/>
  <c r="AD105" i="2"/>
  <c r="AD83" i="2"/>
  <c r="I83" i="17" s="1"/>
  <c r="AD85" i="2"/>
  <c r="I85" i="17" s="1"/>
  <c r="J105" i="17" l="1"/>
  <c r="I105" i="17"/>
  <c r="O85" i="17"/>
  <c r="K85" i="17"/>
  <c r="O84" i="17"/>
  <c r="K84" i="17"/>
  <c r="O81" i="17"/>
  <c r="K81" i="17"/>
  <c r="O87" i="17"/>
  <c r="K87" i="17"/>
  <c r="O88" i="17"/>
  <c r="K88" i="17"/>
  <c r="O83" i="17"/>
  <c r="K83" i="17"/>
  <c r="O86" i="17"/>
  <c r="K86" i="17"/>
  <c r="L105" i="17"/>
  <c r="K105" i="17"/>
  <c r="O105" i="17"/>
  <c r="N105" i="17"/>
  <c r="K11" i="4"/>
  <c r="L11" i="4"/>
  <c r="M11" i="4"/>
  <c r="N11" i="4"/>
  <c r="O11" i="4"/>
  <c r="P11" i="4"/>
  <c r="Q11" i="4"/>
  <c r="R11" i="4"/>
  <c r="S11" i="4"/>
  <c r="T11" i="4"/>
  <c r="U11" i="4"/>
  <c r="V11" i="4"/>
  <c r="W2" i="15"/>
  <c r="X2" i="15"/>
  <c r="Y2" i="15"/>
  <c r="Z2" i="15"/>
  <c r="AA2" i="15"/>
  <c r="AB2" i="15"/>
  <c r="AC2" i="15"/>
  <c r="AD2" i="15"/>
  <c r="AE2" i="15"/>
  <c r="AF2" i="15"/>
  <c r="AG2" i="15"/>
  <c r="P2" i="15"/>
  <c r="N2" i="15"/>
  <c r="N3" i="15"/>
  <c r="P3" i="15"/>
  <c r="O2" i="15"/>
  <c r="O52" i="15"/>
  <c r="O48" i="15"/>
  <c r="O51" i="15"/>
  <c r="O47" i="15"/>
  <c r="O31" i="15"/>
  <c r="O46" i="15"/>
  <c r="O30" i="15"/>
  <c r="O28" i="15"/>
  <c r="O53" i="15"/>
  <c r="O27" i="15"/>
  <c r="O33" i="15"/>
  <c r="O40" i="15"/>
  <c r="O39" i="15"/>
  <c r="O49" i="15"/>
  <c r="O50" i="15"/>
  <c r="O29" i="15"/>
  <c r="O34" i="15"/>
  <c r="O10" i="15"/>
  <c r="O37" i="15"/>
  <c r="O9" i="15"/>
  <c r="O26" i="15"/>
  <c r="O22" i="15"/>
  <c r="O14" i="15"/>
  <c r="O5" i="15"/>
  <c r="O8" i="15"/>
  <c r="O13" i="15"/>
  <c r="O41" i="15"/>
  <c r="O32" i="15"/>
  <c r="O158" i="15"/>
  <c r="O125" i="15"/>
  <c r="O170" i="15"/>
  <c r="O92" i="15"/>
  <c r="O185" i="15"/>
  <c r="O81" i="15"/>
  <c r="O105" i="15"/>
  <c r="O88" i="15"/>
  <c r="O133" i="15"/>
  <c r="O131" i="15"/>
  <c r="O95" i="15"/>
  <c r="O127" i="15"/>
  <c r="O129" i="15"/>
  <c r="O136" i="15"/>
  <c r="O83" i="15"/>
  <c r="O179" i="15"/>
  <c r="O91" i="15"/>
  <c r="O130" i="15"/>
  <c r="O84" i="15"/>
  <c r="O134" i="15"/>
  <c r="O173" i="15"/>
  <c r="O94" i="15"/>
  <c r="O85" i="15"/>
  <c r="O124" i="15"/>
  <c r="O167" i="15"/>
  <c r="O93" i="15"/>
  <c r="O128" i="15"/>
  <c r="O135" i="15"/>
  <c r="O164" i="15"/>
  <c r="O86" i="15"/>
  <c r="O126" i="15"/>
  <c r="O132" i="15"/>
  <c r="O96" i="15"/>
  <c r="O101" i="15"/>
  <c r="O80" i="15"/>
  <c r="O120" i="15"/>
  <c r="O154" i="15"/>
  <c r="O153" i="15"/>
  <c r="O102" i="15"/>
  <c r="O99" i="15"/>
  <c r="O156" i="15"/>
  <c r="O103" i="15"/>
  <c r="O106" i="15"/>
  <c r="O71" i="15"/>
  <c r="O60" i="15"/>
  <c r="O155" i="15"/>
  <c r="O152" i="15"/>
  <c r="O104" i="15"/>
  <c r="O100" i="15"/>
  <c r="O87" i="15"/>
  <c r="O157" i="15"/>
  <c r="O149" i="15"/>
  <c r="O180" i="15"/>
  <c r="O194" i="15"/>
  <c r="N194" i="15"/>
  <c r="M2" i="15"/>
  <c r="M194" i="15"/>
  <c r="O23" i="15"/>
  <c r="O61" i="15"/>
  <c r="O78" i="15"/>
  <c r="O116" i="15"/>
  <c r="O146" i="15"/>
  <c r="O174" i="15"/>
  <c r="O193" i="15"/>
  <c r="O4" i="15"/>
  <c r="O16" i="15"/>
  <c r="O25" i="15"/>
  <c r="O54" i="15"/>
  <c r="O63" i="15"/>
  <c r="O72" i="15"/>
  <c r="O82" i="15"/>
  <c r="O110" i="15"/>
  <c r="O118" i="15"/>
  <c r="O140" i="15"/>
  <c r="O148" i="15"/>
  <c r="O165" i="15"/>
  <c r="O176" i="15"/>
  <c r="O187" i="15"/>
  <c r="O6" i="15"/>
  <c r="O18" i="15"/>
  <c r="O36" i="15"/>
  <c r="O56" i="15"/>
  <c r="O65" i="15"/>
  <c r="O74" i="15"/>
  <c r="O90" i="15"/>
  <c r="O112" i="15"/>
  <c r="O121" i="15"/>
  <c r="O142" i="15"/>
  <c r="O151" i="15"/>
  <c r="O168" i="15"/>
  <c r="O178" i="15"/>
  <c r="O189" i="15"/>
  <c r="O12" i="15"/>
  <c r="O44" i="15"/>
  <c r="O69" i="15"/>
  <c r="O108" i="15"/>
  <c r="O138" i="15"/>
  <c r="O162" i="15"/>
  <c r="O184" i="15"/>
  <c r="O7" i="15"/>
  <c r="O20" i="15"/>
  <c r="O42" i="15"/>
  <c r="O58" i="15"/>
  <c r="O67" i="15"/>
  <c r="O76" i="15"/>
  <c r="O98" i="15"/>
  <c r="O114" i="15"/>
  <c r="O123" i="15"/>
  <c r="O144" i="15"/>
  <c r="O160" i="15"/>
  <c r="O171" i="15"/>
  <c r="O182" i="15"/>
  <c r="O191" i="15"/>
  <c r="O3" i="15"/>
  <c r="O11" i="15"/>
  <c r="O17" i="15"/>
  <c r="O21" i="15"/>
  <c r="O35" i="15"/>
  <c r="O43" i="15"/>
  <c r="O55" i="15"/>
  <c r="O59" i="15"/>
  <c r="O64" i="15"/>
  <c r="O68" i="15"/>
  <c r="O73" i="15"/>
  <c r="O77" i="15"/>
  <c r="O89" i="15"/>
  <c r="O107" i="15"/>
  <c r="O111" i="15"/>
  <c r="O115" i="15"/>
  <c r="O119" i="15"/>
  <c r="O137" i="15"/>
  <c r="O141" i="15"/>
  <c r="O145" i="15"/>
  <c r="O150" i="15"/>
  <c r="O161" i="15"/>
  <c r="O166" i="15"/>
  <c r="O172" i="15"/>
  <c r="O177" i="15"/>
  <c r="O183" i="15"/>
  <c r="O188" i="15"/>
  <c r="O192" i="15"/>
  <c r="O15" i="15"/>
  <c r="O19" i="15"/>
  <c r="O24" i="15"/>
  <c r="O38" i="15"/>
  <c r="O45" i="15"/>
  <c r="O57" i="15"/>
  <c r="O62" i="15"/>
  <c r="O66" i="15"/>
  <c r="O70" i="15"/>
  <c r="O75" i="15"/>
  <c r="O79" i="15"/>
  <c r="O97" i="15"/>
  <c r="O109" i="15"/>
  <c r="O113" i="15"/>
  <c r="O117" i="15"/>
  <c r="O122" i="15"/>
  <c r="O139" i="15"/>
  <c r="O143" i="15"/>
  <c r="O147" i="15"/>
  <c r="O159" i="15"/>
  <c r="O163" i="15"/>
  <c r="O169" i="15"/>
  <c r="O175" i="15"/>
  <c r="O181" i="15"/>
  <c r="O186" i="15"/>
  <c r="O190" i="15"/>
  <c r="N52" i="15"/>
  <c r="N48" i="15"/>
  <c r="N47" i="15"/>
  <c r="N51" i="15"/>
  <c r="N46" i="15"/>
  <c r="N31" i="15"/>
  <c r="N28" i="15"/>
  <c r="N30" i="15"/>
  <c r="N53" i="15"/>
  <c r="N34" i="15"/>
  <c r="N50" i="15"/>
  <c r="N33" i="15"/>
  <c r="N39" i="15"/>
  <c r="N49" i="15"/>
  <c r="N27" i="15"/>
  <c r="N29" i="15"/>
  <c r="N40" i="15"/>
  <c r="N10" i="15"/>
  <c r="N37" i="15"/>
  <c r="N13" i="15"/>
  <c r="N22" i="15"/>
  <c r="N5" i="15"/>
  <c r="N26" i="15"/>
  <c r="N14" i="15"/>
  <c r="N9" i="15"/>
  <c r="N8" i="15"/>
  <c r="N81" i="15"/>
  <c r="N124" i="15"/>
  <c r="N41" i="15"/>
  <c r="N32" i="15"/>
  <c r="N179" i="15"/>
  <c r="N158" i="15"/>
  <c r="N95" i="15"/>
  <c r="N130" i="15"/>
  <c r="N127" i="15"/>
  <c r="N157" i="15"/>
  <c r="N105" i="15"/>
  <c r="N126" i="15"/>
  <c r="N125" i="15"/>
  <c r="N170" i="15"/>
  <c r="N129" i="15"/>
  <c r="N173" i="15"/>
  <c r="N86" i="15"/>
  <c r="N128" i="15"/>
  <c r="N84" i="15"/>
  <c r="N87" i="15"/>
  <c r="N132" i="15"/>
  <c r="N94" i="15"/>
  <c r="N85" i="15"/>
  <c r="N135" i="15"/>
  <c r="N133" i="15"/>
  <c r="N167" i="15"/>
  <c r="N185" i="15"/>
  <c r="N91" i="15"/>
  <c r="N136" i="15"/>
  <c r="N134" i="15"/>
  <c r="N131" i="15"/>
  <c r="N92" i="15"/>
  <c r="N83" i="15"/>
  <c r="N96" i="15"/>
  <c r="N164" i="15"/>
  <c r="N101" i="15"/>
  <c r="N88" i="15"/>
  <c r="N156" i="15"/>
  <c r="N103" i="15"/>
  <c r="N106" i="15"/>
  <c r="N120" i="15"/>
  <c r="N93" i="15"/>
  <c r="N153" i="15"/>
  <c r="N80" i="15"/>
  <c r="N71" i="15"/>
  <c r="N102" i="15"/>
  <c r="N104" i="15"/>
  <c r="N100" i="15"/>
  <c r="N60" i="15"/>
  <c r="N154" i="15"/>
  <c r="N99" i="15"/>
  <c r="N155" i="15"/>
  <c r="N152" i="15"/>
  <c r="N149" i="15"/>
  <c r="N180" i="15"/>
  <c r="N25" i="15"/>
  <c r="N63" i="15"/>
  <c r="N82" i="15"/>
  <c r="N118" i="15"/>
  <c r="N148" i="15"/>
  <c r="N176" i="15"/>
  <c r="N4" i="15"/>
  <c r="N18" i="15"/>
  <c r="N36" i="15"/>
  <c r="N56" i="15"/>
  <c r="N65" i="15"/>
  <c r="N74" i="15"/>
  <c r="N90" i="15"/>
  <c r="N112" i="15"/>
  <c r="N121" i="15"/>
  <c r="N142" i="15"/>
  <c r="N151" i="15"/>
  <c r="N168" i="15"/>
  <c r="N178" i="15"/>
  <c r="N189" i="15"/>
  <c r="N7" i="15"/>
  <c r="N20" i="15"/>
  <c r="N42" i="15"/>
  <c r="N58" i="15"/>
  <c r="N67" i="15"/>
  <c r="N76" i="15"/>
  <c r="N98" i="15"/>
  <c r="N114" i="15"/>
  <c r="N123" i="15"/>
  <c r="N144" i="15"/>
  <c r="N160" i="15"/>
  <c r="N171" i="15"/>
  <c r="N182" i="15"/>
  <c r="N191" i="15"/>
  <c r="N16" i="15"/>
  <c r="N54" i="15"/>
  <c r="N72" i="15"/>
  <c r="N110" i="15"/>
  <c r="N140" i="15"/>
  <c r="N165" i="15"/>
  <c r="N187" i="15"/>
  <c r="N12" i="15"/>
  <c r="N23" i="15"/>
  <c r="N44" i="15"/>
  <c r="N61" i="15"/>
  <c r="N69" i="15"/>
  <c r="N78" i="15"/>
  <c r="N108" i="15"/>
  <c r="N116" i="15"/>
  <c r="N138" i="15"/>
  <c r="N146" i="15"/>
  <c r="N162" i="15"/>
  <c r="N174" i="15"/>
  <c r="N184" i="15"/>
  <c r="N193" i="15"/>
  <c r="N6" i="15"/>
  <c r="N15" i="15"/>
  <c r="N19" i="15"/>
  <c r="N24" i="15"/>
  <c r="N38" i="15"/>
  <c r="N45" i="15"/>
  <c r="N57" i="15"/>
  <c r="N62" i="15"/>
  <c r="N66" i="15"/>
  <c r="N70" i="15"/>
  <c r="N75" i="15"/>
  <c r="N79" i="15"/>
  <c r="N97" i="15"/>
  <c r="N109" i="15"/>
  <c r="N113" i="15"/>
  <c r="N117" i="15"/>
  <c r="N122" i="15"/>
  <c r="N139" i="15"/>
  <c r="N143" i="15"/>
  <c r="N147" i="15"/>
  <c r="N159" i="15"/>
  <c r="N163" i="15"/>
  <c r="N169" i="15"/>
  <c r="N175" i="15"/>
  <c r="N181" i="15"/>
  <c r="N186" i="15"/>
  <c r="N190" i="15"/>
  <c r="N11" i="15"/>
  <c r="N17" i="15"/>
  <c r="N21" i="15"/>
  <c r="N35" i="15"/>
  <c r="N43" i="15"/>
  <c r="N55" i="15"/>
  <c r="N59" i="15"/>
  <c r="N64" i="15"/>
  <c r="N68" i="15"/>
  <c r="N73" i="15"/>
  <c r="N77" i="15"/>
  <c r="N89" i="15"/>
  <c r="N107" i="15"/>
  <c r="N111" i="15"/>
  <c r="N115" i="15"/>
  <c r="N119" i="15"/>
  <c r="N137" i="15"/>
  <c r="N141" i="15"/>
  <c r="N145" i="15"/>
  <c r="N150" i="15"/>
  <c r="N161" i="15"/>
  <c r="N166" i="15"/>
  <c r="N172" i="15"/>
  <c r="N177" i="15"/>
  <c r="N183" i="15"/>
  <c r="N188" i="15"/>
  <c r="N192" i="15"/>
  <c r="M52" i="15"/>
  <c r="M51" i="15"/>
  <c r="M48" i="15"/>
  <c r="M47" i="15"/>
  <c r="M31" i="15"/>
  <c r="M46" i="15"/>
  <c r="M30" i="15"/>
  <c r="M28" i="15"/>
  <c r="M53" i="15"/>
  <c r="M33" i="15"/>
  <c r="M39" i="15"/>
  <c r="M27" i="15"/>
  <c r="M34" i="15"/>
  <c r="M49" i="15"/>
  <c r="M50" i="15"/>
  <c r="M40" i="15"/>
  <c r="M29" i="15"/>
  <c r="M37" i="15"/>
  <c r="M22" i="15"/>
  <c r="M8" i="15"/>
  <c r="M13" i="15"/>
  <c r="M10" i="15"/>
  <c r="M5" i="15"/>
  <c r="M14" i="15"/>
  <c r="M9" i="15"/>
  <c r="M26" i="15"/>
  <c r="M41" i="15"/>
  <c r="M32" i="15"/>
  <c r="M131" i="15"/>
  <c r="M135" i="15"/>
  <c r="M158" i="15"/>
  <c r="M124" i="15"/>
  <c r="M96" i="15"/>
  <c r="M170" i="15"/>
  <c r="M130" i="15"/>
  <c r="M136" i="15"/>
  <c r="M87" i="15"/>
  <c r="M164" i="15"/>
  <c r="M94" i="15"/>
  <c r="M132" i="15"/>
  <c r="M83" i="15"/>
  <c r="M85" i="15"/>
  <c r="M128" i="15"/>
  <c r="M185" i="15"/>
  <c r="M91" i="15"/>
  <c r="M129" i="15"/>
  <c r="M126" i="15"/>
  <c r="M92" i="15"/>
  <c r="M133" i="15"/>
  <c r="M95" i="15"/>
  <c r="M134" i="15"/>
  <c r="M167" i="15"/>
  <c r="M173" i="15"/>
  <c r="M127" i="15"/>
  <c r="M179" i="15"/>
  <c r="M81" i="15"/>
  <c r="M86" i="15"/>
  <c r="M84" i="15"/>
  <c r="M125" i="15"/>
  <c r="M104" i="15"/>
  <c r="M105" i="15"/>
  <c r="M100" i="15"/>
  <c r="M120" i="15"/>
  <c r="M101" i="15"/>
  <c r="M99" i="15"/>
  <c r="M93" i="15"/>
  <c r="M80" i="15"/>
  <c r="M88" i="15"/>
  <c r="M102" i="15"/>
  <c r="M103" i="15"/>
  <c r="M106" i="15"/>
  <c r="M71" i="15"/>
  <c r="M60" i="15"/>
  <c r="M155" i="15"/>
  <c r="M157" i="15"/>
  <c r="M153" i="15"/>
  <c r="M180" i="15"/>
  <c r="M154" i="15"/>
  <c r="M156" i="15"/>
  <c r="M152" i="15"/>
  <c r="M149" i="15"/>
  <c r="M4" i="15"/>
  <c r="M36" i="15"/>
  <c r="M65" i="15"/>
  <c r="M90" i="15"/>
  <c r="M121" i="15"/>
  <c r="M151" i="15"/>
  <c r="M168" i="15"/>
  <c r="M189" i="15"/>
  <c r="M7" i="15"/>
  <c r="M20" i="15"/>
  <c r="M42" i="15"/>
  <c r="M58" i="15"/>
  <c r="M67" i="15"/>
  <c r="M76" i="15"/>
  <c r="M98" i="15"/>
  <c r="M114" i="15"/>
  <c r="M123" i="15"/>
  <c r="M144" i="15"/>
  <c r="M160" i="15"/>
  <c r="M171" i="15"/>
  <c r="M182" i="15"/>
  <c r="M191" i="15"/>
  <c r="M12" i="15"/>
  <c r="M23" i="15"/>
  <c r="M44" i="15"/>
  <c r="M61" i="15"/>
  <c r="M69" i="15"/>
  <c r="M78" i="15"/>
  <c r="M108" i="15"/>
  <c r="M116" i="15"/>
  <c r="M138" i="15"/>
  <c r="M146" i="15"/>
  <c r="M162" i="15"/>
  <c r="M174" i="15"/>
  <c r="M184" i="15"/>
  <c r="M193" i="15"/>
  <c r="M18" i="15"/>
  <c r="M56" i="15"/>
  <c r="M74" i="15"/>
  <c r="M112" i="15"/>
  <c r="M142" i="15"/>
  <c r="M178" i="15"/>
  <c r="M16" i="15"/>
  <c r="M25" i="15"/>
  <c r="M54" i="15"/>
  <c r="M63" i="15"/>
  <c r="M72" i="15"/>
  <c r="M82" i="15"/>
  <c r="M110" i="15"/>
  <c r="M118" i="15"/>
  <c r="M140" i="15"/>
  <c r="M148" i="15"/>
  <c r="M165" i="15"/>
  <c r="M176" i="15"/>
  <c r="M187" i="15"/>
  <c r="M3" i="15"/>
  <c r="M11" i="15"/>
  <c r="M17" i="15"/>
  <c r="M21" i="15"/>
  <c r="M35" i="15"/>
  <c r="M43" i="15"/>
  <c r="M55" i="15"/>
  <c r="M59" i="15"/>
  <c r="M64" i="15"/>
  <c r="M68" i="15"/>
  <c r="M73" i="15"/>
  <c r="M77" i="15"/>
  <c r="M89" i="15"/>
  <c r="M107" i="15"/>
  <c r="M111" i="15"/>
  <c r="M115" i="15"/>
  <c r="M119" i="15"/>
  <c r="M137" i="15"/>
  <c r="M141" i="15"/>
  <c r="M145" i="15"/>
  <c r="M150" i="15"/>
  <c r="M161" i="15"/>
  <c r="M166" i="15"/>
  <c r="M172" i="15"/>
  <c r="M177" i="15"/>
  <c r="M183" i="15"/>
  <c r="M188" i="15"/>
  <c r="M192" i="15"/>
  <c r="M6" i="15"/>
  <c r="M15" i="15"/>
  <c r="M19" i="15"/>
  <c r="M24" i="15"/>
  <c r="M38" i="15"/>
  <c r="M45" i="15"/>
  <c r="M57" i="15"/>
  <c r="M62" i="15"/>
  <c r="M66" i="15"/>
  <c r="M70" i="15"/>
  <c r="M75" i="15"/>
  <c r="M79" i="15"/>
  <c r="M97" i="15"/>
  <c r="M109" i="15"/>
  <c r="M113" i="15"/>
  <c r="M117" i="15"/>
  <c r="M122" i="15"/>
  <c r="M139" i="15"/>
  <c r="M143" i="15"/>
  <c r="M147" i="15"/>
  <c r="M159" i="15"/>
  <c r="M163" i="15"/>
  <c r="M169" i="15"/>
  <c r="M175" i="15"/>
  <c r="M181" i="15"/>
  <c r="M186" i="15"/>
  <c r="M190" i="15"/>
  <c r="L2" i="15"/>
  <c r="L52" i="15"/>
  <c r="L47" i="15"/>
  <c r="L51" i="15"/>
  <c r="L48" i="15"/>
  <c r="L31" i="15"/>
  <c r="L46" i="15"/>
  <c r="L28" i="15"/>
  <c r="L30" i="15"/>
  <c r="L39" i="15"/>
  <c r="L34" i="15"/>
  <c r="L53" i="15"/>
  <c r="L29" i="15"/>
  <c r="L49" i="15"/>
  <c r="L40" i="15"/>
  <c r="L33" i="15"/>
  <c r="L27" i="15"/>
  <c r="L50" i="15"/>
  <c r="L37" i="15"/>
  <c r="L10" i="15"/>
  <c r="L8" i="15"/>
  <c r="L5" i="15"/>
  <c r="L14" i="15"/>
  <c r="L9" i="15"/>
  <c r="L26" i="15"/>
  <c r="L22" i="15"/>
  <c r="L13" i="15"/>
  <c r="L32" i="15"/>
  <c r="L41" i="15"/>
  <c r="L136" i="15"/>
  <c r="L164" i="15"/>
  <c r="L126" i="15"/>
  <c r="L173" i="15"/>
  <c r="L83" i="15"/>
  <c r="L185" i="15"/>
  <c r="L96" i="15"/>
  <c r="L134" i="15"/>
  <c r="L132" i="15"/>
  <c r="L95" i="15"/>
  <c r="L128" i="15"/>
  <c r="L130" i="15"/>
  <c r="L91" i="15"/>
  <c r="L84" i="15"/>
  <c r="L167" i="15"/>
  <c r="L124" i="15"/>
  <c r="L170" i="15"/>
  <c r="L94" i="15"/>
  <c r="L129" i="15"/>
  <c r="L133" i="15"/>
  <c r="L86" i="15"/>
  <c r="L87" i="15"/>
  <c r="L158" i="15"/>
  <c r="L127" i="15"/>
  <c r="L81" i="15"/>
  <c r="L179" i="15"/>
  <c r="L92" i="15"/>
  <c r="L105" i="15"/>
  <c r="L85" i="15"/>
  <c r="L135" i="15"/>
  <c r="L125" i="15"/>
  <c r="L131" i="15"/>
  <c r="L100" i="15"/>
  <c r="L71" i="15"/>
  <c r="L101" i="15"/>
  <c r="L93" i="15"/>
  <c r="L102" i="15"/>
  <c r="L60" i="15"/>
  <c r="L88" i="15"/>
  <c r="L104" i="15"/>
  <c r="L80" i="15"/>
  <c r="L103" i="15"/>
  <c r="L106" i="15"/>
  <c r="L120" i="15"/>
  <c r="L99" i="15"/>
  <c r="L155" i="15"/>
  <c r="L180" i="15"/>
  <c r="L154" i="15"/>
  <c r="L156" i="15"/>
  <c r="L152" i="15"/>
  <c r="L157" i="15"/>
  <c r="L153" i="15"/>
  <c r="L149" i="15"/>
  <c r="L194" i="15"/>
  <c r="K2" i="15"/>
  <c r="K194" i="15"/>
  <c r="J2" i="15"/>
  <c r="J194" i="15"/>
  <c r="I2" i="15"/>
  <c r="I194" i="15"/>
  <c r="H2" i="15"/>
  <c r="H194" i="15"/>
  <c r="L21" i="15"/>
  <c r="L65" i="15"/>
  <c r="L110" i="15"/>
  <c r="L145" i="15"/>
  <c r="L178" i="15"/>
  <c r="L12" i="15"/>
  <c r="L25" i="15"/>
  <c r="L56" i="15"/>
  <c r="L68" i="15"/>
  <c r="L82" i="15"/>
  <c r="L112" i="15"/>
  <c r="L137" i="15"/>
  <c r="L148" i="15"/>
  <c r="L168" i="15"/>
  <c r="L183" i="15"/>
  <c r="L16" i="15"/>
  <c r="L36" i="15"/>
  <c r="L59" i="15"/>
  <c r="L72" i="15"/>
  <c r="L90" i="15"/>
  <c r="L115" i="15"/>
  <c r="L140" i="15"/>
  <c r="L151" i="15"/>
  <c r="L172" i="15"/>
  <c r="L187" i="15"/>
  <c r="L7" i="15"/>
  <c r="L54" i="15"/>
  <c r="L77" i="15"/>
  <c r="L121" i="15"/>
  <c r="L165" i="15"/>
  <c r="L193" i="15"/>
  <c r="L4" i="15"/>
  <c r="L18" i="15"/>
  <c r="L43" i="15"/>
  <c r="L63" i="15"/>
  <c r="L74" i="15"/>
  <c r="L107" i="15"/>
  <c r="L118" i="15"/>
  <c r="L142" i="15"/>
  <c r="L161" i="15"/>
  <c r="L176" i="15"/>
  <c r="L191" i="15"/>
  <c r="L6" i="15"/>
  <c r="L15" i="15"/>
  <c r="L20" i="15"/>
  <c r="L35" i="15"/>
  <c r="L44" i="15"/>
  <c r="L58" i="15"/>
  <c r="L64" i="15"/>
  <c r="L69" i="15"/>
  <c r="L76" i="15"/>
  <c r="L89" i="15"/>
  <c r="L108" i="15"/>
  <c r="L114" i="15"/>
  <c r="L119" i="15"/>
  <c r="L138" i="15"/>
  <c r="L144" i="15"/>
  <c r="L150" i="15"/>
  <c r="L162" i="15"/>
  <c r="L171" i="15"/>
  <c r="L177" i="15"/>
  <c r="L184" i="15"/>
  <c r="L192" i="15"/>
  <c r="L3" i="15"/>
  <c r="L11" i="15"/>
  <c r="L17" i="15"/>
  <c r="L23" i="15"/>
  <c r="L42" i="15"/>
  <c r="L55" i="15"/>
  <c r="L61" i="15"/>
  <c r="L67" i="15"/>
  <c r="L73" i="15"/>
  <c r="L78" i="15"/>
  <c r="L98" i="15"/>
  <c r="L111" i="15"/>
  <c r="L116" i="15"/>
  <c r="L123" i="15"/>
  <c r="L141" i="15"/>
  <c r="L146" i="15"/>
  <c r="L160" i="15"/>
  <c r="L166" i="15"/>
  <c r="L174" i="15"/>
  <c r="L182" i="15"/>
  <c r="L188" i="15"/>
  <c r="L189" i="15"/>
  <c r="L19" i="15"/>
  <c r="L24" i="15"/>
  <c r="L38" i="15"/>
  <c r="L45" i="15"/>
  <c r="L57" i="15"/>
  <c r="L62" i="15"/>
  <c r="L66" i="15"/>
  <c r="L70" i="15"/>
  <c r="L75" i="15"/>
  <c r="L79" i="15"/>
  <c r="L97" i="15"/>
  <c r="L109" i="15"/>
  <c r="L113" i="15"/>
  <c r="L117" i="15"/>
  <c r="L122" i="15"/>
  <c r="L139" i="15"/>
  <c r="L143" i="15"/>
  <c r="L147" i="15"/>
  <c r="L159" i="15"/>
  <c r="L163" i="15"/>
  <c r="L169" i="15"/>
  <c r="L175" i="15"/>
  <c r="L181" i="15"/>
  <c r="L186" i="15"/>
  <c r="L190" i="15"/>
  <c r="K52" i="15"/>
  <c r="K47" i="15"/>
  <c r="K51" i="15"/>
  <c r="K48" i="15"/>
  <c r="K46" i="15"/>
  <c r="K31" i="15"/>
  <c r="K28" i="15"/>
  <c r="K30" i="15"/>
  <c r="K29" i="15"/>
  <c r="K53" i="15"/>
  <c r="K33" i="15"/>
  <c r="K50" i="15"/>
  <c r="K27" i="15"/>
  <c r="K39" i="15"/>
  <c r="K49" i="15"/>
  <c r="K34" i="15"/>
  <c r="K37" i="15"/>
  <c r="K40" i="15"/>
  <c r="K10" i="15"/>
  <c r="K9" i="15"/>
  <c r="K26" i="15"/>
  <c r="K14" i="15"/>
  <c r="K8" i="15"/>
  <c r="K22" i="15"/>
  <c r="K5" i="15"/>
  <c r="K13" i="15"/>
  <c r="K32" i="15"/>
  <c r="K41" i="15"/>
  <c r="K179" i="15"/>
  <c r="K134" i="15"/>
  <c r="K167" i="15"/>
  <c r="K96" i="15"/>
  <c r="K94" i="15"/>
  <c r="K87" i="15"/>
  <c r="K129" i="15"/>
  <c r="K136" i="15"/>
  <c r="K105" i="15"/>
  <c r="K91" i="15"/>
  <c r="K93" i="15"/>
  <c r="K173" i="15"/>
  <c r="K126" i="15"/>
  <c r="K95" i="15"/>
  <c r="K85" i="15"/>
  <c r="K135" i="15"/>
  <c r="K130" i="15"/>
  <c r="K124" i="15"/>
  <c r="K128" i="15"/>
  <c r="K125" i="15"/>
  <c r="K84" i="15"/>
  <c r="K164" i="15"/>
  <c r="K170" i="15"/>
  <c r="K127" i="15"/>
  <c r="K132" i="15"/>
  <c r="K92" i="15"/>
  <c r="K158" i="15"/>
  <c r="K83" i="15"/>
  <c r="K185" i="15"/>
  <c r="K88" i="15"/>
  <c r="K133" i="15"/>
  <c r="K131" i="15"/>
  <c r="K81" i="15"/>
  <c r="K104" i="15"/>
  <c r="K60" i="15"/>
  <c r="K86" i="15"/>
  <c r="K101" i="15"/>
  <c r="K71" i="15"/>
  <c r="K120" i="15"/>
  <c r="K102" i="15"/>
  <c r="K80" i="15"/>
  <c r="K99" i="15"/>
  <c r="K100" i="15"/>
  <c r="K103" i="15"/>
  <c r="K106" i="15"/>
  <c r="K157" i="15"/>
  <c r="K153" i="15"/>
  <c r="K155" i="15"/>
  <c r="K156" i="15"/>
  <c r="K152" i="15"/>
  <c r="K180" i="15"/>
  <c r="K154" i="15"/>
  <c r="K149" i="15"/>
  <c r="K24" i="15"/>
  <c r="K61" i="15"/>
  <c r="K112" i="15"/>
  <c r="K140" i="15"/>
  <c r="K162" i="15"/>
  <c r="K182" i="15"/>
  <c r="K7" i="15"/>
  <c r="K38" i="15"/>
  <c r="K63" i="15"/>
  <c r="K79" i="15"/>
  <c r="K116" i="15"/>
  <c r="K143" i="15"/>
  <c r="K168" i="15"/>
  <c r="K187" i="15"/>
  <c r="K16" i="15"/>
  <c r="K44" i="15"/>
  <c r="K67" i="15"/>
  <c r="K97" i="15"/>
  <c r="K118" i="15"/>
  <c r="K147" i="15"/>
  <c r="K174" i="15"/>
  <c r="K190" i="15"/>
  <c r="K75" i="15"/>
  <c r="K19" i="15"/>
  <c r="K56" i="15"/>
  <c r="K72" i="15"/>
  <c r="K108" i="15"/>
  <c r="K123" i="15"/>
  <c r="K159" i="15"/>
  <c r="K176" i="15"/>
  <c r="K12" i="15"/>
  <c r="K23" i="15"/>
  <c r="K42" i="15"/>
  <c r="K57" i="15"/>
  <c r="K66" i="15"/>
  <c r="K74" i="15"/>
  <c r="K82" i="15"/>
  <c r="K110" i="15"/>
  <c r="K117" i="15"/>
  <c r="K138" i="15"/>
  <c r="K146" i="15"/>
  <c r="K160" i="15"/>
  <c r="K169" i="15"/>
  <c r="K181" i="15"/>
  <c r="K189" i="15"/>
  <c r="K6" i="15"/>
  <c r="K18" i="15"/>
  <c r="K25" i="15"/>
  <c r="K54" i="15"/>
  <c r="K62" i="15"/>
  <c r="K69" i="15"/>
  <c r="K78" i="15"/>
  <c r="K98" i="15"/>
  <c r="K113" i="15"/>
  <c r="K122" i="15"/>
  <c r="K142" i="15"/>
  <c r="K148" i="15"/>
  <c r="K165" i="15"/>
  <c r="K175" i="15"/>
  <c r="K184" i="15"/>
  <c r="K193" i="15"/>
  <c r="K4" i="15"/>
  <c r="K15" i="15"/>
  <c r="K20" i="15"/>
  <c r="K36" i="15"/>
  <c r="K45" i="15"/>
  <c r="K58" i="15"/>
  <c r="K65" i="15"/>
  <c r="K70" i="15"/>
  <c r="K76" i="15"/>
  <c r="K90" i="15"/>
  <c r="K109" i="15"/>
  <c r="K114" i="15"/>
  <c r="K121" i="15"/>
  <c r="K139" i="15"/>
  <c r="K144" i="15"/>
  <c r="K151" i="15"/>
  <c r="K163" i="15"/>
  <c r="K171" i="15"/>
  <c r="K178" i="15"/>
  <c r="K186" i="15"/>
  <c r="K191" i="15"/>
  <c r="K3" i="15"/>
  <c r="K11" i="15"/>
  <c r="K17" i="15"/>
  <c r="K21" i="15"/>
  <c r="K35" i="15"/>
  <c r="K43" i="15"/>
  <c r="K55" i="15"/>
  <c r="K59" i="15"/>
  <c r="K64" i="15"/>
  <c r="K68" i="15"/>
  <c r="K73" i="15"/>
  <c r="K77" i="15"/>
  <c r="K89" i="15"/>
  <c r="K107" i="15"/>
  <c r="K111" i="15"/>
  <c r="K115" i="15"/>
  <c r="K119" i="15"/>
  <c r="K137" i="15"/>
  <c r="K141" i="15"/>
  <c r="K145" i="15"/>
  <c r="K150" i="15"/>
  <c r="K161" i="15"/>
  <c r="K166" i="15"/>
  <c r="K172" i="15"/>
  <c r="K177" i="15"/>
  <c r="K183" i="15"/>
  <c r="K188" i="15"/>
  <c r="K192" i="15"/>
  <c r="J52" i="15"/>
  <c r="J51" i="15"/>
  <c r="J48" i="15"/>
  <c r="J47" i="15"/>
  <c r="J31" i="15"/>
  <c r="J46" i="15"/>
  <c r="J30" i="15"/>
  <c r="J28" i="15"/>
  <c r="J33" i="15"/>
  <c r="J49" i="15"/>
  <c r="J34" i="15"/>
  <c r="J39" i="15"/>
  <c r="J50" i="15"/>
  <c r="J53" i="15"/>
  <c r="J29" i="15"/>
  <c r="J27" i="15"/>
  <c r="J40" i="15"/>
  <c r="J10" i="15"/>
  <c r="J37" i="15"/>
  <c r="J8" i="15"/>
  <c r="J5" i="15"/>
  <c r="J13" i="15"/>
  <c r="J22" i="15"/>
  <c r="J26" i="15"/>
  <c r="J14" i="15"/>
  <c r="J9" i="15"/>
  <c r="J41" i="15"/>
  <c r="J32" i="15"/>
  <c r="J86" i="15"/>
  <c r="J131" i="15"/>
  <c r="J87" i="15"/>
  <c r="J130" i="15"/>
  <c r="J167" i="15"/>
  <c r="J83" i="15"/>
  <c r="J91" i="15"/>
  <c r="J136" i="15"/>
  <c r="J92" i="15"/>
  <c r="J106" i="15"/>
  <c r="J164" i="15"/>
  <c r="J81" i="15"/>
  <c r="J95" i="15"/>
  <c r="J126" i="15"/>
  <c r="J134" i="15"/>
  <c r="J96" i="15"/>
  <c r="J124" i="15"/>
  <c r="J132" i="15"/>
  <c r="J127" i="15"/>
  <c r="J128" i="15"/>
  <c r="J179" i="15"/>
  <c r="J185" i="15"/>
  <c r="J158" i="15"/>
  <c r="J129" i="15"/>
  <c r="J94" i="15"/>
  <c r="J133" i="15"/>
  <c r="J170" i="15"/>
  <c r="J84" i="15"/>
  <c r="J173" i="15"/>
  <c r="J135" i="15"/>
  <c r="J125" i="15"/>
  <c r="J85" i="15"/>
  <c r="J100" i="15"/>
  <c r="J105" i="15"/>
  <c r="J104" i="15"/>
  <c r="J71" i="15"/>
  <c r="J101" i="15"/>
  <c r="J102" i="15"/>
  <c r="J80" i="15"/>
  <c r="J88" i="15"/>
  <c r="J60" i="15"/>
  <c r="J99" i="15"/>
  <c r="J103" i="15"/>
  <c r="J93" i="15"/>
  <c r="J120" i="15"/>
  <c r="J157" i="15"/>
  <c r="J153" i="15"/>
  <c r="J156" i="15"/>
  <c r="J152" i="15"/>
  <c r="J180" i="15"/>
  <c r="J154" i="15"/>
  <c r="J155" i="15"/>
  <c r="J149" i="15"/>
  <c r="J11" i="15"/>
  <c r="J69" i="15"/>
  <c r="J112" i="15"/>
  <c r="J144" i="15"/>
  <c r="J176" i="15"/>
  <c r="J16" i="15"/>
  <c r="J54" i="15"/>
  <c r="J76" i="15"/>
  <c r="J115" i="15"/>
  <c r="J150" i="15"/>
  <c r="J183" i="15"/>
  <c r="J20" i="15"/>
  <c r="J59" i="15"/>
  <c r="J82" i="15"/>
  <c r="J121" i="15"/>
  <c r="J162" i="15"/>
  <c r="J187" i="15"/>
  <c r="J36" i="15"/>
  <c r="J3" i="15"/>
  <c r="J25" i="15"/>
  <c r="J64" i="15"/>
  <c r="J107" i="15"/>
  <c r="J140" i="15"/>
  <c r="J168" i="15"/>
  <c r="J192" i="15"/>
  <c r="J4" i="15"/>
  <c r="J18" i="15"/>
  <c r="J35" i="15"/>
  <c r="J56" i="15"/>
  <c r="J68" i="15"/>
  <c r="J77" i="15"/>
  <c r="J108" i="15"/>
  <c r="J119" i="15"/>
  <c r="J142" i="15"/>
  <c r="J151" i="15"/>
  <c r="J172" i="15"/>
  <c r="J184" i="15"/>
  <c r="J12" i="15"/>
  <c r="J21" i="15"/>
  <c r="J44" i="15"/>
  <c r="J63" i="15"/>
  <c r="J72" i="15"/>
  <c r="J90" i="15"/>
  <c r="J114" i="15"/>
  <c r="J137" i="15"/>
  <c r="J148" i="15"/>
  <c r="J165" i="15"/>
  <c r="J177" i="15"/>
  <c r="J191" i="15"/>
  <c r="J7" i="15"/>
  <c r="J17" i="15"/>
  <c r="J23" i="15"/>
  <c r="J43" i="15"/>
  <c r="J58" i="15"/>
  <c r="J65" i="15"/>
  <c r="J74" i="15"/>
  <c r="J89" i="15"/>
  <c r="J110" i="15"/>
  <c r="J118" i="15"/>
  <c r="J138" i="15"/>
  <c r="J145" i="15"/>
  <c r="J161" i="15"/>
  <c r="J171" i="15"/>
  <c r="J178" i="15"/>
  <c r="J189" i="15"/>
  <c r="J42" i="15"/>
  <c r="J55" i="15"/>
  <c r="J61" i="15"/>
  <c r="J67" i="15"/>
  <c r="J73" i="15"/>
  <c r="J78" i="15"/>
  <c r="J98" i="15"/>
  <c r="J111" i="15"/>
  <c r="J116" i="15"/>
  <c r="J123" i="15"/>
  <c r="J141" i="15"/>
  <c r="J146" i="15"/>
  <c r="J160" i="15"/>
  <c r="J166" i="15"/>
  <c r="J174" i="15"/>
  <c r="J182" i="15"/>
  <c r="J188" i="15"/>
  <c r="J193" i="15"/>
  <c r="J6" i="15"/>
  <c r="J15" i="15"/>
  <c r="J19" i="15"/>
  <c r="J24" i="15"/>
  <c r="J38" i="15"/>
  <c r="J45" i="15"/>
  <c r="J57" i="15"/>
  <c r="J62" i="15"/>
  <c r="J66" i="15"/>
  <c r="J70" i="15"/>
  <c r="J75" i="15"/>
  <c r="J79" i="15"/>
  <c r="J97" i="15"/>
  <c r="J109" i="15"/>
  <c r="J113" i="15"/>
  <c r="J117" i="15"/>
  <c r="J122" i="15"/>
  <c r="J139" i="15"/>
  <c r="J143" i="15"/>
  <c r="J147" i="15"/>
  <c r="J159" i="15"/>
  <c r="J163" i="15"/>
  <c r="J169" i="15"/>
  <c r="J175" i="15"/>
  <c r="J181" i="15"/>
  <c r="J186" i="15"/>
  <c r="J190" i="15"/>
  <c r="I52" i="15"/>
  <c r="I47" i="15"/>
  <c r="I51" i="15"/>
  <c r="I48" i="15"/>
  <c r="I31" i="15"/>
  <c r="I46" i="15"/>
  <c r="I30" i="15"/>
  <c r="I28" i="15"/>
  <c r="I49" i="15"/>
  <c r="I53" i="15"/>
  <c r="I39" i="15"/>
  <c r="I29" i="15"/>
  <c r="I27" i="15"/>
  <c r="I34" i="15"/>
  <c r="I33" i="15"/>
  <c r="I50" i="15"/>
  <c r="I37" i="15"/>
  <c r="I40" i="15"/>
  <c r="I10" i="15"/>
  <c r="I5" i="15"/>
  <c r="I26" i="15"/>
  <c r="I13" i="15"/>
  <c r="I22" i="15"/>
  <c r="I8" i="15"/>
  <c r="I14" i="15"/>
  <c r="I9" i="15"/>
  <c r="I32" i="15"/>
  <c r="I41" i="15"/>
  <c r="I179" i="15"/>
  <c r="I173" i="15"/>
  <c r="I94" i="15"/>
  <c r="I86" i="15"/>
  <c r="I133" i="15"/>
  <c r="I128" i="15"/>
  <c r="I83" i="15"/>
  <c r="I95" i="15"/>
  <c r="I125" i="15"/>
  <c r="I170" i="15"/>
  <c r="I87" i="15"/>
  <c r="I92" i="15"/>
  <c r="I105" i="15"/>
  <c r="I84" i="15"/>
  <c r="I131" i="15"/>
  <c r="I124" i="15"/>
  <c r="I136" i="15"/>
  <c r="I167" i="15"/>
  <c r="I126" i="15"/>
  <c r="I185" i="15"/>
  <c r="I132" i="15"/>
  <c r="I134" i="15"/>
  <c r="I81" i="15"/>
  <c r="I129" i="15"/>
  <c r="I158" i="15"/>
  <c r="I85" i="15"/>
  <c r="I135" i="15"/>
  <c r="I130" i="15"/>
  <c r="I127" i="15"/>
  <c r="I96" i="15"/>
  <c r="I164" i="15"/>
  <c r="I91" i="15"/>
  <c r="I103" i="15"/>
  <c r="I80" i="15"/>
  <c r="I104" i="15"/>
  <c r="I106" i="15"/>
  <c r="I60" i="15"/>
  <c r="I88" i="15"/>
  <c r="I101" i="15"/>
  <c r="I99" i="15"/>
  <c r="I120" i="15"/>
  <c r="I100" i="15"/>
  <c r="I102" i="15"/>
  <c r="I71" i="15"/>
  <c r="I93" i="15"/>
  <c r="I156" i="15"/>
  <c r="I152" i="15"/>
  <c r="I155" i="15"/>
  <c r="I157" i="15"/>
  <c r="I153" i="15"/>
  <c r="I180" i="15"/>
  <c r="I154" i="15"/>
  <c r="I149" i="15"/>
  <c r="I7" i="15"/>
  <c r="I45" i="15"/>
  <c r="I74" i="15"/>
  <c r="I116" i="15"/>
  <c r="I147" i="15"/>
  <c r="I181" i="15"/>
  <c r="I16" i="15"/>
  <c r="I58" i="15"/>
  <c r="I79" i="15"/>
  <c r="I121" i="15"/>
  <c r="I160" i="15"/>
  <c r="I187" i="15"/>
  <c r="I23" i="15"/>
  <c r="I65" i="15"/>
  <c r="I97" i="15"/>
  <c r="I139" i="15"/>
  <c r="I168" i="15"/>
  <c r="I192" i="15"/>
  <c r="I38" i="15"/>
  <c r="I67" i="15"/>
  <c r="I110" i="15"/>
  <c r="I144" i="15"/>
  <c r="I174" i="15"/>
  <c r="I4" i="15"/>
  <c r="I20" i="15"/>
  <c r="I42" i="15"/>
  <c r="I61" i="15"/>
  <c r="I72" i="15"/>
  <c r="I90" i="15"/>
  <c r="I112" i="15"/>
  <c r="I123" i="15"/>
  <c r="I146" i="15"/>
  <c r="I163" i="15"/>
  <c r="I178" i="15"/>
  <c r="I190" i="15"/>
  <c r="I15" i="15"/>
  <c r="I24" i="15"/>
  <c r="I56" i="15"/>
  <c r="I66" i="15"/>
  <c r="I76" i="15"/>
  <c r="I109" i="15"/>
  <c r="I117" i="15"/>
  <c r="I140" i="15"/>
  <c r="I159" i="15"/>
  <c r="I171" i="15"/>
  <c r="I182" i="15"/>
  <c r="I6" i="15"/>
  <c r="I18" i="15"/>
  <c r="I36" i="15"/>
  <c r="I54" i="15"/>
  <c r="I62" i="15"/>
  <c r="I70" i="15"/>
  <c r="I78" i="15"/>
  <c r="I98" i="15"/>
  <c r="I114" i="15"/>
  <c r="I122" i="15"/>
  <c r="I142" i="15"/>
  <c r="I151" i="15"/>
  <c r="I165" i="15"/>
  <c r="I175" i="15"/>
  <c r="I186" i="15"/>
  <c r="I12" i="15"/>
  <c r="I19" i="15"/>
  <c r="I25" i="15"/>
  <c r="I44" i="15"/>
  <c r="I57" i="15"/>
  <c r="I63" i="15"/>
  <c r="I69" i="15"/>
  <c r="I75" i="15"/>
  <c r="I82" i="15"/>
  <c r="I108" i="15"/>
  <c r="I113" i="15"/>
  <c r="I118" i="15"/>
  <c r="I138" i="15"/>
  <c r="I143" i="15"/>
  <c r="I148" i="15"/>
  <c r="I162" i="15"/>
  <c r="I169" i="15"/>
  <c r="I176" i="15"/>
  <c r="I184" i="15"/>
  <c r="I191" i="15"/>
  <c r="I3" i="15"/>
  <c r="I11" i="15"/>
  <c r="I17" i="15"/>
  <c r="I21" i="15"/>
  <c r="I35" i="15"/>
  <c r="I43" i="15"/>
  <c r="I55" i="15"/>
  <c r="I59" i="15"/>
  <c r="I64" i="15"/>
  <c r="I68" i="15"/>
  <c r="I73" i="15"/>
  <c r="I77" i="15"/>
  <c r="I89" i="15"/>
  <c r="I107" i="15"/>
  <c r="I111" i="15"/>
  <c r="I115" i="15"/>
  <c r="I119" i="15"/>
  <c r="I137" i="15"/>
  <c r="I141" i="15"/>
  <c r="I145" i="15"/>
  <c r="I150" i="15"/>
  <c r="I161" i="15"/>
  <c r="I166" i="15"/>
  <c r="I172" i="15"/>
  <c r="I177" i="15"/>
  <c r="I183" i="15"/>
  <c r="I188" i="15"/>
  <c r="I189" i="15"/>
  <c r="I193" i="15"/>
  <c r="H48" i="15"/>
  <c r="H47" i="15"/>
  <c r="H51" i="15"/>
  <c r="H52" i="15"/>
  <c r="H31" i="15"/>
  <c r="H46" i="15"/>
  <c r="H28" i="15"/>
  <c r="H30" i="15"/>
  <c r="H49" i="15"/>
  <c r="H39" i="15"/>
  <c r="H29" i="15"/>
  <c r="H40" i="15"/>
  <c r="H27" i="15"/>
  <c r="H53" i="15"/>
  <c r="H33" i="15"/>
  <c r="H34" i="15"/>
  <c r="H50" i="15"/>
  <c r="H10" i="15"/>
  <c r="H37" i="15"/>
  <c r="H14" i="15"/>
  <c r="H9" i="15"/>
  <c r="H26" i="15"/>
  <c r="H8" i="15"/>
  <c r="H22" i="15"/>
  <c r="H5" i="15"/>
  <c r="H13" i="15"/>
  <c r="H32" i="15"/>
  <c r="H134" i="15"/>
  <c r="H132" i="15"/>
  <c r="H158" i="15"/>
  <c r="H185" i="15"/>
  <c r="H87" i="15"/>
  <c r="H84" i="15"/>
  <c r="H96" i="15"/>
  <c r="H135" i="15"/>
  <c r="H133" i="15"/>
  <c r="H125" i="15"/>
  <c r="H130" i="15"/>
  <c r="H106" i="15"/>
  <c r="H131" i="15"/>
  <c r="H92" i="15"/>
  <c r="H167" i="15"/>
  <c r="H179" i="15"/>
  <c r="H173" i="15"/>
  <c r="H127" i="15"/>
  <c r="H85" i="15"/>
  <c r="H136" i="15"/>
  <c r="H86" i="15"/>
  <c r="H81" i="15"/>
  <c r="H129" i="15"/>
  <c r="H94" i="15"/>
  <c r="H124" i="15"/>
  <c r="H83" i="15"/>
  <c r="H164" i="15"/>
  <c r="H91" i="15"/>
  <c r="H126" i="15"/>
  <c r="H95" i="15"/>
  <c r="H128" i="15"/>
  <c r="H170" i="15"/>
  <c r="H71" i="15"/>
  <c r="H60" i="15"/>
  <c r="H120" i="15"/>
  <c r="H88" i="15"/>
  <c r="H99" i="15"/>
  <c r="H105" i="15"/>
  <c r="G2" i="15"/>
  <c r="G105" i="15"/>
  <c r="H104" i="15"/>
  <c r="H100" i="15"/>
  <c r="H101" i="15"/>
  <c r="H80" i="15"/>
  <c r="H103" i="15"/>
  <c r="H102" i="15"/>
  <c r="H93" i="15"/>
  <c r="H149" i="15"/>
  <c r="H157" i="15"/>
  <c r="H153" i="15"/>
  <c r="H155" i="15"/>
  <c r="H180" i="15"/>
  <c r="H154" i="15"/>
  <c r="H156" i="15"/>
  <c r="H152" i="15"/>
  <c r="H23" i="15"/>
  <c r="H77" i="15"/>
  <c r="H160" i="15"/>
  <c r="H36" i="15"/>
  <c r="H110" i="15"/>
  <c r="H184" i="15"/>
  <c r="H58" i="15"/>
  <c r="H119" i="15"/>
  <c r="H15" i="15"/>
  <c r="H67" i="15"/>
  <c r="H141" i="15"/>
  <c r="H172" i="15"/>
  <c r="H17" i="15"/>
  <c r="H44" i="15"/>
  <c r="H73" i="15"/>
  <c r="H114" i="15"/>
  <c r="H146" i="15"/>
  <c r="H178" i="15"/>
  <c r="H6" i="15"/>
  <c r="H24" i="15"/>
  <c r="H61" i="15"/>
  <c r="H90" i="15"/>
  <c r="H138" i="15"/>
  <c r="H165" i="15"/>
  <c r="H191" i="15"/>
  <c r="H4" i="15"/>
  <c r="H18" i="15"/>
  <c r="H42" i="15"/>
  <c r="H59" i="15"/>
  <c r="H69" i="15"/>
  <c r="H89" i="15"/>
  <c r="H111" i="15"/>
  <c r="H121" i="15"/>
  <c r="H145" i="15"/>
  <c r="H162" i="15"/>
  <c r="H174" i="15"/>
  <c r="H188" i="15"/>
  <c r="H54" i="15"/>
  <c r="H65" i="15"/>
  <c r="H76" i="15"/>
  <c r="H98" i="15"/>
  <c r="H116" i="15"/>
  <c r="H140" i="15"/>
  <c r="H150" i="15"/>
  <c r="H171" i="15"/>
  <c r="H182" i="15"/>
  <c r="H192" i="15"/>
  <c r="H11" i="15"/>
  <c r="H21" i="15"/>
  <c r="H38" i="15"/>
  <c r="H55" i="15"/>
  <c r="H64" i="15"/>
  <c r="H72" i="15"/>
  <c r="H78" i="15"/>
  <c r="H108" i="15"/>
  <c r="H115" i="15"/>
  <c r="H123" i="15"/>
  <c r="H144" i="15"/>
  <c r="H151" i="15"/>
  <c r="H166" i="15"/>
  <c r="H177" i="15"/>
  <c r="H187" i="15"/>
  <c r="H193" i="15"/>
  <c r="H3" i="15"/>
  <c r="H12" i="15"/>
  <c r="H19" i="15"/>
  <c r="H35" i="15"/>
  <c r="H43" i="15"/>
  <c r="H56" i="15"/>
  <c r="H63" i="15"/>
  <c r="H68" i="15"/>
  <c r="H74" i="15"/>
  <c r="H82" i="15"/>
  <c r="H107" i="15"/>
  <c r="H112" i="15"/>
  <c r="H118" i="15"/>
  <c r="H137" i="15"/>
  <c r="H142" i="15"/>
  <c r="H148" i="15"/>
  <c r="H161" i="15"/>
  <c r="H168" i="15"/>
  <c r="H176" i="15"/>
  <c r="H183" i="15"/>
  <c r="H189" i="15"/>
  <c r="H7" i="15"/>
  <c r="H16" i="15"/>
  <c r="H20" i="15"/>
  <c r="H25" i="15"/>
  <c r="H41" i="15"/>
  <c r="H45" i="15"/>
  <c r="H57" i="15"/>
  <c r="H62" i="15"/>
  <c r="H66" i="15"/>
  <c r="H70" i="15"/>
  <c r="H75" i="15"/>
  <c r="H79" i="15"/>
  <c r="H97" i="15"/>
  <c r="H109" i="15"/>
  <c r="H113" i="15"/>
  <c r="H117" i="15"/>
  <c r="H122" i="15"/>
  <c r="H139" i="15"/>
  <c r="H143" i="15"/>
  <c r="H147" i="15"/>
  <c r="H159" i="15"/>
  <c r="H163" i="15"/>
  <c r="H169" i="15"/>
  <c r="H175" i="15"/>
  <c r="H181" i="15"/>
  <c r="H186" i="15"/>
  <c r="H190" i="15"/>
  <c r="G52" i="15"/>
  <c r="G51" i="15"/>
  <c r="G47" i="15"/>
  <c r="G48" i="15"/>
  <c r="G46" i="15"/>
  <c r="G31" i="15"/>
  <c r="G30" i="15"/>
  <c r="G28" i="15"/>
  <c r="G53" i="15"/>
  <c r="G33" i="15"/>
  <c r="G40" i="15"/>
  <c r="G34" i="15"/>
  <c r="G27" i="15"/>
  <c r="G39" i="15"/>
  <c r="G29" i="15"/>
  <c r="G49" i="15"/>
  <c r="G50" i="15"/>
  <c r="G10" i="15"/>
  <c r="G37" i="15"/>
  <c r="G13" i="15"/>
  <c r="G5" i="15"/>
  <c r="G26" i="15"/>
  <c r="G8" i="15"/>
  <c r="G9" i="15"/>
  <c r="G22" i="15"/>
  <c r="G14" i="15"/>
  <c r="G32" i="15"/>
  <c r="G158" i="15"/>
  <c r="G94" i="15"/>
  <c r="G133" i="15"/>
  <c r="G131" i="15"/>
  <c r="G132" i="15"/>
  <c r="G136" i="15"/>
  <c r="G93" i="15"/>
  <c r="G179" i="15"/>
  <c r="G84" i="15"/>
  <c r="G126" i="15"/>
  <c r="G134" i="15"/>
  <c r="G106" i="15"/>
  <c r="G164" i="15"/>
  <c r="G128" i="15"/>
  <c r="G87" i="15"/>
  <c r="G127" i="15"/>
  <c r="G129" i="15"/>
  <c r="G86" i="15"/>
  <c r="G125" i="15"/>
  <c r="G167" i="15"/>
  <c r="G170" i="15"/>
  <c r="G88" i="15"/>
  <c r="G135" i="15"/>
  <c r="G130" i="15"/>
  <c r="G91" i="15"/>
  <c r="G185" i="15"/>
  <c r="G83" i="15"/>
  <c r="G81" i="15"/>
  <c r="G95" i="15"/>
  <c r="G124" i="15"/>
  <c r="G173" i="15"/>
  <c r="G85" i="15"/>
  <c r="G96" i="15"/>
  <c r="G104" i="15"/>
  <c r="G100" i="15"/>
  <c r="G101" i="15"/>
  <c r="G71" i="15"/>
  <c r="G120" i="15"/>
  <c r="G103" i="15"/>
  <c r="G102" i="15"/>
  <c r="G60" i="15"/>
  <c r="G80" i="15"/>
  <c r="G92" i="15"/>
  <c r="G99" i="15"/>
  <c r="G154" i="15"/>
  <c r="G157" i="15"/>
  <c r="G153" i="15"/>
  <c r="G155" i="15"/>
  <c r="G156" i="15"/>
  <c r="G152" i="15"/>
  <c r="G180" i="15"/>
  <c r="G149" i="15"/>
  <c r="G194" i="15"/>
  <c r="G79" i="15"/>
  <c r="G122" i="15"/>
  <c r="G19" i="15"/>
  <c r="G163" i="15"/>
  <c r="G61" i="15"/>
  <c r="G188" i="15"/>
  <c r="G6" i="15"/>
  <c r="G41" i="15"/>
  <c r="G70" i="15"/>
  <c r="G112" i="15"/>
  <c r="G145" i="15"/>
  <c r="G175" i="15"/>
  <c r="G12" i="15"/>
  <c r="G55" i="15"/>
  <c r="G77" i="15"/>
  <c r="G116" i="15"/>
  <c r="G151" i="15"/>
  <c r="G183" i="15"/>
  <c r="G25" i="15"/>
  <c r="G65" i="15"/>
  <c r="G107" i="15"/>
  <c r="G141" i="15"/>
  <c r="G168" i="15"/>
  <c r="G193" i="15"/>
  <c r="G7" i="15"/>
  <c r="G23" i="15"/>
  <c r="G45" i="15"/>
  <c r="G62" i="15"/>
  <c r="G73" i="15"/>
  <c r="G97" i="15"/>
  <c r="G115" i="15"/>
  <c r="G137" i="15"/>
  <c r="G147" i="15"/>
  <c r="G166" i="15"/>
  <c r="G178" i="15"/>
  <c r="G192" i="15"/>
  <c r="G18" i="15"/>
  <c r="G38" i="15"/>
  <c r="G56" i="15"/>
  <c r="G68" i="15"/>
  <c r="G78" i="15"/>
  <c r="G109" i="15"/>
  <c r="G121" i="15"/>
  <c r="G142" i="15"/>
  <c r="G159" i="15"/>
  <c r="G174" i="15"/>
  <c r="G186" i="15"/>
  <c r="G16" i="15"/>
  <c r="G24" i="15"/>
  <c r="G43" i="15"/>
  <c r="G59" i="15"/>
  <c r="G66" i="15"/>
  <c r="G74" i="15"/>
  <c r="G90" i="15"/>
  <c r="G111" i="15"/>
  <c r="G117" i="15"/>
  <c r="G139" i="15"/>
  <c r="G146" i="15"/>
  <c r="G161" i="15"/>
  <c r="G172" i="15"/>
  <c r="G181" i="15"/>
  <c r="G189" i="15"/>
  <c r="G4" i="15"/>
  <c r="G15" i="15"/>
  <c r="G20" i="15"/>
  <c r="G36" i="15"/>
  <c r="G44" i="15"/>
  <c r="G57" i="15"/>
  <c r="G64" i="15"/>
  <c r="G69" i="15"/>
  <c r="G75" i="15"/>
  <c r="G89" i="15"/>
  <c r="G108" i="15"/>
  <c r="G113" i="15"/>
  <c r="G119" i="15"/>
  <c r="G138" i="15"/>
  <c r="G143" i="15"/>
  <c r="G150" i="15"/>
  <c r="G162" i="15"/>
  <c r="G169" i="15"/>
  <c r="G177" i="15"/>
  <c r="G184" i="15"/>
  <c r="G190" i="15"/>
  <c r="G3" i="15"/>
  <c r="G11" i="15"/>
  <c r="G17" i="15"/>
  <c r="G21" i="15"/>
  <c r="G35" i="15"/>
  <c r="G42" i="15"/>
  <c r="G54" i="15"/>
  <c r="G58" i="15"/>
  <c r="G63" i="15"/>
  <c r="G67" i="15"/>
  <c r="G72" i="15"/>
  <c r="G76" i="15"/>
  <c r="G82" i="15"/>
  <c r="G98" i="15"/>
  <c r="G110" i="15"/>
  <c r="G114" i="15"/>
  <c r="G118" i="15"/>
  <c r="G123" i="15"/>
  <c r="G140" i="15"/>
  <c r="G144" i="15"/>
  <c r="G148" i="15"/>
  <c r="G160" i="15"/>
  <c r="G165" i="15"/>
  <c r="G171" i="15"/>
  <c r="G176" i="15"/>
  <c r="G182" i="15"/>
  <c r="G187" i="15"/>
  <c r="G191" i="15"/>
  <c r="F2" i="15"/>
  <c r="F48" i="15"/>
  <c r="F51" i="15"/>
  <c r="F52" i="15"/>
  <c r="F47" i="15"/>
  <c r="F46" i="15"/>
  <c r="F31" i="15"/>
  <c r="F28" i="15"/>
  <c r="F30" i="15"/>
  <c r="F29" i="15"/>
  <c r="F49" i="15"/>
  <c r="F33" i="15"/>
  <c r="F53" i="15"/>
  <c r="F27" i="15"/>
  <c r="F34" i="15"/>
  <c r="F39" i="15"/>
  <c r="F40" i="15"/>
  <c r="F50" i="15"/>
  <c r="F37" i="15"/>
  <c r="F10" i="15"/>
  <c r="F26" i="15"/>
  <c r="F8" i="15"/>
  <c r="F14" i="15"/>
  <c r="F9" i="15"/>
  <c r="F5" i="15"/>
  <c r="F22" i="15"/>
  <c r="F13" i="15"/>
  <c r="F32" i="15"/>
  <c r="F86" i="15"/>
  <c r="F131" i="15"/>
  <c r="F105" i="15"/>
  <c r="F132" i="15"/>
  <c r="F130" i="15"/>
  <c r="F85" i="15"/>
  <c r="F158" i="15"/>
  <c r="F136" i="15"/>
  <c r="F134" i="15"/>
  <c r="F128" i="15"/>
  <c r="F167" i="15"/>
  <c r="F96" i="15"/>
  <c r="F124" i="15"/>
  <c r="F127" i="15"/>
  <c r="F135" i="15"/>
  <c r="F170" i="15"/>
  <c r="F81" i="15"/>
  <c r="F173" i="15"/>
  <c r="F94" i="15"/>
  <c r="F106" i="15"/>
  <c r="F164" i="15"/>
  <c r="F87" i="15"/>
  <c r="F126" i="15"/>
  <c r="F179" i="15"/>
  <c r="F133" i="15"/>
  <c r="F91" i="15"/>
  <c r="F125" i="15"/>
  <c r="F185" i="15"/>
  <c r="F92" i="15"/>
  <c r="F129" i="15"/>
  <c r="F95" i="15"/>
  <c r="F103" i="15"/>
  <c r="F88" i="15"/>
  <c r="F120" i="15"/>
  <c r="F104" i="15"/>
  <c r="F100" i="15"/>
  <c r="F71" i="15"/>
  <c r="F101" i="15"/>
  <c r="F83" i="15"/>
  <c r="F93" i="15"/>
  <c r="F60" i="15"/>
  <c r="F84" i="15"/>
  <c r="F80" i="15"/>
  <c r="F99" i="15"/>
  <c r="F102" i="15"/>
  <c r="F149" i="15"/>
  <c r="F155" i="15"/>
  <c r="F157" i="15"/>
  <c r="F153" i="15"/>
  <c r="F156" i="15"/>
  <c r="F152" i="15"/>
  <c r="F180" i="15"/>
  <c r="F154" i="15"/>
  <c r="F194" i="15"/>
  <c r="F24" i="15"/>
  <c r="F72" i="15"/>
  <c r="F123" i="15"/>
  <c r="F176" i="15"/>
  <c r="F11" i="15"/>
  <c r="F56" i="15"/>
  <c r="F108" i="15"/>
  <c r="F159" i="15"/>
  <c r="F17" i="15"/>
  <c r="F63" i="15"/>
  <c r="F116" i="15"/>
  <c r="F168" i="15"/>
  <c r="F41" i="15"/>
  <c r="F79" i="15"/>
  <c r="F143" i="15"/>
  <c r="F187" i="15"/>
  <c r="F15" i="15"/>
  <c r="F25" i="15"/>
  <c r="F61" i="15"/>
  <c r="F75" i="15"/>
  <c r="F112" i="15"/>
  <c r="F140" i="15"/>
  <c r="F162" i="15"/>
  <c r="F182" i="15"/>
  <c r="F3" i="15"/>
  <c r="F20" i="15"/>
  <c r="F44" i="15"/>
  <c r="F67" i="15"/>
  <c r="F97" i="15"/>
  <c r="F118" i="15"/>
  <c r="F147" i="15"/>
  <c r="F174" i="15"/>
  <c r="F190" i="15"/>
  <c r="F42" i="15"/>
  <c r="F57" i="15"/>
  <c r="F66" i="15"/>
  <c r="F74" i="15"/>
  <c r="F82" i="15"/>
  <c r="F110" i="15"/>
  <c r="F117" i="15"/>
  <c r="F138" i="15"/>
  <c r="F146" i="15"/>
  <c r="F160" i="15"/>
  <c r="F169" i="15"/>
  <c r="F181" i="15"/>
  <c r="F189" i="15"/>
  <c r="F7" i="15"/>
  <c r="F19" i="15"/>
  <c r="F35" i="15"/>
  <c r="F54" i="15"/>
  <c r="F62" i="15"/>
  <c r="F69" i="15"/>
  <c r="F78" i="15"/>
  <c r="F98" i="15"/>
  <c r="F113" i="15"/>
  <c r="F122" i="15"/>
  <c r="F142" i="15"/>
  <c r="F148" i="15"/>
  <c r="F165" i="15"/>
  <c r="F175" i="15"/>
  <c r="F184" i="15"/>
  <c r="F193" i="15"/>
  <c r="F6" i="15"/>
  <c r="F16" i="15"/>
  <c r="F21" i="15"/>
  <c r="F38" i="15"/>
  <c r="F45" i="15"/>
  <c r="F58" i="15"/>
  <c r="F65" i="15"/>
  <c r="F70" i="15"/>
  <c r="F76" i="15"/>
  <c r="F90" i="15"/>
  <c r="F109" i="15"/>
  <c r="F114" i="15"/>
  <c r="F121" i="15"/>
  <c r="F139" i="15"/>
  <c r="F144" i="15"/>
  <c r="F151" i="15"/>
  <c r="F163" i="15"/>
  <c r="F171" i="15"/>
  <c r="F178" i="15"/>
  <c r="F186" i="15"/>
  <c r="F191" i="15"/>
  <c r="F4" i="15"/>
  <c r="F12" i="15"/>
  <c r="F18" i="15"/>
  <c r="F23" i="15"/>
  <c r="F36" i="15"/>
  <c r="F43" i="15"/>
  <c r="F55" i="15"/>
  <c r="F59" i="15"/>
  <c r="F64" i="15"/>
  <c r="F68" i="15"/>
  <c r="F73" i="15"/>
  <c r="F77" i="15"/>
  <c r="F89" i="15"/>
  <c r="F107" i="15"/>
  <c r="F111" i="15"/>
  <c r="F115" i="15"/>
  <c r="F119" i="15"/>
  <c r="F137" i="15"/>
  <c r="F141" i="15"/>
  <c r="F145" i="15"/>
  <c r="F150" i="15"/>
  <c r="F161" i="15"/>
  <c r="F166" i="15"/>
  <c r="F172" i="15"/>
  <c r="F177" i="15"/>
  <c r="F183" i="15"/>
  <c r="F188" i="15"/>
  <c r="F192" i="15"/>
  <c r="AH2" i="15"/>
  <c r="AI2" i="15"/>
  <c r="AJ2" i="15"/>
  <c r="AK2" i="15"/>
  <c r="AL2" i="15"/>
  <c r="AM2" i="15"/>
  <c r="AN2" i="15"/>
  <c r="AO2" i="15"/>
  <c r="AP2" i="15"/>
  <c r="AQ2" i="15"/>
  <c r="AR2" i="15"/>
  <c r="AS2" i="15"/>
  <c r="AT2" i="15"/>
  <c r="AU2" i="15"/>
  <c r="AV2" i="15"/>
  <c r="AW2" i="15"/>
  <c r="AX2" i="15"/>
  <c r="AY2" i="15"/>
  <c r="AZ2" i="15"/>
  <c r="BA2" i="15"/>
  <c r="BB2" i="15"/>
  <c r="BC2" i="15"/>
  <c r="BD2" i="15"/>
  <c r="BE2" i="15"/>
  <c r="BF2" i="15"/>
  <c r="BG2" i="15"/>
  <c r="BH2" i="15"/>
  <c r="BI2" i="15"/>
  <c r="BJ2" i="15"/>
  <c r="BK2" i="15"/>
  <c r="BL2" i="15"/>
  <c r="BM2" i="15"/>
  <c r="BN2" i="15"/>
  <c r="BO2" i="15"/>
  <c r="BP2" i="15"/>
  <c r="BQ2" i="15"/>
  <c r="BR2" i="15"/>
  <c r="BS2" i="15"/>
  <c r="BT2" i="15"/>
  <c r="BU2" i="15"/>
  <c r="BV2" i="15"/>
  <c r="BW2" i="15"/>
  <c r="M10" i="4"/>
  <c r="N10" i="4"/>
  <c r="O10" i="4"/>
  <c r="P10" i="4"/>
  <c r="Q10" i="4"/>
  <c r="R10" i="4"/>
  <c r="S10" i="4"/>
  <c r="T10" i="4"/>
  <c r="U10" i="4"/>
  <c r="V10" i="4"/>
  <c r="B21" i="19"/>
  <c r="C21" i="19"/>
  <c r="D21" i="19"/>
</calcChain>
</file>

<file path=xl/comments1.xml><?xml version="1.0" encoding="utf-8"?>
<comments xmlns="http://schemas.openxmlformats.org/spreadsheetml/2006/main">
  <authors>
    <author>Felix Appiah Ankuma</author>
  </authors>
  <commentList>
    <comment ref="K52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2011 training starts
</t>
        </r>
      </text>
    </comment>
    <comment ref="W52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Jan 2012 Training starts</t>
        </r>
      </text>
    </comment>
    <comment ref="AI52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2013 Training starts </t>
        </r>
      </text>
    </comment>
    <comment ref="K53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Formula is picking the maximum HCT for the year for Training traget calculations</t>
        </r>
      </text>
    </comment>
    <comment ref="W53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Formula is picking the maximum HCT for the year for Training traget calculations</t>
        </r>
      </text>
    </comment>
    <comment ref="AI53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Formula is picking the maximum HCT for the year for Training traget calculations</t>
        </r>
      </text>
    </comment>
    <comment ref="AU53" authorId="0">
      <text>
        <r>
          <rPr>
            <b/>
            <sz val="8"/>
            <color indexed="81"/>
            <rFont val="Tahoma"/>
            <family val="2"/>
          </rPr>
          <t>Felix Appiah Ankuma:</t>
        </r>
        <r>
          <rPr>
            <sz val="8"/>
            <color indexed="81"/>
            <rFont val="Tahoma"/>
            <family val="2"/>
          </rPr>
          <t xml:space="preserve">
Formula is picking the maximum HCT for the year for Training traget calculations</t>
        </r>
      </text>
    </comment>
  </commentList>
</comments>
</file>

<file path=xl/comments2.xml><?xml version="1.0" encoding="utf-8"?>
<comments xmlns="http://schemas.openxmlformats.org/spreadsheetml/2006/main">
  <authors>
    <author>1104125</author>
  </authors>
  <commentList>
    <comment ref="B7" authorId="0">
      <text>
        <r>
          <rPr>
            <b/>
            <sz val="8"/>
            <color indexed="81"/>
            <rFont val="Tahoma"/>
            <family val="2"/>
          </rPr>
          <t>1104125:</t>
        </r>
        <r>
          <rPr>
            <sz val="8"/>
            <color indexed="81"/>
            <rFont val="Tahoma"/>
            <family val="2"/>
          </rPr>
          <t xml:space="preserve">
Sat is a working day of 2.75hrs</t>
        </r>
      </text>
    </comment>
    <comment ref="B31" authorId="0">
      <text>
        <r>
          <rPr>
            <b/>
            <sz val="8"/>
            <color indexed="81"/>
            <rFont val="Tahoma"/>
            <family val="2"/>
          </rPr>
          <t>1104125:</t>
        </r>
        <r>
          <rPr>
            <sz val="8"/>
            <color indexed="81"/>
            <rFont val="Tahoma"/>
            <family val="2"/>
          </rPr>
          <t xml:space="preserve">
Sat is a working day of 2.75hrs</t>
        </r>
      </text>
    </comment>
  </commentList>
</comments>
</file>

<file path=xl/sharedStrings.xml><?xml version="1.0" encoding="utf-8"?>
<sst xmlns="http://schemas.openxmlformats.org/spreadsheetml/2006/main" count="775" uniqueCount="470">
  <si>
    <t>Employed Worker</t>
  </si>
  <si>
    <t>Non-employed Worker</t>
  </si>
  <si>
    <t>Total Headcount</t>
  </si>
  <si>
    <t>Customer production staff</t>
  </si>
  <si>
    <t>Non-customer production staff</t>
  </si>
  <si>
    <t>Span of Control</t>
  </si>
  <si>
    <t>Number Of Females</t>
  </si>
  <si>
    <t>Number Of Males</t>
  </si>
  <si>
    <t>Number Of People Managers</t>
  </si>
  <si>
    <t>Month</t>
  </si>
  <si>
    <t>% of Non-employed workforce</t>
  </si>
  <si>
    <t>No Of Processors</t>
  </si>
  <si>
    <t>No Of Non Processors</t>
  </si>
  <si>
    <t>Available CUR</t>
  </si>
  <si>
    <t>Standard CUR</t>
  </si>
  <si>
    <t>Total Working Hours</t>
  </si>
  <si>
    <t>Actual Productivity</t>
  </si>
  <si>
    <t>% Overtime</t>
  </si>
  <si>
    <t>Total HCT</t>
  </si>
  <si>
    <t>Working Hours (Monthly)</t>
  </si>
  <si>
    <t>Meeting Hours (Monthly)</t>
  </si>
  <si>
    <t>Insert</t>
  </si>
  <si>
    <t>Mandatory E-Learning</t>
  </si>
  <si>
    <t>No Of Staff Not Completed</t>
  </si>
  <si>
    <t>Completion Rate %</t>
  </si>
  <si>
    <t>Annual Leave Days Entitled</t>
  </si>
  <si>
    <t>Monthly Leave Days Entitled</t>
  </si>
  <si>
    <t>Cummulative Leave Days Taken</t>
  </si>
  <si>
    <t>Leave Days Taken in the Month</t>
  </si>
  <si>
    <t>Block Leave Monitor</t>
  </si>
  <si>
    <t>Staff Completed</t>
  </si>
  <si>
    <t>Monthly Leave Days Entitled(Cumm)</t>
  </si>
  <si>
    <t>Leave Monitor</t>
  </si>
  <si>
    <t>Staff Not Completed</t>
  </si>
  <si>
    <t>Cumm. % No. Of Staff Completed</t>
  </si>
  <si>
    <t>Cumm. Staff Completed</t>
  </si>
  <si>
    <t>Monthly Turnover</t>
  </si>
  <si>
    <t>Attrition Rate</t>
  </si>
  <si>
    <t>Volumes</t>
  </si>
  <si>
    <t>Volumes (SWSR)</t>
  </si>
  <si>
    <t>Volumes (RF Monthly)</t>
  </si>
  <si>
    <t>Volumes (Products)</t>
  </si>
  <si>
    <t>Volumes (SWSR) by Country</t>
  </si>
  <si>
    <t>CDI</t>
  </si>
  <si>
    <t>Volumes By Product</t>
  </si>
  <si>
    <t>Monday</t>
  </si>
  <si>
    <t>Tuesday</t>
  </si>
  <si>
    <t>Wednesday</t>
  </si>
  <si>
    <t>Thursday</t>
  </si>
  <si>
    <t>Friday</t>
  </si>
  <si>
    <t>Interday Volumes Flow</t>
  </si>
  <si>
    <t>Intraday Volumes Flow</t>
  </si>
  <si>
    <t>Rejects</t>
  </si>
  <si>
    <t>% Rejects</t>
  </si>
  <si>
    <t>Total Volumes</t>
  </si>
  <si>
    <t>Total Reject</t>
  </si>
  <si>
    <t>% Total Rejects</t>
  </si>
  <si>
    <t>Pass 2 errors</t>
  </si>
  <si>
    <t>Pass 1 errors</t>
  </si>
  <si>
    <t>Customer Complaints</t>
  </si>
  <si>
    <t>Total</t>
  </si>
  <si>
    <t>Overall Accuracy Rate</t>
  </si>
  <si>
    <t>HCT Correctness Check</t>
  </si>
  <si>
    <t>24Hrs Resolution</t>
  </si>
  <si>
    <t>% 24Hr Resolution</t>
  </si>
  <si>
    <t>Total No. Of Helpline Queries</t>
  </si>
  <si>
    <t>Backlog</t>
  </si>
  <si>
    <t>TAT Compliance</t>
  </si>
  <si>
    <t>TAT Compliance/Backlog</t>
  </si>
  <si>
    <t>Query Resolution</t>
  </si>
  <si>
    <t>Weighted Volume (SWSR) by Country</t>
  </si>
  <si>
    <t>HCT by WV</t>
  </si>
  <si>
    <t xml:space="preserve">Training Hours Cumulative </t>
  </si>
  <si>
    <t>Training Hours Cumulative Target</t>
  </si>
  <si>
    <t>Earned Time (Weighted Vol)</t>
  </si>
  <si>
    <t>Attrition (Previous 12 months)</t>
  </si>
  <si>
    <t>Baseline Hours (Actual Available Hours)</t>
  </si>
  <si>
    <t>No. Of Processors (FTE)</t>
  </si>
  <si>
    <t>No. Of Processors (NFTE)</t>
  </si>
  <si>
    <t>Processors HCT Correctness Check</t>
  </si>
  <si>
    <t>Employed Worker (FTE)</t>
  </si>
  <si>
    <t>Non-employed Worker (NFTE)</t>
  </si>
  <si>
    <t>Available Hours (Loss/ Gain)</t>
  </si>
  <si>
    <t>Available Days (Loss/ Gain)</t>
  </si>
  <si>
    <t>% Days Taken</t>
  </si>
  <si>
    <t>Male : Female Ratio</t>
  </si>
  <si>
    <t>CM</t>
  </si>
  <si>
    <t>GM</t>
  </si>
  <si>
    <t>GH</t>
  </si>
  <si>
    <t>NG</t>
  </si>
  <si>
    <t>SL</t>
  </si>
  <si>
    <t>After 4pm</t>
  </si>
  <si>
    <t>Jan</t>
  </si>
  <si>
    <t>Feb</t>
  </si>
  <si>
    <t>Mar</t>
  </si>
  <si>
    <t>Apr</t>
  </si>
  <si>
    <t>May</t>
  </si>
  <si>
    <t>Jun</t>
  </si>
  <si>
    <t xml:space="preserve">Unplanned Leave (e.g. Sick leave) </t>
  </si>
  <si>
    <t>Maker Accuracy</t>
  </si>
  <si>
    <t>Checker Accuracy</t>
  </si>
  <si>
    <t>2. We will pay money in the correct currency.</t>
  </si>
  <si>
    <t>3. We will pay money from and to the correct accounts.</t>
  </si>
  <si>
    <t>4. We will send money to the correct bank.</t>
  </si>
  <si>
    <t>5. We will not duplicate processing of a customer’s instruction.</t>
  </si>
  <si>
    <t>6. We will reverse incoming funds only after the customer has given permission.</t>
  </si>
  <si>
    <t>7. We will send transaction documents to the correct bank.</t>
  </si>
  <si>
    <t>8. We will follow the terms and conditions of each transaction.</t>
  </si>
  <si>
    <t>9. We will process instructions on the day the customer requires.</t>
  </si>
  <si>
    <t>10. We will issue transaction documents with no discrepancies or omissions.</t>
  </si>
  <si>
    <t>11. We will identify all transaction documentation discrepancies.</t>
  </si>
  <si>
    <t>12. We will settle documentary transactions only when authorized by the customer.</t>
  </si>
  <si>
    <t>13. We will only charge fees that are clearly approved.</t>
  </si>
  <si>
    <t>14. We will not disburse a loan without the customer’s written permission.</t>
  </si>
  <si>
    <t>15. We will capture customer data without error or omission.</t>
  </si>
  <si>
    <t>16. We will not violate customer confidentiality.</t>
  </si>
  <si>
    <t>17. We will use the customer’s correct mailing address for written communication.</t>
  </si>
  <si>
    <t>18. The customer will be provided full and accurate responses to enquiries and complaints.</t>
  </si>
  <si>
    <t>Jul</t>
  </si>
  <si>
    <t>Blunder</t>
  </si>
  <si>
    <t>Aug</t>
  </si>
  <si>
    <t>Sep</t>
  </si>
  <si>
    <t>Oct</t>
  </si>
  <si>
    <t>Nov</t>
  </si>
  <si>
    <t>Dec</t>
  </si>
  <si>
    <t>1. When making payments we will pay the correct amount required.</t>
  </si>
  <si>
    <t>Parameters</t>
  </si>
  <si>
    <t>Daily Standard Working Hours</t>
  </si>
  <si>
    <t>Monthly Standard Working Hours</t>
  </si>
  <si>
    <t>Normal Working Hours</t>
  </si>
  <si>
    <t>CUR, PROD</t>
  </si>
  <si>
    <t>Trend from</t>
  </si>
  <si>
    <t>% Volume (SWSR) by Country</t>
  </si>
  <si>
    <t>Training Hours (Monthly)</t>
  </si>
  <si>
    <t>Training Hours (Monthly) - Processors</t>
  </si>
  <si>
    <t>Training Hours (Monthly) - Non Processors</t>
  </si>
  <si>
    <t>Select Dashboard month</t>
  </si>
  <si>
    <t>Total HCT by WV</t>
  </si>
  <si>
    <t>Overtime Hours Point</t>
  </si>
  <si>
    <t>Working Days</t>
  </si>
  <si>
    <t>Expected Working Hours</t>
  </si>
  <si>
    <t>Country Number</t>
  </si>
  <si>
    <t>Total Working Days (Total Baseline/Daily Baseline)</t>
  </si>
  <si>
    <t>Expected Working Hours(TWDays*Daily EWH)</t>
  </si>
  <si>
    <t>Standard Available Hours (HCT*SWH Monthly)</t>
  </si>
  <si>
    <t>Attrition</t>
  </si>
  <si>
    <t>Do Not Edit Any Of the Formulas Above</t>
  </si>
  <si>
    <t>Dashboard Graph Console</t>
  </si>
  <si>
    <t>Copy &amp; Paste from below</t>
  </si>
  <si>
    <t>Unit</t>
  </si>
  <si>
    <t>FTE</t>
  </si>
  <si>
    <t>Required FTE</t>
  </si>
  <si>
    <t>Actual FTE</t>
  </si>
  <si>
    <t>Summary Capacity Requirements</t>
  </si>
  <si>
    <t>Actual</t>
  </si>
  <si>
    <t>Insert % Forecast</t>
  </si>
  <si>
    <t>Departments</t>
  </si>
  <si>
    <t>Account Sevices</t>
  </si>
  <si>
    <t>Cards Services</t>
  </si>
  <si>
    <t>Customer Services</t>
  </si>
  <si>
    <t>CB Lending Operations</t>
  </si>
  <si>
    <t>TMU</t>
  </si>
  <si>
    <t>Account Reconciliations</t>
  </si>
  <si>
    <t>CMO</t>
  </si>
  <si>
    <t>Trade Services</t>
  </si>
  <si>
    <t>LPU</t>
  </si>
  <si>
    <t>FMO</t>
  </si>
  <si>
    <t>Select Department</t>
  </si>
  <si>
    <t>Function</t>
  </si>
  <si>
    <t>CBO</t>
  </si>
  <si>
    <t>WBO</t>
  </si>
  <si>
    <t>Average</t>
  </si>
  <si>
    <t>Standard Capacity Utilization %</t>
  </si>
  <si>
    <t>Dashboard month</t>
  </si>
  <si>
    <t>BOT</t>
  </si>
  <si>
    <t>KEN</t>
  </si>
  <si>
    <t>TZA</t>
  </si>
  <si>
    <t>UGA</t>
  </si>
  <si>
    <t>ZAM</t>
  </si>
  <si>
    <t>ZAR</t>
  </si>
  <si>
    <t>Spoke Country 1</t>
  </si>
  <si>
    <t>Spoke Country 2</t>
  </si>
  <si>
    <t>Spoke Country 3</t>
  </si>
  <si>
    <t>Spoke Country 4</t>
  </si>
  <si>
    <t>Spoke Country 5</t>
  </si>
  <si>
    <t>Spoke Country 6</t>
  </si>
  <si>
    <t>Please Select Hub</t>
  </si>
  <si>
    <t>GSSC Nairobi</t>
  </si>
  <si>
    <t>GSSC Accra</t>
  </si>
  <si>
    <t>Pick data from the RF Monthly Report From PS Timing Tool</t>
  </si>
  <si>
    <t>Pick data from the Errors &amp; Reject Monthly Report From PS Timing Tool</t>
  </si>
  <si>
    <t xml:space="preserve">Pick data from Customer Service Monthly Report </t>
  </si>
  <si>
    <t>Pick data from Manual Daily Tracker for Backlog</t>
  </si>
  <si>
    <t>Insert % Country Specific Forecast</t>
  </si>
  <si>
    <t>Flat Percentage Forecast</t>
  </si>
  <si>
    <t>Multiple Percentage Forecast</t>
  </si>
  <si>
    <t>Pick data from the CUR Report From PS Timing Tool</t>
  </si>
  <si>
    <t>WV Check</t>
  </si>
  <si>
    <t>Average HCT</t>
  </si>
  <si>
    <r>
      <rPr>
        <b/>
        <sz val="11"/>
        <color rgb="FFFF0000"/>
        <rFont val="Calibri"/>
        <family val="2"/>
        <scheme val="minor"/>
      </rPr>
      <t>Under (-)</t>
    </r>
    <r>
      <rPr>
        <b/>
        <sz val="11"/>
        <color theme="0"/>
        <rFont val="Calibri"/>
        <family val="2"/>
        <scheme val="minor"/>
      </rPr>
      <t xml:space="preserve"> or excess (+) Capacity</t>
    </r>
  </si>
  <si>
    <r>
      <rPr>
        <b/>
        <sz val="11"/>
        <color rgb="FFFF0000"/>
        <rFont val="Calibri"/>
        <family val="2"/>
        <scheme val="minor"/>
      </rPr>
      <t xml:space="preserve">Under (-) </t>
    </r>
    <r>
      <rPr>
        <b/>
        <sz val="11"/>
        <color theme="0"/>
        <rFont val="Calibri"/>
        <family val="2"/>
        <scheme val="minor"/>
      </rPr>
      <t>or excess (+) Capacity</t>
    </r>
  </si>
  <si>
    <t>Cost per Weighted Volume Analysis</t>
  </si>
  <si>
    <t>WV/Processor HCT</t>
  </si>
  <si>
    <t>Standard WV per Processor HCT</t>
  </si>
  <si>
    <t>Total Cost - USD ('1000)</t>
  </si>
  <si>
    <t>Staff Cost - USD ('1000)</t>
  </si>
  <si>
    <t>Other Cost - USD ('1000)</t>
  </si>
  <si>
    <t>Staff Cost per Weighted Volume</t>
  </si>
  <si>
    <t>Details</t>
  </si>
  <si>
    <t>Current Working Time</t>
  </si>
  <si>
    <t>Yearly</t>
  </si>
  <si>
    <t>Man hours</t>
  </si>
  <si>
    <t>Hours per week</t>
  </si>
  <si>
    <t>Calendar Days</t>
  </si>
  <si>
    <t>calendar days x 7.75 hrs per day</t>
  </si>
  <si>
    <t>Sundays</t>
  </si>
  <si>
    <t>sundays x 7.75 hrs per day</t>
  </si>
  <si>
    <t>Saturdays</t>
  </si>
  <si>
    <t>saturdays x 5hrs per day (2.75 hrs sat work hours)</t>
  </si>
  <si>
    <t>PH</t>
  </si>
  <si>
    <t>National Holidays</t>
  </si>
  <si>
    <t>9 days + NYD 2.75 hrs</t>
  </si>
  <si>
    <t>NYD (2.75hrs)</t>
  </si>
  <si>
    <t>Paid Leave, Days</t>
  </si>
  <si>
    <t>avg leave x 7.75 hrs per day</t>
  </si>
  <si>
    <t>Good Friday</t>
  </si>
  <si>
    <t>Unplanned absence, e.g. Medical</t>
  </si>
  <si>
    <t>avg absence x 7.75hrs</t>
  </si>
  <si>
    <t>Easter Monday</t>
  </si>
  <si>
    <t>Training Days</t>
  </si>
  <si>
    <t>training allocation x 7.75 hrs per day</t>
  </si>
  <si>
    <t>Labour day</t>
  </si>
  <si>
    <t>Attendance days per person</t>
  </si>
  <si>
    <t>Madaraka day</t>
  </si>
  <si>
    <t>Standard working day</t>
  </si>
  <si>
    <t>Idd ul Fitr</t>
  </si>
  <si>
    <t>Saturday offset per day</t>
  </si>
  <si>
    <t>Allowance for Team Meeting time (@ 15min/day)</t>
  </si>
  <si>
    <t>Moi Day</t>
  </si>
  <si>
    <r>
      <t xml:space="preserve">Allowance for Reviews, Projects, One on One Feedbacks, Appraisals(@1hr./week), hrs. </t>
    </r>
    <r>
      <rPr>
        <vertAlign val="superscript"/>
        <sz val="10"/>
        <rFont val="Arial"/>
        <family val="2"/>
      </rPr>
      <t>4</t>
    </r>
  </si>
  <si>
    <t>Kenyatta day</t>
  </si>
  <si>
    <t>Production time per employee</t>
  </si>
  <si>
    <t>Jamhuri day</t>
  </si>
  <si>
    <t>Boxing day</t>
  </si>
  <si>
    <t>Days per mth</t>
  </si>
  <si>
    <t>Hrs per mth</t>
  </si>
  <si>
    <t>Mins per mth</t>
  </si>
  <si>
    <t>Production time per Month, per Person</t>
  </si>
  <si>
    <t>New Year’s Day</t>
  </si>
  <si>
    <r>
      <t>1</t>
    </r>
    <r>
      <rPr>
        <vertAlign val="superscript"/>
        <sz val="10"/>
        <color indexed="8"/>
        <rFont val="Tahoma"/>
        <family val="2"/>
      </rPr>
      <t>st</t>
    </r>
    <r>
      <rPr>
        <sz val="10"/>
        <color indexed="8"/>
        <rFont val="Tahoma"/>
        <family val="2"/>
      </rPr>
      <t xml:space="preserve"> January</t>
    </r>
  </si>
  <si>
    <t>Independence Day</t>
  </si>
  <si>
    <r>
      <t>6</t>
    </r>
    <r>
      <rPr>
        <vertAlign val="superscript"/>
        <sz val="10"/>
        <color indexed="8"/>
        <rFont val="Tahoma"/>
        <family val="2"/>
      </rPr>
      <t>th</t>
    </r>
    <r>
      <rPr>
        <sz val="10"/>
        <color indexed="8"/>
        <rFont val="Tahoma"/>
        <family val="2"/>
      </rPr>
      <t xml:space="preserve"> March</t>
    </r>
  </si>
  <si>
    <t>-</t>
  </si>
  <si>
    <r>
      <t>25</t>
    </r>
    <r>
      <rPr>
        <vertAlign val="superscript"/>
        <sz val="10"/>
        <color indexed="8"/>
        <rFont val="Tahoma"/>
        <family val="2"/>
      </rPr>
      <t>th</t>
    </r>
    <r>
      <rPr>
        <sz val="10"/>
        <color indexed="8"/>
        <rFont val="Tahoma"/>
        <family val="2"/>
      </rPr>
      <t xml:space="preserve"> April</t>
    </r>
  </si>
  <si>
    <t>May Day</t>
  </si>
  <si>
    <t>Africa Union Day</t>
  </si>
  <si>
    <r>
      <t>25</t>
    </r>
    <r>
      <rPr>
        <vertAlign val="superscript"/>
        <sz val="10"/>
        <color indexed="8"/>
        <rFont val="Tahoma"/>
        <family val="2"/>
      </rPr>
      <t>th</t>
    </r>
    <r>
      <rPr>
        <sz val="10"/>
        <color indexed="8"/>
        <rFont val="Tahoma"/>
        <family val="2"/>
      </rPr>
      <t xml:space="preserve"> May</t>
    </r>
  </si>
  <si>
    <t>Republic Holiday</t>
  </si>
  <si>
    <r>
      <t>1</t>
    </r>
    <r>
      <rPr>
        <vertAlign val="superscript"/>
        <sz val="10"/>
        <color indexed="8"/>
        <rFont val="Tahoma"/>
        <family val="2"/>
      </rPr>
      <t>st</t>
    </r>
    <r>
      <rPr>
        <sz val="10"/>
        <color indexed="8"/>
        <rFont val="Tahoma"/>
        <family val="2"/>
      </rPr>
      <t xml:space="preserve"> July</t>
    </r>
  </si>
  <si>
    <t>**Eid-Al-Fitr</t>
  </si>
  <si>
    <t>Founder’s Day</t>
  </si>
  <si>
    <t>21st September</t>
  </si>
  <si>
    <t>**Eid-Al-Ahda</t>
  </si>
  <si>
    <t xml:space="preserve">6th November (Varies)  </t>
  </si>
  <si>
    <t>Farmers’ Day</t>
  </si>
  <si>
    <t>Christmas Day</t>
  </si>
  <si>
    <r>
      <t>25</t>
    </r>
    <r>
      <rPr>
        <vertAlign val="superscript"/>
        <sz val="10"/>
        <color indexed="8"/>
        <rFont val="Tahoma"/>
        <family val="2"/>
      </rPr>
      <t>th</t>
    </r>
    <r>
      <rPr>
        <sz val="10"/>
        <color indexed="8"/>
        <rFont val="Tahoma"/>
        <family val="2"/>
      </rPr>
      <t xml:space="preserve"> December</t>
    </r>
  </si>
  <si>
    <t>Boxing Day</t>
  </si>
  <si>
    <t>GSSC Nairobi - Working Time Calculation</t>
  </si>
  <si>
    <t>GSSC Accra - Working Time Calculation</t>
  </si>
  <si>
    <t>Volumes (FileNet)</t>
  </si>
  <si>
    <t>Within the period</t>
  </si>
  <si>
    <t>Static Data Input/ Amendments/limits</t>
  </si>
  <si>
    <t>Account Opening</t>
  </si>
  <si>
    <t>Standing orders</t>
  </si>
  <si>
    <t>Cheques issuance</t>
  </si>
  <si>
    <t>ADC ( Ibanking / Mbanking/ Estatement</t>
  </si>
  <si>
    <t>Fixed Deposit Request set-up's</t>
  </si>
  <si>
    <t>Financial Transactions</t>
  </si>
  <si>
    <t>No. of Signatures Captured</t>
  </si>
  <si>
    <t>11:01am - 2pm</t>
  </si>
  <si>
    <t>2:01pm - 4:00pm</t>
  </si>
  <si>
    <t>8:01am - 11am</t>
  </si>
  <si>
    <t>COSTS ELIMINATED</t>
  </si>
  <si>
    <t>COSTS INCURRED NOT BUDGETED</t>
  </si>
  <si>
    <t>Item Description</t>
  </si>
  <si>
    <t>Per annum $ impact</t>
  </si>
  <si>
    <t>Cumulative $ impact</t>
  </si>
  <si>
    <t xml:space="preserve"> </t>
  </si>
  <si>
    <t>Loss/Month</t>
  </si>
  <si>
    <t>Cummulative loss</t>
  </si>
  <si>
    <t>Point Zero Target</t>
  </si>
  <si>
    <t>50% Gap</t>
  </si>
  <si>
    <t>Accuracy</t>
  </si>
  <si>
    <t>Standard CUR and Proposed HCT Modelling</t>
  </si>
  <si>
    <t>Current HCT</t>
  </si>
  <si>
    <t>Current Standard CUR</t>
  </si>
  <si>
    <t>Required HCT</t>
  </si>
  <si>
    <t>Proposed New HCT</t>
  </si>
  <si>
    <t>Eventual Standard CUR</t>
  </si>
  <si>
    <t>Amend to see the results</t>
  </si>
  <si>
    <t>Block Leave Calendar</t>
  </si>
  <si>
    <t>Losses</t>
  </si>
  <si>
    <t>Loss/Month (USD)</t>
  </si>
  <si>
    <t>Cummulative loss (USD)</t>
  </si>
  <si>
    <t>zzz</t>
  </si>
  <si>
    <t>Average Working Days</t>
  </si>
  <si>
    <t>% Volumes By Product</t>
  </si>
  <si>
    <t>Total Staff Working on H'days &amp; Weekends</t>
  </si>
  <si>
    <t>Standard Working Days</t>
  </si>
  <si>
    <t>ESAU Formula</t>
  </si>
  <si>
    <t>Calculated ESAU Rating</t>
  </si>
  <si>
    <t>EE = ESAU Error</t>
  </si>
  <si>
    <t>In this case, EE = 0.07; Productivity = 105.64%</t>
  </si>
  <si>
    <t>Calculated ESAU Rating = S</t>
  </si>
  <si>
    <t>ESAU Rating</t>
  </si>
  <si>
    <t>In this case, CUR = 84.08</t>
  </si>
  <si>
    <r>
      <t xml:space="preserve">Due to CUR less than 90%, </t>
    </r>
    <r>
      <rPr>
        <b/>
        <sz val="10"/>
        <rFont val="Arial"/>
        <family val="2"/>
      </rPr>
      <t>final ESAU rating = A</t>
    </r>
  </si>
  <si>
    <t>SWSR Formula</t>
  </si>
  <si>
    <t>SWSR Productivity</t>
  </si>
  <si>
    <r>
      <t xml:space="preserve">SWSR Productivity = </t>
    </r>
    <r>
      <rPr>
        <u/>
        <sz val="10"/>
        <rFont val="Helvetica"/>
        <family val="2"/>
      </rPr>
      <t xml:space="preserve">                                   Earned Time                             </t>
    </r>
    <r>
      <rPr>
        <sz val="10"/>
        <rFont val="Helvetica"/>
        <family val="2"/>
      </rPr>
      <t xml:space="preserve">  X 100</t>
    </r>
  </si>
  <si>
    <t xml:space="preserve">                     </t>
  </si>
  <si>
    <t xml:space="preserve">                  Staff Working Days x Std working hours(Based on Employee Type)</t>
  </si>
  <si>
    <r>
      <t xml:space="preserve">SWSR Productivity = </t>
    </r>
    <r>
      <rPr>
        <u/>
        <sz val="10"/>
        <rFont val="Helvetica"/>
        <family val="2"/>
      </rPr>
      <t xml:space="preserve">                    412                    </t>
    </r>
    <r>
      <rPr>
        <sz val="10"/>
        <rFont val="Helvetica"/>
        <family val="2"/>
      </rPr>
      <t xml:space="preserve">  X 100</t>
    </r>
  </si>
  <si>
    <t xml:space="preserve">  1 x (7.5 x 60)</t>
  </si>
  <si>
    <t>SWSR Productivity = 91.56%</t>
  </si>
  <si>
    <t>ESAU Error</t>
  </si>
  <si>
    <r>
      <t xml:space="preserve">ESAU Error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P1 Maker+P2 Maker+CC Maker+ [3 x (P2 Checker + CC Checker)]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Earned Time</t>
    </r>
  </si>
  <si>
    <t>Total Volume x Σ Earned Time</t>
  </si>
  <si>
    <r>
      <t xml:space="preserve">ESAU Error (Act A)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15</t>
    </r>
  </si>
  <si>
    <r>
      <t xml:space="preserve">ESAU Error (Act B)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120</t>
    </r>
  </si>
  <si>
    <r>
      <t xml:space="preserve">ESAU Error (Act C)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54</t>
    </r>
  </si>
  <si>
    <t xml:space="preserve">                                           5 x 412</t>
  </si>
  <si>
    <t xml:space="preserve">                                           2 x 412</t>
  </si>
  <si>
    <t xml:space="preserve">                                           3 x 412</t>
  </si>
  <si>
    <t>ESAU Error (Act A) = 0.00</t>
  </si>
  <si>
    <t>ESAU Error (Act B) = 0.00</t>
  </si>
  <si>
    <t>ESAU Error (Act C) = 0.00</t>
  </si>
  <si>
    <r>
      <t xml:space="preserve">ESAU Error (Act D)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11</t>
    </r>
  </si>
  <si>
    <r>
      <t xml:space="preserve">ESAU Error (Act E)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11</t>
    </r>
  </si>
  <si>
    <r>
      <t xml:space="preserve">ESAU Error (Act F)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28</t>
    </r>
  </si>
  <si>
    <t xml:space="preserve">                                           11 x 412</t>
  </si>
  <si>
    <t xml:space="preserve">                                           14 x 412</t>
  </si>
  <si>
    <t>ESAU Error (Act D) = 0.00</t>
  </si>
  <si>
    <t>ESAU Error (Act E) = 0.00</t>
  </si>
  <si>
    <t>ESAU Error (Act F) = 0.00</t>
  </si>
  <si>
    <r>
      <t xml:space="preserve">ESAU Error (Act G)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1+0+0+ [3 x (1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140</t>
    </r>
  </si>
  <si>
    <t xml:space="preserve">                                           20 x 412</t>
  </si>
  <si>
    <t>ESAU Error (Act G) = 0.07</t>
  </si>
  <si>
    <t>Total ESAU Error = 0.00 + 0.00 + 0.00 + 0.00 + 0.00 + 0.00 + 0.07</t>
  </si>
  <si>
    <t>Total ESAU Error = 0.07</t>
  </si>
  <si>
    <t>SWSR Error</t>
  </si>
  <si>
    <r>
      <t xml:space="preserve">SWSR Error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P1 Maker+P2 Maker+CC Maker - P1 Checker + [3 x (P2 Checker + CC Checker)]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Earned Time</t>
    </r>
  </si>
  <si>
    <r>
      <t xml:space="preserve">SWSR Error (Act A)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0+0+0-0+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15</t>
    </r>
  </si>
  <si>
    <r>
      <t xml:space="preserve">SWSR Error (Act B)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0+0+0-0+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120</t>
    </r>
  </si>
  <si>
    <r>
      <t xml:space="preserve">SWSR Error (Act C)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0+0+0-0+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54</t>
    </r>
  </si>
  <si>
    <t>SWSR Error (Act A) = 0</t>
  </si>
  <si>
    <t>SWSR Error (Act B) = 0</t>
  </si>
  <si>
    <t>SWSR Error (Act C) = 0.00</t>
  </si>
  <si>
    <r>
      <t xml:space="preserve">SWSR Error (Act D)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0+0+0-1+ [3 x (0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11</t>
    </r>
  </si>
  <si>
    <r>
      <t xml:space="preserve">SWSR Error (Act E)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0+0+0-0+ [3 x (0 + 1)]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11</t>
    </r>
  </si>
  <si>
    <r>
      <t xml:space="preserve">SWSR Error (Act F) = </t>
    </r>
    <r>
      <rPr>
        <u/>
        <sz val="10"/>
        <rFont val="Helvetica"/>
        <family val="2"/>
      </rPr>
      <t>[0+0+0-0+ [3 x (0 + 0)]] x 28</t>
    </r>
  </si>
  <si>
    <t>SWSR Error (Act D) = 0.00</t>
  </si>
  <si>
    <t>SWSR Error (Act E) = 0.00</t>
  </si>
  <si>
    <t>SWSR Error (Act F) = 0.00</t>
  </si>
  <si>
    <r>
      <t xml:space="preserve">SWSR Error (Act G) = </t>
    </r>
    <r>
      <rPr>
        <b/>
        <u/>
        <sz val="10"/>
        <rFont val="Helvetica"/>
        <family val="2"/>
      </rPr>
      <t>[</t>
    </r>
    <r>
      <rPr>
        <u/>
        <sz val="10"/>
        <rFont val="Helvetica"/>
        <family val="2"/>
      </rPr>
      <t>1+0+0+ [3 x (1 + 0)]</t>
    </r>
    <r>
      <rPr>
        <b/>
        <u/>
        <sz val="10"/>
        <rFont val="Helvetica"/>
        <family val="2"/>
      </rPr>
      <t xml:space="preserve">] </t>
    </r>
    <r>
      <rPr>
        <u/>
        <sz val="10"/>
        <rFont val="Helvetica"/>
        <family val="2"/>
      </rPr>
      <t>x 140</t>
    </r>
  </si>
  <si>
    <t>SWSR Error (Act G) = 0.07</t>
  </si>
  <si>
    <t>Total SWSR Error = 0.00 + 0.00 + 0.00 + 0.00 + 0.00 + 0.00 + 0.07</t>
  </si>
  <si>
    <t>Total SWSR Error = 0.07</t>
  </si>
  <si>
    <t>SWSR</t>
  </si>
  <si>
    <r>
      <t>SWSR = Productivity -</t>
    </r>
    <r>
      <rPr>
        <b/>
        <sz val="10"/>
        <rFont val="Helvetica"/>
        <family val="2"/>
      </rPr>
      <t xml:space="preserve"> [</t>
    </r>
    <r>
      <rPr>
        <sz val="10"/>
        <rFont val="Helvetica"/>
        <family val="2"/>
      </rPr>
      <t>( 90 x ESAU Error ) - (12 x [ESAU Error - SWSR Error])</t>
    </r>
    <r>
      <rPr>
        <b/>
        <sz val="10"/>
        <rFont val="Helvetica"/>
        <family val="2"/>
      </rPr>
      <t>]</t>
    </r>
  </si>
  <si>
    <r>
      <t xml:space="preserve">SWSR =  91.56% - </t>
    </r>
    <r>
      <rPr>
        <b/>
        <sz val="10"/>
        <rFont val="Helvetica"/>
        <family val="2"/>
      </rPr>
      <t>[</t>
    </r>
    <r>
      <rPr>
        <sz val="10"/>
        <rFont val="Helvetica"/>
        <family val="2"/>
      </rPr>
      <t>( 90 x 0.07 ) - (12 x [0.07 - 0.07])</t>
    </r>
    <r>
      <rPr>
        <b/>
        <sz val="10"/>
        <rFont val="Helvetica"/>
        <family val="2"/>
      </rPr>
      <t>]</t>
    </r>
  </si>
  <si>
    <t>SWSR  = 85.26%</t>
  </si>
  <si>
    <t>SWSR Point</t>
  </si>
  <si>
    <t>If CUR &gt;= 90 and SWSR &gt;= 100% and Gross Working days &gt;= 10, this staff only eligible to get SWSR point</t>
  </si>
  <si>
    <t>* Net Working Days is used to calculate the Base Productivity, if no of working days is more than 'Net Working Days',</t>
  </si>
  <si>
    <t xml:space="preserve">  no of working days used to calculate Baseline Productivity is equal to Net Working Days (Please refer to Productivity Formula)</t>
  </si>
  <si>
    <r>
      <t>In this case, because SWSR is less than 100%.</t>
    </r>
    <r>
      <rPr>
        <b/>
        <sz val="10"/>
        <rFont val="Arial"/>
        <family val="2"/>
      </rPr>
      <t xml:space="preserve"> SWSR Point = 0</t>
    </r>
  </si>
  <si>
    <t>Team Point</t>
  </si>
  <si>
    <t>If SWSR is within the range of 100 to 115 and Average Team SWSR &gt;= 115 and minimum team SWSR &gt;= 80, this staff only eligible to get Team point (5 points extra)</t>
  </si>
  <si>
    <r>
      <t xml:space="preserve">In this case, because SWSR is less than 100, </t>
    </r>
    <r>
      <rPr>
        <b/>
        <sz val="10"/>
        <rFont val="Arial"/>
        <family val="2"/>
      </rPr>
      <t>Team Point = 0</t>
    </r>
  </si>
  <si>
    <t>Exceptional SWSR Point</t>
  </si>
  <si>
    <t>Exceptional SWSR point is input by manager or team lead and this input is base on monthly basis.</t>
  </si>
  <si>
    <t>If there is any input from manager for selected staff which having exceptional performance, they will input from this screen.</t>
  </si>
  <si>
    <t>This input will overwrite the calculation SWSR Point and ESAU rating</t>
  </si>
  <si>
    <t>If there is any initiative point for the selected staff, additional point will be added in the SWSR point</t>
  </si>
  <si>
    <t>Final SWSR Point</t>
  </si>
  <si>
    <t>Final SWSR Point = SWSR Point + Team Point + Initiative Point</t>
  </si>
  <si>
    <t>In this case</t>
  </si>
  <si>
    <t>Final SWSR Point = 20 + 0 + 0</t>
  </si>
  <si>
    <t>Final SWSR Point = 20</t>
  </si>
  <si>
    <t>Payout</t>
  </si>
  <si>
    <t>Payout Formula</t>
  </si>
  <si>
    <t>Payout = Minimum + Payout Factor x (Total SWSR Point - Slab From)</t>
  </si>
  <si>
    <t>In this case,</t>
  </si>
  <si>
    <t>SWSR Point = 20, Total Point = 120, According to the table above, Minimum Amount = 2025, Payout Factor = 135</t>
  </si>
  <si>
    <t>Payout = 2025 + (120 - 115) x 135</t>
  </si>
  <si>
    <t>Payout = 2025 + 675</t>
  </si>
  <si>
    <t>Payout = 2700</t>
  </si>
  <si>
    <t>Daily Action Logs</t>
  </si>
  <si>
    <t>Other Time</t>
  </si>
  <si>
    <t>Type</t>
  </si>
  <si>
    <t>Start Time</t>
  </si>
  <si>
    <t>End Time</t>
  </si>
  <si>
    <t>Duration</t>
  </si>
  <si>
    <t>Project</t>
  </si>
  <si>
    <t>Login /Logoff</t>
  </si>
  <si>
    <t>Other Time 1</t>
  </si>
  <si>
    <t>Project A (UAT)</t>
  </si>
  <si>
    <t>Break Time</t>
  </si>
  <si>
    <t>Training Time</t>
  </si>
  <si>
    <t>Meeting Time</t>
  </si>
  <si>
    <t>Working Hours time log</t>
  </si>
  <si>
    <t>Total Break Time</t>
  </si>
  <si>
    <t>Activity Logs</t>
  </si>
  <si>
    <t>Error</t>
  </si>
  <si>
    <t>Cases</t>
  </si>
  <si>
    <t>Activities</t>
  </si>
  <si>
    <t>SCT</t>
  </si>
  <si>
    <t>Volume</t>
  </si>
  <si>
    <t>Earned Hours</t>
  </si>
  <si>
    <t>Pause Time</t>
  </si>
  <si>
    <t>Actual Time</t>
  </si>
  <si>
    <t>P1 Maker</t>
  </si>
  <si>
    <t>P2 Maker</t>
  </si>
  <si>
    <t>CC Maker</t>
  </si>
  <si>
    <t>P1 Checker</t>
  </si>
  <si>
    <t>P2 Checker</t>
  </si>
  <si>
    <t>CC Checker</t>
  </si>
  <si>
    <t>act A</t>
  </si>
  <si>
    <t>act B</t>
  </si>
  <si>
    <t>act C</t>
  </si>
  <si>
    <t>act D</t>
  </si>
  <si>
    <t>act E</t>
  </si>
  <si>
    <t>act F</t>
  </si>
  <si>
    <t>act G</t>
  </si>
  <si>
    <t>Total Earned Time</t>
  </si>
  <si>
    <t>Total Actual Hours</t>
  </si>
  <si>
    <t>Total Volume</t>
  </si>
  <si>
    <t>Legend</t>
  </si>
  <si>
    <t>CUR Formula</t>
  </si>
  <si>
    <t>CUR</t>
  </si>
  <si>
    <t>Capacity Utilization Rate</t>
  </si>
  <si>
    <r>
      <t xml:space="preserve">CUR = </t>
    </r>
    <r>
      <rPr>
        <u/>
        <sz val="10"/>
        <rFont val="Helvetica"/>
        <family val="2"/>
      </rPr>
      <t xml:space="preserve">                             Earned Time                                                      </t>
    </r>
    <r>
      <rPr>
        <sz val="10"/>
        <rFont val="Helvetica"/>
        <family val="2"/>
      </rPr>
      <t xml:space="preserve"> X 100</t>
    </r>
    <r>
      <rPr>
        <u/>
        <sz val="10"/>
        <color indexed="9"/>
        <rFont val="Helvetica"/>
        <family val="2"/>
      </rPr>
      <t xml:space="preserve">            </t>
    </r>
  </si>
  <si>
    <t>Smart Work Smart Reward</t>
  </si>
  <si>
    <t xml:space="preserve">                Working Hours time log - Break Time - Meeting Time - Training  </t>
  </si>
  <si>
    <t>Calculation</t>
  </si>
  <si>
    <r>
      <t xml:space="preserve">CUR = </t>
    </r>
    <r>
      <rPr>
        <u/>
        <sz val="10"/>
        <rFont val="Helvetica"/>
        <family val="2"/>
      </rPr>
      <t xml:space="preserve">       412               </t>
    </r>
    <r>
      <rPr>
        <sz val="10"/>
        <rFont val="Helvetica"/>
        <family val="2"/>
      </rPr>
      <t xml:space="preserve"> X 100</t>
    </r>
    <r>
      <rPr>
        <u/>
        <sz val="10"/>
        <color indexed="9"/>
        <rFont val="Helvetica"/>
        <family val="2"/>
      </rPr>
      <t xml:space="preserve">            </t>
    </r>
  </si>
  <si>
    <t xml:space="preserve">            660 - 80 - 60 - 30</t>
  </si>
  <si>
    <t>CUR= 84.08%</t>
  </si>
  <si>
    <t>Baseline Productivity</t>
  </si>
  <si>
    <t>Baseline Productivity = No of Working Days x FTE</t>
  </si>
  <si>
    <t>Baseline Productivity = 1 x (7.5 x 60)</t>
  </si>
  <si>
    <t>Baseline Productivity = 450</t>
  </si>
  <si>
    <t>Productivity Formula</t>
  </si>
  <si>
    <r>
      <t xml:space="preserve">Productivity = </t>
    </r>
    <r>
      <rPr>
        <u/>
        <sz val="10"/>
        <rFont val="Helvetica"/>
        <family val="2"/>
      </rPr>
      <t xml:space="preserve">              Earned Time                          </t>
    </r>
    <r>
      <rPr>
        <sz val="10"/>
        <rFont val="Helvetica"/>
        <family val="2"/>
      </rPr>
      <t xml:space="preserve"> X 100</t>
    </r>
  </si>
  <si>
    <t xml:space="preserve">          Baseline Productivity – Training</t>
  </si>
  <si>
    <r>
      <t xml:space="preserve">Productivity = </t>
    </r>
    <r>
      <rPr>
        <u/>
        <sz val="10"/>
        <color indexed="8"/>
        <rFont val="Helvetica"/>
        <family val="2"/>
      </rPr>
      <t xml:space="preserve">         412      </t>
    </r>
    <r>
      <rPr>
        <sz val="10"/>
        <color indexed="8"/>
        <rFont val="Helvetica"/>
        <family val="2"/>
      </rPr>
      <t xml:space="preserve"> X 100</t>
    </r>
  </si>
  <si>
    <t xml:space="preserve">             450 - 60</t>
  </si>
  <si>
    <t>Productivity = 105.64 %</t>
  </si>
  <si>
    <t>H'day &amp; Weekend Working Hrs</t>
  </si>
  <si>
    <t>Total Overtime Hrs</t>
  </si>
  <si>
    <t>Expected Working Hrs</t>
  </si>
  <si>
    <t>Average Wkg Hrs (Weekends)</t>
  </si>
  <si>
    <t>Average Wkg Hrs(Week Days)</t>
  </si>
  <si>
    <t>Overtime Hrs (Week Days)</t>
  </si>
  <si>
    <t>% Weighted (SWSR) by Country</t>
  </si>
  <si>
    <t>Absolute Volume/Processing Head Count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</si>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</sst>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£&quot;* #,##0.00_-;\-&quot;£&quot;* #,##0.00_-;_-&quot;£&quot;* &quot;-&quot;??_-;_-@_-"/>
    <numFmt numFmtId="165" formatCode="_-* #,##0.00_-;\-* #,##0.00_-;_-* &quot;-&quot;??_-;_-@_-"/>
    <numFmt numFmtId="166" formatCode="[$-409]mmm\-yy;@"/>
    <numFmt numFmtId="167" formatCode="_(* #,##0_);_(* \(#,##0\);_(* &quot;-&quot;??_);_(@_)"/>
    <numFmt numFmtId="168" formatCode="_(* #,##0.0_);_(* \(#,##0.0\);_(* &quot;-&quot;??_);_(@_)"/>
    <numFmt numFmtId="169" formatCode="0.0"/>
    <numFmt numFmtId="170" formatCode="0.0_);[Red]\(0.0\)"/>
    <numFmt numFmtId="171" formatCode="_-* #,##0_-;\-* #,##0_-;_-* &quot;-&quot;??_-;_-@_-"/>
    <numFmt numFmtId="172" formatCode="0.0000"/>
    <numFmt numFmtId="173" formatCode="0.000%"/>
    <numFmt numFmtId="174" formatCode="[$-F400]h:mm:ss\ AM/PM"/>
    <numFmt numFmtId="175" formatCode="0.00;[Red]0.00"/>
    <numFmt numFmtId="176" formatCode="0.0000%"/>
  </numFmts>
  <fonts count="6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theme="0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theme="0"/>
      <name val="Arial"/>
      <family val="2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Arial"/>
      <family val="2"/>
    </font>
    <font>
      <sz val="12"/>
      <name val="Arial"/>
      <family val="2"/>
    </font>
    <font>
      <b/>
      <sz val="11"/>
      <color rgb="FFFF0000"/>
      <name val="Calibri"/>
      <family val="2"/>
      <scheme val="minor"/>
    </font>
    <font>
      <vertAlign val="superscript"/>
      <sz val="10"/>
      <name val="Arial"/>
      <family val="2"/>
    </font>
    <font>
      <sz val="8"/>
      <name val="Arial"/>
      <family val="2"/>
    </font>
    <font>
      <b/>
      <sz val="11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Tahoma"/>
      <family val="2"/>
    </font>
    <font>
      <vertAlign val="superscript"/>
      <sz val="10"/>
      <color indexed="8"/>
      <name val="Tahoma"/>
      <family val="2"/>
    </font>
    <font>
      <sz val="10"/>
      <color indexed="8"/>
      <name val="Tahoma"/>
      <family val="2"/>
    </font>
    <font>
      <b/>
      <sz val="2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</font>
    <font>
      <sz val="11"/>
      <color rgb="FF000000"/>
      <name val="Calibri"/>
      <family val="2"/>
    </font>
    <font>
      <sz val="8"/>
      <color theme="1"/>
      <name val="Calibri"/>
      <family val="2"/>
      <scheme val="minor"/>
    </font>
    <font>
      <sz val="8"/>
      <name val="Arial"/>
      <family val="2"/>
    </font>
    <font>
      <b/>
      <sz val="10"/>
      <color indexed="12"/>
      <name val="Calibri"/>
      <family val="2"/>
    </font>
    <font>
      <sz val="8"/>
      <name val="Arial"/>
      <family val="2"/>
    </font>
    <font>
      <sz val="8"/>
      <name val="Arial"/>
      <family val="2"/>
    </font>
    <font>
      <u/>
      <sz val="10"/>
      <name val="Arial"/>
      <family val="2"/>
    </font>
    <font>
      <b/>
      <sz val="10"/>
      <name val="Helvetica"/>
      <family val="2"/>
    </font>
    <font>
      <sz val="10"/>
      <name val="Helvetica"/>
      <family val="2"/>
    </font>
    <font>
      <u/>
      <sz val="10"/>
      <name val="Helvetica"/>
      <family val="2"/>
    </font>
    <font>
      <b/>
      <u/>
      <sz val="10"/>
      <name val="Helvetica"/>
      <family val="2"/>
    </font>
    <font>
      <sz val="10"/>
      <name val="Arial"/>
      <family val="2"/>
    </font>
    <font>
      <sz val="10"/>
      <color indexed="10"/>
      <name val="Arial"/>
      <family val="2"/>
    </font>
    <font>
      <u/>
      <sz val="10"/>
      <color indexed="9"/>
      <name val="Helvetica"/>
      <family val="2"/>
    </font>
    <font>
      <sz val="10"/>
      <color indexed="8"/>
      <name val="Helvetica"/>
      <family val="2"/>
    </font>
    <font>
      <sz val="10"/>
      <color indexed="10"/>
      <name val="Helvetica"/>
      <family val="2"/>
    </font>
    <font>
      <u/>
      <sz val="10"/>
      <color indexed="8"/>
      <name val="Helvetica"/>
      <family val="2"/>
    </font>
    <font>
      <sz val="10"/>
      <color indexed="8"/>
      <name val="Arial"/>
      <family val="2"/>
    </font>
  </fonts>
  <fills count="6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49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3" fillId="0" borderId="0" applyNumberFormat="0" applyFill="0" applyBorder="0" applyAlignment="0" applyProtection="0"/>
    <xf numFmtId="9" fontId="3" fillId="0" borderId="0" applyFont="0" applyFill="0" applyBorder="0" applyAlignment="0" applyProtection="0"/>
    <xf numFmtId="0" fontId="5" fillId="8" borderId="0" applyNumberFormat="0" applyBorder="0" applyAlignment="0" applyProtection="0"/>
    <xf numFmtId="0" fontId="7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43" applyNumberFormat="0" applyFill="0" applyAlignment="0" applyProtection="0"/>
    <xf numFmtId="0" fontId="29" fillId="0" borderId="44" applyNumberFormat="0" applyFill="0" applyAlignment="0" applyProtection="0"/>
    <xf numFmtId="0" fontId="30" fillId="0" borderId="45" applyNumberFormat="0" applyFill="0" applyAlignment="0" applyProtection="0"/>
    <xf numFmtId="0" fontId="30" fillId="0" borderId="0" applyNumberFormat="0" applyFill="0" applyBorder="0" applyAlignment="0" applyProtection="0"/>
    <xf numFmtId="0" fontId="31" fillId="31" borderId="0" applyNumberFormat="0" applyBorder="0" applyAlignment="0" applyProtection="0"/>
    <xf numFmtId="0" fontId="32" fillId="32" borderId="0" applyNumberFormat="0" applyBorder="0" applyAlignment="0" applyProtection="0"/>
    <xf numFmtId="0" fontId="33" fillId="33" borderId="0" applyNumberFormat="0" applyBorder="0" applyAlignment="0" applyProtection="0"/>
    <xf numFmtId="0" fontId="34" fillId="34" borderId="46" applyNumberFormat="0" applyAlignment="0" applyProtection="0"/>
    <xf numFmtId="0" fontId="35" fillId="35" borderId="47" applyNumberFormat="0" applyAlignment="0" applyProtection="0"/>
    <xf numFmtId="0" fontId="36" fillId="35" borderId="46" applyNumberFormat="0" applyAlignment="0" applyProtection="0"/>
    <xf numFmtId="0" fontId="37" fillId="0" borderId="48" applyNumberFormat="0" applyFill="0" applyAlignment="0" applyProtection="0"/>
    <xf numFmtId="0" fontId="8" fillId="36" borderId="49" applyNumberFormat="0" applyAlignment="0" applyProtection="0"/>
    <xf numFmtId="0" fontId="38" fillId="0" borderId="0" applyNumberFormat="0" applyFill="0" applyBorder="0" applyAlignment="0" applyProtection="0"/>
    <xf numFmtId="0" fontId="1" fillId="37" borderId="50" applyNumberFormat="0" applyFont="0" applyAlignment="0" applyProtection="0"/>
    <xf numFmtId="0" fontId="39" fillId="0" borderId="0" applyNumberFormat="0" applyFill="0" applyBorder="0" applyAlignment="0" applyProtection="0"/>
    <xf numFmtId="0" fontId="2" fillId="0" borderId="51" applyNumberFormat="0" applyFill="0" applyAlignment="0" applyProtection="0"/>
    <xf numFmtId="0" fontId="5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1" fillId="51" borderId="0" applyNumberFormat="0" applyBorder="0" applyAlignment="0" applyProtection="0"/>
    <xf numFmtId="0" fontId="1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1" fillId="55" borderId="0" applyNumberFormat="0" applyBorder="0" applyAlignment="0" applyProtection="0"/>
    <xf numFmtId="0" fontId="1" fillId="56" borderId="0" applyNumberFormat="0" applyBorder="0" applyAlignment="0" applyProtection="0"/>
    <xf numFmtId="0" fontId="5" fillId="57" borderId="0" applyNumberFormat="0" applyBorder="0" applyAlignment="0" applyProtection="0"/>
    <xf numFmtId="0" fontId="1" fillId="58" borderId="0" applyNumberFormat="0" applyBorder="0" applyAlignment="0" applyProtection="0"/>
    <xf numFmtId="0" fontId="1" fillId="59" borderId="0" applyNumberFormat="0" applyBorder="0" applyAlignment="0" applyProtection="0"/>
    <xf numFmtId="0" fontId="5" fillId="60" borderId="0" applyNumberFormat="0" applyBorder="0" applyAlignment="0" applyProtection="0"/>
    <xf numFmtId="165" fontId="1" fillId="0" borderId="0" applyFont="0" applyFill="0" applyBorder="0" applyAlignment="0" applyProtection="0"/>
    <xf numFmtId="165" fontId="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/>
    <xf numFmtId="0" fontId="3" fillId="0" borderId="0"/>
    <xf numFmtId="0" fontId="1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44" fillId="0" borderId="0"/>
    <xf numFmtId="0" fontId="1" fillId="37" borderId="50" applyNumberFormat="0" applyFon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" fillId="0" borderId="0"/>
    <xf numFmtId="164" fontId="1" fillId="0" borderId="0" applyFont="0" applyFill="0" applyBorder="0" applyAlignment="0" applyProtection="0"/>
    <xf numFmtId="0" fontId="46" fillId="0" borderId="0"/>
    <xf numFmtId="0" fontId="1" fillId="0" borderId="0"/>
    <xf numFmtId="0" fontId="19" fillId="0" borderId="0"/>
    <xf numFmtId="0" fontId="19" fillId="0" borderId="0"/>
    <xf numFmtId="0" fontId="47" fillId="0" borderId="0"/>
    <xf numFmtId="166" fontId="1" fillId="0" borderId="0"/>
    <xf numFmtId="43" fontId="1" fillId="0" borderId="0" applyFont="0" applyFill="0" applyBorder="0" applyAlignment="0" applyProtection="0"/>
  </cellStyleXfs>
  <cellXfs count="566">
    <xf numFmtId="0" fontId="0" fillId="0" borderId="0" xfId="0"/>
    <xf numFmtId="0" fontId="0" fillId="2" borderId="2" xfId="0" applyFill="1" applyBorder="1"/>
    <xf numFmtId="0" fontId="0" fillId="2" borderId="5" xfId="0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6" xfId="0" applyFill="1" applyBorder="1"/>
    <xf numFmtId="0" fontId="0" fillId="2" borderId="9" xfId="0" applyFill="1" applyBorder="1" applyAlignment="1">
      <alignment horizontal="right"/>
    </xf>
    <xf numFmtId="0" fontId="0" fillId="2" borderId="10" xfId="0" applyFill="1" applyBorder="1" applyAlignment="1">
      <alignment horizontal="right"/>
    </xf>
    <xf numFmtId="0" fontId="0" fillId="2" borderId="11" xfId="0" applyFill="1" applyBorder="1"/>
    <xf numFmtId="0" fontId="0" fillId="5" borderId="12" xfId="0" applyFill="1" applyBorder="1"/>
    <xf numFmtId="0" fontId="0" fillId="0" borderId="0" xfId="0" applyFill="1" applyBorder="1"/>
    <xf numFmtId="0" fontId="0" fillId="0" borderId="0" xfId="0" applyFill="1" applyBorder="1" applyAlignment="1"/>
    <xf numFmtId="0" fontId="0" fillId="0" borderId="0" xfId="0" applyFill="1"/>
    <xf numFmtId="0" fontId="2" fillId="6" borderId="12" xfId="0" applyFont="1" applyFill="1" applyBorder="1"/>
    <xf numFmtId="0" fontId="2" fillId="6" borderId="12" xfId="0" applyFont="1" applyFill="1" applyBorder="1" applyAlignment="1">
      <alignment horizontal="center"/>
    </xf>
    <xf numFmtId="1" fontId="2" fillId="6" borderId="12" xfId="0" applyNumberFormat="1" applyFont="1" applyFill="1" applyBorder="1"/>
    <xf numFmtId="0" fontId="4" fillId="9" borderId="12" xfId="3" applyFont="1" applyFill="1" applyBorder="1"/>
    <xf numFmtId="0" fontId="2" fillId="3" borderId="12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9" fontId="2" fillId="2" borderId="4" xfId="1" applyFont="1" applyFill="1" applyBorder="1" applyAlignment="1">
      <alignment horizontal="center"/>
    </xf>
    <xf numFmtId="9" fontId="2" fillId="2" borderId="6" xfId="1" applyFont="1" applyFill="1" applyBorder="1" applyAlignment="1">
      <alignment horizontal="center"/>
    </xf>
    <xf numFmtId="9" fontId="2" fillId="2" borderId="8" xfId="1" applyFont="1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14" xfId="0" applyFill="1" applyBorder="1"/>
    <xf numFmtId="0" fontId="0" fillId="2" borderId="3" xfId="0" applyFill="1" applyBorder="1"/>
    <xf numFmtId="0" fontId="0" fillId="0" borderId="12" xfId="0" applyBorder="1"/>
    <xf numFmtId="9" fontId="0" fillId="0" borderId="0" xfId="1" applyFont="1"/>
    <xf numFmtId="0" fontId="0" fillId="0" borderId="0" xfId="0" applyNumberFormat="1"/>
    <xf numFmtId="9" fontId="0" fillId="0" borderId="0" xfId="0" applyNumberFormat="1" applyBorder="1"/>
    <xf numFmtId="9" fontId="0" fillId="5" borderId="0" xfId="0" applyNumberFormat="1" applyFill="1" applyBorder="1"/>
    <xf numFmtId="0" fontId="0" fillId="0" borderId="0" xfId="0" applyBorder="1"/>
    <xf numFmtId="0" fontId="0" fillId="0" borderId="12" xfId="0" applyBorder="1" applyAlignment="1">
      <alignment wrapText="1"/>
    </xf>
    <xf numFmtId="0" fontId="2" fillId="10" borderId="15" xfId="0" applyNumberFormat="1" applyFont="1" applyFill="1" applyBorder="1"/>
    <xf numFmtId="0" fontId="2" fillId="9" borderId="12" xfId="0" applyFont="1" applyFill="1" applyBorder="1"/>
    <xf numFmtId="167" fontId="2" fillId="9" borderId="12" xfId="2" applyNumberFormat="1" applyFont="1" applyFill="1" applyBorder="1"/>
    <xf numFmtId="167" fontId="0" fillId="9" borderId="12" xfId="2" applyNumberFormat="1" applyFont="1" applyFill="1" applyBorder="1"/>
    <xf numFmtId="9" fontId="2" fillId="9" borderId="12" xfId="1" applyFont="1" applyFill="1" applyBorder="1"/>
    <xf numFmtId="167" fontId="2" fillId="9" borderId="12" xfId="0" applyNumberFormat="1" applyFont="1" applyFill="1" applyBorder="1"/>
    <xf numFmtId="1" fontId="2" fillId="9" borderId="12" xfId="0" applyNumberFormat="1" applyFont="1" applyFill="1" applyBorder="1"/>
    <xf numFmtId="0" fontId="2" fillId="9" borderId="0" xfId="0" applyFont="1" applyFill="1"/>
    <xf numFmtId="166" fontId="2" fillId="9" borderId="12" xfId="0" applyNumberFormat="1" applyFont="1" applyFill="1" applyBorder="1"/>
    <xf numFmtId="0" fontId="2" fillId="9" borderId="12" xfId="0" applyFont="1" applyFill="1" applyBorder="1" applyAlignment="1">
      <alignment horizontal="center"/>
    </xf>
    <xf numFmtId="0" fontId="3" fillId="0" borderId="0" xfId="3" applyFill="1" applyProtection="1"/>
    <xf numFmtId="166" fontId="2" fillId="0" borderId="0" xfId="0" applyNumberFormat="1" applyFont="1" applyFill="1" applyBorder="1"/>
    <xf numFmtId="0" fontId="2" fillId="11" borderId="12" xfId="0" applyFont="1" applyFill="1" applyBorder="1"/>
    <xf numFmtId="0" fontId="2" fillId="9" borderId="12" xfId="0" applyFont="1" applyFill="1" applyBorder="1" applyAlignment="1"/>
    <xf numFmtId="0" fontId="0" fillId="15" borderId="0" xfId="0" applyFill="1"/>
    <xf numFmtId="43" fontId="2" fillId="15" borderId="12" xfId="2" applyFont="1" applyFill="1" applyBorder="1" applyAlignment="1">
      <alignment horizontal="center"/>
    </xf>
    <xf numFmtId="43" fontId="2" fillId="15" borderId="12" xfId="2" applyNumberFormat="1" applyFont="1" applyFill="1" applyBorder="1" applyAlignment="1">
      <alignment horizontal="center"/>
    </xf>
    <xf numFmtId="0" fontId="0" fillId="12" borderId="0" xfId="0" applyFill="1" applyProtection="1"/>
    <xf numFmtId="0" fontId="8" fillId="14" borderId="0" xfId="0" applyFont="1" applyFill="1" applyProtection="1"/>
    <xf numFmtId="0" fontId="2" fillId="13" borderId="0" xfId="0" applyFont="1" applyFill="1" applyProtection="1"/>
    <xf numFmtId="0" fontId="0" fillId="13" borderId="0" xfId="0" applyFill="1" applyProtection="1"/>
    <xf numFmtId="0" fontId="3" fillId="0" borderId="0" xfId="3" applyProtection="1"/>
    <xf numFmtId="17" fontId="3" fillId="0" borderId="17" xfId="5" applyNumberFormat="1" applyBorder="1" applyAlignment="1" applyProtection="1">
      <alignment horizontal="center"/>
    </xf>
    <xf numFmtId="17" fontId="3" fillId="0" borderId="17" xfId="5" applyNumberFormat="1" applyFont="1" applyBorder="1" applyAlignment="1" applyProtection="1">
      <alignment horizontal="center"/>
    </xf>
    <xf numFmtId="17" fontId="3" fillId="0" borderId="18" xfId="5" applyNumberFormat="1" applyFont="1" applyBorder="1" applyAlignment="1" applyProtection="1">
      <alignment horizontal="center"/>
    </xf>
    <xf numFmtId="17" fontId="3" fillId="0" borderId="16" xfId="5" applyNumberFormat="1" applyBorder="1" applyAlignment="1" applyProtection="1">
      <alignment horizontal="center"/>
    </xf>
    <xf numFmtId="166" fontId="3" fillId="0" borderId="0" xfId="3" applyNumberFormat="1" applyProtection="1"/>
    <xf numFmtId="0" fontId="0" fillId="0" borderId="0" xfId="0" applyProtection="1"/>
    <xf numFmtId="0" fontId="4" fillId="0" borderId="12" xfId="3" applyFont="1" applyFill="1" applyBorder="1" applyProtection="1"/>
    <xf numFmtId="166" fontId="4" fillId="0" borderId="12" xfId="3" applyNumberFormat="1" applyFont="1" applyFill="1" applyBorder="1" applyProtection="1"/>
    <xf numFmtId="166" fontId="3" fillId="13" borderId="12" xfId="3" applyNumberFormat="1" applyFill="1" applyBorder="1" applyProtection="1"/>
    <xf numFmtId="0" fontId="4" fillId="9" borderId="12" xfId="3" applyFont="1" applyFill="1" applyBorder="1" applyProtection="1"/>
    <xf numFmtId="167" fontId="4" fillId="6" borderId="12" xfId="4" applyNumberFormat="1" applyFont="1" applyFill="1" applyBorder="1" applyProtection="1"/>
    <xf numFmtId="167" fontId="3" fillId="13" borderId="12" xfId="4" applyNumberFormat="1" applyFill="1" applyBorder="1" applyProtection="1"/>
    <xf numFmtId="9" fontId="4" fillId="6" borderId="12" xfId="1" applyFont="1" applyFill="1" applyBorder="1" applyProtection="1"/>
    <xf numFmtId="167" fontId="2" fillId="6" borderId="12" xfId="4" applyNumberFormat="1" applyFont="1" applyFill="1" applyBorder="1" applyProtection="1"/>
    <xf numFmtId="0" fontId="4" fillId="9" borderId="19" xfId="3" applyFont="1" applyFill="1" applyBorder="1" applyProtection="1"/>
    <xf numFmtId="0" fontId="4" fillId="13" borderId="0" xfId="3" applyFont="1" applyFill="1" applyBorder="1" applyProtection="1"/>
    <xf numFmtId="0" fontId="2" fillId="13" borderId="0" xfId="0" applyFont="1" applyFill="1" applyBorder="1" applyProtection="1"/>
    <xf numFmtId="0" fontId="4" fillId="0" borderId="0" xfId="3" applyFont="1" applyFill="1" applyBorder="1" applyProtection="1"/>
    <xf numFmtId="43" fontId="2" fillId="0" borderId="0" xfId="2" applyFont="1" applyFill="1" applyBorder="1" applyProtection="1"/>
    <xf numFmtId="167" fontId="2" fillId="6" borderId="12" xfId="2" applyNumberFormat="1" applyFont="1" applyFill="1" applyBorder="1" applyProtection="1"/>
    <xf numFmtId="43" fontId="2" fillId="6" borderId="12" xfId="2" applyFont="1" applyFill="1" applyBorder="1" applyProtection="1"/>
    <xf numFmtId="165" fontId="2" fillId="6" borderId="12" xfId="2" applyNumberFormat="1" applyFont="1" applyFill="1" applyBorder="1" applyProtection="1"/>
    <xf numFmtId="167" fontId="2" fillId="6" borderId="12" xfId="84" applyNumberFormat="1" applyFont="1" applyFill="1" applyBorder="1" applyProtection="1"/>
    <xf numFmtId="167" fontId="2" fillId="6" borderId="19" xfId="2" applyNumberFormat="1" applyFont="1" applyFill="1" applyBorder="1" applyProtection="1"/>
    <xf numFmtId="0" fontId="4" fillId="0" borderId="19" xfId="3" applyFont="1" applyFill="1" applyBorder="1" applyProtection="1"/>
    <xf numFmtId="0" fontId="2" fillId="6" borderId="12" xfId="0" applyFont="1" applyFill="1" applyBorder="1" applyProtection="1"/>
    <xf numFmtId="9" fontId="2" fillId="6" borderId="12" xfId="1" applyNumberFormat="1" applyFont="1" applyFill="1" applyBorder="1" applyProtection="1"/>
    <xf numFmtId="9" fontId="2" fillId="6" borderId="12" xfId="1" applyFont="1" applyFill="1" applyBorder="1" applyProtection="1"/>
    <xf numFmtId="9" fontId="4" fillId="6" borderId="12" xfId="6" applyFont="1" applyFill="1" applyBorder="1" applyProtection="1"/>
    <xf numFmtId="0" fontId="4" fillId="13" borderId="12" xfId="3" applyFont="1" applyFill="1" applyBorder="1" applyProtection="1"/>
    <xf numFmtId="169" fontId="2" fillId="6" borderId="12" xfId="2" applyNumberFormat="1" applyFont="1" applyFill="1" applyBorder="1" applyProtection="1"/>
    <xf numFmtId="168" fontId="2" fillId="6" borderId="12" xfId="2" applyNumberFormat="1" applyFont="1" applyFill="1" applyBorder="1" applyAlignment="1" applyProtection="1">
      <alignment horizontal="right"/>
    </xf>
    <xf numFmtId="43" fontId="2" fillId="6" borderId="12" xfId="0" applyNumberFormat="1" applyFont="1" applyFill="1" applyBorder="1" applyProtection="1"/>
    <xf numFmtId="167" fontId="2" fillId="6" borderId="12" xfId="0" applyNumberFormat="1" applyFont="1" applyFill="1" applyBorder="1" applyProtection="1"/>
    <xf numFmtId="1" fontId="2" fillId="6" borderId="12" xfId="0" applyNumberFormat="1" applyFont="1" applyFill="1" applyBorder="1" applyProtection="1"/>
    <xf numFmtId="0" fontId="4" fillId="7" borderId="12" xfId="3" applyFont="1" applyFill="1" applyBorder="1" applyProtection="1"/>
    <xf numFmtId="43" fontId="2" fillId="0" borderId="0" xfId="2" applyFont="1" applyProtection="1"/>
    <xf numFmtId="167" fontId="2" fillId="13" borderId="0" xfId="0" applyNumberFormat="1" applyFont="1" applyFill="1" applyBorder="1" applyProtection="1"/>
    <xf numFmtId="167" fontId="2" fillId="0" borderId="0" xfId="2" applyNumberFormat="1" applyFont="1" applyProtection="1"/>
    <xf numFmtId="167" fontId="2" fillId="6" borderId="0" xfId="2" applyNumberFormat="1" applyFont="1" applyFill="1" applyProtection="1"/>
    <xf numFmtId="167" fontId="2" fillId="13" borderId="0" xfId="0" applyNumberFormat="1" applyFont="1" applyFill="1" applyProtection="1"/>
    <xf numFmtId="9" fontId="2" fillId="13" borderId="0" xfId="1" applyFont="1" applyFill="1" applyBorder="1" applyProtection="1"/>
    <xf numFmtId="9" fontId="2" fillId="0" borderId="0" xfId="1" applyFont="1" applyBorder="1" applyProtection="1"/>
    <xf numFmtId="168" fontId="2" fillId="6" borderId="12" xfId="2" applyNumberFormat="1" applyFont="1" applyFill="1" applyBorder="1" applyProtection="1"/>
    <xf numFmtId="168" fontId="2" fillId="6" borderId="0" xfId="2" applyNumberFormat="1" applyFont="1" applyFill="1" applyProtection="1"/>
    <xf numFmtId="43" fontId="4" fillId="9" borderId="12" xfId="2" applyFont="1" applyFill="1" applyBorder="1" applyProtection="1"/>
    <xf numFmtId="167" fontId="2" fillId="6" borderId="12" xfId="2" applyNumberFormat="1" applyFont="1" applyFill="1" applyBorder="1" applyAlignment="1" applyProtection="1"/>
    <xf numFmtId="10" fontId="2" fillId="6" borderId="12" xfId="1" applyNumberFormat="1" applyFont="1" applyFill="1" applyBorder="1" applyProtection="1"/>
    <xf numFmtId="43" fontId="2" fillId="0" borderId="0" xfId="2" applyFont="1" applyFill="1" applyProtection="1"/>
    <xf numFmtId="0" fontId="4" fillId="12" borderId="12" xfId="3" applyFont="1" applyFill="1" applyBorder="1" applyProtection="1"/>
    <xf numFmtId="0" fontId="2" fillId="12" borderId="0" xfId="0" applyFont="1" applyFill="1" applyProtection="1"/>
    <xf numFmtId="43" fontId="4" fillId="7" borderId="12" xfId="2" applyFont="1" applyFill="1" applyBorder="1" applyProtection="1"/>
    <xf numFmtId="43" fontId="2" fillId="7" borderId="0" xfId="2" applyFont="1" applyFill="1" applyProtection="1"/>
    <xf numFmtId="10" fontId="2" fillId="6" borderId="0" xfId="1" applyNumberFormat="1" applyFont="1" applyFill="1" applyProtection="1"/>
    <xf numFmtId="0" fontId="2" fillId="0" borderId="0" xfId="0" applyFont="1" applyProtection="1"/>
    <xf numFmtId="1" fontId="2" fillId="6" borderId="12" xfId="1" applyNumberFormat="1" applyFont="1" applyFill="1" applyBorder="1" applyProtection="1"/>
    <xf numFmtId="0" fontId="4" fillId="12" borderId="19" xfId="3" applyFont="1" applyFill="1" applyBorder="1" applyProtection="1"/>
    <xf numFmtId="43" fontId="2" fillId="7" borderId="12" xfId="2" applyFont="1" applyFill="1" applyBorder="1" applyProtection="1"/>
    <xf numFmtId="0" fontId="0" fillId="7" borderId="0" xfId="0" applyFill="1" applyProtection="1"/>
    <xf numFmtId="0" fontId="3" fillId="0" borderId="0" xfId="3" applyProtection="1">
      <protection locked="0"/>
    </xf>
    <xf numFmtId="0" fontId="0" fillId="0" borderId="0" xfId="0" applyProtection="1">
      <protection locked="0"/>
    </xf>
    <xf numFmtId="0" fontId="0" fillId="12" borderId="12" xfId="0" applyFill="1" applyBorder="1" applyProtection="1"/>
    <xf numFmtId="166" fontId="4" fillId="9" borderId="12" xfId="3" applyNumberFormat="1" applyFont="1" applyFill="1" applyBorder="1" applyProtection="1"/>
    <xf numFmtId="0" fontId="0" fillId="11" borderId="0" xfId="0" applyFill="1" applyProtection="1"/>
    <xf numFmtId="0" fontId="4" fillId="5" borderId="12" xfId="3" applyFont="1" applyFill="1" applyBorder="1" applyProtection="1"/>
    <xf numFmtId="167" fontId="4" fillId="9" borderId="12" xfId="4" applyNumberFormat="1" applyFont="1" applyFill="1" applyBorder="1" applyProtection="1"/>
    <xf numFmtId="9" fontId="4" fillId="9" borderId="12" xfId="6" applyFont="1" applyFill="1" applyBorder="1" applyProtection="1"/>
    <xf numFmtId="0" fontId="6" fillId="9" borderId="12" xfId="7" applyFont="1" applyFill="1" applyBorder="1" applyProtection="1"/>
    <xf numFmtId="0" fontId="2" fillId="5" borderId="12" xfId="0" applyFont="1" applyFill="1" applyBorder="1" applyProtection="1"/>
    <xf numFmtId="0" fontId="0" fillId="5" borderId="12" xfId="0" applyFill="1" applyBorder="1" applyProtection="1"/>
    <xf numFmtId="0" fontId="2" fillId="3" borderId="0" xfId="0" applyFont="1" applyFill="1" applyAlignment="1" applyProtection="1">
      <alignment horizontal="center"/>
    </xf>
    <xf numFmtId="0" fontId="2" fillId="9" borderId="12" xfId="0" applyFont="1" applyFill="1" applyBorder="1" applyProtection="1"/>
    <xf numFmtId="167" fontId="0" fillId="9" borderId="12" xfId="2" applyNumberFormat="1" applyFont="1" applyFill="1" applyBorder="1" applyProtection="1"/>
    <xf numFmtId="167" fontId="2" fillId="9" borderId="12" xfId="84" applyNumberFormat="1" applyFont="1" applyFill="1" applyBorder="1" applyProtection="1"/>
    <xf numFmtId="167" fontId="2" fillId="9" borderId="12" xfId="4" applyNumberFormat="1" applyFont="1" applyFill="1" applyBorder="1" applyProtection="1"/>
    <xf numFmtId="0" fontId="2" fillId="9" borderId="0" xfId="0" applyFont="1" applyFill="1" applyBorder="1" applyProtection="1"/>
    <xf numFmtId="167" fontId="2" fillId="9" borderId="12" xfId="2" applyNumberFormat="1" applyFont="1" applyFill="1" applyBorder="1" applyProtection="1"/>
    <xf numFmtId="9" fontId="2" fillId="9" borderId="12" xfId="1" applyFont="1" applyFill="1" applyBorder="1" applyProtection="1"/>
    <xf numFmtId="0" fontId="4" fillId="9" borderId="12" xfId="5" applyFont="1" applyFill="1" applyBorder="1" applyProtection="1"/>
    <xf numFmtId="169" fontId="2" fillId="9" borderId="12" xfId="2" applyNumberFormat="1" applyFont="1" applyFill="1" applyBorder="1" applyProtection="1"/>
    <xf numFmtId="169" fontId="2" fillId="9" borderId="12" xfId="2" applyNumberFormat="1" applyFont="1" applyFill="1" applyBorder="1" applyAlignment="1" applyProtection="1">
      <alignment horizontal="right"/>
    </xf>
    <xf numFmtId="43" fontId="2" fillId="9" borderId="12" xfId="0" applyNumberFormat="1" applyFont="1" applyFill="1" applyBorder="1" applyProtection="1"/>
    <xf numFmtId="167" fontId="2" fillId="3" borderId="12" xfId="0" applyNumberFormat="1" applyFont="1" applyFill="1" applyBorder="1" applyProtection="1"/>
    <xf numFmtId="167" fontId="2" fillId="9" borderId="12" xfId="0" applyNumberFormat="1" applyFont="1" applyFill="1" applyBorder="1" applyProtection="1"/>
    <xf numFmtId="1" fontId="2" fillId="3" borderId="12" xfId="0" applyNumberFormat="1" applyFont="1" applyFill="1" applyBorder="1" applyProtection="1"/>
    <xf numFmtId="1" fontId="2" fillId="9" borderId="12" xfId="0" applyNumberFormat="1" applyFont="1" applyFill="1" applyBorder="1" applyProtection="1"/>
    <xf numFmtId="167" fontId="0" fillId="0" borderId="0" xfId="0" applyNumberFormat="1" applyProtection="1"/>
    <xf numFmtId="0" fontId="2" fillId="3" borderId="0" xfId="0" applyFont="1" applyFill="1" applyProtection="1"/>
    <xf numFmtId="167" fontId="0" fillId="0" borderId="0" xfId="0" applyNumberFormat="1" applyBorder="1" applyProtection="1"/>
    <xf numFmtId="0" fontId="2" fillId="3" borderId="12" xfId="0" applyFont="1" applyFill="1" applyBorder="1" applyProtection="1"/>
    <xf numFmtId="0" fontId="2" fillId="9" borderId="0" xfId="0" applyFont="1" applyFill="1" applyProtection="1"/>
    <xf numFmtId="43" fontId="0" fillId="9" borderId="12" xfId="2" applyFont="1" applyFill="1" applyBorder="1" applyProtection="1"/>
    <xf numFmtId="0" fontId="0" fillId="0" borderId="0" xfId="0" applyFill="1" applyProtection="1"/>
    <xf numFmtId="43" fontId="0" fillId="0" borderId="0" xfId="2" applyFont="1" applyFill="1" applyBorder="1" applyProtection="1"/>
    <xf numFmtId="43" fontId="0" fillId="0" borderId="0" xfId="0" applyNumberFormat="1" applyProtection="1"/>
    <xf numFmtId="9" fontId="0" fillId="0" borderId="0" xfId="1" applyFont="1" applyProtection="1"/>
    <xf numFmtId="9" fontId="2" fillId="9" borderId="12" xfId="1" applyNumberFormat="1" applyFont="1" applyFill="1" applyBorder="1" applyProtection="1"/>
    <xf numFmtId="168" fontId="2" fillId="9" borderId="12" xfId="2" applyNumberFormat="1" applyFont="1" applyFill="1" applyBorder="1" applyProtection="1"/>
    <xf numFmtId="43" fontId="2" fillId="9" borderId="12" xfId="2" applyFont="1" applyFill="1" applyBorder="1" applyProtection="1"/>
    <xf numFmtId="166" fontId="2" fillId="9" borderId="12" xfId="0" applyNumberFormat="1" applyFont="1" applyFill="1" applyBorder="1" applyProtection="1"/>
    <xf numFmtId="167" fontId="2" fillId="9" borderId="12" xfId="2" applyNumberFormat="1" applyFont="1" applyFill="1" applyBorder="1" applyAlignment="1" applyProtection="1"/>
    <xf numFmtId="10" fontId="2" fillId="9" borderId="12" xfId="1" applyNumberFormat="1" applyFont="1" applyFill="1" applyBorder="1" applyProtection="1"/>
    <xf numFmtId="0" fontId="6" fillId="3" borderId="0" xfId="0" applyFont="1" applyFill="1" applyProtection="1"/>
    <xf numFmtId="167" fontId="3" fillId="5" borderId="12" xfId="4" applyNumberFormat="1" applyFill="1" applyBorder="1" applyProtection="1">
      <protection locked="0"/>
    </xf>
    <xf numFmtId="0" fontId="0" fillId="5" borderId="12" xfId="0" applyFill="1" applyBorder="1" applyProtection="1">
      <protection locked="0"/>
    </xf>
    <xf numFmtId="43" fontId="0" fillId="5" borderId="12" xfId="2" applyFont="1" applyFill="1" applyBorder="1" applyProtection="1">
      <protection locked="0"/>
    </xf>
    <xf numFmtId="43" fontId="0" fillId="5" borderId="12" xfId="2" applyNumberFormat="1" applyFont="1" applyFill="1" applyBorder="1" applyProtection="1">
      <protection locked="0"/>
    </xf>
    <xf numFmtId="165" fontId="0" fillId="5" borderId="12" xfId="2" applyNumberFormat="1" applyFont="1" applyFill="1" applyBorder="1" applyProtection="1">
      <protection locked="0"/>
    </xf>
    <xf numFmtId="167" fontId="0" fillId="5" borderId="12" xfId="2" applyNumberFormat="1" applyFont="1" applyFill="1" applyBorder="1" applyProtection="1">
      <protection locked="0"/>
    </xf>
    <xf numFmtId="167" fontId="0" fillId="5" borderId="12" xfId="2" applyNumberFormat="1" applyFont="1" applyFill="1" applyBorder="1" applyAlignment="1" applyProtection="1">
      <protection locked="0"/>
    </xf>
    <xf numFmtId="0" fontId="2" fillId="11" borderId="12" xfId="0" applyFont="1" applyFill="1" applyBorder="1" applyAlignment="1" applyProtection="1">
      <alignment horizontal="center"/>
      <protection locked="0"/>
    </xf>
    <xf numFmtId="0" fontId="2" fillId="5" borderId="3" xfId="0" applyFont="1" applyFill="1" applyBorder="1" applyAlignment="1" applyProtection="1">
      <alignment horizontal="center"/>
      <protection locked="0"/>
    </xf>
    <xf numFmtId="0" fontId="2" fillId="5" borderId="0" xfId="0" applyFont="1" applyFill="1" applyBorder="1" applyAlignment="1" applyProtection="1">
      <alignment horizontal="center"/>
      <protection locked="0"/>
    </xf>
    <xf numFmtId="0" fontId="0" fillId="5" borderId="3" xfId="0" applyFill="1" applyBorder="1" applyAlignment="1" applyProtection="1">
      <alignment horizontal="center"/>
      <protection locked="0"/>
    </xf>
    <xf numFmtId="0" fontId="0" fillId="5" borderId="0" xfId="0" applyFill="1" applyBorder="1" applyAlignment="1" applyProtection="1">
      <alignment horizontal="center"/>
      <protection locked="0"/>
    </xf>
    <xf numFmtId="9" fontId="2" fillId="5" borderId="10" xfId="1" applyFont="1" applyFill="1" applyBorder="1" applyAlignment="1" applyProtection="1">
      <alignment horizontal="center"/>
      <protection locked="0"/>
    </xf>
    <xf numFmtId="0" fontId="2" fillId="5" borderId="10" xfId="0" applyFont="1" applyFill="1" applyBorder="1" applyAlignment="1" applyProtection="1">
      <alignment horizontal="center"/>
      <protection locked="0"/>
    </xf>
    <xf numFmtId="0" fontId="6" fillId="14" borderId="19" xfId="7" applyFont="1" applyFill="1" applyBorder="1" applyProtection="1"/>
    <xf numFmtId="0" fontId="0" fillId="2" borderId="2" xfId="0" applyFill="1" applyBorder="1" applyProtection="1">
      <protection locked="0"/>
    </xf>
    <xf numFmtId="0" fontId="0" fillId="2" borderId="3" xfId="0" applyFill="1" applyBorder="1" applyProtection="1">
      <protection locked="0"/>
    </xf>
    <xf numFmtId="9" fontId="2" fillId="2" borderId="4" xfId="1" applyFont="1" applyFill="1" applyBorder="1" applyAlignment="1" applyProtection="1">
      <alignment horizontal="center"/>
      <protection locked="0"/>
    </xf>
    <xf numFmtId="0" fontId="0" fillId="2" borderId="5" xfId="0" applyFill="1" applyBorder="1" applyProtection="1">
      <protection locked="0"/>
    </xf>
    <xf numFmtId="0" fontId="0" fillId="2" borderId="0" xfId="0" applyFill="1" applyBorder="1" applyProtection="1">
      <protection locked="0"/>
    </xf>
    <xf numFmtId="9" fontId="2" fillId="2" borderId="6" xfId="1" applyFont="1" applyFill="1" applyBorder="1" applyAlignment="1" applyProtection="1">
      <alignment horizontal="center"/>
      <protection locked="0"/>
    </xf>
    <xf numFmtId="0" fontId="0" fillId="2" borderId="7" xfId="0" applyFill="1" applyBorder="1" applyProtection="1">
      <protection locked="0"/>
    </xf>
    <xf numFmtId="0" fontId="2" fillId="2" borderId="1" xfId="0" applyFont="1" applyFill="1" applyBorder="1" applyAlignment="1" applyProtection="1">
      <alignment horizontal="center"/>
      <protection locked="0"/>
    </xf>
    <xf numFmtId="9" fontId="2" fillId="2" borderId="8" xfId="1" applyFont="1" applyFill="1" applyBorder="1" applyAlignment="1" applyProtection="1">
      <alignment horizontal="center"/>
      <protection locked="0"/>
    </xf>
    <xf numFmtId="0" fontId="0" fillId="2" borderId="0" xfId="0" applyFill="1" applyBorder="1" applyAlignment="1" applyProtection="1">
      <alignment horizontal="center"/>
      <protection locked="0"/>
    </xf>
    <xf numFmtId="0" fontId="0" fillId="2" borderId="14" xfId="0" applyFill="1" applyBorder="1" applyProtection="1">
      <protection locked="0"/>
    </xf>
    <xf numFmtId="0" fontId="0" fillId="2" borderId="6" xfId="0" applyFill="1" applyBorder="1" applyAlignment="1" applyProtection="1">
      <alignment horizontal="center"/>
      <protection locked="0"/>
    </xf>
    <xf numFmtId="0" fontId="0" fillId="2" borderId="6" xfId="0" applyFill="1" applyBorder="1" applyProtection="1">
      <protection locked="0"/>
    </xf>
    <xf numFmtId="0" fontId="0" fillId="2" borderId="9" xfId="0" applyFill="1" applyBorder="1" applyAlignment="1" applyProtection="1">
      <alignment horizontal="right"/>
      <protection locked="0"/>
    </xf>
    <xf numFmtId="0" fontId="0" fillId="2" borderId="10" xfId="0" applyFill="1" applyBorder="1" applyAlignment="1" applyProtection="1">
      <alignment horizontal="right"/>
      <protection locked="0"/>
    </xf>
    <xf numFmtId="0" fontId="0" fillId="2" borderId="11" xfId="0" applyFill="1" applyBorder="1" applyProtection="1">
      <protection locked="0"/>
    </xf>
    <xf numFmtId="0" fontId="2" fillId="11" borderId="3" xfId="0" applyFont="1" applyFill="1" applyBorder="1" applyAlignment="1" applyProtection="1">
      <alignment horizontal="center"/>
      <protection locked="0"/>
    </xf>
    <xf numFmtId="0" fontId="2" fillId="11" borderId="0" xfId="0" applyFont="1" applyFill="1" applyBorder="1" applyAlignment="1" applyProtection="1">
      <alignment horizontal="center"/>
      <protection locked="0"/>
    </xf>
    <xf numFmtId="0" fontId="0" fillId="11" borderId="3" xfId="0" applyFill="1" applyBorder="1" applyAlignment="1" applyProtection="1">
      <alignment horizontal="center"/>
      <protection locked="0"/>
    </xf>
    <xf numFmtId="0" fontId="0" fillId="11" borderId="0" xfId="0" applyFill="1" applyBorder="1" applyAlignment="1" applyProtection="1">
      <alignment horizontal="center"/>
      <protection locked="0"/>
    </xf>
    <xf numFmtId="9" fontId="2" fillId="11" borderId="10" xfId="1" applyFont="1" applyFill="1" applyBorder="1" applyAlignment="1" applyProtection="1">
      <alignment horizontal="center"/>
      <protection locked="0"/>
    </xf>
    <xf numFmtId="0" fontId="2" fillId="11" borderId="10" xfId="0" applyFont="1" applyFill="1" applyBorder="1" applyAlignment="1" applyProtection="1">
      <alignment horizontal="center"/>
      <protection locked="0"/>
    </xf>
    <xf numFmtId="167" fontId="0" fillId="9" borderId="12" xfId="0" applyNumberFormat="1" applyFill="1" applyBorder="1"/>
    <xf numFmtId="0" fontId="2" fillId="9" borderId="21" xfId="0" applyFont="1" applyFill="1" applyBorder="1" applyAlignment="1" applyProtection="1"/>
    <xf numFmtId="166" fontId="3" fillId="0" borderId="0" xfId="3" applyNumberFormat="1" applyFill="1" applyBorder="1" applyProtection="1"/>
    <xf numFmtId="0" fontId="2" fillId="0" borderId="20" xfId="0" applyFont="1" applyFill="1" applyBorder="1" applyAlignment="1" applyProtection="1"/>
    <xf numFmtId="0" fontId="0" fillId="11" borderId="0" xfId="0" applyFill="1"/>
    <xf numFmtId="0" fontId="2" fillId="0" borderId="0" xfId="0" applyFont="1" applyFill="1" applyBorder="1" applyAlignment="1" applyProtection="1"/>
    <xf numFmtId="166" fontId="3" fillId="11" borderId="12" xfId="3" applyNumberFormat="1" applyFill="1" applyBorder="1" applyProtection="1">
      <protection locked="0"/>
    </xf>
    <xf numFmtId="0" fontId="2" fillId="9" borderId="12" xfId="0" applyFont="1" applyFill="1" applyBorder="1" applyAlignment="1">
      <alignment horizontal="center"/>
    </xf>
    <xf numFmtId="0" fontId="2" fillId="16" borderId="0" xfId="0" applyFont="1" applyFill="1" applyAlignment="1">
      <alignment horizontal="center"/>
    </xf>
    <xf numFmtId="2" fontId="2" fillId="17" borderId="0" xfId="0" applyNumberFormat="1" applyFont="1" applyFill="1"/>
    <xf numFmtId="0" fontId="2" fillId="19" borderId="0" xfId="0" applyFont="1" applyFill="1"/>
    <xf numFmtId="0" fontId="8" fillId="21" borderId="0" xfId="0" applyFont="1" applyFill="1"/>
    <xf numFmtId="0" fontId="8" fillId="22" borderId="0" xfId="0" applyFont="1" applyFill="1"/>
    <xf numFmtId="0" fontId="8" fillId="20" borderId="0" xfId="0" applyFont="1" applyFill="1" applyAlignment="1">
      <alignment horizontal="left" vertical="center"/>
    </xf>
    <xf numFmtId="9" fontId="8" fillId="22" borderId="0" xfId="1" applyFont="1" applyFill="1"/>
    <xf numFmtId="9" fontId="8" fillId="17" borderId="0" xfId="1" applyFont="1" applyFill="1"/>
    <xf numFmtId="9" fontId="0" fillId="0" borderId="0" xfId="0" applyNumberFormat="1"/>
    <xf numFmtId="0" fontId="0" fillId="9" borderId="0" xfId="0" applyFill="1"/>
    <xf numFmtId="0" fontId="2" fillId="3" borderId="0" xfId="0" applyFont="1" applyFill="1"/>
    <xf numFmtId="0" fontId="0" fillId="15" borderId="12" xfId="0" applyFill="1" applyBorder="1"/>
    <xf numFmtId="0" fontId="2" fillId="3" borderId="12" xfId="0" applyFont="1" applyFill="1" applyBorder="1"/>
    <xf numFmtId="0" fontId="0" fillId="6" borderId="12" xfId="0" applyFill="1" applyBorder="1"/>
    <xf numFmtId="0" fontId="0" fillId="3" borderId="12" xfId="0" applyFill="1" applyBorder="1"/>
    <xf numFmtId="0" fontId="2" fillId="19" borderId="0" xfId="0" applyFont="1" applyFill="1" applyProtection="1"/>
    <xf numFmtId="9" fontId="2" fillId="11" borderId="0" xfId="0" applyNumberFormat="1" applyFont="1" applyFill="1" applyProtection="1">
      <protection locked="0"/>
    </xf>
    <xf numFmtId="0" fontId="2" fillId="17" borderId="0" xfId="0" applyFont="1" applyFill="1" applyAlignment="1">
      <alignment horizontal="center"/>
    </xf>
    <xf numFmtId="0" fontId="2" fillId="16" borderId="0" xfId="0" applyFont="1" applyFill="1" applyAlignment="1"/>
    <xf numFmtId="0" fontId="2" fillId="15" borderId="12" xfId="0" applyFont="1" applyFill="1" applyBorder="1" applyAlignment="1">
      <alignment horizontal="right"/>
    </xf>
    <xf numFmtId="43" fontId="2" fillId="5" borderId="12" xfId="0" applyNumberFormat="1" applyFont="1" applyFill="1" applyBorder="1" applyProtection="1"/>
    <xf numFmtId="9" fontId="2" fillId="11" borderId="12" xfId="0" applyNumberFormat="1" applyFont="1" applyFill="1" applyBorder="1" applyProtection="1">
      <protection locked="0"/>
    </xf>
    <xf numFmtId="43" fontId="2" fillId="23" borderId="0" xfId="0" applyNumberFormat="1" applyFont="1" applyFill="1" applyAlignment="1">
      <alignment horizontal="center"/>
    </xf>
    <xf numFmtId="0" fontId="2" fillId="23" borderId="0" xfId="0" applyFont="1" applyFill="1" applyAlignment="1">
      <alignment horizontal="center"/>
    </xf>
    <xf numFmtId="167" fontId="5" fillId="14" borderId="0" xfId="0" applyNumberFormat="1" applyFont="1" applyFill="1" applyProtection="1"/>
    <xf numFmtId="0" fontId="8" fillId="0" borderId="0" xfId="0" applyFont="1" applyProtection="1"/>
    <xf numFmtId="0" fontId="11" fillId="13" borderId="12" xfId="3" applyFont="1" applyFill="1" applyBorder="1" applyProtection="1"/>
    <xf numFmtId="0" fontId="4" fillId="0" borderId="24" xfId="3" applyFont="1" applyFill="1" applyBorder="1" applyProtection="1"/>
    <xf numFmtId="0" fontId="8" fillId="13" borderId="12" xfId="0" applyFont="1" applyFill="1" applyBorder="1" applyProtection="1"/>
    <xf numFmtId="167" fontId="8" fillId="13" borderId="12" xfId="0" applyNumberFormat="1" applyFont="1" applyFill="1" applyBorder="1" applyProtection="1"/>
    <xf numFmtId="0" fontId="13" fillId="12" borderId="0" xfId="0" applyFont="1" applyFill="1" applyProtection="1"/>
    <xf numFmtId="0" fontId="12" fillId="14" borderId="0" xfId="0" applyFont="1" applyFill="1" applyProtection="1"/>
    <xf numFmtId="0" fontId="14" fillId="13" borderId="0" xfId="0" applyFont="1" applyFill="1" applyProtection="1"/>
    <xf numFmtId="0" fontId="14" fillId="13" borderId="21" xfId="0" applyFont="1" applyFill="1" applyBorder="1" applyAlignment="1" applyProtection="1"/>
    <xf numFmtId="166" fontId="15" fillId="11" borderId="12" xfId="3" applyNumberFormat="1" applyFont="1" applyFill="1" applyBorder="1" applyProtection="1">
      <protection locked="0"/>
    </xf>
    <xf numFmtId="0" fontId="13" fillId="13" borderId="0" xfId="0" applyFont="1" applyFill="1" applyProtection="1"/>
    <xf numFmtId="0" fontId="13" fillId="0" borderId="0" xfId="0" applyFont="1" applyFill="1" applyProtection="1"/>
    <xf numFmtId="0" fontId="16" fillId="0" borderId="0" xfId="3" applyFont="1" applyProtection="1"/>
    <xf numFmtId="17" fontId="16" fillId="0" borderId="17" xfId="5" applyNumberFormat="1" applyFont="1" applyBorder="1" applyAlignment="1" applyProtection="1">
      <alignment horizontal="center"/>
    </xf>
    <xf numFmtId="17" fontId="16" fillId="0" borderId="18" xfId="5" applyNumberFormat="1" applyFont="1" applyBorder="1" applyAlignment="1" applyProtection="1">
      <alignment horizontal="center"/>
    </xf>
    <xf numFmtId="17" fontId="16" fillId="0" borderId="16" xfId="5" applyNumberFormat="1" applyFont="1" applyBorder="1" applyAlignment="1" applyProtection="1">
      <alignment horizontal="center"/>
    </xf>
    <xf numFmtId="166" fontId="16" fillId="0" borderId="0" xfId="3" applyNumberFormat="1" applyFont="1" applyProtection="1"/>
    <xf numFmtId="0" fontId="13" fillId="0" borderId="0" xfId="0" applyFont="1" applyProtection="1"/>
    <xf numFmtId="9" fontId="5" fillId="0" borderId="0" xfId="0" applyNumberFormat="1" applyFont="1" applyFill="1" applyBorder="1"/>
    <xf numFmtId="0" fontId="5" fillId="0" borderId="0" xfId="0" applyFont="1" applyFill="1" applyBorder="1"/>
    <xf numFmtId="0" fontId="8" fillId="17" borderId="0" xfId="0" applyFont="1" applyFill="1"/>
    <xf numFmtId="169" fontId="2" fillId="3" borderId="0" xfId="0" applyNumberFormat="1" applyFont="1" applyFill="1"/>
    <xf numFmtId="169" fontId="8" fillId="21" borderId="0" xfId="0" applyNumberFormat="1" applyFont="1" applyFill="1"/>
    <xf numFmtId="17" fontId="2" fillId="17" borderId="0" xfId="0" applyNumberFormat="1" applyFont="1" applyFill="1"/>
    <xf numFmtId="0" fontId="2" fillId="17" borderId="0" xfId="0" applyFont="1" applyFill="1" applyAlignment="1"/>
    <xf numFmtId="170" fontId="8" fillId="22" borderId="0" xfId="0" applyNumberFormat="1" applyFont="1" applyFill="1"/>
    <xf numFmtId="170" fontId="2" fillId="17" borderId="0" xfId="0" applyNumberFormat="1" applyFont="1" applyFill="1"/>
    <xf numFmtId="43" fontId="8" fillId="9" borderId="12" xfId="2" applyFont="1" applyFill="1" applyBorder="1"/>
    <xf numFmtId="43" fontId="8" fillId="9" borderId="12" xfId="2" applyFont="1" applyFill="1" applyBorder="1" applyAlignment="1">
      <alignment horizontal="right"/>
    </xf>
    <xf numFmtId="0" fontId="2" fillId="21" borderId="0" xfId="0" applyFont="1" applyFill="1" applyAlignment="1" applyProtection="1">
      <alignment horizontal="center"/>
    </xf>
    <xf numFmtId="169" fontId="2" fillId="21" borderId="0" xfId="2" applyNumberFormat="1" applyFont="1" applyFill="1" applyProtection="1"/>
    <xf numFmtId="169" fontId="2" fillId="3" borderId="0" xfId="0" applyNumberFormat="1" applyFont="1" applyFill="1" applyProtection="1"/>
    <xf numFmtId="0" fontId="8" fillId="21" borderId="0" xfId="0" applyFont="1" applyFill="1" applyProtection="1"/>
    <xf numFmtId="169" fontId="8" fillId="21" borderId="0" xfId="0" applyNumberFormat="1" applyFont="1" applyFill="1" applyProtection="1"/>
    <xf numFmtId="0" fontId="8" fillId="22" borderId="0" xfId="0" applyFont="1" applyFill="1" applyProtection="1"/>
    <xf numFmtId="170" fontId="8" fillId="22" borderId="0" xfId="0" applyNumberFormat="1" applyFont="1" applyFill="1" applyProtection="1"/>
    <xf numFmtId="9" fontId="8" fillId="22" borderId="0" xfId="1" applyFont="1" applyFill="1" applyProtection="1"/>
    <xf numFmtId="9" fontId="2" fillId="0" borderId="0" xfId="0" applyNumberFormat="1" applyFont="1" applyFill="1" applyProtection="1"/>
    <xf numFmtId="0" fontId="2" fillId="4" borderId="13" xfId="0" applyFont="1" applyFill="1" applyBorder="1" applyAlignment="1" applyProtection="1"/>
    <xf numFmtId="0" fontId="2" fillId="0" borderId="13" xfId="0" applyFont="1" applyFill="1" applyBorder="1" applyAlignment="1" applyProtection="1"/>
    <xf numFmtId="0" fontId="2" fillId="4" borderId="0" xfId="0" applyFont="1" applyFill="1" applyBorder="1" applyAlignment="1" applyProtection="1"/>
    <xf numFmtId="0" fontId="4" fillId="13" borderId="19" xfId="3" applyFont="1" applyFill="1" applyBorder="1" applyProtection="1"/>
    <xf numFmtId="0" fontId="4" fillId="13" borderId="24" xfId="3" applyFont="1" applyFill="1" applyBorder="1" applyProtection="1"/>
    <xf numFmtId="0" fontId="4" fillId="0" borderId="20" xfId="3" applyFont="1" applyFill="1" applyBorder="1" applyProtection="1"/>
    <xf numFmtId="0" fontId="2" fillId="0" borderId="0" xfId="0" applyFont="1" applyFill="1" applyBorder="1" applyProtection="1"/>
    <xf numFmtId="43" fontId="0" fillId="0" borderId="12" xfId="2" applyFont="1" applyBorder="1" applyProtection="1">
      <protection locked="0"/>
    </xf>
    <xf numFmtId="0" fontId="4" fillId="9" borderId="20" xfId="3" applyFont="1" applyFill="1" applyBorder="1" applyProtection="1"/>
    <xf numFmtId="43" fontId="2" fillId="0" borderId="12" xfId="2" applyFont="1" applyFill="1" applyBorder="1" applyAlignment="1" applyProtection="1">
      <protection locked="0"/>
    </xf>
    <xf numFmtId="43" fontId="1" fillId="0" borderId="12" xfId="2" applyFont="1" applyFill="1" applyBorder="1" applyAlignment="1" applyProtection="1">
      <protection locked="0"/>
    </xf>
    <xf numFmtId="0" fontId="0" fillId="11" borderId="24" xfId="0" applyFill="1" applyBorder="1" applyProtection="1">
      <protection locked="0"/>
    </xf>
    <xf numFmtId="0" fontId="2" fillId="0" borderId="12" xfId="0" applyFont="1" applyFill="1" applyBorder="1" applyAlignment="1" applyProtection="1"/>
    <xf numFmtId="0" fontId="2" fillId="0" borderId="12" xfId="0" applyFont="1" applyFill="1" applyBorder="1" applyProtection="1"/>
    <xf numFmtId="1" fontId="8" fillId="22" borderId="0" xfId="0" applyNumberFormat="1" applyFont="1" applyFill="1"/>
    <xf numFmtId="1" fontId="8" fillId="22" borderId="0" xfId="0" applyNumberFormat="1" applyFont="1" applyFill="1" applyProtection="1"/>
    <xf numFmtId="1" fontId="2" fillId="17" borderId="0" xfId="0" applyNumberFormat="1" applyFont="1" applyFill="1"/>
    <xf numFmtId="2" fontId="8" fillId="17" borderId="0" xfId="0" applyNumberFormat="1" applyFont="1" applyFill="1"/>
    <xf numFmtId="0" fontId="3" fillId="0" borderId="38" xfId="0" applyFont="1" applyBorder="1" applyAlignment="1">
      <alignment wrapText="1"/>
    </xf>
    <xf numFmtId="0" fontId="0" fillId="0" borderId="0" xfId="0" applyFill="1" applyAlignment="1"/>
    <xf numFmtId="0" fontId="0" fillId="0" borderId="0" xfId="0" applyAlignment="1"/>
    <xf numFmtId="0" fontId="21" fillId="0" borderId="0" xfId="0" applyFont="1" applyAlignment="1"/>
    <xf numFmtId="0" fontId="3" fillId="0" borderId="0" xfId="0" applyFont="1" applyAlignment="1"/>
    <xf numFmtId="0" fontId="22" fillId="0" borderId="0" xfId="0" applyFont="1" applyAlignment="1">
      <alignment horizontal="justify"/>
    </xf>
    <xf numFmtId="0" fontId="0" fillId="0" borderId="0" xfId="0" applyAlignment="1">
      <alignment wrapText="1"/>
    </xf>
    <xf numFmtId="0" fontId="4" fillId="24" borderId="35" xfId="0" applyFont="1" applyFill="1" applyBorder="1" applyAlignment="1">
      <alignment horizontal="center" wrapText="1"/>
    </xf>
    <xf numFmtId="0" fontId="4" fillId="24" borderId="16" xfId="0" applyFont="1" applyFill="1" applyBorder="1" applyAlignment="1">
      <alignment horizontal="center" wrapText="1"/>
    </xf>
    <xf numFmtId="0" fontId="4" fillId="7" borderId="17" xfId="0" applyFont="1" applyFill="1" applyBorder="1" applyAlignment="1">
      <alignment horizontal="center" wrapText="1"/>
    </xf>
    <xf numFmtId="0" fontId="4" fillId="7" borderId="18" xfId="0" applyFont="1" applyFill="1" applyBorder="1" applyAlignment="1">
      <alignment horizontal="center" wrapText="1"/>
    </xf>
    <xf numFmtId="0" fontId="4" fillId="0" borderId="7" xfId="0" applyFont="1" applyFill="1" applyBorder="1" applyAlignment="1">
      <alignment wrapText="1"/>
    </xf>
    <xf numFmtId="0" fontId="4" fillId="25" borderId="32" xfId="0" applyFont="1" applyFill="1" applyBorder="1" applyAlignment="1">
      <alignment horizontal="right" wrapText="1"/>
    </xf>
    <xf numFmtId="167" fontId="4" fillId="7" borderId="24" xfId="4" applyNumberFormat="1" applyFont="1" applyFill="1" applyBorder="1" applyAlignment="1">
      <alignment horizontal="right" wrapText="1"/>
    </xf>
    <xf numFmtId="0" fontId="4" fillId="7" borderId="33" xfId="0" applyFont="1" applyFill="1" applyBorder="1" applyAlignment="1">
      <alignment horizontal="right" wrapText="1"/>
    </xf>
    <xf numFmtId="0" fontId="4" fillId="0" borderId="38" xfId="0" applyFont="1" applyFill="1" applyBorder="1" applyAlignment="1">
      <alignment wrapText="1"/>
    </xf>
    <xf numFmtId="0" fontId="4" fillId="25" borderId="35" xfId="0" applyFont="1" applyFill="1" applyBorder="1" applyAlignment="1">
      <alignment horizontal="right" wrapText="1"/>
    </xf>
    <xf numFmtId="0" fontId="4" fillId="7" borderId="36" xfId="0" applyFont="1" applyFill="1" applyBorder="1" applyAlignment="1">
      <alignment horizontal="right" wrapText="1"/>
    </xf>
    <xf numFmtId="0" fontId="3" fillId="0" borderId="38" xfId="0" applyFont="1" applyBorder="1" applyAlignment="1">
      <alignment horizontal="right" wrapText="1"/>
    </xf>
    <xf numFmtId="1" fontId="0" fillId="26" borderId="39" xfId="0" applyNumberFormat="1" applyFill="1" applyBorder="1" applyAlignment="1">
      <alignment horizontal="right" wrapText="1"/>
    </xf>
    <xf numFmtId="167" fontId="3" fillId="24" borderId="17" xfId="0" applyNumberFormat="1" applyFont="1" applyFill="1" applyBorder="1" applyAlignment="1">
      <alignment horizontal="center" wrapText="1"/>
    </xf>
    <xf numFmtId="0" fontId="3" fillId="24" borderId="18" xfId="0" applyFont="1" applyFill="1" applyBorder="1" applyAlignment="1">
      <alignment horizontal="center" wrapText="1"/>
    </xf>
    <xf numFmtId="1" fontId="0" fillId="0" borderId="0" xfId="0" applyNumberFormat="1" applyAlignment="1">
      <alignment wrapText="1"/>
    </xf>
    <xf numFmtId="0" fontId="0" fillId="0" borderId="24" xfId="0" applyBorder="1" applyAlignment="1">
      <alignment wrapText="1"/>
    </xf>
    <xf numFmtId="2" fontId="0" fillId="26" borderId="12" xfId="4" applyNumberFormat="1" applyFont="1" applyFill="1" applyBorder="1" applyAlignment="1">
      <alignment horizontal="right" wrapText="1"/>
    </xf>
    <xf numFmtId="167" fontId="3" fillId="26" borderId="36" xfId="4" applyNumberFormat="1" applyFill="1" applyBorder="1" applyAlignment="1">
      <alignment horizontal="right" wrapText="1"/>
    </xf>
    <xf numFmtId="0" fontId="3" fillId="0" borderId="0" xfId="0" applyFont="1" applyAlignment="1">
      <alignment wrapText="1"/>
    </xf>
    <xf numFmtId="1" fontId="0" fillId="26" borderId="35" xfId="0" applyNumberFormat="1" applyFill="1" applyBorder="1" applyAlignment="1">
      <alignment horizontal="right" wrapText="1"/>
    </xf>
    <xf numFmtId="2" fontId="3" fillId="26" borderId="12" xfId="4" applyNumberFormat="1" applyFill="1" applyBorder="1" applyAlignment="1">
      <alignment horizontal="right" wrapText="1"/>
    </xf>
    <xf numFmtId="0" fontId="3" fillId="14" borderId="40" xfId="0" applyFont="1" applyFill="1" applyBorder="1" applyAlignment="1">
      <alignment horizontal="left" wrapText="1"/>
    </xf>
    <xf numFmtId="1" fontId="4" fillId="14" borderId="16" xfId="0" applyNumberFormat="1" applyFont="1" applyFill="1" applyBorder="1" applyAlignment="1">
      <alignment horizontal="right" wrapText="1"/>
    </xf>
    <xf numFmtId="2" fontId="3" fillId="14" borderId="17" xfId="4" applyNumberFormat="1" applyFont="1" applyFill="1" applyBorder="1" applyAlignment="1">
      <alignment horizontal="right" wrapText="1"/>
    </xf>
    <xf numFmtId="167" fontId="3" fillId="14" borderId="18" xfId="4" applyNumberFormat="1" applyFont="1" applyFill="1" applyBorder="1" applyAlignment="1">
      <alignment horizontal="right" wrapText="1"/>
    </xf>
    <xf numFmtId="0" fontId="3" fillId="0" borderId="0" xfId="0" applyFont="1" applyFill="1" applyBorder="1" applyAlignment="1">
      <alignment horizontal="left" wrapText="1"/>
    </xf>
    <xf numFmtId="1" fontId="4" fillId="0" borderId="0" xfId="0" applyNumberFormat="1" applyFont="1" applyFill="1" applyBorder="1" applyAlignment="1">
      <alignment horizontal="right" wrapText="1"/>
    </xf>
    <xf numFmtId="43" fontId="3" fillId="0" borderId="0" xfId="4" applyFill="1" applyBorder="1" applyAlignment="1">
      <alignment horizontal="right" wrapText="1"/>
    </xf>
    <xf numFmtId="167" fontId="3" fillId="0" borderId="0" xfId="4" applyNumberFormat="1" applyFill="1" applyBorder="1" applyAlignment="1">
      <alignment horizontal="right" wrapText="1"/>
    </xf>
    <xf numFmtId="0" fontId="0" fillId="0" borderId="0" xfId="0" applyFill="1" applyAlignment="1">
      <alignment wrapText="1"/>
    </xf>
    <xf numFmtId="0" fontId="4" fillId="0" borderId="0" xfId="0" applyFont="1" applyFill="1" applyBorder="1" applyAlignment="1">
      <alignment wrapText="1"/>
    </xf>
    <xf numFmtId="0" fontId="19" fillId="0" borderId="0" xfId="0" applyFont="1" applyFill="1" applyBorder="1" applyAlignment="1">
      <alignment horizontal="right" wrapText="1"/>
    </xf>
    <xf numFmtId="2" fontId="19" fillId="0" borderId="0" xfId="0" applyNumberFormat="1" applyFont="1" applyFill="1" applyBorder="1" applyAlignment="1">
      <alignment horizontal="right" wrapText="1"/>
    </xf>
    <xf numFmtId="0" fontId="20" fillId="27" borderId="41" xfId="0" applyFont="1" applyFill="1" applyBorder="1" applyAlignment="1">
      <alignment wrapText="1"/>
    </xf>
    <xf numFmtId="1" fontId="4" fillId="28" borderId="25" xfId="0" applyNumberFormat="1" applyFont="1" applyFill="1" applyBorder="1" applyAlignment="1">
      <alignment horizontal="right" wrapText="1"/>
    </xf>
    <xf numFmtId="167" fontId="4" fillId="27" borderId="27" xfId="4" applyNumberFormat="1" applyFont="1" applyFill="1" applyBorder="1" applyAlignment="1">
      <alignment horizontal="right" wrapText="1"/>
    </xf>
    <xf numFmtId="0" fontId="0" fillId="0" borderId="0" xfId="0" applyFill="1" applyBorder="1" applyAlignment="1">
      <alignment wrapText="1"/>
    </xf>
    <xf numFmtId="1" fontId="4" fillId="14" borderId="35" xfId="0" applyNumberFormat="1" applyFont="1" applyFill="1" applyBorder="1" applyAlignment="1">
      <alignment horizontal="right" wrapText="1"/>
    </xf>
    <xf numFmtId="0" fontId="4" fillId="0" borderId="0" xfId="0" applyFont="1" applyFill="1" applyAlignment="1"/>
    <xf numFmtId="0" fontId="0" fillId="0" borderId="21" xfId="0" applyBorder="1" applyAlignment="1">
      <alignment wrapText="1"/>
    </xf>
    <xf numFmtId="0" fontId="0" fillId="0" borderId="20" xfId="0" applyBorder="1"/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0" fillId="0" borderId="42" xfId="0" applyBorder="1" applyAlignment="1">
      <alignment wrapText="1"/>
    </xf>
    <xf numFmtId="0" fontId="2" fillId="0" borderId="12" xfId="0" applyFont="1" applyBorder="1" applyProtection="1"/>
    <xf numFmtId="43" fontId="0" fillId="0" borderId="12" xfId="2" applyFont="1" applyBorder="1" applyProtection="1"/>
    <xf numFmtId="169" fontId="2" fillId="17" borderId="0" xfId="0" applyNumberFormat="1" applyFont="1" applyFill="1"/>
    <xf numFmtId="167" fontId="3" fillId="5" borderId="12" xfId="126" applyNumberFormat="1" applyFill="1" applyBorder="1"/>
    <xf numFmtId="167" fontId="3" fillId="5" borderId="12" xfId="126" applyNumberFormat="1" applyFill="1" applyBorder="1"/>
    <xf numFmtId="0" fontId="0" fillId="5" borderId="12" xfId="0" applyFill="1" applyBorder="1"/>
    <xf numFmtId="167" fontId="0" fillId="5" borderId="12" xfId="0" applyNumberFormat="1" applyFill="1" applyBorder="1"/>
    <xf numFmtId="165" fontId="0" fillId="5" borderId="12" xfId="135" applyFont="1" applyFill="1" applyBorder="1"/>
    <xf numFmtId="167" fontId="0" fillId="5" borderId="12" xfId="135" applyNumberFormat="1" applyFont="1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167" fontId="0" fillId="5" borderId="12" xfId="0" applyNumberFormat="1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171" fontId="0" fillId="5" borderId="12" xfId="135" applyNumberFormat="1" applyFont="1" applyFill="1" applyBorder="1"/>
    <xf numFmtId="165" fontId="0" fillId="5" borderId="12" xfId="135" applyFont="1" applyFill="1" applyBorder="1"/>
    <xf numFmtId="37" fontId="0" fillId="5" borderId="12" xfId="135" applyNumberFormat="1" applyFont="1" applyFill="1" applyBorder="1"/>
    <xf numFmtId="0" fontId="0" fillId="5" borderId="12" xfId="135" applyNumberFormat="1" applyFont="1" applyFill="1" applyBorder="1"/>
    <xf numFmtId="171" fontId="0" fillId="5" borderId="12" xfId="135" applyNumberFormat="1" applyFont="1" applyFill="1" applyBorder="1"/>
    <xf numFmtId="165" fontId="0" fillId="5" borderId="12" xfId="135" applyFont="1" applyFill="1" applyBorder="1"/>
    <xf numFmtId="0" fontId="0" fillId="5" borderId="12" xfId="135" applyNumberFormat="1" applyFont="1" applyFill="1" applyBorder="1"/>
    <xf numFmtId="165" fontId="0" fillId="5" borderId="12" xfId="135" applyFont="1" applyFill="1" applyBorder="1"/>
    <xf numFmtId="0" fontId="0" fillId="5" borderId="12" xfId="0" applyFill="1" applyBorder="1"/>
    <xf numFmtId="37" fontId="0" fillId="5" borderId="12" xfId="0" applyNumberFormat="1" applyFill="1" applyBorder="1"/>
    <xf numFmtId="0" fontId="0" fillId="5" borderId="12" xfId="0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167" fontId="0" fillId="5" borderId="12" xfId="135" applyNumberFormat="1" applyFont="1" applyFill="1" applyBorder="1"/>
    <xf numFmtId="0" fontId="0" fillId="5" borderId="12" xfId="0" applyFill="1" applyBorder="1"/>
    <xf numFmtId="0" fontId="0" fillId="5" borderId="12" xfId="0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0" fontId="0" fillId="5" borderId="12" xfId="0" applyFill="1" applyBorder="1"/>
    <xf numFmtId="167" fontId="0" fillId="5" borderId="12" xfId="135" applyNumberFormat="1" applyFont="1" applyFill="1" applyBorder="1"/>
    <xf numFmtId="38" fontId="40" fillId="7" borderId="52" xfId="133" applyNumberFormat="1" applyFont="1" applyFill="1" applyBorder="1" applyAlignment="1">
      <alignment horizontal="right" vertical="center" wrapText="1" readingOrder="1"/>
    </xf>
    <xf numFmtId="0" fontId="41" fillId="0" borderId="53" xfId="0" applyFont="1" applyBorder="1" applyAlignment="1">
      <alignment horizontal="center" wrapText="1" readingOrder="1"/>
    </xf>
    <xf numFmtId="0" fontId="42" fillId="0" borderId="53" xfId="0" applyFont="1" applyBorder="1" applyAlignment="1">
      <alignment horizontal="center" wrapText="1" readingOrder="1"/>
    </xf>
    <xf numFmtId="167" fontId="0" fillId="0" borderId="12" xfId="2" applyNumberFormat="1" applyFont="1" applyBorder="1" applyProtection="1"/>
    <xf numFmtId="0" fontId="0" fillId="0" borderId="35" xfId="0" applyBorder="1"/>
    <xf numFmtId="0" fontId="0" fillId="0" borderId="36" xfId="0" applyBorder="1"/>
    <xf numFmtId="0" fontId="0" fillId="0" borderId="16" xfId="0" applyBorder="1"/>
    <xf numFmtId="0" fontId="0" fillId="0" borderId="18" xfId="0" applyBorder="1"/>
    <xf numFmtId="0" fontId="43" fillId="15" borderId="35" xfId="0" applyFont="1" applyFill="1" applyBorder="1" applyAlignment="1">
      <alignment horizontal="center" vertical="center" wrapText="1"/>
    </xf>
    <xf numFmtId="0" fontId="43" fillId="15" borderId="12" xfId="0" applyFont="1" applyFill="1" applyBorder="1" applyAlignment="1">
      <alignment horizontal="center" vertical="center" wrapText="1"/>
    </xf>
    <xf numFmtId="0" fontId="43" fillId="15" borderId="36" xfId="0" applyFont="1" applyFill="1" applyBorder="1" applyAlignment="1">
      <alignment horizontal="center" vertical="center" wrapText="1"/>
    </xf>
    <xf numFmtId="0" fontId="43" fillId="61" borderId="35" xfId="0" applyFont="1" applyFill="1" applyBorder="1" applyAlignment="1">
      <alignment horizontal="center" vertical="center" wrapText="1"/>
    </xf>
    <xf numFmtId="0" fontId="43" fillId="61" borderId="12" xfId="0" applyFont="1" applyFill="1" applyBorder="1" applyAlignment="1">
      <alignment horizontal="center" vertical="center" wrapText="1"/>
    </xf>
    <xf numFmtId="0" fontId="43" fillId="61" borderId="36" xfId="0" applyFont="1" applyFill="1" applyBorder="1" applyAlignment="1">
      <alignment horizontal="center" vertical="center" wrapText="1"/>
    </xf>
    <xf numFmtId="0" fontId="0" fillId="0" borderId="17" xfId="0" applyBorder="1"/>
    <xf numFmtId="171" fontId="0" fillId="5" borderId="12" xfId="0" applyNumberFormat="1" applyFill="1" applyBorder="1"/>
    <xf numFmtId="166" fontId="2" fillId="6" borderId="12" xfId="0" applyNumberFormat="1" applyFont="1" applyFill="1" applyBorder="1" applyAlignment="1">
      <alignment horizontal="center"/>
    </xf>
    <xf numFmtId="167" fontId="2" fillId="9" borderId="12" xfId="2" applyNumberFormat="1" applyFont="1" applyFill="1" applyBorder="1" applyAlignment="1" applyProtection="1">
      <alignment horizontal="right"/>
    </xf>
    <xf numFmtId="172" fontId="45" fillId="0" borderId="0" xfId="0" applyNumberFormat="1" applyFont="1" applyBorder="1"/>
    <xf numFmtId="0" fontId="0" fillId="9" borderId="12" xfId="2" applyNumberFormat="1" applyFont="1" applyFill="1" applyBorder="1" applyProtection="1"/>
    <xf numFmtId="2" fontId="2" fillId="9" borderId="12" xfId="2" applyNumberFormat="1" applyFont="1" applyFill="1" applyBorder="1" applyProtection="1"/>
    <xf numFmtId="0" fontId="0" fillId="0" borderId="12" xfId="0" applyBorder="1"/>
    <xf numFmtId="167" fontId="0" fillId="5" borderId="12" xfId="0" applyNumberFormat="1" applyFill="1" applyBorder="1" applyProtection="1">
      <protection locked="0"/>
    </xf>
    <xf numFmtId="0" fontId="0" fillId="0" borderId="0" xfId="0"/>
    <xf numFmtId="43" fontId="0" fillId="0" borderId="36" xfId="2" applyFont="1" applyBorder="1"/>
    <xf numFmtId="17" fontId="0" fillId="0" borderId="0" xfId="0" applyNumberFormat="1"/>
    <xf numFmtId="173" fontId="2" fillId="9" borderId="12" xfId="1" applyNumberFormat="1" applyFont="1" applyFill="1" applyBorder="1" applyProtection="1"/>
    <xf numFmtId="173" fontId="2" fillId="6" borderId="12" xfId="1" applyNumberFormat="1" applyFont="1" applyFill="1" applyBorder="1" applyProtection="1"/>
    <xf numFmtId="17" fontId="2" fillId="17" borderId="12" xfId="0" applyNumberFormat="1" applyFont="1" applyFill="1" applyBorder="1"/>
    <xf numFmtId="0" fontId="2" fillId="19" borderId="12" xfId="0" applyFont="1" applyFill="1" applyBorder="1"/>
    <xf numFmtId="0" fontId="2" fillId="21" borderId="12" xfId="0" applyFont="1" applyFill="1" applyBorder="1"/>
    <xf numFmtId="9" fontId="2" fillId="21" borderId="12" xfId="0" applyNumberFormat="1" applyFont="1" applyFill="1" applyBorder="1"/>
    <xf numFmtId="169" fontId="0" fillId="3" borderId="12" xfId="0" applyNumberFormat="1" applyFill="1" applyBorder="1"/>
    <xf numFmtId="0" fontId="2" fillId="11" borderId="0" xfId="0" applyFont="1" applyFill="1"/>
    <xf numFmtId="0" fontId="2" fillId="11" borderId="12" xfId="0" applyFont="1" applyFill="1" applyBorder="1" applyProtection="1">
      <protection locked="0"/>
    </xf>
    <xf numFmtId="0" fontId="2" fillId="15" borderId="12" xfId="0" applyFont="1" applyFill="1" applyBorder="1"/>
    <xf numFmtId="9" fontId="2" fillId="15" borderId="12" xfId="1" applyFont="1" applyFill="1" applyBorder="1"/>
    <xf numFmtId="0" fontId="2" fillId="5" borderId="12" xfId="0" applyFont="1" applyFill="1" applyBorder="1"/>
    <xf numFmtId="166" fontId="2" fillId="9" borderId="12" xfId="0" applyNumberFormat="1" applyFont="1" applyFill="1" applyBorder="1" applyAlignment="1">
      <alignment horizontal="left"/>
    </xf>
    <xf numFmtId="0" fontId="0" fillId="9" borderId="12" xfId="0" applyFill="1" applyBorder="1" applyProtection="1"/>
    <xf numFmtId="2" fontId="0" fillId="0" borderId="0" xfId="0" applyNumberFormat="1" applyAlignment="1"/>
    <xf numFmtId="2" fontId="0" fillId="0" borderId="0" xfId="0" applyNumberFormat="1" applyAlignment="1">
      <alignment wrapText="1"/>
    </xf>
    <xf numFmtId="43" fontId="2" fillId="63" borderId="12" xfId="2" applyFont="1" applyFill="1" applyBorder="1" applyProtection="1"/>
    <xf numFmtId="166" fontId="2" fillId="9" borderId="12" xfId="147" applyFont="1" applyFill="1" applyBorder="1"/>
    <xf numFmtId="169" fontId="4" fillId="9" borderId="12" xfId="148" applyNumberFormat="1" applyFont="1" applyFill="1" applyBorder="1"/>
    <xf numFmtId="168" fontId="2" fillId="6" borderId="19" xfId="2" applyNumberFormat="1" applyFont="1" applyFill="1" applyBorder="1" applyProtection="1"/>
    <xf numFmtId="167" fontId="2" fillId="6" borderId="12" xfId="2" applyNumberFormat="1" applyFont="1" applyFill="1" applyBorder="1" applyAlignment="1" applyProtection="1">
      <alignment horizontal="right"/>
    </xf>
    <xf numFmtId="0" fontId="2" fillId="9" borderId="57" xfId="0" applyFont="1" applyFill="1" applyBorder="1"/>
    <xf numFmtId="169" fontId="4" fillId="28" borderId="25" xfId="0" applyNumberFormat="1" applyFont="1" applyFill="1" applyBorder="1" applyAlignment="1">
      <alignment horizontal="right" wrapText="1"/>
    </xf>
    <xf numFmtId="168" fontId="2" fillId="9" borderId="12" xfId="0" applyNumberFormat="1" applyFont="1" applyFill="1" applyBorder="1" applyProtection="1"/>
    <xf numFmtId="0" fontId="4" fillId="0" borderId="0" xfId="3" applyFont="1"/>
    <xf numFmtId="0" fontId="3" fillId="0" borderId="0" xfId="3"/>
    <xf numFmtId="0" fontId="48" fillId="64" borderId="0" xfId="3" applyFont="1" applyFill="1"/>
    <xf numFmtId="0" fontId="3" fillId="64" borderId="0" xfId="3" applyFill="1"/>
    <xf numFmtId="0" fontId="4" fillId="64" borderId="0" xfId="3" applyFont="1" applyFill="1"/>
    <xf numFmtId="0" fontId="49" fillId="0" borderId="0" xfId="0" applyFont="1" applyFill="1" applyBorder="1"/>
    <xf numFmtId="0" fontId="48" fillId="64" borderId="58" xfId="0" applyFont="1" applyFill="1" applyBorder="1"/>
    <xf numFmtId="0" fontId="0" fillId="64" borderId="14" xfId="0" applyFill="1" applyBorder="1"/>
    <xf numFmtId="0" fontId="0" fillId="64" borderId="42" xfId="0" applyFill="1" applyBorder="1"/>
    <xf numFmtId="0" fontId="0" fillId="64" borderId="59" xfId="0" applyFill="1" applyBorder="1"/>
    <xf numFmtId="0" fontId="0" fillId="64" borderId="0" xfId="0" applyFill="1" applyBorder="1"/>
    <xf numFmtId="0" fontId="0" fillId="64" borderId="60" xfId="0" applyFill="1" applyBorder="1"/>
    <xf numFmtId="0" fontId="50" fillId="64" borderId="59" xfId="0" applyFont="1" applyFill="1" applyBorder="1"/>
    <xf numFmtId="0" fontId="49" fillId="64" borderId="22" xfId="0" applyFont="1" applyFill="1" applyBorder="1"/>
    <xf numFmtId="0" fontId="0" fillId="64" borderId="13" xfId="0" applyFill="1" applyBorder="1"/>
    <xf numFmtId="0" fontId="0" fillId="64" borderId="23" xfId="0" applyFill="1" applyBorder="1"/>
    <xf numFmtId="0" fontId="48" fillId="64" borderId="0" xfId="0" applyFont="1" applyFill="1"/>
    <xf numFmtId="0" fontId="0" fillId="64" borderId="0" xfId="0" applyFill="1"/>
    <xf numFmtId="0" fontId="50" fillId="64" borderId="0" xfId="0" applyFont="1" applyFill="1"/>
    <xf numFmtId="0" fontId="50" fillId="64" borderId="58" xfId="0" applyFont="1" applyFill="1" applyBorder="1"/>
    <xf numFmtId="0" fontId="50" fillId="64" borderId="0" xfId="0" applyFont="1" applyFill="1" applyBorder="1"/>
    <xf numFmtId="0" fontId="50" fillId="64" borderId="22" xfId="0" applyFont="1" applyFill="1" applyBorder="1"/>
    <xf numFmtId="0" fontId="4" fillId="64" borderId="0" xfId="0" applyFont="1" applyFill="1"/>
    <xf numFmtId="0" fontId="0" fillId="64" borderId="22" xfId="0" applyFill="1" applyBorder="1"/>
    <xf numFmtId="0" fontId="4" fillId="64" borderId="58" xfId="0" applyFont="1" applyFill="1" applyBorder="1"/>
    <xf numFmtId="0" fontId="4" fillId="64" borderId="59" xfId="0" applyFont="1" applyFill="1" applyBorder="1"/>
    <xf numFmtId="0" fontId="48" fillId="64" borderId="59" xfId="0" applyFont="1" applyFill="1" applyBorder="1"/>
    <xf numFmtId="0" fontId="3" fillId="64" borderId="59" xfId="0" applyFont="1" applyFill="1" applyBorder="1"/>
    <xf numFmtId="0" fontId="53" fillId="64" borderId="59" xfId="0" applyFont="1" applyFill="1" applyBorder="1"/>
    <xf numFmtId="0" fontId="4" fillId="64" borderId="22" xfId="0" applyFont="1" applyFill="1" applyBorder="1"/>
    <xf numFmtId="0" fontId="4" fillId="0" borderId="0" xfId="0" applyFont="1"/>
    <xf numFmtId="0" fontId="53" fillId="0" borderId="0" xfId="0" applyFont="1"/>
    <xf numFmtId="0" fontId="4" fillId="65" borderId="12" xfId="0" applyFont="1" applyFill="1" applyBorder="1"/>
    <xf numFmtId="0" fontId="53" fillId="0" borderId="12" xfId="0" applyFont="1" applyBorder="1"/>
    <xf numFmtId="174" fontId="53" fillId="0" borderId="12" xfId="0" applyNumberFormat="1" applyFont="1" applyBorder="1"/>
    <xf numFmtId="175" fontId="53" fillId="0" borderId="12" xfId="0" applyNumberFormat="1" applyFont="1" applyBorder="1"/>
    <xf numFmtId="19" fontId="53" fillId="0" borderId="12" xfId="0" applyNumberFormat="1" applyFont="1" applyBorder="1"/>
    <xf numFmtId="175" fontId="53" fillId="0" borderId="20" xfId="0" applyNumberFormat="1" applyFont="1" applyBorder="1"/>
    <xf numFmtId="0" fontId="53" fillId="0" borderId="0" xfId="0" applyFont="1" applyBorder="1"/>
    <xf numFmtId="174" fontId="53" fillId="0" borderId="0" xfId="0" applyNumberFormat="1" applyFont="1" applyBorder="1"/>
    <xf numFmtId="19" fontId="53" fillId="0" borderId="0" xfId="0" applyNumberFormat="1" applyFont="1" applyBorder="1"/>
    <xf numFmtId="175" fontId="53" fillId="0" borderId="0" xfId="0" applyNumberFormat="1" applyFont="1" applyBorder="1"/>
    <xf numFmtId="0" fontId="4" fillId="0" borderId="0" xfId="0" applyFont="1" applyFill="1" applyBorder="1"/>
    <xf numFmtId="174" fontId="53" fillId="0" borderId="0" xfId="0" applyNumberFormat="1" applyFont="1" applyFill="1" applyBorder="1"/>
    <xf numFmtId="19" fontId="53" fillId="0" borderId="0" xfId="0" applyNumberFormat="1" applyFont="1" applyFill="1" applyBorder="1"/>
    <xf numFmtId="0" fontId="53" fillId="0" borderId="0" xfId="0" applyFont="1" applyFill="1" applyBorder="1"/>
    <xf numFmtId="2" fontId="53" fillId="0" borderId="0" xfId="0" applyNumberFormat="1" applyFont="1" applyFill="1" applyBorder="1"/>
    <xf numFmtId="2" fontId="53" fillId="0" borderId="12" xfId="0" applyNumberFormat="1" applyFont="1" applyBorder="1"/>
    <xf numFmtId="2" fontId="53" fillId="28" borderId="12" xfId="0" applyNumberFormat="1" applyFont="1" applyFill="1" applyBorder="1"/>
    <xf numFmtId="2" fontId="0" fillId="0" borderId="12" xfId="0" applyNumberFormat="1" applyBorder="1"/>
    <xf numFmtId="175" fontId="53" fillId="25" borderId="12" xfId="0" applyNumberFormat="1" applyFont="1" applyFill="1" applyBorder="1"/>
    <xf numFmtId="0" fontId="54" fillId="25" borderId="12" xfId="0" applyFont="1" applyFill="1" applyBorder="1"/>
    <xf numFmtId="2" fontId="0" fillId="0" borderId="0" xfId="0" applyNumberFormat="1" applyFill="1" applyBorder="1"/>
    <xf numFmtId="175" fontId="53" fillId="0" borderId="0" xfId="0" applyNumberFormat="1" applyFont="1" applyFill="1" applyBorder="1"/>
    <xf numFmtId="175" fontId="54" fillId="0" borderId="0" xfId="0" applyNumberFormat="1" applyFont="1" applyBorder="1"/>
    <xf numFmtId="175" fontId="0" fillId="0" borderId="0" xfId="0" applyNumberFormat="1"/>
    <xf numFmtId="175" fontId="54" fillId="0" borderId="0" xfId="0" applyNumberFormat="1" applyFont="1"/>
    <xf numFmtId="0" fontId="4" fillId="25" borderId="2" xfId="0" applyFont="1" applyFill="1" applyBorder="1"/>
    <xf numFmtId="0" fontId="0" fillId="25" borderId="3" xfId="0" applyFill="1" applyBorder="1"/>
    <xf numFmtId="0" fontId="0" fillId="25" borderId="4" xfId="0" applyFill="1" applyBorder="1"/>
    <xf numFmtId="0" fontId="0" fillId="25" borderId="6" xfId="0" applyFill="1" applyBorder="1"/>
    <xf numFmtId="0" fontId="50" fillId="25" borderId="5" xfId="0" applyFont="1" applyFill="1" applyBorder="1"/>
    <xf numFmtId="0" fontId="0" fillId="25" borderId="0" xfId="0" applyFill="1" applyBorder="1"/>
    <xf numFmtId="0" fontId="0" fillId="25" borderId="5" xfId="0" applyFill="1" applyBorder="1"/>
    <xf numFmtId="0" fontId="4" fillId="25" borderId="5" xfId="0" applyFont="1" applyFill="1" applyBorder="1"/>
    <xf numFmtId="10" fontId="0" fillId="25" borderId="9" xfId="0" applyNumberFormat="1" applyFill="1" applyBorder="1"/>
    <xf numFmtId="0" fontId="0" fillId="25" borderId="10" xfId="0" applyFill="1" applyBorder="1"/>
    <xf numFmtId="0" fontId="0" fillId="25" borderId="11" xfId="0" applyFill="1" applyBorder="1"/>
    <xf numFmtId="10" fontId="0" fillId="0" borderId="0" xfId="0" applyNumberFormat="1" applyFill="1" applyBorder="1"/>
    <xf numFmtId="10" fontId="4" fillId="28" borderId="2" xfId="0" applyNumberFormat="1" applyFont="1" applyFill="1" applyBorder="1"/>
    <xf numFmtId="0" fontId="3" fillId="28" borderId="3" xfId="0" applyFont="1" applyFill="1" applyBorder="1"/>
    <xf numFmtId="0" fontId="3" fillId="28" borderId="4" xfId="0" applyFont="1" applyFill="1" applyBorder="1"/>
    <xf numFmtId="10" fontId="3" fillId="28" borderId="5" xfId="0" applyNumberFormat="1" applyFont="1" applyFill="1" applyBorder="1"/>
    <xf numFmtId="0" fontId="3" fillId="28" borderId="0" xfId="0" applyFont="1" applyFill="1" applyBorder="1"/>
    <xf numFmtId="0" fontId="3" fillId="28" borderId="6" xfId="0" applyFont="1" applyFill="1" applyBorder="1"/>
    <xf numFmtId="10" fontId="3" fillId="28" borderId="9" xfId="0" applyNumberFormat="1" applyFont="1" applyFill="1" applyBorder="1"/>
    <xf numFmtId="0" fontId="3" fillId="28" borderId="10" xfId="0" applyFont="1" applyFill="1" applyBorder="1"/>
    <xf numFmtId="0" fontId="3" fillId="28" borderId="11" xfId="0" applyFont="1" applyFill="1" applyBorder="1"/>
    <xf numFmtId="0" fontId="4" fillId="62" borderId="2" xfId="0" applyFont="1" applyFill="1" applyBorder="1"/>
    <xf numFmtId="0" fontId="0" fillId="62" borderId="3" xfId="0" applyFill="1" applyBorder="1"/>
    <xf numFmtId="0" fontId="0" fillId="62" borderId="4" xfId="0" applyFill="1" applyBorder="1"/>
    <xf numFmtId="0" fontId="50" fillId="62" borderId="5" xfId="0" applyFont="1" applyFill="1" applyBorder="1"/>
    <xf numFmtId="0" fontId="0" fillId="62" borderId="0" xfId="0" applyFill="1" applyBorder="1"/>
    <xf numFmtId="0" fontId="0" fillId="62" borderId="6" xfId="0" applyFill="1" applyBorder="1"/>
    <xf numFmtId="0" fontId="56" fillId="62" borderId="5" xfId="0" applyFont="1" applyFill="1" applyBorder="1" applyAlignment="1">
      <alignment horizontal="left" indent="4"/>
    </xf>
    <xf numFmtId="0" fontId="57" fillId="62" borderId="5" xfId="0" applyFont="1" applyFill="1" applyBorder="1" applyAlignment="1">
      <alignment horizontal="left" indent="4"/>
    </xf>
    <xf numFmtId="0" fontId="56" fillId="62" borderId="5" xfId="0" applyFont="1" applyFill="1" applyBorder="1"/>
    <xf numFmtId="0" fontId="59" fillId="62" borderId="0" xfId="0" applyFont="1" applyFill="1" applyBorder="1"/>
    <xf numFmtId="0" fontId="0" fillId="62" borderId="5" xfId="0" applyFill="1" applyBorder="1"/>
    <xf numFmtId="0" fontId="56" fillId="62" borderId="9" xfId="0" applyFont="1" applyFill="1" applyBorder="1"/>
    <xf numFmtId="0" fontId="0" fillId="62" borderId="10" xfId="0" applyFill="1" applyBorder="1"/>
    <xf numFmtId="0" fontId="0" fillId="62" borderId="11" xfId="0" applyFill="1" applyBorder="1"/>
    <xf numFmtId="43" fontId="1" fillId="5" borderId="12" xfId="2" applyFont="1" applyFill="1" applyBorder="1" applyProtection="1">
      <protection locked="0"/>
    </xf>
    <xf numFmtId="0" fontId="0" fillId="5" borderId="12" xfId="0" applyFont="1" applyFill="1" applyBorder="1" applyProtection="1"/>
    <xf numFmtId="0" fontId="0" fillId="5" borderId="57" xfId="0" applyFill="1" applyBorder="1"/>
    <xf numFmtId="1" fontId="0" fillId="5" borderId="12" xfId="0" applyNumberFormat="1" applyFill="1" applyBorder="1"/>
    <xf numFmtId="3" fontId="2" fillId="9" borderId="12" xfId="2" applyNumberFormat="1" applyFont="1" applyFill="1" applyBorder="1" applyProtection="1"/>
    <xf numFmtId="3" fontId="2" fillId="6" borderId="12" xfId="2" applyNumberFormat="1" applyFont="1" applyFill="1" applyBorder="1" applyProtection="1"/>
    <xf numFmtId="3" fontId="0" fillId="5" borderId="12" xfId="0" applyNumberFormat="1" applyFont="1" applyFill="1" applyBorder="1" applyProtection="1"/>
    <xf numFmtId="176" fontId="2" fillId="6" borderId="12" xfId="1" applyNumberFormat="1" applyFont="1" applyFill="1" applyBorder="1" applyProtection="1"/>
    <xf numFmtId="3" fontId="0" fillId="5" borderId="12" xfId="2" applyNumberFormat="1" applyFont="1" applyFill="1" applyBorder="1" applyProtection="1">
      <protection locked="0"/>
    </xf>
    <xf numFmtId="167" fontId="1" fillId="5" borderId="12" xfId="2" applyNumberFormat="1" applyFont="1" applyFill="1" applyBorder="1" applyAlignment="1" applyProtection="1">
      <protection locked="0"/>
    </xf>
    <xf numFmtId="43" fontId="0" fillId="5" borderId="57" xfId="2" applyFont="1" applyFill="1" applyBorder="1" applyProtection="1">
      <protection locked="0"/>
    </xf>
    <xf numFmtId="0" fontId="2" fillId="9" borderId="12" xfId="0" applyFont="1" applyFill="1" applyBorder="1" applyAlignment="1">
      <alignment horizontal="center"/>
    </xf>
    <xf numFmtId="0" fontId="5" fillId="14" borderId="13" xfId="0" applyFont="1" applyFill="1" applyBorder="1" applyAlignment="1" applyProtection="1">
      <alignment horizontal="center"/>
    </xf>
    <xf numFmtId="0" fontId="12" fillId="14" borderId="20" xfId="0" applyFont="1" applyFill="1" applyBorder="1" applyAlignment="1" applyProtection="1">
      <alignment horizontal="center"/>
    </xf>
    <xf numFmtId="0" fontId="12" fillId="14" borderId="1" xfId="0" applyFont="1" applyFill="1" applyBorder="1" applyAlignment="1" applyProtection="1">
      <alignment horizontal="center"/>
    </xf>
    <xf numFmtId="0" fontId="2" fillId="14" borderId="24" xfId="0" applyFont="1" applyFill="1" applyBorder="1" applyAlignment="1" applyProtection="1">
      <alignment horizontal="center"/>
    </xf>
    <xf numFmtId="0" fontId="14" fillId="14" borderId="22" xfId="0" applyFont="1" applyFill="1" applyBorder="1" applyAlignment="1" applyProtection="1">
      <alignment horizontal="center"/>
    </xf>
    <xf numFmtId="0" fontId="14" fillId="14" borderId="13" xfId="0" applyFont="1" applyFill="1" applyBorder="1" applyAlignment="1" applyProtection="1">
      <alignment horizontal="center"/>
    </xf>
    <xf numFmtId="0" fontId="14" fillId="14" borderId="23" xfId="0" applyFont="1" applyFill="1" applyBorder="1" applyAlignment="1" applyProtection="1">
      <alignment horizontal="center"/>
    </xf>
    <xf numFmtId="0" fontId="2" fillId="14" borderId="12" xfId="0" applyFont="1" applyFill="1" applyBorder="1" applyAlignment="1" applyProtection="1">
      <alignment horizontal="center"/>
    </xf>
    <xf numFmtId="0" fontId="0" fillId="4" borderId="0" xfId="0" applyFill="1" applyBorder="1" applyAlignment="1">
      <alignment horizontal="center"/>
    </xf>
    <xf numFmtId="0" fontId="8" fillId="17" borderId="0" xfId="0" applyFont="1" applyFill="1" applyAlignment="1">
      <alignment horizontal="center"/>
    </xf>
    <xf numFmtId="0" fontId="26" fillId="29" borderId="0" xfId="0" applyFont="1" applyFill="1" applyAlignment="1">
      <alignment horizontal="center" wrapText="1"/>
    </xf>
    <xf numFmtId="169" fontId="25" fillId="30" borderId="0" xfId="0" applyNumberFormat="1" applyFont="1" applyFill="1" applyAlignment="1">
      <alignment horizontal="center"/>
    </xf>
    <xf numFmtId="0" fontId="14" fillId="29" borderId="0" xfId="0" applyFont="1" applyFill="1" applyAlignment="1">
      <alignment horizontal="center" wrapText="1"/>
    </xf>
    <xf numFmtId="0" fontId="8" fillId="20" borderId="0" xfId="0" applyFont="1" applyFill="1" applyAlignment="1">
      <alignment horizontal="center" vertical="center"/>
    </xf>
    <xf numFmtId="0" fontId="2" fillId="18" borderId="0" xfId="0" applyFont="1" applyFill="1" applyAlignment="1">
      <alignment horizontal="center" vertical="center"/>
    </xf>
    <xf numFmtId="0" fontId="2" fillId="17" borderId="0" xfId="0" applyFont="1" applyFill="1" applyAlignment="1" applyProtection="1">
      <alignment horizontal="center"/>
    </xf>
    <xf numFmtId="0" fontId="2" fillId="17" borderId="0" xfId="0" applyFont="1" applyFill="1" applyAlignment="1">
      <alignment horizontal="center"/>
    </xf>
    <xf numFmtId="0" fontId="0" fillId="15" borderId="54" xfId="0" applyFill="1" applyBorder="1" applyAlignment="1">
      <alignment horizontal="center"/>
    </xf>
    <xf numFmtId="0" fontId="0" fillId="15" borderId="55" xfId="0" applyFill="1" applyBorder="1" applyAlignment="1">
      <alignment horizontal="center"/>
    </xf>
    <xf numFmtId="0" fontId="0" fillId="15" borderId="56" xfId="0" applyFill="1" applyBorder="1" applyAlignment="1">
      <alignment horizontal="center"/>
    </xf>
    <xf numFmtId="0" fontId="0" fillId="61" borderId="54" xfId="0" applyFill="1" applyBorder="1" applyAlignment="1">
      <alignment horizontal="center"/>
    </xf>
    <xf numFmtId="0" fontId="0" fillId="61" borderId="55" xfId="0" applyFill="1" applyBorder="1" applyAlignment="1">
      <alignment horizontal="center"/>
    </xf>
    <xf numFmtId="0" fontId="0" fillId="61" borderId="56" xfId="0" applyFill="1" applyBorder="1" applyAlignment="1">
      <alignment horizontal="center"/>
    </xf>
    <xf numFmtId="0" fontId="11" fillId="24" borderId="25" xfId="0" applyFont="1" applyFill="1" applyBorder="1" applyAlignment="1">
      <alignment horizontal="center" wrapText="1"/>
    </xf>
    <xf numFmtId="0" fontId="11" fillId="24" borderId="26" xfId="0" applyFont="1" applyFill="1" applyBorder="1" applyAlignment="1">
      <alignment horizontal="center" wrapText="1"/>
    </xf>
    <xf numFmtId="0" fontId="4" fillId="24" borderId="28" xfId="0" applyFont="1" applyFill="1" applyBorder="1" applyAlignment="1">
      <alignment horizontal="center" vertical="center" wrapText="1"/>
    </xf>
    <xf numFmtId="0" fontId="4" fillId="24" borderId="34" xfId="0" applyFont="1" applyFill="1" applyBorder="1" applyAlignment="1">
      <alignment horizontal="center" vertical="center" wrapText="1"/>
    </xf>
    <xf numFmtId="0" fontId="4" fillId="24" borderId="37" xfId="0" applyFont="1" applyFill="1" applyBorder="1" applyAlignment="1">
      <alignment horizontal="center" vertical="center" wrapText="1"/>
    </xf>
    <xf numFmtId="0" fontId="4" fillId="24" borderId="29" xfId="0" applyFont="1" applyFill="1" applyBorder="1" applyAlignment="1">
      <alignment horizontal="center" vertical="center" wrapText="1"/>
    </xf>
    <xf numFmtId="0" fontId="4" fillId="24" borderId="30" xfId="0" applyFont="1" applyFill="1" applyBorder="1" applyAlignment="1">
      <alignment horizontal="center" vertical="center" wrapText="1"/>
    </xf>
    <xf numFmtId="0" fontId="4" fillId="24" borderId="31" xfId="0" applyFont="1" applyFill="1" applyBorder="1" applyAlignment="1">
      <alignment horizontal="center" vertical="center" wrapText="1"/>
    </xf>
    <xf numFmtId="0" fontId="4" fillId="24" borderId="20" xfId="0" applyFont="1" applyFill="1" applyBorder="1" applyAlignment="1">
      <alignment horizontal="center" wrapText="1"/>
    </xf>
    <xf numFmtId="0" fontId="4" fillId="24" borderId="8" xfId="0" applyFont="1" applyFill="1" applyBorder="1" applyAlignment="1">
      <alignment horizontal="center" wrapText="1"/>
    </xf>
    <xf numFmtId="0" fontId="50" fillId="64" borderId="0" xfId="0" applyFont="1" applyFill="1" applyBorder="1" applyAlignment="1">
      <alignment horizontal="center"/>
    </xf>
    <xf numFmtId="0" fontId="50" fillId="64" borderId="60" xfId="0" applyFont="1" applyFill="1" applyBorder="1" applyAlignment="1">
      <alignment horizontal="center"/>
    </xf>
    <xf numFmtId="0" fontId="50" fillId="25" borderId="5" xfId="0" applyFont="1" applyFill="1" applyBorder="1" applyAlignment="1">
      <alignment horizontal="left"/>
    </xf>
    <xf numFmtId="0" fontId="50" fillId="25" borderId="0" xfId="0" applyFont="1" applyFill="1" applyBorder="1" applyAlignment="1">
      <alignment horizontal="left"/>
    </xf>
    <xf numFmtId="166" fontId="0" fillId="0" borderId="0" xfId="0" applyNumberFormat="1"/>
    <xf numFmtId="167" fontId="0" fillId="0" borderId="0" xfId="0" applyNumberFormat="1"/>
  </cellXfs>
  <cellStyles count="149">
    <cellStyle name="_AO" xfId="9"/>
    <cellStyle name="_AO_TRADE - Nairobi" xfId="10"/>
    <cellStyle name="_AO_Volume MIS template - CBO GSSC Accra_Updated" xfId="11"/>
    <cellStyle name="_AO_Volume MIS template - CBO GSSC Nairobi-Final" xfId="12"/>
    <cellStyle name="_batch rejectsSG" xfId="13"/>
    <cellStyle name="_batch rejectsSG_TRADE - Nairobi" xfId="14"/>
    <cellStyle name="_batch rejectsSG_Volume MIS template - CBO GSSC Accra_Updated" xfId="15"/>
    <cellStyle name="_batch rejectsSG_Volume MIS template - CBO GSSC Nairobi-Final" xfId="16"/>
    <cellStyle name="_Cash Volumes - By Country Africa  Mar - 2010" xfId="17"/>
    <cellStyle name="_Cash Volumes - By Country Africa  Mar - 2010_TRADE - Nairobi" xfId="18"/>
    <cellStyle name="_Cash Volumes - By Country Africa  Mar - 2010_Volume MIS template - CBO GSSC Accra_Updated" xfId="19"/>
    <cellStyle name="_Copy of Trade Scorecard_2006" xfId="20"/>
    <cellStyle name="_Copy of Trade Scorecard_2006_TRADE - Nairobi" xfId="21"/>
    <cellStyle name="_Copy of Trade Scorecard_2006_Volume MIS template - CBO GSSC Accra_Updated" xfId="22"/>
    <cellStyle name="_Dec KCSA Exceptions (2)" xfId="23"/>
    <cellStyle name="_Dec KCSA Exceptions (2)_TRADE - Nairobi" xfId="24"/>
    <cellStyle name="_Dec KCSA Exceptions (2)_Volume MIS template - CBO GSSC Accra_Updated" xfId="25"/>
    <cellStyle name="_Dec KCSA Exceptions (2)_Volume MIS template - CBO GSSC Nairobi-Final" xfId="26"/>
    <cellStyle name="_Detailed and Potential loss - Oct 08." xfId="27"/>
    <cellStyle name="_Detailed and Potential loss - Oct 08._TRADE - Nairobi" xfId="28"/>
    <cellStyle name="_Detailed and Potential loss - Oct 08._Volume MIS template - CBO GSSC Accra_Updated" xfId="29"/>
    <cellStyle name="_Detailed and Potential loss - Oct 08._Volume MIS template - CBO GSSC Nairobi-Final" xfId="30"/>
    <cellStyle name="_DR &amp; CI" xfId="31"/>
    <cellStyle name="_DR &amp; CI_TRADE - Nairobi" xfId="32"/>
    <cellStyle name="_DR &amp; CI_Volume MIS template - CBO GSSC Accra_Updated" xfId="33"/>
    <cellStyle name="_DR &amp; CI_Volume MIS template - CBO GSSC Nairobi-Final" xfId="34"/>
    <cellStyle name="_JYCROPSMIS" xfId="35"/>
    <cellStyle name="_JYCROPSMIS_TRADE - Nairobi" xfId="36"/>
    <cellStyle name="_JYCROPSMIS_Volume MIS template - CBO GSSC Accra_Updated" xfId="37"/>
    <cellStyle name="_JYCROPSMIS_Volume MIS template - CBO GSSC Nairobi-Final" xfId="38"/>
    <cellStyle name="_KCSA Exceptions Jan 08 (2)" xfId="39"/>
    <cellStyle name="_KCSA Exceptions Jan 08 (2)_TRADE - Nairobi" xfId="40"/>
    <cellStyle name="_KCSA Exceptions Jan 08 (2)_Volume MIS template - CBO GSSC Accra_Updated" xfId="41"/>
    <cellStyle name="_KCSA Exceptions Jan 08 (2)_Volume MIS template - CBO GSSC Nairobi-Final" xfId="42"/>
    <cellStyle name="_KCSA Review report" xfId="43"/>
    <cellStyle name="_KCSA Review report_TRADE - Nairobi" xfId="44"/>
    <cellStyle name="_KCSA Review report_Volume MIS template - CBO GSSC Accra_Updated" xfId="45"/>
    <cellStyle name="_KCSA Review report_Volume MIS template - CBO GSSC Nairobi-Final" xfId="46"/>
    <cellStyle name="_KPI_Standard_Template_L3_Sample" xfId="47"/>
    <cellStyle name="_KPI_Standard_Template_L3_Sample_TRADE - Nairobi" xfId="48"/>
    <cellStyle name="_KPI_Standard_Template_L3_Sample_Volume MIS template - CBO GSSC Accra_Updated" xfId="49"/>
    <cellStyle name="_KPI_Standard_Template_L3_Sample_Volume MIS template - CBO GSSC Nairobi-Final" xfId="50"/>
    <cellStyle name="_Metrics_Detailed_HK_Aug06_final" xfId="51"/>
    <cellStyle name="_Metrics_Detailed_HK_Aug06_final_TRADE - Nairobi" xfId="52"/>
    <cellStyle name="_Metrics_Detailed_HK_Aug06_final_Volume MIS template - CBO GSSC Accra_Updated" xfId="53"/>
    <cellStyle name="_MIS Package - Aug07" xfId="54"/>
    <cellStyle name="_MIS Package - Aug07_TRADE - Nairobi" xfId="55"/>
    <cellStyle name="_MIS Package - Aug07_Volume MIS template - CBO GSSC Accra_Updated" xfId="56"/>
    <cellStyle name="_MIS Package - Aug07_Volume MIS template - CBO GSSC Nairobi-Final" xfId="57"/>
    <cellStyle name="_Operations SCard Nov05_Payments" xfId="58"/>
    <cellStyle name="_Operations SCard Nov05_Payments_TRADE - Nairobi" xfId="59"/>
    <cellStyle name="_Operations SCard Nov05_Payments_Volume MIS template - CBO GSSC Accra_Updated" xfId="60"/>
    <cellStyle name="_Operations Scorecard  Securities Svs.Nov'05" xfId="61"/>
    <cellStyle name="_Operations Scorecard  Securities Svs.Nov'05_TRADE - Nairobi" xfId="62"/>
    <cellStyle name="_Operations Scorecard  Securities Svs.Nov'05_Volume MIS template - CBO GSSC Accra_Updated" xfId="63"/>
    <cellStyle name="_Revised CT - Consol Oct 07-Ver 6" xfId="64"/>
    <cellStyle name="_Revised CT - Consol Oct 07-Ver 6_TRADE - Nairobi" xfId="65"/>
    <cellStyle name="_Revised CT - Consol Oct 07-Ver 6_Volume MIS template - CBO GSSC Accra_Updated" xfId="66"/>
    <cellStyle name="_Revised CT - Consol Oct 07-Ver 6_Volume MIS template - CBO GSSC Nairobi-Final" xfId="67"/>
    <cellStyle name="_SERVICE DATA &amp; REJECT MIS - AUG'07(PREJI)" xfId="68"/>
    <cellStyle name="_SERVICE DATA &amp; REJECT MIS - AUG'07(PREJI)_TRADE - Nairobi" xfId="69"/>
    <cellStyle name="_SERVICE DATA &amp; REJECT MIS - AUG'07(PREJI)_Volume MIS template - CBO GSSC Accra_Updated" xfId="70"/>
    <cellStyle name="_SERVICE DATA &amp; REJECT MIS - AUG'07(PREJI)_Volume MIS template - CBO GSSC Nairobi-Final" xfId="71"/>
    <cellStyle name="_Service Recovery Process Tracker 08.07. 2008" xfId="72"/>
    <cellStyle name="_Service Recovery Process Tracker 08.07. 2008_TRADE - Nairobi" xfId="73"/>
    <cellStyle name="_Service Recovery Process Tracker 08.07. 2008_Volume MIS template - CBO GSSC Accra_Updated" xfId="74"/>
    <cellStyle name="_Service Recovery Process Tracker 08.07. 2008_Volume MIS template - CBO GSSC Nairobi-Final" xfId="75"/>
    <cellStyle name="_Trade" xfId="76"/>
    <cellStyle name="_Trade_TRADE - Nairobi" xfId="77"/>
    <cellStyle name="_Trade_Volume MIS template - CBO GSSC Accra_Updated" xfId="78"/>
    <cellStyle name="20% - Accent1" xfId="103" builtinId="30" customBuiltin="1"/>
    <cellStyle name="20% - Accent2" xfId="107" builtinId="34" customBuiltin="1"/>
    <cellStyle name="20% - Accent3" xfId="111" builtinId="38" customBuiltin="1"/>
    <cellStyle name="20% - Accent4" xfId="115" builtinId="42" customBuiltin="1"/>
    <cellStyle name="20% - Accent5" xfId="119" builtinId="46" customBuiltin="1"/>
    <cellStyle name="20% - Accent6" xfId="122" builtinId="50" customBuiltin="1"/>
    <cellStyle name="40% - Accent1" xfId="104" builtinId="31" customBuiltin="1"/>
    <cellStyle name="40% - Accent2" xfId="108" builtinId="35" customBuiltin="1"/>
    <cellStyle name="40% - Accent3" xfId="112" builtinId="39" customBuiltin="1"/>
    <cellStyle name="40% - Accent4" xfId="116" builtinId="43" customBuiltin="1"/>
    <cellStyle name="40% - Accent5" xfId="120" builtinId="47" customBuiltin="1"/>
    <cellStyle name="40% - Accent6" xfId="123" builtinId="51" customBuiltin="1"/>
    <cellStyle name="60% - Accent1" xfId="105" builtinId="32" customBuiltin="1"/>
    <cellStyle name="60% - Accent2" xfId="109" builtinId="36" customBuiltin="1"/>
    <cellStyle name="60% - Accent3" xfId="113" builtinId="40" customBuiltin="1"/>
    <cellStyle name="60% - Accent4" xfId="117" builtinId="44" customBuiltin="1"/>
    <cellStyle name="60% - Accent5" xfId="7" builtinId="48" customBuiltin="1"/>
    <cellStyle name="60% - Accent6" xfId="124" builtinId="52" customBuiltin="1"/>
    <cellStyle name="Accent1" xfId="102" builtinId="29" customBuiltin="1"/>
    <cellStyle name="Accent2" xfId="106" builtinId="33" customBuiltin="1"/>
    <cellStyle name="Accent3" xfId="110" builtinId="37" customBuiltin="1"/>
    <cellStyle name="Accent4" xfId="114" builtinId="41" customBuiltin="1"/>
    <cellStyle name="Accent5" xfId="118" builtinId="45" customBuiltin="1"/>
    <cellStyle name="Accent6" xfId="121" builtinId="49" customBuiltin="1"/>
    <cellStyle name="AutoFormat Options" xfId="140"/>
    <cellStyle name="Bad" xfId="91" builtinId="27" customBuiltin="1"/>
    <cellStyle name="Calculation" xfId="95" builtinId="22" customBuiltin="1"/>
    <cellStyle name="Check Cell" xfId="97" builtinId="23" customBuiltin="1"/>
    <cellStyle name="Comma" xfId="2" builtinId="3"/>
    <cellStyle name="Comma 2" xfId="4"/>
    <cellStyle name="Comma 2 2" xfId="129"/>
    <cellStyle name="Comma 2 3" xfId="126"/>
    <cellStyle name="Comma 2 4" xfId="139"/>
    <cellStyle name="Comma 3" xfId="84"/>
    <cellStyle name="Comma 3 2" xfId="148"/>
    <cellStyle name="Comma 4" xfId="79"/>
    <cellStyle name="Comma 4 2" xfId="130"/>
    <cellStyle name="Comma 4 3" xfId="127"/>
    <cellStyle name="Comma 5" xfId="135"/>
    <cellStyle name="Comma 6" xfId="125"/>
    <cellStyle name="Currency 2" xfId="141"/>
    <cellStyle name="Currency 3" xfId="134"/>
    <cellStyle name="Explanatory Text" xfId="100" builtinId="53" customBuiltin="1"/>
    <cellStyle name="Good" xfId="90" builtinId="26" customBuiltin="1"/>
    <cellStyle name="Heading 1" xfId="86" builtinId="16" customBuiltin="1"/>
    <cellStyle name="Heading 2" xfId="87" builtinId="17" customBuiltin="1"/>
    <cellStyle name="Heading 3" xfId="88" builtinId="18" customBuiltin="1"/>
    <cellStyle name="Heading 4" xfId="89" builtinId="19" customBuiltin="1"/>
    <cellStyle name="Input" xfId="93" builtinId="20" customBuiltin="1"/>
    <cellStyle name="Linked Cell" xfId="96" builtinId="24" customBuiltin="1"/>
    <cellStyle name="Neutral" xfId="92" builtinId="28" customBuiltin="1"/>
    <cellStyle name="Nïrmal" xfId="80"/>
    <cellStyle name="Normal" xfId="0" builtinId="0"/>
    <cellStyle name="Normal 2" xfId="8"/>
    <cellStyle name="Normal 2 2" xfId="128"/>
    <cellStyle name="Normal 3" xfId="81"/>
    <cellStyle name="Normal 3 2" xfId="3"/>
    <cellStyle name="Normal 3 2 2" xfId="131"/>
    <cellStyle name="Normal 4" xfId="132"/>
    <cellStyle name="Normal 4 2" xfId="147"/>
    <cellStyle name="Normal 5" xfId="133"/>
    <cellStyle name="Normal 6" xfId="136"/>
    <cellStyle name="Normal 6 2" xfId="143"/>
    <cellStyle name="Normal 6 3" xfId="144"/>
    <cellStyle name="Normal 7" xfId="142"/>
    <cellStyle name="Normal 7 2" xfId="145"/>
    <cellStyle name="Normal 8" xfId="146"/>
    <cellStyle name="Normal_Book4 2" xfId="5"/>
    <cellStyle name="Note" xfId="99" builtinId="10" customBuiltin="1"/>
    <cellStyle name="Note 2" xfId="137"/>
    <cellStyle name="Output" xfId="94" builtinId="21" customBuiltin="1"/>
    <cellStyle name="Percent" xfId="1" builtinId="5"/>
    <cellStyle name="Percent 2" xfId="6"/>
    <cellStyle name="Percent 3" xfId="138"/>
    <cellStyle name="Style 1" xfId="82"/>
    <cellStyle name="Style 2" xfId="83"/>
    <cellStyle name="Title" xfId="85" builtinId="15" customBuiltin="1"/>
    <cellStyle name="Total" xfId="101" builtinId="25" customBuiltin="1"/>
    <cellStyle name="Warning Text" xfId="98" builtinId="11" customBuiltin="1"/>
  </cellStyles>
  <dxfs count="22">
    <dxf>
      <font>
        <b/>
        <i val="0"/>
        <color theme="1" tint="4.9989318521683403E-2"/>
      </font>
      <fill>
        <patternFill>
          <bgColor rgb="FF00B050"/>
        </patternFill>
      </fill>
    </dxf>
    <dxf>
      <font>
        <b/>
        <i val="0"/>
        <color theme="1" tint="4.9989318521683403E-2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rgb="FF00B050"/>
          <bgColor rgb="FF00B050"/>
        </patternFill>
      </fill>
    </dxf>
    <dxf>
      <font>
        <b/>
        <i val="0"/>
        <color theme="1" tint="4.9989318521683403E-2"/>
      </font>
      <fill>
        <patternFill>
          <fgColor auto="1"/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theme="1" tint="4.9989318521683403E-2"/>
      </font>
      <fill>
        <patternFill>
          <bgColor rgb="FF00B050"/>
        </patternFill>
      </fill>
    </dxf>
    <dxf>
      <font>
        <b/>
        <i val="0"/>
        <color theme="1" tint="4.9989318521683403E-2"/>
      </font>
      <fill>
        <patternFill>
          <bgColor rgb="FFFF0000"/>
        </patternFill>
      </fill>
    </dxf>
    <dxf>
      <font>
        <b/>
        <i val="0"/>
        <color auto="1"/>
      </font>
      <fill>
        <patternFill patternType="solid">
          <fgColor rgb="FF00B050"/>
          <bgColor rgb="FF00B050"/>
        </patternFill>
      </fill>
    </dxf>
    <dxf>
      <font>
        <b/>
        <i val="0"/>
        <color theme="1" tint="4.9989318521683403E-2"/>
      </font>
      <fill>
        <patternFill>
          <fgColor auto="1"/>
          <bgColor rgb="FFFF0000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relative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0" relative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9" defaultPivotStyle="PivotStyleLight16"/>
  <colors>
    <mruColors>
      <color rgb="FF8FEFA6"/>
      <color rgb="FF8CB14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Processors and Non - Processors - Total HCT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Console - Graphs'!$B$6</c:f>
              <c:strCache>
                <c:ptCount val="1"/>
                <c:pt idx="0">
                  <c:v>No Of Processors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Graphs'!$C$6:$O$6</c:f>
              <c:numCache>
                <c:formatCode>_(* #,##0_);_(* \(#,##0\);_(* "-"??_);_(@_)</c:formatCode>
                <c:ptCount val="13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Graphs'!$B$7</c:f>
              <c:strCache>
                <c:ptCount val="1"/>
                <c:pt idx="0">
                  <c:v>No Of Non Processors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Graphs'!$C$7:$O$7</c:f>
              <c:numCache>
                <c:formatCode>_(* #,##0_);_(* \(#,##0\);_(* "-"??_);_(@_)</c:formatCode>
                <c:ptCount val="13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93261824"/>
        <c:axId val="111247360"/>
      </c:barChart>
      <c:dateAx>
        <c:axId val="932618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1247360"/>
        <c:crosses val="autoZero"/>
        <c:auto val="1"/>
        <c:lblOffset val="100"/>
        <c:baseTimeUnit val="months"/>
      </c:dateAx>
      <c:valAx>
        <c:axId val="111247360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one"/>
        <c:crossAx val="9326182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Employed Worker Vs Non-Employed Worker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Graphs'!$B$3</c:f>
              <c:strCache>
                <c:ptCount val="1"/>
                <c:pt idx="0">
                  <c:v>Employed Worker (FTE)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Graphs'!$C$3:$O$3</c:f>
              <c:numCache>
                <c:formatCode>_(* #,##0_);_(* \(#,##0\);_(* "-"??_);_(@_)</c:formatCode>
                <c:ptCount val="13"/>
                <c:pt idx="0">
                  <c:v>63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66</c:v>
                </c:pt>
                <c:pt idx="11">
                  <c:v>66</c:v>
                </c:pt>
                <c:pt idx="1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Graphs'!$B$4</c:f>
              <c:strCache>
                <c:ptCount val="1"/>
                <c:pt idx="0">
                  <c:v>Non-employed Worker (NFTE)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Graphs'!$C$4:$O$4</c:f>
              <c:numCache>
                <c:formatCode>_(* #,##0_);_(* \(#,##0\);_(* "-"??_);_(@_)</c:formatCode>
                <c:ptCount val="1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9</c:v>
                </c:pt>
                <c:pt idx="5">
                  <c:v>6</c:v>
                </c:pt>
                <c:pt idx="6">
                  <c:v>6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9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3311744"/>
        <c:axId val="113313280"/>
      </c:barChart>
      <c:lineChart>
        <c:grouping val="standard"/>
        <c:varyColors val="0"/>
        <c:ser>
          <c:idx val="2"/>
          <c:order val="2"/>
          <c:tx>
            <c:strRef>
              <c:f>'Dashboard Console - Graphs'!$B$13</c:f>
              <c:strCache>
                <c:ptCount val="1"/>
                <c:pt idx="0">
                  <c:v>% of Non-employed workforce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6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Graphs'!$C$13:$O$13</c:f>
              <c:numCache>
                <c:formatCode>0%</c:formatCode>
                <c:ptCount val="13"/>
                <c:pt idx="0">
                  <c:v>0.10344827586206896</c:v>
                </c:pt>
                <c:pt idx="1">
                  <c:v>0.10344827586206896</c:v>
                </c:pt>
                <c:pt idx="2">
                  <c:v>0.10344827586206896</c:v>
                </c:pt>
                <c:pt idx="3">
                  <c:v>0.10344827586206896</c:v>
                </c:pt>
                <c:pt idx="4">
                  <c:v>0.1</c:v>
                </c:pt>
                <c:pt idx="5">
                  <c:v>0.1</c:v>
                </c:pt>
                <c:pt idx="6">
                  <c:v>8.4507042253521125E-2</c:v>
                </c:pt>
                <c:pt idx="7">
                  <c:v>0.1095890410958904</c:v>
                </c:pt>
                <c:pt idx="8">
                  <c:v>0.1095890410958904</c:v>
                </c:pt>
                <c:pt idx="9">
                  <c:v>0.1095890410958904</c:v>
                </c:pt>
                <c:pt idx="10">
                  <c:v>0.10810810810810811</c:v>
                </c:pt>
                <c:pt idx="11">
                  <c:v>0.12</c:v>
                </c:pt>
                <c:pt idx="12">
                  <c:v>0.14285714285714285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28896"/>
        <c:axId val="113314816"/>
      </c:lineChart>
      <c:dateAx>
        <c:axId val="11331174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313280"/>
        <c:crosses val="autoZero"/>
        <c:auto val="1"/>
        <c:lblOffset val="100"/>
        <c:baseTimeUnit val="months"/>
      </c:dateAx>
      <c:valAx>
        <c:axId val="11331328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311744"/>
        <c:crosses val="autoZero"/>
        <c:crossBetween val="between"/>
      </c:valAx>
      <c:valAx>
        <c:axId val="113314816"/>
        <c:scaling>
          <c:orientation val="minMax"/>
          <c:max val="0.30000000000000032"/>
        </c:scaling>
        <c:delete val="0"/>
        <c:axPos val="r"/>
        <c:numFmt formatCode="0%" sourceLinked="1"/>
        <c:majorTickMark val="out"/>
        <c:minorTickMark val="none"/>
        <c:tickLblPos val="none"/>
        <c:crossAx val="113328896"/>
        <c:crosses val="max"/>
        <c:crossBetween val="between"/>
        <c:majorUnit val="0.1"/>
      </c:valAx>
      <c:dateAx>
        <c:axId val="11332889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314816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CUR and Productivity Trend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1025325508762068E-2"/>
          <c:y val="0.25430291938083255"/>
          <c:w val="0.95794934898247663"/>
          <c:h val="0.64046392627128423"/>
        </c:manualLayout>
      </c:layout>
      <c:lineChart>
        <c:grouping val="standard"/>
        <c:varyColors val="0"/>
        <c:ser>
          <c:idx val="0"/>
          <c:order val="0"/>
          <c:tx>
            <c:strRef>
              <c:f>'Dashboard Console - Graphs'!$B$39</c:f>
              <c:strCache>
                <c:ptCount val="1"/>
                <c:pt idx="0">
                  <c:v>Standard CUR</c:v>
                </c:pt>
              </c:strCache>
            </c:strRef>
          </c:tx>
          <c:dLbls>
            <c:dLbl>
              <c:idx val="0"/>
              <c:layout>
                <c:manualLayout>
                  <c:x val="-3.7530140488903539E-2"/>
                  <c:y val="5.8971256959304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-3.7530140488903539E-2"/>
                  <c:y val="-2.72175032119868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spPr>
                <a:solidFill>
                  <a:schemeClr val="accent5">
                    <a:lumMod val="40000"/>
                    <a:lumOff val="60000"/>
                  </a:schemeClr>
                </a:solidFill>
              </c:spPr>
              <c:txPr>
                <a:bodyPr/>
                <a:lstStyle/>
                <a:p>
                  <a:pPr>
                    <a:defRPr sz="800" b="1"/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1.0331075882017789E-3"/>
                  <c:y val="2.996975858187541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Graphs'!$C$39:$O$39</c:f>
              <c:numCache>
                <c:formatCode>0%</c:formatCode>
                <c:ptCount val="13"/>
                <c:pt idx="0">
                  <c:v>1.1100000000000001</c:v>
                </c:pt>
                <c:pt idx="1">
                  <c:v>1.1299999999999999</c:v>
                </c:pt>
                <c:pt idx="2">
                  <c:v>1.0900000000000001</c:v>
                </c:pt>
                <c:pt idx="3">
                  <c:v>0.67967513249363343</c:v>
                </c:pt>
                <c:pt idx="4">
                  <c:v>0.75848303393213568</c:v>
                </c:pt>
                <c:pt idx="5">
                  <c:v>0.61210911510312704</c:v>
                </c:pt>
                <c:pt idx="6">
                  <c:v>0.98137059214903533</c:v>
                </c:pt>
                <c:pt idx="7">
                  <c:v>0.84025497392312154</c:v>
                </c:pt>
                <c:pt idx="8">
                  <c:v>0.81128066447749658</c:v>
                </c:pt>
                <c:pt idx="9">
                  <c:v>0.85152276092975332</c:v>
                </c:pt>
                <c:pt idx="10">
                  <c:v>0.81266039349871688</c:v>
                </c:pt>
                <c:pt idx="11">
                  <c:v>0.79840319361277445</c:v>
                </c:pt>
                <c:pt idx="12">
                  <c:v>0.82410935704348887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'Dashboard Console - Graphs'!$B$40</c:f>
              <c:strCache>
                <c:ptCount val="1"/>
                <c:pt idx="0">
                  <c:v>Available CUR</c:v>
                </c:pt>
              </c:strCache>
            </c:strRef>
          </c:tx>
          <c:marker>
            <c:spPr>
              <a:solidFill>
                <a:srgbClr val="00B050"/>
              </a:solidFill>
            </c:spPr>
          </c:marker>
          <c:dLbls>
            <c:dLbl>
              <c:idx val="9"/>
              <c:layout>
                <c:manualLayout>
                  <c:x val="-3.7530130781437812E-2"/>
                  <c:y val="-8.38867023208815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4.138633781140403E-2"/>
                  <c:y val="-0.10479881728875806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7.6953342251117121E-3"/>
                  <c:y val="-8.66538151474342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6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Graphs'!$C$40:$O$40</c:f>
              <c:numCache>
                <c:formatCode>0%</c:formatCode>
                <c:ptCount val="13"/>
                <c:pt idx="0">
                  <c:v>1.07</c:v>
                </c:pt>
                <c:pt idx="1">
                  <c:v>1.04</c:v>
                </c:pt>
                <c:pt idx="2">
                  <c:v>1.05</c:v>
                </c:pt>
                <c:pt idx="3">
                  <c:v>0.96813725490196079</c:v>
                </c:pt>
                <c:pt idx="4">
                  <c:v>0.95333667837431013</c:v>
                </c:pt>
                <c:pt idx="5">
                  <c:v>0.80006957126706668</c:v>
                </c:pt>
                <c:pt idx="6">
                  <c:v>1.2336386066156484</c:v>
                </c:pt>
                <c:pt idx="7">
                  <c:v>1.1131013306038895</c:v>
                </c:pt>
                <c:pt idx="8">
                  <c:v>1.0465985546972341</c:v>
                </c:pt>
                <c:pt idx="9">
                  <c:v>1.0538688341700533</c:v>
                </c:pt>
                <c:pt idx="10">
                  <c:v>0.9606741573033708</c:v>
                </c:pt>
                <c:pt idx="11">
                  <c:v>1.0406504065040652</c:v>
                </c:pt>
                <c:pt idx="12">
                  <c:v>1.0686274509803921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386624"/>
        <c:axId val="113388160"/>
      </c:lineChart>
      <c:lineChart>
        <c:grouping val="standard"/>
        <c:varyColors val="0"/>
        <c:ser>
          <c:idx val="2"/>
          <c:order val="2"/>
          <c:tx>
            <c:strRef>
              <c:f>'Dashboard Console - Graphs'!$B$41</c:f>
              <c:strCache>
                <c:ptCount val="1"/>
                <c:pt idx="0">
                  <c:v>Actual Productivity</c:v>
                </c:pt>
              </c:strCache>
            </c:strRef>
          </c:tx>
          <c:dLbls>
            <c:dLbl>
              <c:idx val="2"/>
              <c:layout>
                <c:manualLayout>
                  <c:x val="-3.7530140488903539E-2"/>
                  <c:y val="8.84229528562127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7"/>
              <c:layout>
                <c:manualLayout>
                  <c:x val="-3.7530140488903539E-2"/>
                  <c:y val="0.1111042055328682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-3.2344711525193547E-2"/>
                  <c:y val="2.5405955440889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2.8817628853681863E-2"/>
                  <c:y val="2.6098492136629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1.2882926997323607E-2"/>
                  <c:y val="0.1178269243161916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Graphs'!$C$41:$O$41</c:f>
              <c:numCache>
                <c:formatCode>0%</c:formatCode>
                <c:ptCount val="13"/>
                <c:pt idx="0">
                  <c:v>1.04</c:v>
                </c:pt>
                <c:pt idx="1">
                  <c:v>1.03</c:v>
                </c:pt>
                <c:pt idx="2">
                  <c:v>1.01</c:v>
                </c:pt>
                <c:pt idx="3">
                  <c:v>0.80284552845528456</c:v>
                </c:pt>
                <c:pt idx="4">
                  <c:v>0.84444444444444444</c:v>
                </c:pt>
                <c:pt idx="5">
                  <c:v>0.76666666666666661</c:v>
                </c:pt>
                <c:pt idx="6">
                  <c:v>1.1568627450980393</c:v>
                </c:pt>
                <c:pt idx="7">
                  <c:v>1.0874999999999999</c:v>
                </c:pt>
                <c:pt idx="8">
                  <c:v>0.93333333333333335</c:v>
                </c:pt>
                <c:pt idx="9">
                  <c:v>1.0372549019607842</c:v>
                </c:pt>
                <c:pt idx="10">
                  <c:v>0.95</c:v>
                </c:pt>
                <c:pt idx="11">
                  <c:v>1.0666666666666667</c:v>
                </c:pt>
                <c:pt idx="12">
                  <c:v>0.9511343804537522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07872"/>
        <c:axId val="113406336"/>
      </c:lineChart>
      <c:dateAx>
        <c:axId val="1133866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388160"/>
        <c:crosses val="autoZero"/>
        <c:auto val="1"/>
        <c:lblOffset val="100"/>
        <c:baseTimeUnit val="months"/>
      </c:dateAx>
      <c:valAx>
        <c:axId val="113388160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3386624"/>
        <c:crosses val="autoZero"/>
        <c:crossBetween val="between"/>
      </c:valAx>
      <c:valAx>
        <c:axId val="113406336"/>
        <c:scaling>
          <c:orientation val="minMax"/>
          <c:max val="1.8"/>
          <c:min val="0.4"/>
        </c:scaling>
        <c:delete val="1"/>
        <c:axPos val="r"/>
        <c:numFmt formatCode="0%" sourceLinked="1"/>
        <c:majorTickMark val="out"/>
        <c:minorTickMark val="none"/>
        <c:tickLblPos val="none"/>
        <c:crossAx val="113407872"/>
        <c:crosses val="max"/>
        <c:crossBetween val="between"/>
      </c:valAx>
      <c:dateAx>
        <c:axId val="11340787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406336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Overtime Hours and Average Working Hours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Graphs'!$B$51</c:f>
              <c:strCache>
                <c:ptCount val="1"/>
                <c:pt idx="0">
                  <c:v>Overtime Hrs (Week Days)</c:v>
                </c:pt>
              </c:strCache>
            </c:strRef>
          </c:tx>
          <c:invertIfNegative val="0"/>
          <c:dLbls>
            <c:spPr>
              <a:solidFill>
                <a:schemeClr val="tx2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Graphs'!$C$51:$O$51</c:f>
              <c:numCache>
                <c:formatCode>_(* #,##0_);_(* \(#,##0\);_(* "-"??_);_(@_)</c:formatCode>
                <c:ptCount val="13"/>
                <c:pt idx="0">
                  <c:v>1636.666666666667</c:v>
                </c:pt>
                <c:pt idx="1">
                  <c:v>1966.1111111111104</c:v>
                </c:pt>
                <c:pt idx="2">
                  <c:v>870.27777777777737</c:v>
                </c:pt>
                <c:pt idx="3">
                  <c:v>1038</c:v>
                </c:pt>
                <c:pt idx="4">
                  <c:v>768</c:v>
                </c:pt>
                <c:pt idx="5">
                  <c:v>0</c:v>
                </c:pt>
                <c:pt idx="6">
                  <c:v>88.5</c:v>
                </c:pt>
                <c:pt idx="7">
                  <c:v>0</c:v>
                </c:pt>
                <c:pt idx="8">
                  <c:v>533.5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589.61111111111131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Graphs'!$B$44</c:f>
              <c:strCache>
                <c:ptCount val="1"/>
                <c:pt idx="0">
                  <c:v>H'day &amp; Weekend Working Hrs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12"/>
              <c:layout>
                <c:manualLayout>
                  <c:x val="1.266770639704924E-2"/>
                  <c:y val="7.405869605218215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'Dashboard Console - Graphs'!$B$2:$O$2</c:f>
              <c:strCache>
                <c:ptCount val="14"/>
                <c:pt idx="0">
                  <c:v>Month</c:v>
                </c:pt>
                <c:pt idx="1">
                  <c:v>May-11</c:v>
                </c:pt>
                <c:pt idx="2">
                  <c:v>Jun-11</c:v>
                </c:pt>
                <c:pt idx="3">
                  <c:v>Jul-11</c:v>
                </c:pt>
                <c:pt idx="4">
                  <c:v>Aug-11</c:v>
                </c:pt>
                <c:pt idx="5">
                  <c:v>Sep-11</c:v>
                </c:pt>
                <c:pt idx="6">
                  <c:v>Oct-11</c:v>
                </c:pt>
                <c:pt idx="7">
                  <c:v>Nov-11</c:v>
                </c:pt>
                <c:pt idx="8">
                  <c:v>Dec-11</c:v>
                </c:pt>
                <c:pt idx="9">
                  <c:v>Jan-12</c:v>
                </c:pt>
                <c:pt idx="10">
                  <c:v>Feb-12</c:v>
                </c:pt>
                <c:pt idx="11">
                  <c:v>Mar-12</c:v>
                </c:pt>
                <c:pt idx="12">
                  <c:v>Apr-12</c:v>
                </c:pt>
                <c:pt idx="13">
                  <c:v>May-12</c:v>
                </c:pt>
              </c:strCache>
            </c:strRef>
          </c:cat>
          <c:val>
            <c:numRef>
              <c:f>'Dashboard Console - Graphs'!$C$44:$O$44</c:f>
              <c:numCache>
                <c:formatCode>_(* #,##0_);_(* \(#,##0\);_(* "-"??_);_(@_)</c:formatCode>
                <c:ptCount val="13"/>
                <c:pt idx="0">
                  <c:v>200</c:v>
                </c:pt>
                <c:pt idx="1">
                  <c:v>400</c:v>
                </c:pt>
                <c:pt idx="2">
                  <c:v>245</c:v>
                </c:pt>
                <c:pt idx="3">
                  <c:v>100</c:v>
                </c:pt>
                <c:pt idx="4">
                  <c:v>200</c:v>
                </c:pt>
                <c:pt idx="5">
                  <c:v>100</c:v>
                </c:pt>
                <c:pt idx="6">
                  <c:v>12</c:v>
                </c:pt>
                <c:pt idx="7">
                  <c:v>90</c:v>
                </c:pt>
                <c:pt idx="8">
                  <c:v>90</c:v>
                </c:pt>
                <c:pt idx="9">
                  <c:v>90</c:v>
                </c:pt>
                <c:pt idx="10">
                  <c:v>50</c:v>
                </c:pt>
                <c:pt idx="11">
                  <c:v>18</c:v>
                </c:pt>
                <c:pt idx="12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455488"/>
        <c:axId val="113457024"/>
      </c:barChart>
      <c:lineChart>
        <c:grouping val="standard"/>
        <c:varyColors val="0"/>
        <c:ser>
          <c:idx val="1"/>
          <c:order val="1"/>
          <c:tx>
            <c:strRef>
              <c:f>'Dashboard Console - Graphs'!$B$48</c:f>
              <c:strCache>
                <c:ptCount val="1"/>
                <c:pt idx="0">
                  <c:v>Average Wkg Hrs(Week Days)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</c:spPr>
          </c:marker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'Dashboard Console - Graphs'!$B$2:$O$2</c:f>
              <c:strCache>
                <c:ptCount val="14"/>
                <c:pt idx="0">
                  <c:v>Month</c:v>
                </c:pt>
                <c:pt idx="1">
                  <c:v>May-11</c:v>
                </c:pt>
                <c:pt idx="2">
                  <c:v>Jun-11</c:v>
                </c:pt>
                <c:pt idx="3">
                  <c:v>Jul-11</c:v>
                </c:pt>
                <c:pt idx="4">
                  <c:v>Aug-11</c:v>
                </c:pt>
                <c:pt idx="5">
                  <c:v>Sep-11</c:v>
                </c:pt>
                <c:pt idx="6">
                  <c:v>Oct-11</c:v>
                </c:pt>
                <c:pt idx="7">
                  <c:v>Nov-11</c:v>
                </c:pt>
                <c:pt idx="8">
                  <c:v>Dec-11</c:v>
                </c:pt>
                <c:pt idx="9">
                  <c:v>Jan-12</c:v>
                </c:pt>
                <c:pt idx="10">
                  <c:v>Feb-12</c:v>
                </c:pt>
                <c:pt idx="11">
                  <c:v>Mar-12</c:v>
                </c:pt>
                <c:pt idx="12">
                  <c:v>Apr-12</c:v>
                </c:pt>
                <c:pt idx="13">
                  <c:v>May-12</c:v>
                </c:pt>
              </c:strCache>
            </c:strRef>
          </c:cat>
          <c:val>
            <c:numRef>
              <c:f>'Dashboard Console - Graphs'!$C$48:$O$48</c:f>
              <c:numCache>
                <c:formatCode>0.0</c:formatCode>
                <c:ptCount val="13"/>
                <c:pt idx="0">
                  <c:v>11.868131868131869</c:v>
                </c:pt>
                <c:pt idx="1">
                  <c:v>11.777059773828755</c:v>
                </c:pt>
                <c:pt idx="2">
                  <c:v>10.357197258187357</c:v>
                </c:pt>
                <c:pt idx="3">
                  <c:v>10.678391959798995</c:v>
                </c:pt>
                <c:pt idx="4">
                  <c:v>9.3533333333333335</c:v>
                </c:pt>
                <c:pt idx="5">
                  <c:v>8.5</c:v>
                </c:pt>
                <c:pt idx="6">
                  <c:v>8.5983333333333327</c:v>
                </c:pt>
                <c:pt idx="7">
                  <c:v>8.5</c:v>
                </c:pt>
                <c:pt idx="8">
                  <c:v>9.0927777777777781</c:v>
                </c:pt>
                <c:pt idx="9">
                  <c:v>8.5</c:v>
                </c:pt>
                <c:pt idx="10">
                  <c:v>8.5</c:v>
                </c:pt>
                <c:pt idx="11">
                  <c:v>8.5</c:v>
                </c:pt>
                <c:pt idx="12">
                  <c:v>9.1030113636363641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Graphs'!$B$49</c:f>
              <c:strCache>
                <c:ptCount val="1"/>
                <c:pt idx="0">
                  <c:v>Expected Working Hrs</c:v>
                </c:pt>
              </c:strCache>
            </c:strRef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cat>
            <c:strRef>
              <c:f>'Dashboard Console - Graphs'!$B$2:$O$2</c:f>
              <c:strCache>
                <c:ptCount val="14"/>
                <c:pt idx="0">
                  <c:v>Month</c:v>
                </c:pt>
                <c:pt idx="1">
                  <c:v>May-11</c:v>
                </c:pt>
                <c:pt idx="2">
                  <c:v>Jun-11</c:v>
                </c:pt>
                <c:pt idx="3">
                  <c:v>Jul-11</c:v>
                </c:pt>
                <c:pt idx="4">
                  <c:v>Aug-11</c:v>
                </c:pt>
                <c:pt idx="5">
                  <c:v>Sep-11</c:v>
                </c:pt>
                <c:pt idx="6">
                  <c:v>Oct-11</c:v>
                </c:pt>
                <c:pt idx="7">
                  <c:v>Nov-11</c:v>
                </c:pt>
                <c:pt idx="8">
                  <c:v>Dec-11</c:v>
                </c:pt>
                <c:pt idx="9">
                  <c:v>Jan-12</c:v>
                </c:pt>
                <c:pt idx="10">
                  <c:v>Feb-12</c:v>
                </c:pt>
                <c:pt idx="11">
                  <c:v>Mar-12</c:v>
                </c:pt>
                <c:pt idx="12">
                  <c:v>Apr-12</c:v>
                </c:pt>
                <c:pt idx="13">
                  <c:v>May-12</c:v>
                </c:pt>
              </c:strCache>
            </c:strRef>
          </c:cat>
          <c:val>
            <c:numRef>
              <c:f>'Dashboard Console - Graphs'!$C$49:$O$49</c:f>
              <c:numCache>
                <c:formatCode>_(* #,##0.0_);_(* \(#,##0.0\);_(* "-"??_);_(@_)</c:formatCode>
                <c:ptCount val="13"/>
                <c:pt idx="0">
                  <c:v>9.5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</c:v>
                </c:pt>
                <c:pt idx="10">
                  <c:v>9.5</c:v>
                </c:pt>
                <c:pt idx="11">
                  <c:v>9.5</c:v>
                </c:pt>
                <c:pt idx="12">
                  <c:v>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72640"/>
        <c:axId val="113458560"/>
      </c:lineChart>
      <c:dateAx>
        <c:axId val="11345548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457024"/>
        <c:crosses val="autoZero"/>
        <c:auto val="1"/>
        <c:lblOffset val="100"/>
        <c:baseTimeUnit val="months"/>
      </c:dateAx>
      <c:valAx>
        <c:axId val="11345702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455488"/>
        <c:crosses val="autoZero"/>
        <c:crossBetween val="between"/>
      </c:valAx>
      <c:valAx>
        <c:axId val="113458560"/>
        <c:scaling>
          <c:orientation val="minMax"/>
          <c:min val="7"/>
        </c:scaling>
        <c:delete val="0"/>
        <c:axPos val="r"/>
        <c:numFmt formatCode="0.0" sourceLinked="1"/>
        <c:majorTickMark val="out"/>
        <c:minorTickMark val="none"/>
        <c:tickLblPos val="none"/>
        <c:crossAx val="113472640"/>
        <c:crosses val="max"/>
        <c:crossBetween val="between"/>
      </c:valAx>
      <c:catAx>
        <c:axId val="1134726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458560"/>
        <c:crosses val="autoZero"/>
        <c:auto val="1"/>
        <c:lblAlgn val="ctr"/>
        <c:lblOffset val="100"/>
        <c:noMultiLvlLbl val="0"/>
      </c:catAx>
    </c:plotArea>
    <c:legend>
      <c:legendPos val="t"/>
      <c:layout/>
      <c:overlay val="0"/>
      <c:txPr>
        <a:bodyPr/>
        <a:lstStyle/>
        <a:p>
          <a:pPr>
            <a:defRPr sz="700"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Overtime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'Dashboard Console - Graphs'!$B$46</c:f>
              <c:strCache>
                <c:ptCount val="1"/>
                <c:pt idx="0">
                  <c:v>Total Overtime Hrs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Graphs'!$C$46:$O$46</c:f>
              <c:numCache>
                <c:formatCode>_(* #,##0_);_(* \(#,##0\);_(* "-"??_);_(@_)</c:formatCode>
                <c:ptCount val="13"/>
                <c:pt idx="0">
                  <c:v>1836.666666666667</c:v>
                </c:pt>
                <c:pt idx="1">
                  <c:v>2366.1111111111104</c:v>
                </c:pt>
                <c:pt idx="2">
                  <c:v>1115.2777777777774</c:v>
                </c:pt>
                <c:pt idx="3">
                  <c:v>1138</c:v>
                </c:pt>
                <c:pt idx="4">
                  <c:v>968</c:v>
                </c:pt>
                <c:pt idx="5">
                  <c:v>100</c:v>
                </c:pt>
                <c:pt idx="6">
                  <c:v>100.5</c:v>
                </c:pt>
                <c:pt idx="7">
                  <c:v>90</c:v>
                </c:pt>
                <c:pt idx="8">
                  <c:v>623.5</c:v>
                </c:pt>
                <c:pt idx="9">
                  <c:v>90</c:v>
                </c:pt>
                <c:pt idx="10">
                  <c:v>50</c:v>
                </c:pt>
                <c:pt idx="11">
                  <c:v>18</c:v>
                </c:pt>
                <c:pt idx="12">
                  <c:v>601.61111111111131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3500160"/>
        <c:axId val="113501696"/>
      </c:barChart>
      <c:lineChart>
        <c:grouping val="standard"/>
        <c:varyColors val="0"/>
        <c:ser>
          <c:idx val="0"/>
          <c:order val="0"/>
          <c:tx>
            <c:strRef>
              <c:f>'Dashboard Console - Graphs'!$B$47</c:f>
              <c:strCache>
                <c:ptCount val="1"/>
                <c:pt idx="0">
                  <c:v>% Overtime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tx2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Graphs'!$C$47:$O$47</c:f>
              <c:numCache>
                <c:formatCode>0%</c:formatCode>
                <c:ptCount val="13"/>
                <c:pt idx="0">
                  <c:v>0.31868131868131877</c:v>
                </c:pt>
                <c:pt idx="1">
                  <c:v>0.36212907065725691</c:v>
                </c:pt>
                <c:pt idx="2">
                  <c:v>0.16094119533410825</c:v>
                </c:pt>
                <c:pt idx="3">
                  <c:v>0.15048928854800317</c:v>
                </c:pt>
                <c:pt idx="4">
                  <c:v>0.11578947368421053</c:v>
                </c:pt>
                <c:pt idx="5">
                  <c:v>1.215977950266502E-2</c:v>
                </c:pt>
                <c:pt idx="6">
                  <c:v>1.1767460921491717E-2</c:v>
                </c:pt>
                <c:pt idx="7">
                  <c:v>1.0737080707056647E-2</c:v>
                </c:pt>
                <c:pt idx="8">
                  <c:v>7.3005093378607805E-2</c:v>
                </c:pt>
                <c:pt idx="9">
                  <c:v>1.006292433550535E-2</c:v>
                </c:pt>
                <c:pt idx="10">
                  <c:v>5.2208113140782084E-3</c:v>
                </c:pt>
                <c:pt idx="11">
                  <c:v>2.0344346908789507E-3</c:v>
                </c:pt>
                <c:pt idx="12">
                  <c:v>6.4966074138955068E-2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517312"/>
        <c:axId val="113503232"/>
      </c:lineChart>
      <c:dateAx>
        <c:axId val="11350016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501696"/>
        <c:crosses val="autoZero"/>
        <c:auto val="1"/>
        <c:lblOffset val="100"/>
        <c:baseTimeUnit val="months"/>
      </c:dateAx>
      <c:valAx>
        <c:axId val="11350169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500160"/>
        <c:crosses val="autoZero"/>
        <c:crossBetween val="between"/>
      </c:valAx>
      <c:valAx>
        <c:axId val="11350323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crossAx val="113517312"/>
        <c:crosses val="max"/>
        <c:crossBetween val="between"/>
      </c:valAx>
      <c:dateAx>
        <c:axId val="11351731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503232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Volumes vrs Weighted Volumes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7.4912770229744477E-2"/>
          <c:y val="0.24917135652006744"/>
          <c:w val="0.90048482093961457"/>
          <c:h val="0.6278011551460206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'Dashboard Console - Graphs'!$B$60</c:f>
              <c:strCache>
                <c:ptCount val="1"/>
                <c:pt idx="0">
                  <c:v>Volumes (SWSR)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20000"/>
                  <a:lumOff val="80000"/>
                </a:schemeClr>
              </a:solidFill>
            </c:spPr>
            <c:txPr>
              <a:bodyPr rot="-5400000" vert="horz"/>
              <a:lstStyle/>
              <a:p>
                <a:pPr>
                  <a:defRPr sz="8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Graphs'!$C$60:$O$60</c:f>
              <c:numCache>
                <c:formatCode>_(* #,##0_);_(* \(#,##0\);_(* "-"??_);_(@_)</c:formatCode>
                <c:ptCount val="13"/>
                <c:pt idx="0">
                  <c:v>99333.999999999985</c:v>
                </c:pt>
                <c:pt idx="1">
                  <c:v>100396.99999999999</c:v>
                </c:pt>
                <c:pt idx="2">
                  <c:v>95054.999999999985</c:v>
                </c:pt>
                <c:pt idx="3">
                  <c:v>101820.99999999999</c:v>
                </c:pt>
                <c:pt idx="4">
                  <c:v>128168</c:v>
                </c:pt>
                <c:pt idx="5">
                  <c:v>120663</c:v>
                </c:pt>
                <c:pt idx="6">
                  <c:v>126948</c:v>
                </c:pt>
                <c:pt idx="7">
                  <c:v>127082</c:v>
                </c:pt>
                <c:pt idx="8">
                  <c:v>208128</c:v>
                </c:pt>
                <c:pt idx="9">
                  <c:v>221587</c:v>
                </c:pt>
                <c:pt idx="10">
                  <c:v>241484</c:v>
                </c:pt>
                <c:pt idx="11">
                  <c:v>224190</c:v>
                </c:pt>
                <c:pt idx="12">
                  <c:v>258848</c:v>
                </c:pt>
              </c:numCache>
            </c:numRef>
          </c:val>
        </c:ser>
        <c:ser>
          <c:idx val="0"/>
          <c:order val="1"/>
          <c:tx>
            <c:strRef>
              <c:f>'Dashboard Console - Graphs'!$B$19</c:f>
              <c:strCache>
                <c:ptCount val="1"/>
                <c:pt idx="0">
                  <c:v>Earned Time (Weighted Vol)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20000"/>
                  <a:lumOff val="80000"/>
                </a:schemeClr>
              </a:solidFill>
            </c:spPr>
            <c:txPr>
              <a:bodyPr rot="-5400000" vert="horz"/>
              <a:lstStyle/>
              <a:p>
                <a:pPr>
                  <a:defRPr sz="8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Graphs'!$C$19:$O$19</c:f>
              <c:numCache>
                <c:formatCode>_(* #,##0_);_(* \(#,##0\);_(* "-"??_);_(@_)</c:formatCode>
                <c:ptCount val="13"/>
                <c:pt idx="0">
                  <c:v>345000</c:v>
                </c:pt>
                <c:pt idx="1">
                  <c:v>623000</c:v>
                </c:pt>
                <c:pt idx="2">
                  <c:v>5444000</c:v>
                </c:pt>
                <c:pt idx="3">
                  <c:v>395000</c:v>
                </c:pt>
                <c:pt idx="4">
                  <c:v>456000</c:v>
                </c:pt>
                <c:pt idx="5">
                  <c:v>368000</c:v>
                </c:pt>
                <c:pt idx="6">
                  <c:v>590000</c:v>
                </c:pt>
                <c:pt idx="7">
                  <c:v>522000</c:v>
                </c:pt>
                <c:pt idx="8">
                  <c:v>504000</c:v>
                </c:pt>
                <c:pt idx="9">
                  <c:v>529000</c:v>
                </c:pt>
                <c:pt idx="10">
                  <c:v>513000</c:v>
                </c:pt>
                <c:pt idx="11">
                  <c:v>512000</c:v>
                </c:pt>
                <c:pt idx="12">
                  <c:v>545000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Graphs'!$B$59</c:f>
              <c:strCache>
                <c:ptCount val="1"/>
                <c:pt idx="0">
                  <c:v>Volumes (Products)</c:v>
                </c:pt>
              </c:strCache>
            </c:strRef>
          </c:tx>
          <c:invertIfNegative val="0"/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Graphs'!$C$59:$O$59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95054.999999999985</c:v>
                </c:pt>
                <c:pt idx="3">
                  <c:v>101474</c:v>
                </c:pt>
                <c:pt idx="4">
                  <c:v>127179</c:v>
                </c:pt>
                <c:pt idx="5">
                  <c:v>96517</c:v>
                </c:pt>
                <c:pt idx="6">
                  <c:v>101454</c:v>
                </c:pt>
                <c:pt idx="7">
                  <c:v>99305</c:v>
                </c:pt>
                <c:pt idx="8">
                  <c:v>94423</c:v>
                </c:pt>
                <c:pt idx="9">
                  <c:v>97849</c:v>
                </c:pt>
                <c:pt idx="10">
                  <c:v>105330</c:v>
                </c:pt>
                <c:pt idx="11">
                  <c:v>93392</c:v>
                </c:pt>
                <c:pt idx="12">
                  <c:v>105626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561600"/>
        <c:axId val="113563136"/>
      </c:barChart>
      <c:dateAx>
        <c:axId val="1135616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563136"/>
        <c:crosses val="autoZero"/>
        <c:auto val="1"/>
        <c:lblOffset val="100"/>
        <c:baseTimeUnit val="months"/>
      </c:dateAx>
      <c:valAx>
        <c:axId val="113563136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56160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Country HCT by Weight Volume 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Graphs'!$B$99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Graphs'!$J$99:$O$99</c:f>
              <c:numCache>
                <c:formatCode>_(* #,##0.0_);_(* \(#,##0.0\);_(* "-"??_);_(@_)</c:formatCode>
                <c:ptCount val="6"/>
                <c:pt idx="0">
                  <c:v>35.301975308641971</c:v>
                </c:pt>
                <c:pt idx="1">
                  <c:v>35.111234567901235</c:v>
                </c:pt>
                <c:pt idx="2">
                  <c:v>36.788148148148146</c:v>
                </c:pt>
                <c:pt idx="3">
                  <c:v>40.411234567901232</c:v>
                </c:pt>
                <c:pt idx="4">
                  <c:v>39.309753086419754</c:v>
                </c:pt>
                <c:pt idx="5">
                  <c:v>45.007530864197527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Graphs'!$B$100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Graphs'!$J$100:$O$100</c:f>
              <c:numCache>
                <c:formatCode>_(* #,##0.0_);_(* \(#,##0.0\);_(* "-"??_);_(@_)</c:formatCode>
                <c:ptCount val="6"/>
                <c:pt idx="0">
                  <c:v>6.5828395061728395</c:v>
                </c:pt>
                <c:pt idx="1">
                  <c:v>5.4382716049382713</c:v>
                </c:pt>
                <c:pt idx="2">
                  <c:v>6.5082716049382716</c:v>
                </c:pt>
                <c:pt idx="3">
                  <c:v>6.7685185185185182</c:v>
                </c:pt>
                <c:pt idx="4">
                  <c:v>6.3374074074074072</c:v>
                </c:pt>
                <c:pt idx="5">
                  <c:v>7.7344444444444447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Graphs'!$B$101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dLbls>
            <c:spPr>
              <a:solidFill>
                <a:schemeClr val="accent3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Graphs'!$J$101:$O$101</c:f>
              <c:numCache>
                <c:formatCode>_(* #,##0.0_);_(* \(#,##0.0\);_(* "-"??_);_(@_)</c:formatCode>
                <c:ptCount val="6"/>
                <c:pt idx="0">
                  <c:v>6.5308641975308639</c:v>
                </c:pt>
                <c:pt idx="1">
                  <c:v>6.6882716049382713</c:v>
                </c:pt>
                <c:pt idx="2">
                  <c:v>7.5535802469135804</c:v>
                </c:pt>
                <c:pt idx="3">
                  <c:v>8.776172839506172</c:v>
                </c:pt>
                <c:pt idx="4">
                  <c:v>7.0002469135802468</c:v>
                </c:pt>
                <c:pt idx="5">
                  <c:v>9.6127160493827155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Graphs'!$B$102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dLbls>
            <c:spPr>
              <a:solidFill>
                <a:schemeClr val="accent4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Graphs'!$J$102:$O$102</c:f>
              <c:numCache>
                <c:formatCode>_(* #,##0.0_);_(* \(#,##0.0\);_(* "-"??_);_(@_)</c:formatCode>
                <c:ptCount val="6"/>
                <c:pt idx="0">
                  <c:v>6.1702469135802467</c:v>
                </c:pt>
                <c:pt idx="1">
                  <c:v>5.641111111111111</c:v>
                </c:pt>
                <c:pt idx="2">
                  <c:v>5.5319753086419761</c:v>
                </c:pt>
                <c:pt idx="3">
                  <c:v>6.0529629629629627</c:v>
                </c:pt>
                <c:pt idx="4">
                  <c:v>6.4244444444444442</c:v>
                </c:pt>
                <c:pt idx="5">
                  <c:v>7.1976543209876542</c:v>
                </c:pt>
              </c:numCache>
            </c:numRef>
          </c:val>
        </c:ser>
        <c:ser>
          <c:idx val="4"/>
          <c:order val="4"/>
          <c:tx>
            <c:strRef>
              <c:f>'Dashboard Console - Graphs'!$B$103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Graphs'!$J$103:$O$103</c:f>
              <c:numCache>
                <c:formatCode>_(* #,##0.0_);_(* \(#,##0.0\);_(* "-"??_);_(@_)</c:formatCode>
                <c:ptCount val="6"/>
                <c:pt idx="0">
                  <c:v>4.4534567901234574</c:v>
                </c:pt>
                <c:pt idx="1">
                  <c:v>4.159259259259259</c:v>
                </c:pt>
                <c:pt idx="2">
                  <c:v>4.6018518518518521</c:v>
                </c:pt>
                <c:pt idx="3">
                  <c:v>4.4813580246913585</c:v>
                </c:pt>
                <c:pt idx="4">
                  <c:v>4.3255555555555558</c:v>
                </c:pt>
                <c:pt idx="5">
                  <c:v>5.0361728395061727</c:v>
                </c:pt>
              </c:numCache>
            </c:numRef>
          </c:val>
        </c:ser>
        <c:ser>
          <c:idx val="5"/>
          <c:order val="5"/>
          <c:tx>
            <c:strRef>
              <c:f>'Dashboard Console - Graphs'!$B$104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Graphs'!$J$104:$O$104</c:f>
              <c:numCache>
                <c:formatCode>_(* #,##0.0_);_(* \(#,##0.0\);_(* "-"??_);_(@_)</c:formatCode>
                <c:ptCount val="6"/>
                <c:pt idx="0">
                  <c:v>5.5160493827160488</c:v>
                </c:pt>
                <c:pt idx="1">
                  <c:v>5.2901234567901234</c:v>
                </c:pt>
                <c:pt idx="2">
                  <c:v>5.637407407407407</c:v>
                </c:pt>
                <c:pt idx="3">
                  <c:v>6.0590123456790126</c:v>
                </c:pt>
                <c:pt idx="4">
                  <c:v>5.3033333333333337</c:v>
                </c:pt>
                <c:pt idx="5">
                  <c:v>8.5137037037037029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3629440"/>
        <c:axId val="113119232"/>
      </c:barChart>
      <c:dateAx>
        <c:axId val="11362944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119232"/>
        <c:crosses val="autoZero"/>
        <c:auto val="1"/>
        <c:lblOffset val="100"/>
        <c:baseTimeUnit val="months"/>
      </c:dateAx>
      <c:valAx>
        <c:axId val="113119232"/>
        <c:scaling>
          <c:orientation val="minMax"/>
        </c:scaling>
        <c:delete val="1"/>
        <c:axPos val="l"/>
        <c:numFmt formatCode="_(* #,##0.0_);_(* \(#,##0.0\);_(* &quot;-&quot;??_);_(@_)" sourceLinked="1"/>
        <c:majorTickMark val="out"/>
        <c:minorTickMark val="none"/>
        <c:tickLblPos val="none"/>
        <c:crossAx val="11362944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Activity Volume by country</a:t>
            </a:r>
            <a:endParaRPr lang="en-GB"/>
          </a:p>
        </c:rich>
      </c:tx>
      <c:layout>
        <c:manualLayout>
          <c:xMode val="edge"/>
          <c:yMode val="edge"/>
          <c:x val="0.40918946422624997"/>
          <c:y val="1.77439825544516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1.6878432169376175E-2"/>
          <c:y val="0.24778573802641954"/>
          <c:w val="0.95874161025263782"/>
          <c:h val="0.64967798406364863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'Dashboard Console - Graphs'!$B$65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dLbls>
            <c:spPr>
              <a:solidFill>
                <a:schemeClr val="bg1"/>
              </a:solidFill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Graphs'!$C$65:$O$65</c:f>
              <c:numCache>
                <c:formatCode>_(* #,##0_);_(* \(#,##0\);_(* "-"??_);_(@_)</c:formatCode>
                <c:ptCount val="13"/>
                <c:pt idx="0">
                  <c:v>55424.2</c:v>
                </c:pt>
                <c:pt idx="1">
                  <c:v>53854.2</c:v>
                </c:pt>
                <c:pt idx="2">
                  <c:v>53717.2</c:v>
                </c:pt>
                <c:pt idx="3">
                  <c:v>55602.2</c:v>
                </c:pt>
                <c:pt idx="4">
                  <c:v>67489</c:v>
                </c:pt>
                <c:pt idx="5">
                  <c:v>62626</c:v>
                </c:pt>
                <c:pt idx="6">
                  <c:v>65384</c:v>
                </c:pt>
                <c:pt idx="7">
                  <c:v>62802</c:v>
                </c:pt>
                <c:pt idx="8">
                  <c:v>122541</c:v>
                </c:pt>
                <c:pt idx="9">
                  <c:v>131633</c:v>
                </c:pt>
                <c:pt idx="10">
                  <c:v>143370</c:v>
                </c:pt>
                <c:pt idx="11">
                  <c:v>133790</c:v>
                </c:pt>
                <c:pt idx="12">
                  <c:v>141321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Graphs'!$B$66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Graphs'!$C$66:$O$66</c:f>
              <c:numCache>
                <c:formatCode>_(* #,##0_);_(* \(#,##0\);_(* "-"??_);_(@_)</c:formatCode>
                <c:ptCount val="13"/>
                <c:pt idx="0">
                  <c:v>9700.2000000000007</c:v>
                </c:pt>
                <c:pt idx="1">
                  <c:v>11836.2</c:v>
                </c:pt>
                <c:pt idx="2">
                  <c:v>8801.2000000000007</c:v>
                </c:pt>
                <c:pt idx="3">
                  <c:v>9860.2000000000007</c:v>
                </c:pt>
                <c:pt idx="4">
                  <c:v>13040</c:v>
                </c:pt>
                <c:pt idx="5">
                  <c:v>12975</c:v>
                </c:pt>
                <c:pt idx="6">
                  <c:v>13698</c:v>
                </c:pt>
                <c:pt idx="7">
                  <c:v>13635</c:v>
                </c:pt>
                <c:pt idx="8">
                  <c:v>20288</c:v>
                </c:pt>
                <c:pt idx="9">
                  <c:v>21918</c:v>
                </c:pt>
                <c:pt idx="10">
                  <c:v>23118</c:v>
                </c:pt>
                <c:pt idx="11">
                  <c:v>21691</c:v>
                </c:pt>
                <c:pt idx="12">
                  <c:v>25308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Graphs'!$B$67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Graphs'!$C$67:$O$67</c:f>
              <c:numCache>
                <c:formatCode>_(* #,##0_);_(* \(#,##0\);_(* "-"??_);_(@_)</c:formatCode>
                <c:ptCount val="13"/>
                <c:pt idx="0">
                  <c:v>9402.2000000000007</c:v>
                </c:pt>
                <c:pt idx="1">
                  <c:v>10189.200000000001</c:v>
                </c:pt>
                <c:pt idx="2">
                  <c:v>10022.200000000001</c:v>
                </c:pt>
                <c:pt idx="3">
                  <c:v>11042.2</c:v>
                </c:pt>
                <c:pt idx="4">
                  <c:v>15300</c:v>
                </c:pt>
                <c:pt idx="5">
                  <c:v>12221</c:v>
                </c:pt>
                <c:pt idx="6">
                  <c:v>13748</c:v>
                </c:pt>
                <c:pt idx="7">
                  <c:v>14075</c:v>
                </c:pt>
                <c:pt idx="8">
                  <c:v>18553</c:v>
                </c:pt>
                <c:pt idx="9">
                  <c:v>19466</c:v>
                </c:pt>
                <c:pt idx="10">
                  <c:v>22281</c:v>
                </c:pt>
                <c:pt idx="11">
                  <c:v>18777</c:v>
                </c:pt>
                <c:pt idx="12">
                  <c:v>23771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Graphs'!$B$68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dLbls>
            <c:spPr>
              <a:solidFill>
                <a:schemeClr val="accent4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Graphs'!$C$68:$O$68</c:f>
              <c:numCache>
                <c:formatCode>_(* #,##0_);_(* \(#,##0\);_(* "-"??_);_(@_)</c:formatCode>
                <c:ptCount val="13"/>
                <c:pt idx="0">
                  <c:v>9595.2000000000007</c:v>
                </c:pt>
                <c:pt idx="1">
                  <c:v>9726.2000000000007</c:v>
                </c:pt>
                <c:pt idx="2">
                  <c:v>10106.200000000001</c:v>
                </c:pt>
                <c:pt idx="3">
                  <c:v>10834.2</c:v>
                </c:pt>
                <c:pt idx="4">
                  <c:v>17093</c:v>
                </c:pt>
                <c:pt idx="5">
                  <c:v>16950</c:v>
                </c:pt>
                <c:pt idx="6">
                  <c:v>17242</c:v>
                </c:pt>
                <c:pt idx="7">
                  <c:v>19295</c:v>
                </c:pt>
                <c:pt idx="8">
                  <c:v>23510</c:v>
                </c:pt>
                <c:pt idx="9">
                  <c:v>25480</c:v>
                </c:pt>
                <c:pt idx="10">
                  <c:v>26485</c:v>
                </c:pt>
                <c:pt idx="11">
                  <c:v>25529</c:v>
                </c:pt>
                <c:pt idx="12">
                  <c:v>29071</c:v>
                </c:pt>
              </c:numCache>
            </c:numRef>
          </c:val>
        </c:ser>
        <c:ser>
          <c:idx val="4"/>
          <c:order val="4"/>
          <c:tx>
            <c:strRef>
              <c:f>'Dashboard Console - Graphs'!$B$69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Graphs'!$C$69:$O$69</c:f>
              <c:numCache>
                <c:formatCode>_(* #,##0_);_(* \(#,##0\);_(* "-"??_);_(@_)</c:formatCode>
                <c:ptCount val="13"/>
                <c:pt idx="0">
                  <c:v>8187.2</c:v>
                </c:pt>
                <c:pt idx="1">
                  <c:v>8466.2000000000007</c:v>
                </c:pt>
                <c:pt idx="2">
                  <c:v>7940.2</c:v>
                </c:pt>
                <c:pt idx="3">
                  <c:v>9064.2000000000007</c:v>
                </c:pt>
                <c:pt idx="4">
                  <c:v>9928</c:v>
                </c:pt>
                <c:pt idx="5">
                  <c:v>9587</c:v>
                </c:pt>
                <c:pt idx="6">
                  <c:v>11087</c:v>
                </c:pt>
                <c:pt idx="7">
                  <c:v>10483</c:v>
                </c:pt>
                <c:pt idx="8">
                  <c:v>15858</c:v>
                </c:pt>
                <c:pt idx="9">
                  <c:v>15658</c:v>
                </c:pt>
                <c:pt idx="10">
                  <c:v>18118</c:v>
                </c:pt>
                <c:pt idx="11">
                  <c:v>18116</c:v>
                </c:pt>
                <c:pt idx="12">
                  <c:v>18161</c:v>
                </c:pt>
              </c:numCache>
            </c:numRef>
          </c:val>
        </c:ser>
        <c:ser>
          <c:idx val="5"/>
          <c:order val="5"/>
          <c:tx>
            <c:strRef>
              <c:f>'Dashboard Console - Graphs'!$B$70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Graphs'!$C$70:$O$70</c:f>
              <c:numCache>
                <c:formatCode>_(* #,##0_);_(* \(#,##0\);_(* "-"??_);_(@_)</c:formatCode>
                <c:ptCount val="13"/>
                <c:pt idx="0">
                  <c:v>7025</c:v>
                </c:pt>
                <c:pt idx="1">
                  <c:v>6325</c:v>
                </c:pt>
                <c:pt idx="2">
                  <c:v>4468</c:v>
                </c:pt>
                <c:pt idx="3">
                  <c:v>5418</c:v>
                </c:pt>
                <c:pt idx="4">
                  <c:v>5318</c:v>
                </c:pt>
                <c:pt idx="5">
                  <c:v>6304</c:v>
                </c:pt>
                <c:pt idx="6">
                  <c:v>5789</c:v>
                </c:pt>
                <c:pt idx="7">
                  <c:v>6792</c:v>
                </c:pt>
                <c:pt idx="8">
                  <c:v>7378</c:v>
                </c:pt>
                <c:pt idx="9">
                  <c:v>7432</c:v>
                </c:pt>
                <c:pt idx="10">
                  <c:v>8112</c:v>
                </c:pt>
                <c:pt idx="11">
                  <c:v>6287</c:v>
                </c:pt>
                <c:pt idx="12">
                  <c:v>21216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3178496"/>
        <c:axId val="113180032"/>
      </c:barChart>
      <c:dateAx>
        <c:axId val="11317849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180032"/>
        <c:crosses val="autoZero"/>
        <c:auto val="1"/>
        <c:lblOffset val="100"/>
        <c:baseTimeUnit val="months"/>
      </c:dateAx>
      <c:valAx>
        <c:axId val="11318003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317849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Weighted  Activity Volume by country</a:t>
            </a:r>
            <a:endParaRPr lang="en-GB"/>
          </a:p>
        </c:rich>
      </c:tx>
      <c:layout/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'Dashboard Console - Graphs'!$B$74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dLbls>
            <c:spPr>
              <a:solidFill>
                <a:schemeClr val="bg1"/>
              </a:solidFill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Graphs'!$C$74:$O$74</c:f>
              <c:numCache>
                <c:formatCode>_(* #,##0_);_(* \(#,##0\);_(* "-"??_);_(@_)</c:formatCode>
                <c:ptCount val="13"/>
                <c:pt idx="0">
                  <c:v>299813</c:v>
                </c:pt>
                <c:pt idx="1">
                  <c:v>265679</c:v>
                </c:pt>
                <c:pt idx="2">
                  <c:v>255759</c:v>
                </c:pt>
                <c:pt idx="3">
                  <c:v>255772</c:v>
                </c:pt>
                <c:pt idx="4">
                  <c:v>323841</c:v>
                </c:pt>
                <c:pt idx="5">
                  <c:v>297634</c:v>
                </c:pt>
                <c:pt idx="6">
                  <c:v>306643</c:v>
                </c:pt>
                <c:pt idx="7">
                  <c:v>285946</c:v>
                </c:pt>
                <c:pt idx="8">
                  <c:v>284401</c:v>
                </c:pt>
                <c:pt idx="9">
                  <c:v>297984</c:v>
                </c:pt>
                <c:pt idx="10">
                  <c:v>327331</c:v>
                </c:pt>
                <c:pt idx="11">
                  <c:v>318409</c:v>
                </c:pt>
                <c:pt idx="12">
                  <c:v>364561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Graphs'!$B$75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Graphs'!$C$75:$O$75</c:f>
              <c:numCache>
                <c:formatCode>_(* #,##0_);_(* \(#,##0\);_(* "-"??_);_(@_)</c:formatCode>
                <c:ptCount val="13"/>
                <c:pt idx="0">
                  <c:v>60123</c:v>
                </c:pt>
                <c:pt idx="1">
                  <c:v>100703</c:v>
                </c:pt>
                <c:pt idx="2">
                  <c:v>54275</c:v>
                </c:pt>
                <c:pt idx="3">
                  <c:v>49367</c:v>
                </c:pt>
                <c:pt idx="4">
                  <c:v>57960</c:v>
                </c:pt>
                <c:pt idx="5">
                  <c:v>56111</c:v>
                </c:pt>
                <c:pt idx="6">
                  <c:v>59540</c:v>
                </c:pt>
                <c:pt idx="7">
                  <c:v>53321</c:v>
                </c:pt>
                <c:pt idx="8">
                  <c:v>44050</c:v>
                </c:pt>
                <c:pt idx="9">
                  <c:v>52717</c:v>
                </c:pt>
                <c:pt idx="10">
                  <c:v>54825</c:v>
                </c:pt>
                <c:pt idx="11">
                  <c:v>51333</c:v>
                </c:pt>
                <c:pt idx="12">
                  <c:v>62649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Graphs'!$B$76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Graphs'!$C$76:$O$76</c:f>
              <c:numCache>
                <c:formatCode>_(* #,##0_);_(* \(#,##0\);_(* "-"??_);_(@_)</c:formatCode>
                <c:ptCount val="13"/>
                <c:pt idx="0">
                  <c:v>58717</c:v>
                </c:pt>
                <c:pt idx="1">
                  <c:v>54870</c:v>
                </c:pt>
                <c:pt idx="2">
                  <c:v>69779</c:v>
                </c:pt>
                <c:pt idx="3">
                  <c:v>58177</c:v>
                </c:pt>
                <c:pt idx="4">
                  <c:v>69472</c:v>
                </c:pt>
                <c:pt idx="5">
                  <c:v>58310</c:v>
                </c:pt>
                <c:pt idx="6">
                  <c:v>71145</c:v>
                </c:pt>
                <c:pt idx="7">
                  <c:v>52900</c:v>
                </c:pt>
                <c:pt idx="8">
                  <c:v>54175</c:v>
                </c:pt>
                <c:pt idx="9">
                  <c:v>61184</c:v>
                </c:pt>
                <c:pt idx="10">
                  <c:v>71087</c:v>
                </c:pt>
                <c:pt idx="11">
                  <c:v>56702</c:v>
                </c:pt>
                <c:pt idx="12">
                  <c:v>77863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Graphs'!$B$77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dLbls>
            <c:spPr>
              <a:solidFill>
                <a:schemeClr val="accent4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Graphs'!$C$77:$O$77</c:f>
              <c:numCache>
                <c:formatCode>_(* #,##0_);_(* \(#,##0\);_(* "-"??_);_(@_)</c:formatCode>
                <c:ptCount val="13"/>
                <c:pt idx="0">
                  <c:v>48387</c:v>
                </c:pt>
                <c:pt idx="1">
                  <c:v>41522</c:v>
                </c:pt>
                <c:pt idx="2">
                  <c:v>41163</c:v>
                </c:pt>
                <c:pt idx="3">
                  <c:v>44865</c:v>
                </c:pt>
                <c:pt idx="4">
                  <c:v>74830</c:v>
                </c:pt>
                <c:pt idx="5">
                  <c:v>46117</c:v>
                </c:pt>
                <c:pt idx="6">
                  <c:v>49635</c:v>
                </c:pt>
                <c:pt idx="7">
                  <c:v>49979</c:v>
                </c:pt>
                <c:pt idx="8">
                  <c:v>45693</c:v>
                </c:pt>
                <c:pt idx="9">
                  <c:v>44809</c:v>
                </c:pt>
                <c:pt idx="10">
                  <c:v>49029</c:v>
                </c:pt>
                <c:pt idx="11">
                  <c:v>52038</c:v>
                </c:pt>
                <c:pt idx="12">
                  <c:v>58301</c:v>
                </c:pt>
              </c:numCache>
            </c:numRef>
          </c:val>
        </c:ser>
        <c:ser>
          <c:idx val="4"/>
          <c:order val="4"/>
          <c:tx>
            <c:strRef>
              <c:f>'Dashboard Console - Graphs'!$B$78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8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Graphs'!$C$78:$O$78</c:f>
              <c:numCache>
                <c:formatCode>_(* #,##0_);_(* \(#,##0\);_(* "-"??_);_(@_)</c:formatCode>
                <c:ptCount val="13"/>
                <c:pt idx="0">
                  <c:v>34760</c:v>
                </c:pt>
                <c:pt idx="1">
                  <c:v>34080</c:v>
                </c:pt>
                <c:pt idx="2">
                  <c:v>31506</c:v>
                </c:pt>
                <c:pt idx="3">
                  <c:v>34633</c:v>
                </c:pt>
                <c:pt idx="4">
                  <c:v>34483</c:v>
                </c:pt>
                <c:pt idx="5">
                  <c:v>34131</c:v>
                </c:pt>
                <c:pt idx="6">
                  <c:v>38766</c:v>
                </c:pt>
                <c:pt idx="7">
                  <c:v>36073</c:v>
                </c:pt>
                <c:pt idx="8">
                  <c:v>33690</c:v>
                </c:pt>
                <c:pt idx="9">
                  <c:v>37275</c:v>
                </c:pt>
                <c:pt idx="10">
                  <c:v>36299</c:v>
                </c:pt>
                <c:pt idx="11">
                  <c:v>35037</c:v>
                </c:pt>
                <c:pt idx="12">
                  <c:v>40793</c:v>
                </c:pt>
              </c:numCache>
            </c:numRef>
          </c:val>
        </c:ser>
        <c:ser>
          <c:idx val="5"/>
          <c:order val="5"/>
          <c:tx>
            <c:strRef>
              <c:f>'Dashboard Console - Graphs'!$B$79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Graphs'!$C$79:$O$79</c:f>
              <c:numCache>
                <c:formatCode>_(* #,##0_);_(* \(#,##0\);_(* "-"??_);_(@_)</c:formatCode>
                <c:ptCount val="13"/>
                <c:pt idx="0">
                  <c:v>116666</c:v>
                </c:pt>
                <c:pt idx="1">
                  <c:v>132882</c:v>
                </c:pt>
                <c:pt idx="2">
                  <c:v>92068</c:v>
                </c:pt>
                <c:pt idx="3">
                  <c:v>47982</c:v>
                </c:pt>
                <c:pt idx="4">
                  <c:v>63936</c:v>
                </c:pt>
                <c:pt idx="5">
                  <c:v>73518</c:v>
                </c:pt>
                <c:pt idx="6">
                  <c:v>63872</c:v>
                </c:pt>
                <c:pt idx="7">
                  <c:v>44680</c:v>
                </c:pt>
                <c:pt idx="8">
                  <c:v>42850</c:v>
                </c:pt>
                <c:pt idx="9">
                  <c:v>45663</c:v>
                </c:pt>
                <c:pt idx="10">
                  <c:v>49078</c:v>
                </c:pt>
                <c:pt idx="11">
                  <c:v>42957</c:v>
                </c:pt>
                <c:pt idx="12">
                  <c:v>68961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3244032"/>
        <c:axId val="113245568"/>
      </c:barChart>
      <c:dateAx>
        <c:axId val="11324403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245568"/>
        <c:crosses val="autoZero"/>
        <c:auto val="1"/>
        <c:lblOffset val="100"/>
        <c:baseTimeUnit val="months"/>
      </c:dateAx>
      <c:valAx>
        <c:axId val="113245568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324403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Rejects/Defectives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Graphs'!$B$149</c:f>
              <c:strCache>
                <c:ptCount val="1"/>
                <c:pt idx="0">
                  <c:v>Total Reject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20000"/>
                  <a:lumOff val="80000"/>
                </a:schemeClr>
              </a:solidFill>
            </c:spPr>
            <c:txPr>
              <a:bodyPr rot="-5400000" vert="horz"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Graphs'!$C$149:$O$149</c:f>
              <c:numCache>
                <c:formatCode>_(* #,##0_);_(* \(#,##0\);_(* "-"??_);_(@_)</c:formatCode>
                <c:ptCount val="13"/>
                <c:pt idx="0">
                  <c:v>378</c:v>
                </c:pt>
                <c:pt idx="1">
                  <c:v>485</c:v>
                </c:pt>
                <c:pt idx="2">
                  <c:v>413</c:v>
                </c:pt>
                <c:pt idx="3">
                  <c:v>396</c:v>
                </c:pt>
                <c:pt idx="4">
                  <c:v>317</c:v>
                </c:pt>
                <c:pt idx="5">
                  <c:v>248</c:v>
                </c:pt>
                <c:pt idx="6">
                  <c:v>247</c:v>
                </c:pt>
                <c:pt idx="7">
                  <c:v>226</c:v>
                </c:pt>
                <c:pt idx="8">
                  <c:v>244</c:v>
                </c:pt>
                <c:pt idx="9">
                  <c:v>190</c:v>
                </c:pt>
                <c:pt idx="10">
                  <c:v>162</c:v>
                </c:pt>
                <c:pt idx="11">
                  <c:v>147</c:v>
                </c:pt>
                <c:pt idx="12">
                  <c:v>133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3306240"/>
        <c:axId val="113304704"/>
      </c:barChart>
      <c:lineChart>
        <c:grouping val="standard"/>
        <c:varyColors val="0"/>
        <c:ser>
          <c:idx val="1"/>
          <c:order val="1"/>
          <c:tx>
            <c:strRef>
              <c:f>'Dashboard Console - Graphs'!$B$158</c:f>
              <c:strCache>
                <c:ptCount val="1"/>
                <c:pt idx="0">
                  <c:v>% Total Rejects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Graphs'!$C$158:$O$158</c:f>
              <c:numCache>
                <c:formatCode>0.00%</c:formatCode>
                <c:ptCount val="13"/>
                <c:pt idx="0">
                  <c:v>3.8053435882980657E-3</c:v>
                </c:pt>
                <c:pt idx="1">
                  <c:v>4.8308216380967568E-3</c:v>
                </c:pt>
                <c:pt idx="2">
                  <c:v>4.3448529798537699E-3</c:v>
                </c:pt>
                <c:pt idx="3">
                  <c:v>3.8891780673927781E-3</c:v>
                </c:pt>
                <c:pt idx="4">
                  <c:v>2.473316272392485E-3</c:v>
                </c:pt>
                <c:pt idx="5">
                  <c:v>2.0553110729884059E-3</c:v>
                </c:pt>
                <c:pt idx="6">
                  <c:v>1.945678545546208E-3</c:v>
                </c:pt>
                <c:pt idx="7">
                  <c:v>1.7783793141436237E-3</c:v>
                </c:pt>
                <c:pt idx="8">
                  <c:v>2.5841161581394365E-3</c:v>
                </c:pt>
                <c:pt idx="9">
                  <c:v>1.9417674171427403E-3</c:v>
                </c:pt>
                <c:pt idx="10">
                  <c:v>1.5380233551694673E-3</c:v>
                </c:pt>
                <c:pt idx="11">
                  <c:v>1.3956137852463686E-3</c:v>
                </c:pt>
                <c:pt idx="12">
                  <c:v>1.2591596765947777E-3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293184"/>
        <c:axId val="113294720"/>
      </c:lineChart>
      <c:dateAx>
        <c:axId val="1132931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294720"/>
        <c:crosses val="autoZero"/>
        <c:auto val="1"/>
        <c:lblOffset val="100"/>
        <c:baseTimeUnit val="months"/>
      </c:dateAx>
      <c:valAx>
        <c:axId val="113294720"/>
        <c:scaling>
          <c:orientation val="minMax"/>
        </c:scaling>
        <c:delete val="0"/>
        <c:axPos val="l"/>
        <c:numFmt formatCode="0.00%" sourceLinked="1"/>
        <c:majorTickMark val="out"/>
        <c:minorTickMark val="none"/>
        <c:tickLblPos val="none"/>
        <c:crossAx val="113293184"/>
        <c:crosses val="autoZero"/>
        <c:crossBetween val="between"/>
      </c:valAx>
      <c:valAx>
        <c:axId val="11330470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crossAx val="113306240"/>
        <c:crosses val="max"/>
        <c:crossBetween val="between"/>
      </c:valAx>
      <c:dateAx>
        <c:axId val="11330624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304704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% Rejects by Country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Graphs'!$B$152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val>
            <c:numRef>
              <c:f>'Dashboard Console - Graphs'!$O$152</c:f>
              <c:numCache>
                <c:formatCode>0.00%</c:formatCode>
                <c:ptCount val="1"/>
                <c:pt idx="0">
                  <c:v>1.1321742699244982E-4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Graphs'!$B$153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val>
            <c:numRef>
              <c:f>'Dashboard Console - Graphs'!$O$153</c:f>
              <c:numCache>
                <c:formatCode>0.00%</c:formatCode>
                <c:ptCount val="1"/>
                <c:pt idx="0">
                  <c:v>1.0668563300142249E-3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Graphs'!$B$154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val>
            <c:numRef>
              <c:f>'Dashboard Console - Graphs'!$O$154</c:f>
              <c:numCache>
                <c:formatCode>0.00%</c:formatCode>
                <c:ptCount val="1"/>
                <c:pt idx="0">
                  <c:v>1.0937697194059988E-3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Graphs'!$B$155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val>
            <c:numRef>
              <c:f>'Dashboard Console - Graphs'!$O$155</c:f>
              <c:numCache>
                <c:formatCode>0.00%</c:formatCode>
                <c:ptCount val="1"/>
                <c:pt idx="0">
                  <c:v>7.9116645454232744E-4</c:v>
                </c:pt>
              </c:numCache>
            </c:numRef>
          </c:val>
        </c:ser>
        <c:ser>
          <c:idx val="4"/>
          <c:order val="4"/>
          <c:tx>
            <c:strRef>
              <c:f>'Dashboard Console - Graphs'!$B$156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val>
            <c:numRef>
              <c:f>'Dashboard Console - Graphs'!$O$156</c:f>
              <c:numCache>
                <c:formatCode>0.00%</c:formatCode>
                <c:ptCount val="1"/>
                <c:pt idx="0">
                  <c:v>1.4316392269148174E-3</c:v>
                </c:pt>
              </c:numCache>
            </c:numRef>
          </c:val>
        </c:ser>
        <c:ser>
          <c:idx val="5"/>
          <c:order val="5"/>
          <c:tx>
            <c:strRef>
              <c:f>'Dashboard Console - Graphs'!$B$157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val>
            <c:numRef>
              <c:f>'Dashboard Console - Graphs'!$O$157</c:f>
              <c:numCache>
                <c:formatCode>0.00%</c:formatCode>
                <c:ptCount val="1"/>
                <c:pt idx="0">
                  <c:v>7.0701357466063347E-4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3689728"/>
        <c:axId val="113691264"/>
      </c:barChart>
      <c:catAx>
        <c:axId val="113689728"/>
        <c:scaling>
          <c:orientation val="minMax"/>
        </c:scaling>
        <c:delete val="1"/>
        <c:axPos val="b"/>
        <c:majorTickMark val="none"/>
        <c:minorTickMark val="none"/>
        <c:tickLblPos val="none"/>
        <c:crossAx val="113691264"/>
        <c:crosses val="autoZero"/>
        <c:auto val="1"/>
        <c:lblAlgn val="ctr"/>
        <c:lblOffset val="100"/>
        <c:noMultiLvlLbl val="0"/>
      </c:catAx>
      <c:valAx>
        <c:axId val="113691264"/>
        <c:scaling>
          <c:orientation val="minMax"/>
        </c:scaling>
        <c:delete val="1"/>
        <c:axPos val="l"/>
        <c:numFmt formatCode="0.00%" sourceLinked="1"/>
        <c:majorTickMark val="out"/>
        <c:minorTickMark val="none"/>
        <c:tickLblPos val="none"/>
        <c:crossAx val="113689728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 rtl="0">
            <a:defRPr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Backlog &amp; TAT Compliance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1.9152544464201747E-2"/>
          <c:y val="0.35846242275163082"/>
          <c:w val="0.9616949110716001"/>
          <c:h val="0.5363555549208683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Graphs'!$B$184</c:f>
              <c:strCache>
                <c:ptCount val="1"/>
                <c:pt idx="0">
                  <c:v>Backlog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10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/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Graphs'!$C$184:$O$184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93</c:v>
                </c:pt>
                <c:pt idx="10">
                  <c:v>343</c:v>
                </c:pt>
                <c:pt idx="11">
                  <c:v>197</c:v>
                </c:pt>
                <c:pt idx="12">
                  <c:v>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3735168"/>
        <c:axId val="113736704"/>
      </c:barChart>
      <c:lineChart>
        <c:grouping val="standard"/>
        <c:varyColors val="0"/>
        <c:ser>
          <c:idx val="1"/>
          <c:order val="1"/>
          <c:tx>
            <c:strRef>
              <c:f>'Dashboard Console - Graphs'!$B$185</c:f>
              <c:strCache>
                <c:ptCount val="1"/>
                <c:pt idx="0">
                  <c:v>TAT Compliance</c:v>
                </c:pt>
              </c:strCache>
            </c:strRef>
          </c:tx>
          <c:spPr>
            <a:ln w="41275">
              <a:solidFill>
                <a:srgbClr val="00206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dLbl>
              <c:idx val="10"/>
              <c:layout>
                <c:manualLayout>
                  <c:x val="-4.3315276074688394E-2"/>
                  <c:y val="-8.35500370407245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2.3478387237851991E-2"/>
                  <c:y val="-3.0132843989532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Graphs'!$C$185:$O$185</c:f>
              <c:numCache>
                <c:formatCode>0.00%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0.99904955594845124</c:v>
                </c:pt>
                <c:pt idx="10">
                  <c:v>0.99674356783442519</c:v>
                </c:pt>
                <c:pt idx="11">
                  <c:v>0.99789061161555592</c:v>
                </c:pt>
                <c:pt idx="12">
                  <c:v>0.99968757692234866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3744128"/>
        <c:axId val="113742592"/>
      </c:lineChart>
      <c:dateAx>
        <c:axId val="11373516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736704"/>
        <c:crosses val="autoZero"/>
        <c:auto val="1"/>
        <c:lblOffset val="100"/>
        <c:baseTimeUnit val="months"/>
      </c:dateAx>
      <c:valAx>
        <c:axId val="11373670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735168"/>
        <c:crosses val="autoZero"/>
        <c:crossBetween val="between"/>
      </c:valAx>
      <c:valAx>
        <c:axId val="113742592"/>
        <c:scaling>
          <c:orientation val="minMax"/>
          <c:max val="1"/>
          <c:min val="0.99099999999999999"/>
        </c:scaling>
        <c:delete val="0"/>
        <c:axPos val="r"/>
        <c:numFmt formatCode="0%" sourceLinked="0"/>
        <c:majorTickMark val="out"/>
        <c:minorTickMark val="none"/>
        <c:tickLblPos val="none"/>
        <c:crossAx val="113744128"/>
        <c:crosses val="max"/>
        <c:crossBetween val="between"/>
      </c:valAx>
      <c:dateAx>
        <c:axId val="1137441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3742592"/>
        <c:crossesAt val="0"/>
        <c:auto val="1"/>
        <c:lblOffset val="100"/>
        <c:baseTimeUnit val="months"/>
      </c:dateAx>
    </c:plotArea>
    <c:legend>
      <c:legendPos val="t"/>
      <c:layout>
        <c:manualLayout>
          <c:xMode val="edge"/>
          <c:yMode val="edge"/>
          <c:x val="0.35888399754869527"/>
          <c:y val="0.10512204439081367"/>
          <c:w val="0.2822320049026128"/>
          <c:h val="7.6512568590839797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24 Hr Query Resolution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Graphs'!$B$178</c:f>
              <c:strCache>
                <c:ptCount val="1"/>
                <c:pt idx="0">
                  <c:v>Total No. Of Helpline Queries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Graphs'!$C$178:$O$178</c:f>
              <c:numCache>
                <c:formatCode>_(* #,##0_);_(* \(#,##0\);_(* "-"??_);_(@_)</c:formatCode>
                <c:ptCount val="13"/>
                <c:pt idx="0">
                  <c:v>1664</c:v>
                </c:pt>
                <c:pt idx="1">
                  <c:v>0</c:v>
                </c:pt>
                <c:pt idx="2">
                  <c:v>14</c:v>
                </c:pt>
                <c:pt idx="3">
                  <c:v>24</c:v>
                </c:pt>
                <c:pt idx="4">
                  <c:v>19</c:v>
                </c:pt>
                <c:pt idx="5">
                  <c:v>13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15</c:v>
                </c:pt>
                <c:pt idx="10">
                  <c:v>37</c:v>
                </c:pt>
                <c:pt idx="11">
                  <c:v>28</c:v>
                </c:pt>
                <c:pt idx="12">
                  <c:v>29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Graphs'!$B$179</c:f>
              <c:strCache>
                <c:ptCount val="1"/>
                <c:pt idx="0">
                  <c:v>24Hrs Resolution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Graphs'!$C$179:$O$179</c:f>
              <c:numCache>
                <c:formatCode>_(* #,##0_);_(* \(#,##0\);_(* "-"??_);_(@_)</c:formatCode>
                <c:ptCount val="13"/>
                <c:pt idx="0">
                  <c:v>1597.44</c:v>
                </c:pt>
                <c:pt idx="1">
                  <c:v>0</c:v>
                </c:pt>
                <c:pt idx="2">
                  <c:v>14</c:v>
                </c:pt>
                <c:pt idx="3">
                  <c:v>24</c:v>
                </c:pt>
                <c:pt idx="4">
                  <c:v>19</c:v>
                </c:pt>
                <c:pt idx="5">
                  <c:v>13</c:v>
                </c:pt>
                <c:pt idx="6">
                  <c:v>13</c:v>
                </c:pt>
                <c:pt idx="7">
                  <c:v>16</c:v>
                </c:pt>
                <c:pt idx="8">
                  <c:v>18</c:v>
                </c:pt>
                <c:pt idx="9">
                  <c:v>15</c:v>
                </c:pt>
                <c:pt idx="10">
                  <c:v>37</c:v>
                </c:pt>
                <c:pt idx="11">
                  <c:v>28</c:v>
                </c:pt>
                <c:pt idx="12">
                  <c:v>29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3793280"/>
        <c:axId val="113795072"/>
      </c:barChart>
      <c:lineChart>
        <c:grouping val="standard"/>
        <c:varyColors val="0"/>
        <c:ser>
          <c:idx val="2"/>
          <c:order val="2"/>
          <c:tx>
            <c:strRef>
              <c:f>'Dashboard Console - Graphs'!$B$180</c:f>
              <c:strCache>
                <c:ptCount val="1"/>
                <c:pt idx="0">
                  <c:v>% 24Hr Resolution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6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'Dashboard Console - Graphs'!$C$180:$O$180</c:f>
              <c:numCache>
                <c:formatCode>0%</c:formatCode>
                <c:ptCount val="13"/>
                <c:pt idx="0">
                  <c:v>0.96000000000000008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0.9285714285714286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98144"/>
        <c:axId val="113796608"/>
      </c:lineChart>
      <c:dateAx>
        <c:axId val="11379328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3795072"/>
        <c:crosses val="autoZero"/>
        <c:auto val="1"/>
        <c:lblOffset val="100"/>
        <c:baseTimeUnit val="months"/>
      </c:dateAx>
      <c:valAx>
        <c:axId val="113795072"/>
        <c:scaling>
          <c:orientation val="minMax"/>
          <c:max val="5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3793280"/>
        <c:crosses val="autoZero"/>
        <c:crossBetween val="between"/>
        <c:majorUnit val="10"/>
        <c:minorUnit val="10"/>
      </c:valAx>
      <c:valAx>
        <c:axId val="11379660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crossAx val="113798144"/>
        <c:crosses val="max"/>
        <c:crossBetween val="between"/>
      </c:valAx>
      <c:catAx>
        <c:axId val="113798144"/>
        <c:scaling>
          <c:orientation val="minMax"/>
        </c:scaling>
        <c:delete val="1"/>
        <c:axPos val="b"/>
        <c:majorTickMark val="out"/>
        <c:minorTickMark val="none"/>
        <c:tickLblPos val="none"/>
        <c:crossAx val="113796608"/>
        <c:crosses val="autoZero"/>
        <c:auto val="1"/>
        <c:lblAlgn val="ctr"/>
        <c:lblOffset val="100"/>
        <c:noMultiLvlLbl val="0"/>
      </c:catAx>
    </c:plotArea>
    <c:legend>
      <c:legendPos val="t"/>
      <c:layout>
        <c:manualLayout>
          <c:xMode val="edge"/>
          <c:yMode val="edge"/>
          <c:x val="0.14034363825327204"/>
          <c:y val="0.11892879627230121"/>
          <c:w val="0.71931272349345599"/>
          <c:h val="8.2429249600331919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66" l="0.70000000000000062" r="0.70000000000000062" t="0.7500000000000126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Interday Volumes Flow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Graphs'!$B$189</c:f>
              <c:strCache>
                <c:ptCount val="1"/>
                <c:pt idx="0">
                  <c:v>Monday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Graphs'!$J$189:$O$189</c:f>
              <c:numCache>
                <c:formatCode>0</c:formatCode>
                <c:ptCount val="6"/>
                <c:pt idx="0">
                  <c:v>2474</c:v>
                </c:pt>
                <c:pt idx="1">
                  <c:v>2265</c:v>
                </c:pt>
                <c:pt idx="2">
                  <c:v>1927</c:v>
                </c:pt>
                <c:pt idx="3">
                  <c:v>2075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Graphs'!$B$190</c:f>
              <c:strCache>
                <c:ptCount val="1"/>
                <c:pt idx="0">
                  <c:v>Tuesday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Graphs'!$J$190:$O$190</c:f>
              <c:numCache>
                <c:formatCode>0</c:formatCode>
                <c:ptCount val="6"/>
                <c:pt idx="0">
                  <c:v>1433</c:v>
                </c:pt>
                <c:pt idx="1">
                  <c:v>1798</c:v>
                </c:pt>
                <c:pt idx="2">
                  <c:v>2043</c:v>
                </c:pt>
                <c:pt idx="3">
                  <c:v>2046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Graphs'!$B$191</c:f>
              <c:strCache>
                <c:ptCount val="1"/>
                <c:pt idx="0">
                  <c:v>Wednesday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Graphs'!$J$191:$O$191</c:f>
              <c:numCache>
                <c:formatCode>0</c:formatCode>
                <c:ptCount val="6"/>
                <c:pt idx="0">
                  <c:v>1716</c:v>
                </c:pt>
                <c:pt idx="1">
                  <c:v>1870</c:v>
                </c:pt>
                <c:pt idx="2">
                  <c:v>2008</c:v>
                </c:pt>
                <c:pt idx="3">
                  <c:v>2191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Graphs'!$B$192</c:f>
              <c:strCache>
                <c:ptCount val="1"/>
                <c:pt idx="0">
                  <c:v>Thursday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Graphs'!$J$192:$O$192</c:f>
              <c:numCache>
                <c:formatCode>0</c:formatCode>
                <c:ptCount val="6"/>
                <c:pt idx="0">
                  <c:v>1890</c:v>
                </c:pt>
                <c:pt idx="1">
                  <c:v>1912</c:v>
                </c:pt>
                <c:pt idx="2">
                  <c:v>2050</c:v>
                </c:pt>
                <c:pt idx="3">
                  <c:v>2119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'Dashboard Console - Graphs'!$B$193</c:f>
              <c:strCache>
                <c:ptCount val="1"/>
                <c:pt idx="0">
                  <c:v>Friday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Graphs'!$J$2:$O$2</c:f>
              <c:numCache>
                <c:formatCode>[$-409]mmm\-yy;@</c:formatCode>
                <c:ptCount val="6"/>
                <c:pt idx="0">
                  <c:v>40878</c:v>
                </c:pt>
                <c:pt idx="1">
                  <c:v>40909</c:v>
                </c:pt>
                <c:pt idx="2">
                  <c:v>40940</c:v>
                </c:pt>
                <c:pt idx="3">
                  <c:v>40969</c:v>
                </c:pt>
                <c:pt idx="4">
                  <c:v>41000</c:v>
                </c:pt>
                <c:pt idx="5">
                  <c:v>41030</c:v>
                </c:pt>
              </c:numCache>
            </c:numRef>
          </c:cat>
          <c:val>
            <c:numRef>
              <c:f>'Dashboard Console - Graphs'!$J$193:$O$193</c:f>
              <c:numCache>
                <c:formatCode>0</c:formatCode>
                <c:ptCount val="6"/>
                <c:pt idx="0">
                  <c:v>1653</c:v>
                </c:pt>
                <c:pt idx="1">
                  <c:v>1923</c:v>
                </c:pt>
                <c:pt idx="2">
                  <c:v>1949</c:v>
                </c:pt>
                <c:pt idx="3">
                  <c:v>1932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4250112"/>
        <c:axId val="114251648"/>
      </c:barChart>
      <c:dateAx>
        <c:axId val="1142501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251648"/>
        <c:crosses val="autoZero"/>
        <c:auto val="1"/>
        <c:lblOffset val="100"/>
        <c:baseTimeUnit val="months"/>
      </c:dateAx>
      <c:valAx>
        <c:axId val="114251648"/>
        <c:scaling>
          <c:orientation val="minMax"/>
        </c:scaling>
        <c:delete val="0"/>
        <c:axPos val="l"/>
        <c:numFmt formatCode="0" sourceLinked="1"/>
        <c:majorTickMark val="out"/>
        <c:minorTickMark val="none"/>
        <c:tickLblPos val="nextTo"/>
        <c:crossAx val="114250112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Mandatory E-Learning Completion Rate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Graphs'!$B$36</c:f>
              <c:strCache>
                <c:ptCount val="1"/>
                <c:pt idx="0">
                  <c:v>No Of Staff Not Completed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Graphs'!$C$36:$O$36</c:f>
              <c:numCache>
                <c:formatCode>General</c:formatCode>
                <c:ptCount val="13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95936"/>
        <c:axId val="114297472"/>
      </c:barChart>
      <c:lineChart>
        <c:grouping val="standard"/>
        <c:varyColors val="0"/>
        <c:ser>
          <c:idx val="1"/>
          <c:order val="1"/>
          <c:tx>
            <c:strRef>
              <c:f>'Dashboard Console - Graphs'!$B$37</c:f>
              <c:strCache>
                <c:ptCount val="1"/>
                <c:pt idx="0">
                  <c:v>Completion Rate %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Graphs'!$C$37:$O$37</c:f>
              <c:numCache>
                <c:formatCode>0%</c:formatCode>
                <c:ptCount val="13"/>
                <c:pt idx="0">
                  <c:v>0.98529411764705888</c:v>
                </c:pt>
                <c:pt idx="1">
                  <c:v>0.95652173913043481</c:v>
                </c:pt>
                <c:pt idx="2">
                  <c:v>0.98550724637681164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0.9178082191780822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00800"/>
        <c:axId val="114299264"/>
      </c:lineChart>
      <c:dateAx>
        <c:axId val="1142959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297472"/>
        <c:crosses val="autoZero"/>
        <c:auto val="1"/>
        <c:lblOffset val="100"/>
        <c:baseTimeUnit val="months"/>
      </c:dateAx>
      <c:valAx>
        <c:axId val="1142974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14295936"/>
        <c:crosses val="autoZero"/>
        <c:crossBetween val="between"/>
      </c:valAx>
      <c:valAx>
        <c:axId val="11429926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14300800"/>
        <c:crosses val="max"/>
        <c:crossBetween val="between"/>
      </c:valAx>
      <c:dateAx>
        <c:axId val="11430080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299264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55" l="0.70000000000000062" r="0.70000000000000062" t="0.75000000000001255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Staff Turnover</a:t>
            </a:r>
            <a:endParaRPr lang="en-GB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Graphs'!$B$198</c:f>
              <c:strCache>
                <c:ptCount val="1"/>
                <c:pt idx="0">
                  <c:v>Monthly Turnover</c:v>
                </c:pt>
              </c:strCache>
            </c:strRef>
          </c:tx>
          <c:invertIfNegative val="0"/>
          <c:dLbls>
            <c:dLbl>
              <c:idx val="8"/>
              <c:layout>
                <c:manualLayout>
                  <c:x val="-1.8958995543291069E-3"/>
                  <c:y val="4.997766745961991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0"/>
              <c:layout>
                <c:manualLayout>
                  <c:x val="-3.7748568378113754E-3"/>
                  <c:y val="-9.995927016864624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1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Graphs'!$D$2:$O$2</c:f>
              <c:numCache>
                <c:formatCode>[$-409]mmm\-yy;@</c:formatCode>
                <c:ptCount val="12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  <c:pt idx="6">
                  <c:v>40878</c:v>
                </c:pt>
                <c:pt idx="7">
                  <c:v>40909</c:v>
                </c:pt>
                <c:pt idx="8">
                  <c:v>40940</c:v>
                </c:pt>
                <c:pt idx="9">
                  <c:v>40969</c:v>
                </c:pt>
                <c:pt idx="10">
                  <c:v>41000</c:v>
                </c:pt>
                <c:pt idx="11">
                  <c:v>41030</c:v>
                </c:pt>
              </c:numCache>
            </c:numRef>
          </c:cat>
          <c:val>
            <c:numRef>
              <c:f>'Dashboard Console - Graphs'!$D$198:$O$198</c:f>
              <c:numCache>
                <c:formatCode>0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336512"/>
        <c:axId val="114338048"/>
      </c:barChart>
      <c:lineChart>
        <c:grouping val="standard"/>
        <c:varyColors val="0"/>
        <c:ser>
          <c:idx val="1"/>
          <c:order val="1"/>
          <c:tx>
            <c:strRef>
              <c:f>'Dashboard Console - Graphs'!$B$200</c:f>
              <c:strCache>
                <c:ptCount val="1"/>
                <c:pt idx="0">
                  <c:v>Attrition Rate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Graphs'!$D$2:$O$2</c:f>
              <c:numCache>
                <c:formatCode>[$-409]mmm\-yy;@</c:formatCode>
                <c:ptCount val="12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  <c:pt idx="6">
                  <c:v>40878</c:v>
                </c:pt>
                <c:pt idx="7">
                  <c:v>40909</c:v>
                </c:pt>
                <c:pt idx="8">
                  <c:v>40940</c:v>
                </c:pt>
                <c:pt idx="9">
                  <c:v>40969</c:v>
                </c:pt>
                <c:pt idx="10">
                  <c:v>41000</c:v>
                </c:pt>
                <c:pt idx="11">
                  <c:v>41030</c:v>
                </c:pt>
              </c:numCache>
            </c:numRef>
          </c:cat>
          <c:val>
            <c:numRef>
              <c:f>'Dashboard Console - Graphs'!$D$200:$O$200</c:f>
              <c:numCache>
                <c:formatCode>0%</c:formatCode>
                <c:ptCount val="12"/>
                <c:pt idx="0">
                  <c:v>8.6956521739130432E-2</c:v>
                </c:pt>
                <c:pt idx="1">
                  <c:v>8.6956521739130432E-2</c:v>
                </c:pt>
                <c:pt idx="2">
                  <c:v>0.10144927536231885</c:v>
                </c:pt>
                <c:pt idx="3">
                  <c:v>0.10810810810810811</c:v>
                </c:pt>
                <c:pt idx="4">
                  <c:v>0.12676056338028169</c:v>
                </c:pt>
                <c:pt idx="5">
                  <c:v>0.12676056338028169</c:v>
                </c:pt>
                <c:pt idx="6">
                  <c:v>0.13698630136986301</c:v>
                </c:pt>
                <c:pt idx="7">
                  <c:v>0.15068493150684931</c:v>
                </c:pt>
                <c:pt idx="8">
                  <c:v>0.15068493150684931</c:v>
                </c:pt>
                <c:pt idx="9">
                  <c:v>0.13513513513513514</c:v>
                </c:pt>
                <c:pt idx="10">
                  <c:v>0.13333333333333333</c:v>
                </c:pt>
                <c:pt idx="11">
                  <c:v>0.15584415584415584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41376"/>
        <c:axId val="114339840"/>
      </c:lineChart>
      <c:dateAx>
        <c:axId val="1143365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338048"/>
        <c:crosses val="autoZero"/>
        <c:auto val="1"/>
        <c:lblOffset val="100"/>
        <c:baseTimeUnit val="months"/>
      </c:dateAx>
      <c:valAx>
        <c:axId val="114338048"/>
        <c:scaling>
          <c:orientation val="minMax"/>
          <c:max val="7"/>
        </c:scaling>
        <c:delete val="0"/>
        <c:axPos val="l"/>
        <c:numFmt formatCode="0" sourceLinked="1"/>
        <c:majorTickMark val="out"/>
        <c:minorTickMark val="none"/>
        <c:tickLblPos val="none"/>
        <c:crossAx val="114336512"/>
        <c:crosses val="autoZero"/>
        <c:crossBetween val="between"/>
        <c:majorUnit val="1"/>
      </c:valAx>
      <c:valAx>
        <c:axId val="11433984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crossAx val="114341376"/>
        <c:crosses val="max"/>
        <c:crossBetween val="between"/>
      </c:valAx>
      <c:dateAx>
        <c:axId val="11434137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339840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Weighted Volume Per Processing HCT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9.3583622047244228E-2"/>
          <c:y val="0.26131449713744748"/>
          <c:w val="0.84885935258094181"/>
          <c:h val="0.60454622019800963"/>
        </c:manualLayout>
      </c:layout>
      <c:lineChart>
        <c:grouping val="standard"/>
        <c:varyColors val="0"/>
        <c:ser>
          <c:idx val="1"/>
          <c:order val="0"/>
          <c:tx>
            <c:strRef>
              <c:f>'Dashboard Console - Graphs'!$B$32</c:f>
              <c:strCache>
                <c:ptCount val="1"/>
                <c:pt idx="0">
                  <c:v>WV/Processor HCT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Graphs'!$C$32:$O$32</c:f>
              <c:numCache>
                <c:formatCode>_(* #,##0_);_(* \(#,##0\);_(* "-"??_);_(@_)</c:formatCode>
                <c:ptCount val="13"/>
                <c:pt idx="0">
                  <c:v>5948.2758620689656</c:v>
                </c:pt>
                <c:pt idx="1">
                  <c:v>10741.379310344828</c:v>
                </c:pt>
                <c:pt idx="2">
                  <c:v>93862.068965517246</c:v>
                </c:pt>
                <c:pt idx="3">
                  <c:v>6810.3448275862065</c:v>
                </c:pt>
                <c:pt idx="4">
                  <c:v>7600</c:v>
                </c:pt>
                <c:pt idx="5">
                  <c:v>6133.333333333333</c:v>
                </c:pt>
                <c:pt idx="6">
                  <c:v>9833.3333333333339</c:v>
                </c:pt>
                <c:pt idx="7">
                  <c:v>8419.354838709678</c:v>
                </c:pt>
                <c:pt idx="8">
                  <c:v>8129.0322580645161</c:v>
                </c:pt>
                <c:pt idx="9">
                  <c:v>8532.2580645161288</c:v>
                </c:pt>
                <c:pt idx="10">
                  <c:v>8142.8571428571431</c:v>
                </c:pt>
                <c:pt idx="11">
                  <c:v>8000</c:v>
                </c:pt>
                <c:pt idx="12">
                  <c:v>8257.575757575758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Graphs'!$B$33</c:f>
              <c:strCache>
                <c:ptCount val="1"/>
                <c:pt idx="0">
                  <c:v>Standard WV per Processor HCT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Graphs'!$C$33:$O$33</c:f>
              <c:numCache>
                <c:formatCode>_(* #,##0_);_(* \(#,##0\);_(* "-"??_);_(@_)</c:formatCode>
                <c:ptCount val="13"/>
                <c:pt idx="0">
                  <c:v>10020</c:v>
                </c:pt>
                <c:pt idx="1">
                  <c:v>10020</c:v>
                </c:pt>
                <c:pt idx="2">
                  <c:v>10020</c:v>
                </c:pt>
                <c:pt idx="3">
                  <c:v>10020</c:v>
                </c:pt>
                <c:pt idx="4">
                  <c:v>10020</c:v>
                </c:pt>
                <c:pt idx="5">
                  <c:v>10020</c:v>
                </c:pt>
                <c:pt idx="6">
                  <c:v>10020</c:v>
                </c:pt>
                <c:pt idx="7">
                  <c:v>10020</c:v>
                </c:pt>
                <c:pt idx="8">
                  <c:v>10020</c:v>
                </c:pt>
                <c:pt idx="9">
                  <c:v>10020</c:v>
                </c:pt>
                <c:pt idx="10">
                  <c:v>10020</c:v>
                </c:pt>
                <c:pt idx="11">
                  <c:v>10020</c:v>
                </c:pt>
                <c:pt idx="12">
                  <c:v>10020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82176"/>
        <c:axId val="114084096"/>
      </c:lineChart>
      <c:lineChart>
        <c:grouping val="standard"/>
        <c:varyColors val="0"/>
        <c:ser>
          <c:idx val="0"/>
          <c:order val="1"/>
          <c:tx>
            <c:strRef>
              <c:f>'Dashboard Console - Graphs'!$B$6</c:f>
              <c:strCache>
                <c:ptCount val="1"/>
                <c:pt idx="0">
                  <c:v>No Of Processors</c:v>
                </c:pt>
              </c:strCache>
            </c:strRef>
          </c:tx>
          <c:spPr>
            <a:ln>
              <a:solidFill>
                <a:schemeClr val="accent1"/>
              </a:solidFill>
            </a:ln>
          </c:spPr>
          <c:marker>
            <c:spPr>
              <a:solidFill>
                <a:schemeClr val="accent3">
                  <a:lumMod val="60000"/>
                  <a:lumOff val="40000"/>
                </a:schemeClr>
              </a:solidFill>
            </c:spPr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Graphs'!$C$6:$O$6</c:f>
              <c:numCache>
                <c:formatCode>_(* #,##0_);_(* \(#,##0\);_(* "-"??_);_(@_)</c:formatCode>
                <c:ptCount val="13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91520"/>
        <c:axId val="114089984"/>
      </c:lineChart>
      <c:dateAx>
        <c:axId val="1140821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084096"/>
        <c:crosses val="autoZero"/>
        <c:auto val="1"/>
        <c:lblOffset val="100"/>
        <c:baseTimeUnit val="months"/>
      </c:dateAx>
      <c:valAx>
        <c:axId val="114084096"/>
        <c:scaling>
          <c:orientation val="minMax"/>
          <c:max val="1600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one"/>
        <c:crossAx val="114082176"/>
        <c:crosses val="autoZero"/>
        <c:crossBetween val="between"/>
        <c:majorUnit val="4000"/>
      </c:valAx>
      <c:valAx>
        <c:axId val="11408998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crossAx val="114091520"/>
        <c:crosses val="max"/>
        <c:crossBetween val="between"/>
      </c:valAx>
      <c:dateAx>
        <c:axId val="114091520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089984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132" l="0.70000000000000062" r="0.70000000000000062" t="0.7500000000000113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7707282552699194E-2"/>
          <c:y val="0.32484486383534167"/>
          <c:w val="0.84458543489460414"/>
          <c:h val="0.52061576432190348"/>
        </c:manualLayout>
      </c:layout>
      <c:lineChart>
        <c:grouping val="standard"/>
        <c:varyColors val="0"/>
        <c:ser>
          <c:idx val="0"/>
          <c:order val="0"/>
          <c:tx>
            <c:strRef>
              <c:f>'Dashboard Console - Graphs'!$B$207</c:f>
              <c:strCache>
                <c:ptCount val="1"/>
                <c:pt idx="0">
                  <c:v>Absolute Volume/Processing Head Count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C000"/>
              </a:solidFill>
            </c:spPr>
          </c:marker>
          <c:dLbls>
            <c:spPr>
              <a:solidFill>
                <a:schemeClr val="accent1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0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Graphs'!$C$207:$O$207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1638.8793103448274</c:v>
                </c:pt>
                <c:pt idx="3">
                  <c:v>1749.5517241379309</c:v>
                </c:pt>
                <c:pt idx="4">
                  <c:v>2119.65</c:v>
                </c:pt>
                <c:pt idx="5">
                  <c:v>1608.6166666666666</c:v>
                </c:pt>
                <c:pt idx="6">
                  <c:v>1690.9</c:v>
                </c:pt>
                <c:pt idx="7">
                  <c:v>1601.6935483870968</c:v>
                </c:pt>
                <c:pt idx="8">
                  <c:v>1522.9516129032259</c:v>
                </c:pt>
                <c:pt idx="9">
                  <c:v>1578.2096774193549</c:v>
                </c:pt>
                <c:pt idx="10">
                  <c:v>1671.9047619047619</c:v>
                </c:pt>
                <c:pt idx="11">
                  <c:v>1459.25</c:v>
                </c:pt>
                <c:pt idx="12">
                  <c:v>1600.3939393939395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108288"/>
        <c:axId val="114109824"/>
      </c:lineChart>
      <c:dateAx>
        <c:axId val="11410828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109824"/>
        <c:crosses val="autoZero"/>
        <c:auto val="1"/>
        <c:lblOffset val="100"/>
        <c:baseTimeUnit val="months"/>
      </c:dateAx>
      <c:valAx>
        <c:axId val="114109824"/>
        <c:scaling>
          <c:orientation val="minMax"/>
        </c:scaling>
        <c:delete val="0"/>
        <c:axPos val="l"/>
        <c:numFmt formatCode="#,##0" sourceLinked="1"/>
        <c:majorTickMark val="out"/>
        <c:minorTickMark val="none"/>
        <c:tickLblPos val="nextTo"/>
        <c:crossAx val="114108288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116828098659753"/>
          <c:y val="0.10847454954481429"/>
          <c:w val="0.37663423858232664"/>
          <c:h val="7.0404647520131397E-2"/>
        </c:manualLayout>
      </c:layout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132" l="0.70000000000000062" r="0.70000000000000062" t="0.7500000000000113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Volumes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Graphs'!$B$59</c:f>
              <c:strCache>
                <c:ptCount val="1"/>
                <c:pt idx="0">
                  <c:v>Volumes (Products)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Graphs'!$C$59:$O$59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95054.999999999985</c:v>
                </c:pt>
                <c:pt idx="3">
                  <c:v>101474</c:v>
                </c:pt>
                <c:pt idx="4">
                  <c:v>127179</c:v>
                </c:pt>
                <c:pt idx="5">
                  <c:v>96517</c:v>
                </c:pt>
                <c:pt idx="6">
                  <c:v>101454</c:v>
                </c:pt>
                <c:pt idx="7">
                  <c:v>99305</c:v>
                </c:pt>
                <c:pt idx="8">
                  <c:v>94423</c:v>
                </c:pt>
                <c:pt idx="9">
                  <c:v>97849</c:v>
                </c:pt>
                <c:pt idx="10">
                  <c:v>105330</c:v>
                </c:pt>
                <c:pt idx="11">
                  <c:v>93392</c:v>
                </c:pt>
                <c:pt idx="12">
                  <c:v>105626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Graphs'!$B$60</c:f>
              <c:strCache>
                <c:ptCount val="1"/>
                <c:pt idx="0">
                  <c:v>Volumes (SWSR)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Graphs'!$C$60:$O$60</c:f>
              <c:numCache>
                <c:formatCode>_(* #,##0_);_(* \(#,##0\);_(* "-"??_);_(@_)</c:formatCode>
                <c:ptCount val="13"/>
                <c:pt idx="0">
                  <c:v>99333.999999999985</c:v>
                </c:pt>
                <c:pt idx="1">
                  <c:v>100396.99999999999</c:v>
                </c:pt>
                <c:pt idx="2">
                  <c:v>95054.999999999985</c:v>
                </c:pt>
                <c:pt idx="3">
                  <c:v>101820.99999999999</c:v>
                </c:pt>
                <c:pt idx="4">
                  <c:v>128168</c:v>
                </c:pt>
                <c:pt idx="5">
                  <c:v>120663</c:v>
                </c:pt>
                <c:pt idx="6">
                  <c:v>126948</c:v>
                </c:pt>
                <c:pt idx="7">
                  <c:v>127082</c:v>
                </c:pt>
                <c:pt idx="8">
                  <c:v>208128</c:v>
                </c:pt>
                <c:pt idx="9">
                  <c:v>221587</c:v>
                </c:pt>
                <c:pt idx="10">
                  <c:v>241484</c:v>
                </c:pt>
                <c:pt idx="11">
                  <c:v>224190</c:v>
                </c:pt>
                <c:pt idx="12">
                  <c:v>258848</c:v>
                </c:pt>
              </c:numCache>
            </c:numRef>
          </c:val>
        </c:ser>
        <c:ser>
          <c:idx val="2"/>
          <c:order val="2"/>
          <c:tx>
            <c:strRef>
              <c:f>'Dashboard Console - Graphs'!$B$61</c:f>
              <c:strCache>
                <c:ptCount val="1"/>
                <c:pt idx="0">
                  <c:v>Volumes (RF Monthly)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Graphs'!$C$61:$O$61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ser>
          <c:idx val="3"/>
          <c:order val="3"/>
          <c:tx>
            <c:strRef>
              <c:f>'Dashboard Console - Graphs'!$B$62</c:f>
              <c:strCache>
                <c:ptCount val="1"/>
                <c:pt idx="0">
                  <c:v>Volumes (FileNet)</c:v>
                </c:pt>
              </c:strCache>
            </c:strRef>
          </c:tx>
          <c:invertIfNegative val="0"/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Graphs'!$C$62:$O$62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157056"/>
        <c:axId val="114158592"/>
      </c:barChart>
      <c:dateAx>
        <c:axId val="11415705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158592"/>
        <c:crosses val="autoZero"/>
        <c:auto val="1"/>
        <c:lblOffset val="100"/>
        <c:baseTimeUnit val="months"/>
      </c:dateAx>
      <c:valAx>
        <c:axId val="114158592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415705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000000000001077" l="0.70000000000000062" r="0.70000000000000062" t="0.75000000000001077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baseline="0"/>
              <a:t>Pass 1 Errors Vs  Maker Accuracy</a:t>
            </a:r>
            <a:endParaRPr lang="en-GB" sz="160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Graphs'!$B$161</c:f>
              <c:strCache>
                <c:ptCount val="1"/>
                <c:pt idx="0">
                  <c:v>Pass 1 errors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Graphs'!$C$161:$O$161</c:f>
              <c:numCache>
                <c:formatCode>_(* #,##0_);_(* \(#,##0\);_(* "-"??_);_(@_)</c:formatCode>
                <c:ptCount val="13"/>
                <c:pt idx="0">
                  <c:v>323</c:v>
                </c:pt>
                <c:pt idx="1">
                  <c:v>360</c:v>
                </c:pt>
                <c:pt idx="2">
                  <c:v>413</c:v>
                </c:pt>
                <c:pt idx="3">
                  <c:v>323</c:v>
                </c:pt>
                <c:pt idx="4">
                  <c:v>273</c:v>
                </c:pt>
                <c:pt idx="5">
                  <c:v>265</c:v>
                </c:pt>
                <c:pt idx="6">
                  <c:v>265</c:v>
                </c:pt>
                <c:pt idx="7">
                  <c:v>247</c:v>
                </c:pt>
                <c:pt idx="8">
                  <c:v>281</c:v>
                </c:pt>
                <c:pt idx="9">
                  <c:v>265</c:v>
                </c:pt>
                <c:pt idx="10">
                  <c:v>235</c:v>
                </c:pt>
                <c:pt idx="11">
                  <c:v>235</c:v>
                </c:pt>
                <c:pt idx="12">
                  <c:v>213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217728"/>
        <c:axId val="114203648"/>
      </c:barChart>
      <c:lineChart>
        <c:grouping val="standard"/>
        <c:varyColors val="0"/>
        <c:ser>
          <c:idx val="1"/>
          <c:order val="1"/>
          <c:tx>
            <c:strRef>
              <c:f>'Dashboard Console - Graphs'!$B$164</c:f>
              <c:strCache>
                <c:ptCount val="1"/>
                <c:pt idx="0">
                  <c:v>Maker Accuracy</c:v>
                </c:pt>
              </c:strCache>
            </c:strRef>
          </c:tx>
          <c:spPr>
            <a:ln w="38100">
              <a:solidFill>
                <a:srgbClr val="00206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dLbl>
              <c:idx val="12"/>
              <c:layout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rgbClr val="00B050"/>
              </a:solidFill>
            </c:spPr>
            <c:txPr>
              <a:bodyPr/>
              <a:lstStyle/>
              <a:p>
                <a:pPr>
                  <a:defRPr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Graphs'!$C$164:$O$164</c:f>
              <c:numCache>
                <c:formatCode>0.000%</c:formatCode>
                <c:ptCount val="13"/>
                <c:pt idx="0">
                  <c:v>0.99643626552841924</c:v>
                </c:pt>
                <c:pt idx="1">
                  <c:v>0.99611542177555101</c:v>
                </c:pt>
                <c:pt idx="2">
                  <c:v>0.99539214139182575</c:v>
                </c:pt>
                <c:pt idx="3">
                  <c:v>0.99662152208287091</c:v>
                </c:pt>
                <c:pt idx="4">
                  <c:v>0.99779976281131011</c:v>
                </c:pt>
                <c:pt idx="5">
                  <c:v>0.9977375003107829</c:v>
                </c:pt>
                <c:pt idx="6">
                  <c:v>0.99777074077575068</c:v>
                </c:pt>
                <c:pt idx="7">
                  <c:v>0.99796981476526969</c:v>
                </c:pt>
                <c:pt idx="8">
                  <c:v>0.99856338407134071</c:v>
                </c:pt>
                <c:pt idx="9">
                  <c:v>0.99875895246562296</c:v>
                </c:pt>
                <c:pt idx="10">
                  <c:v>0.99884050289046067</c:v>
                </c:pt>
                <c:pt idx="11">
                  <c:v>0.99880904589856823</c:v>
                </c:pt>
                <c:pt idx="12">
                  <c:v>0.99906122512053408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Graphs'!$B$165</c:f>
              <c:strCache>
                <c:ptCount val="1"/>
                <c:pt idx="0">
                  <c:v>Point Zero Target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Graphs'!$C$165:$O$165</c:f>
              <c:numCache>
                <c:formatCode>0.000%</c:formatCode>
                <c:ptCount val="13"/>
                <c:pt idx="0">
                  <c:v>0.99299999999999999</c:v>
                </c:pt>
                <c:pt idx="1">
                  <c:v>0.99299999999999999</c:v>
                </c:pt>
                <c:pt idx="2">
                  <c:v>0.99299999999999999</c:v>
                </c:pt>
                <c:pt idx="3">
                  <c:v>0.99299999999999999</c:v>
                </c:pt>
                <c:pt idx="4">
                  <c:v>0.99299999999999999</c:v>
                </c:pt>
                <c:pt idx="5">
                  <c:v>0.99299999999999999</c:v>
                </c:pt>
                <c:pt idx="6">
                  <c:v>0.99299999999999999</c:v>
                </c:pt>
                <c:pt idx="7">
                  <c:v>0.99299999999999999</c:v>
                </c:pt>
                <c:pt idx="8">
                  <c:v>0.998</c:v>
                </c:pt>
                <c:pt idx="9">
                  <c:v>0.998</c:v>
                </c:pt>
                <c:pt idx="10">
                  <c:v>0.998</c:v>
                </c:pt>
                <c:pt idx="11">
                  <c:v>0.998</c:v>
                </c:pt>
                <c:pt idx="12">
                  <c:v>0.998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'Dashboard Console - Graphs'!$B$166</c:f>
              <c:strCache>
                <c:ptCount val="1"/>
                <c:pt idx="0">
                  <c:v>50% Gap</c:v>
                </c:pt>
              </c:strCache>
            </c:strRef>
          </c:tx>
          <c:spPr>
            <a:ln w="53975">
              <a:prstDash val="sysDot"/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Graphs'!$C$166:$O$166</c:f>
              <c:numCache>
                <c:formatCode>0.000%</c:formatCode>
                <c:ptCount val="13"/>
                <c:pt idx="0">
                  <c:v>0.99650000000000005</c:v>
                </c:pt>
                <c:pt idx="1">
                  <c:v>0.99650000000000005</c:v>
                </c:pt>
                <c:pt idx="2">
                  <c:v>0.99650000000000005</c:v>
                </c:pt>
                <c:pt idx="3">
                  <c:v>0.99650000000000005</c:v>
                </c:pt>
                <c:pt idx="4">
                  <c:v>0.99650000000000005</c:v>
                </c:pt>
                <c:pt idx="5">
                  <c:v>0.99650000000000005</c:v>
                </c:pt>
                <c:pt idx="6">
                  <c:v>0.99650000000000005</c:v>
                </c:pt>
                <c:pt idx="7">
                  <c:v>0.99650000000000005</c:v>
                </c:pt>
                <c:pt idx="8">
                  <c:v>0.98899999999999999</c:v>
                </c:pt>
                <c:pt idx="9">
                  <c:v>0.999</c:v>
                </c:pt>
                <c:pt idx="10">
                  <c:v>0.999</c:v>
                </c:pt>
                <c:pt idx="11">
                  <c:v>0.999</c:v>
                </c:pt>
                <c:pt idx="12">
                  <c:v>0.999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200576"/>
        <c:axId val="114202112"/>
      </c:lineChart>
      <c:dateAx>
        <c:axId val="1142005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202112"/>
        <c:crosses val="autoZero"/>
        <c:auto val="1"/>
        <c:lblOffset val="100"/>
        <c:baseTimeUnit val="months"/>
      </c:dateAx>
      <c:valAx>
        <c:axId val="114202112"/>
        <c:scaling>
          <c:orientation val="minMax"/>
        </c:scaling>
        <c:delete val="0"/>
        <c:axPos val="l"/>
        <c:numFmt formatCode="0.000%" sourceLinked="1"/>
        <c:majorTickMark val="out"/>
        <c:minorTickMark val="none"/>
        <c:tickLblPos val="none"/>
        <c:crossAx val="114200576"/>
        <c:crosses val="autoZero"/>
        <c:crossBetween val="between"/>
      </c:valAx>
      <c:valAx>
        <c:axId val="114203648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crossAx val="114217728"/>
        <c:crosses val="max"/>
        <c:crossBetween val="between"/>
      </c:valAx>
      <c:dateAx>
        <c:axId val="1142177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203648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/>
            </a:pPr>
            <a:r>
              <a:rPr lang="en-US" sz="1600" b="1" i="0" baseline="0"/>
              <a:t>Pass 2 Errors Vs  Checker Accuracy</a:t>
            </a:r>
            <a:endParaRPr lang="en-GB" sz="16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1.8231833224533967E-2"/>
          <c:y val="0.19121183909040998"/>
          <c:w val="0.96353633355093149"/>
          <c:h val="0.6963768666406386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Graphs'!$B$162</c:f>
              <c:strCache>
                <c:ptCount val="1"/>
                <c:pt idx="0">
                  <c:v>Pass 2 errors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Graphs'!$C$162:$O$162</c:f>
              <c:numCache>
                <c:formatCode>_(* #,##0_);_(* \(#,##0\);_(* "-"??_);_(@_)</c:formatCode>
                <c:ptCount val="13"/>
                <c:pt idx="0">
                  <c:v>15</c:v>
                </c:pt>
                <c:pt idx="1">
                  <c:v>13</c:v>
                </c:pt>
                <c:pt idx="2">
                  <c:v>15</c:v>
                </c:pt>
                <c:pt idx="3">
                  <c:v>16</c:v>
                </c:pt>
                <c:pt idx="4">
                  <c:v>8</c:v>
                </c:pt>
                <c:pt idx="5">
                  <c:v>7</c:v>
                </c:pt>
                <c:pt idx="6">
                  <c:v>17</c:v>
                </c:pt>
                <c:pt idx="7">
                  <c:v>10</c:v>
                </c:pt>
                <c:pt idx="8">
                  <c:v>12</c:v>
                </c:pt>
                <c:pt idx="9">
                  <c:v>9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49824"/>
        <c:axId val="114739840"/>
      </c:barChart>
      <c:lineChart>
        <c:grouping val="standard"/>
        <c:varyColors val="0"/>
        <c:ser>
          <c:idx val="1"/>
          <c:order val="1"/>
          <c:tx>
            <c:strRef>
              <c:f>'Dashboard Console - Graphs'!$B$167</c:f>
              <c:strCache>
                <c:ptCount val="1"/>
                <c:pt idx="0">
                  <c:v>Checker Accuracy</c:v>
                </c:pt>
              </c:strCache>
            </c:strRef>
          </c:tx>
          <c:spPr>
            <a:ln>
              <a:solidFill>
                <a:srgbClr val="00206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numFmt formatCode="0.000%" sourceLinked="0"/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Graphs'!$C$167:$O$167</c:f>
              <c:numCache>
                <c:formatCode>0.000%</c:formatCode>
                <c:ptCount val="13"/>
                <c:pt idx="0">
                  <c:v>0.99968792155757347</c:v>
                </c:pt>
                <c:pt idx="1">
                  <c:v>0.99970118629042704</c:v>
                </c:pt>
                <c:pt idx="2">
                  <c:v>0.99973699437167951</c:v>
                </c:pt>
                <c:pt idx="3">
                  <c:v>0.99979375570854734</c:v>
                </c:pt>
                <c:pt idx="4">
                  <c:v>0.99992977966419072</c:v>
                </c:pt>
                <c:pt idx="5">
                  <c:v>0.99993369964280687</c:v>
                </c:pt>
                <c:pt idx="6">
                  <c:v>0.99985820966064842</c:v>
                </c:pt>
                <c:pt idx="7">
                  <c:v>0.99991344171479835</c:v>
                </c:pt>
                <c:pt idx="8">
                  <c:v>0.99991351476014756</c:v>
                </c:pt>
                <c:pt idx="9">
                  <c:v>0.99995487099874991</c:v>
                </c:pt>
                <c:pt idx="10">
                  <c:v>0.99981365225025265</c:v>
                </c:pt>
                <c:pt idx="11">
                  <c:v>0.99985726392791829</c:v>
                </c:pt>
                <c:pt idx="12">
                  <c:v>0.9998841018667326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Graphs'!$B$168</c:f>
              <c:strCache>
                <c:ptCount val="1"/>
                <c:pt idx="0">
                  <c:v>Point Zero Target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Graphs'!$C$168:$O$168</c:f>
              <c:numCache>
                <c:formatCode>0.000%</c:formatCode>
                <c:ptCount val="13"/>
                <c:pt idx="0">
                  <c:v>0.99946000000000002</c:v>
                </c:pt>
                <c:pt idx="1">
                  <c:v>0.99946000000000002</c:v>
                </c:pt>
                <c:pt idx="2">
                  <c:v>0.99946000000000002</c:v>
                </c:pt>
                <c:pt idx="3">
                  <c:v>0.99946000000000002</c:v>
                </c:pt>
                <c:pt idx="4">
                  <c:v>0.99946000000000002</c:v>
                </c:pt>
                <c:pt idx="5">
                  <c:v>0.99946000000000002</c:v>
                </c:pt>
                <c:pt idx="6">
                  <c:v>0.99946000000000002</c:v>
                </c:pt>
                <c:pt idx="7">
                  <c:v>0.99946000000000002</c:v>
                </c:pt>
                <c:pt idx="8">
                  <c:v>0.99992999999999999</c:v>
                </c:pt>
                <c:pt idx="9">
                  <c:v>0.99992999999999999</c:v>
                </c:pt>
                <c:pt idx="10">
                  <c:v>0.99992999999999999</c:v>
                </c:pt>
                <c:pt idx="11">
                  <c:v>0.99992999999999999</c:v>
                </c:pt>
                <c:pt idx="12">
                  <c:v>0.99992999999999999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'Dashboard Console - Graphs'!$B$169</c:f>
              <c:strCache>
                <c:ptCount val="1"/>
                <c:pt idx="0">
                  <c:v>50% Gap</c:v>
                </c:pt>
              </c:strCache>
            </c:strRef>
          </c:tx>
          <c:spPr>
            <a:ln w="44450">
              <a:prstDash val="sysDot"/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Graphs'!$C$169:$O$169</c:f>
              <c:numCache>
                <c:formatCode>0.000%</c:formatCode>
                <c:ptCount val="13"/>
                <c:pt idx="0">
                  <c:v>0.99973000000000001</c:v>
                </c:pt>
                <c:pt idx="1">
                  <c:v>0.99973000000000001</c:v>
                </c:pt>
                <c:pt idx="2">
                  <c:v>0.99973000000000001</c:v>
                </c:pt>
                <c:pt idx="3">
                  <c:v>0.99973000000000001</c:v>
                </c:pt>
                <c:pt idx="4">
                  <c:v>0.99973000000000001</c:v>
                </c:pt>
                <c:pt idx="5">
                  <c:v>0.99973000000000001</c:v>
                </c:pt>
                <c:pt idx="6">
                  <c:v>0.99973000000000001</c:v>
                </c:pt>
                <c:pt idx="7">
                  <c:v>0.99973000000000001</c:v>
                </c:pt>
                <c:pt idx="8">
                  <c:v>0.99997000000000003</c:v>
                </c:pt>
                <c:pt idx="9">
                  <c:v>0.99997000000000003</c:v>
                </c:pt>
                <c:pt idx="10">
                  <c:v>0.99997000000000003</c:v>
                </c:pt>
                <c:pt idx="11">
                  <c:v>0.99997000000000003</c:v>
                </c:pt>
                <c:pt idx="12">
                  <c:v>0.99996499999999999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32416"/>
        <c:axId val="114738304"/>
      </c:lineChart>
      <c:dateAx>
        <c:axId val="11473241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738304"/>
        <c:crosses val="autoZero"/>
        <c:auto val="1"/>
        <c:lblOffset val="100"/>
        <c:baseTimeUnit val="months"/>
      </c:dateAx>
      <c:valAx>
        <c:axId val="114738304"/>
        <c:scaling>
          <c:orientation val="minMax"/>
        </c:scaling>
        <c:delete val="0"/>
        <c:axPos val="l"/>
        <c:numFmt formatCode="0.000%" sourceLinked="1"/>
        <c:majorTickMark val="out"/>
        <c:minorTickMark val="none"/>
        <c:tickLblPos val="none"/>
        <c:crossAx val="114732416"/>
        <c:crosses val="autoZero"/>
        <c:crossBetween val="between"/>
      </c:valAx>
      <c:valAx>
        <c:axId val="114739840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crossAx val="114749824"/>
        <c:crosses val="max"/>
        <c:crossBetween val="between"/>
      </c:valAx>
      <c:dateAx>
        <c:axId val="11474982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739840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600" b="1" i="0" baseline="0"/>
              <a:t>Customer Complaints Vs Accuracy</a:t>
            </a:r>
            <a:endParaRPr lang="en-GB" sz="140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Graphs'!$B$163</c:f>
              <c:strCache>
                <c:ptCount val="1"/>
                <c:pt idx="0">
                  <c:v>Customer Complaints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Graphs'!$C$163:$O$163</c:f>
              <c:numCache>
                <c:formatCode>_(* #,##0_);_(* \(#,##0\);_(* "-"??_);_(@_)</c:formatCode>
                <c:ptCount val="13"/>
                <c:pt idx="0">
                  <c:v>16</c:v>
                </c:pt>
                <c:pt idx="1">
                  <c:v>17</c:v>
                </c:pt>
                <c:pt idx="2">
                  <c:v>10</c:v>
                </c:pt>
                <c:pt idx="3">
                  <c:v>5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6</c:v>
                </c:pt>
                <c:pt idx="9">
                  <c:v>1</c:v>
                </c:pt>
                <c:pt idx="10">
                  <c:v>37</c:v>
                </c:pt>
                <c:pt idx="11">
                  <c:v>22</c:v>
                </c:pt>
                <c:pt idx="12">
                  <c:v>18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4796032"/>
        <c:axId val="114794496"/>
      </c:barChart>
      <c:lineChart>
        <c:grouping val="standard"/>
        <c:varyColors val="0"/>
        <c:ser>
          <c:idx val="1"/>
          <c:order val="1"/>
          <c:tx>
            <c:strRef>
              <c:f>'Dashboard Console - Graphs'!$B$170</c:f>
              <c:strCache>
                <c:ptCount val="1"/>
                <c:pt idx="0">
                  <c:v>Accuracy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numFmt formatCode="0.000%" sourceLinked="0"/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Graphs'!$C$170:$O$170</c:f>
              <c:numCache>
                <c:formatCode>0.000%</c:formatCode>
                <c:ptCount val="13"/>
                <c:pt idx="0">
                  <c:v>0.99983892725552181</c:v>
                </c:pt>
                <c:pt idx="1">
                  <c:v>0.999830672231242</c:v>
                </c:pt>
                <c:pt idx="2">
                  <c:v>0.99989479774867185</c:v>
                </c:pt>
                <c:pt idx="3">
                  <c:v>0.99995089421632077</c:v>
                </c:pt>
                <c:pt idx="4">
                  <c:v>0.99999219774046566</c:v>
                </c:pt>
                <c:pt idx="5">
                  <c:v>0.9999917124553509</c:v>
                </c:pt>
                <c:pt idx="6">
                  <c:v>0.99999212275892491</c:v>
                </c:pt>
                <c:pt idx="7">
                  <c:v>0.99999213106498164</c:v>
                </c:pt>
                <c:pt idx="8">
                  <c:v>0.99997117158671589</c:v>
                </c:pt>
                <c:pt idx="9">
                  <c:v>0.99999548709987496</c:v>
                </c:pt>
                <c:pt idx="10">
                  <c:v>0.99984678073909661</c:v>
                </c:pt>
                <c:pt idx="11">
                  <c:v>0.99990186895044386</c:v>
                </c:pt>
                <c:pt idx="12" formatCode="0.0000%">
                  <c:v>0.99993046112003958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Graphs'!$B$171</c:f>
              <c:strCache>
                <c:ptCount val="1"/>
                <c:pt idx="0">
                  <c:v>Point Zero Target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Graphs'!$C$171:$O$171</c:f>
              <c:numCache>
                <c:formatCode>0.000%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'Dashboard Console - Graphs'!$B$172</c:f>
              <c:strCache>
                <c:ptCount val="1"/>
                <c:pt idx="0">
                  <c:v>50% Gap</c:v>
                </c:pt>
              </c:strCache>
            </c:strRef>
          </c:tx>
          <c:spPr>
            <a:ln w="44450">
              <a:prstDash val="sysDot"/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Graphs'!$C$172:$O$172</c:f>
              <c:numCache>
                <c:formatCode>0.000%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82976"/>
        <c:axId val="114784512"/>
      </c:lineChart>
      <c:dateAx>
        <c:axId val="11478297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784512"/>
        <c:crosses val="autoZero"/>
        <c:auto val="1"/>
        <c:lblOffset val="100"/>
        <c:baseTimeUnit val="months"/>
      </c:dateAx>
      <c:valAx>
        <c:axId val="114784512"/>
        <c:scaling>
          <c:orientation val="minMax"/>
        </c:scaling>
        <c:delete val="0"/>
        <c:axPos val="l"/>
        <c:numFmt formatCode="0.000%" sourceLinked="1"/>
        <c:majorTickMark val="out"/>
        <c:minorTickMark val="none"/>
        <c:tickLblPos val="none"/>
        <c:crossAx val="114782976"/>
        <c:crosses val="autoZero"/>
        <c:crossBetween val="between"/>
      </c:valAx>
      <c:valAx>
        <c:axId val="114794496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one"/>
        <c:crossAx val="114796032"/>
        <c:crosses val="max"/>
        <c:crossBetween val="between"/>
      </c:valAx>
      <c:dateAx>
        <c:axId val="11479603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794496"/>
        <c:crosses val="autoZero"/>
        <c:auto val="1"/>
        <c:lblOffset val="100"/>
        <c:baseTimeUnit val="months"/>
      </c:date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 sz="1800" b="1" i="0" baseline="0"/>
              <a:t>Standard &amp; Average Working Days</a:t>
            </a:r>
            <a:endParaRPr lang="en-GB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Console - Graphs'!$B$34</c:f>
              <c:strCache>
                <c:ptCount val="1"/>
                <c:pt idx="0">
                  <c:v>Average Working Days</c:v>
                </c:pt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pPr>
              <a:solidFill>
                <a:schemeClr val="tx1">
                  <a:lumMod val="85000"/>
                  <a:lumOff val="15000"/>
                </a:schemeClr>
              </a:solidFill>
            </c:spPr>
          </c:marker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Graphs'!$C$34:$O$34</c:f>
              <c:numCache>
                <c:formatCode>_(* #,##0.0_);_(* \(#,##0.0\);_(* "-"??_);_(@_)</c:formatCode>
                <c:ptCount val="13"/>
                <c:pt idx="0">
                  <c:v>11.494252873563218</c:v>
                </c:pt>
                <c:pt idx="1">
                  <c:v>13.409961685823756</c:v>
                </c:pt>
                <c:pt idx="2">
                  <c:v>12.835249042145595</c:v>
                </c:pt>
                <c:pt idx="3">
                  <c:v>13.793103448275861</c:v>
                </c:pt>
                <c:pt idx="4">
                  <c:v>15</c:v>
                </c:pt>
                <c:pt idx="5">
                  <c:v>14.444444444444445</c:v>
                </c:pt>
                <c:pt idx="6">
                  <c:v>15</c:v>
                </c:pt>
                <c:pt idx="7">
                  <c:v>14.24731182795699</c:v>
                </c:pt>
                <c:pt idx="8">
                  <c:v>14.516129032258064</c:v>
                </c:pt>
                <c:pt idx="9">
                  <c:v>15.232974910394265</c:v>
                </c:pt>
                <c:pt idx="10">
                  <c:v>16.049382716049383</c:v>
                </c:pt>
                <c:pt idx="11">
                  <c:v>14.583333333333334</c:v>
                </c:pt>
                <c:pt idx="12">
                  <c:v>14.814814814814815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'Dashboard Console - Graphs'!$B$38</c:f>
              <c:strCache>
                <c:ptCount val="1"/>
                <c:pt idx="0">
                  <c:v>Standard Working Days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Graphs'!$C$38:$O$38</c:f>
              <c:numCache>
                <c:formatCode>_(* #,##0.0_);_(* \(#,##0.0\);_(* "-"??_);_(@_)</c:formatCode>
                <c:ptCount val="13"/>
                <c:pt idx="0">
                  <c:v>18.2</c:v>
                </c:pt>
                <c:pt idx="1">
                  <c:v>18.2</c:v>
                </c:pt>
                <c:pt idx="2">
                  <c:v>18.2</c:v>
                </c:pt>
                <c:pt idx="3">
                  <c:v>18.2</c:v>
                </c:pt>
                <c:pt idx="4">
                  <c:v>18.2</c:v>
                </c:pt>
                <c:pt idx="5">
                  <c:v>18.2</c:v>
                </c:pt>
                <c:pt idx="6">
                  <c:v>18.2</c:v>
                </c:pt>
                <c:pt idx="7">
                  <c:v>18.2</c:v>
                </c:pt>
                <c:pt idx="8">
                  <c:v>18.2</c:v>
                </c:pt>
                <c:pt idx="9">
                  <c:v>18.2</c:v>
                </c:pt>
                <c:pt idx="10">
                  <c:v>18.2</c:v>
                </c:pt>
                <c:pt idx="11">
                  <c:v>18.2</c:v>
                </c:pt>
                <c:pt idx="12">
                  <c:v>18.2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95488"/>
        <c:axId val="114897280"/>
      </c:lineChart>
      <c:dateAx>
        <c:axId val="11489548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897280"/>
        <c:crosses val="autoZero"/>
        <c:auto val="1"/>
        <c:lblOffset val="100"/>
        <c:baseTimeUnit val="months"/>
      </c:dateAx>
      <c:valAx>
        <c:axId val="114897280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crossAx val="114895488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Processors and Non - Processors - Total HCT</a:t>
            </a:r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Console - Graphs'!$B$6</c:f>
              <c:strCache>
                <c:ptCount val="1"/>
                <c:pt idx="0">
                  <c:v>No Of Processors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Graphs'!$C$6:$O$6</c:f>
              <c:numCache>
                <c:formatCode>_(* #,##0_);_(* \(#,##0\);_(* "-"??_);_(@_)</c:formatCode>
                <c:ptCount val="13"/>
                <c:pt idx="0">
                  <c:v>58</c:v>
                </c:pt>
                <c:pt idx="1">
                  <c:v>58</c:v>
                </c:pt>
                <c:pt idx="2">
                  <c:v>58</c:v>
                </c:pt>
                <c:pt idx="3">
                  <c:v>58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62</c:v>
                </c:pt>
                <c:pt idx="8">
                  <c:v>62</c:v>
                </c:pt>
                <c:pt idx="9">
                  <c:v>62</c:v>
                </c:pt>
                <c:pt idx="10">
                  <c:v>63</c:v>
                </c:pt>
                <c:pt idx="11">
                  <c:v>64</c:v>
                </c:pt>
                <c:pt idx="12">
                  <c:v>66</c:v>
                </c:pt>
              </c:numCache>
            </c:numRef>
          </c:val>
        </c:ser>
        <c:ser>
          <c:idx val="1"/>
          <c:order val="1"/>
          <c:tx>
            <c:strRef>
              <c:f>'Dashboard Console - Graphs'!$B$7</c:f>
              <c:strCache>
                <c:ptCount val="1"/>
                <c:pt idx="0">
                  <c:v>No Of Non Processors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Graphs'!$C$2:$O$2</c:f>
              <c:numCache>
                <c:formatCode>[$-409]mmm\-yy;@</c:formatCode>
                <c:ptCount val="13"/>
                <c:pt idx="0">
                  <c:v>40664</c:v>
                </c:pt>
                <c:pt idx="1">
                  <c:v>40695</c:v>
                </c:pt>
                <c:pt idx="2">
                  <c:v>40725</c:v>
                </c:pt>
                <c:pt idx="3">
                  <c:v>40756</c:v>
                </c:pt>
                <c:pt idx="4">
                  <c:v>40787</c:v>
                </c:pt>
                <c:pt idx="5">
                  <c:v>40817</c:v>
                </c:pt>
                <c:pt idx="6">
                  <c:v>40848</c:v>
                </c:pt>
                <c:pt idx="7">
                  <c:v>40878</c:v>
                </c:pt>
                <c:pt idx="8">
                  <c:v>40909</c:v>
                </c:pt>
                <c:pt idx="9">
                  <c:v>40940</c:v>
                </c:pt>
                <c:pt idx="10">
                  <c:v>40969</c:v>
                </c:pt>
                <c:pt idx="11">
                  <c:v>41000</c:v>
                </c:pt>
                <c:pt idx="12">
                  <c:v>41030</c:v>
                </c:pt>
              </c:numCache>
            </c:numRef>
          </c:cat>
          <c:val>
            <c:numRef>
              <c:f>'Dashboard Console - Graphs'!$C$7:$O$7</c:f>
              <c:numCache>
                <c:formatCode>_(* #,##0_);_(* \(#,##0\);_(* "-"??_);_(@_)</c:formatCode>
                <c:ptCount val="13"/>
                <c:pt idx="0">
                  <c:v>10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4929664"/>
        <c:axId val="114931200"/>
      </c:barChart>
      <c:dateAx>
        <c:axId val="11492966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4931200"/>
        <c:crosses val="autoZero"/>
        <c:auto val="1"/>
        <c:lblOffset val="100"/>
        <c:baseTimeUnit val="months"/>
      </c:dateAx>
      <c:valAx>
        <c:axId val="114931200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one"/>
        <c:crossAx val="11492966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900"/>
      </a:pPr>
      <a:endParaRPr lang="en-US"/>
    </a:p>
  </c:txPr>
  <c:printSettings>
    <c:headerFooter/>
    <c:pageMargins b="0.75000000000001277" l="0.70000000000000062" r="0.70000000000000062" t="0.75000000000001277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Processors and Non - Processors - Total HCT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Console - Graphs Open'!$B$6</c:f>
              <c:strCache>
                <c:ptCount val="1"/>
                <c:pt idx="0">
                  <c:v>No Of Processors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Open'!$C$6:$O$6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58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60</c:v>
                </c:pt>
                <c:pt idx="11">
                  <c:v>60</c:v>
                </c:pt>
                <c:pt idx="12">
                  <c:v>60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Open'!$B$7</c:f>
              <c:strCache>
                <c:ptCount val="1"/>
                <c:pt idx="0">
                  <c:v>No Of Non Processors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Open'!$C$7:$O$7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1407488"/>
        <c:axId val="111409024"/>
      </c:barChart>
      <c:dateAx>
        <c:axId val="11140748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1409024"/>
        <c:crosses val="autoZero"/>
        <c:auto val="1"/>
        <c:lblOffset val="100"/>
        <c:baseTimeUnit val="months"/>
      </c:dateAx>
      <c:valAx>
        <c:axId val="111409024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one"/>
        <c:crossAx val="11140748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Employed Worker Vs Non</a:t>
            </a:r>
            <a:r>
              <a:rPr lang="en-US" sz="1400" baseline="0"/>
              <a:t>-Employed Worker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Open'!$B$3</c:f>
              <c:strCache>
                <c:ptCount val="1"/>
                <c:pt idx="0">
                  <c:v>Employed Worker (FTE)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Open'!$C$3:$O$3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63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65</c:v>
                </c:pt>
                <c:pt idx="11">
                  <c:v>65</c:v>
                </c:pt>
                <c:pt idx="12">
                  <c:v>65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Open'!$B$4</c:f>
              <c:strCache>
                <c:ptCount val="1"/>
                <c:pt idx="0">
                  <c:v>Non-employed Worker (NFTE)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rgbClr val="92D050"/>
              </a:solidFill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Open'!$C$4:$O$4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6</c:v>
                </c:pt>
                <c:pt idx="12">
                  <c:v>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5136384"/>
        <c:axId val="115137920"/>
      </c:barChart>
      <c:lineChart>
        <c:grouping val="standard"/>
        <c:varyColors val="0"/>
        <c:ser>
          <c:idx val="2"/>
          <c:order val="2"/>
          <c:tx>
            <c:strRef>
              <c:f>'Dashboard Console - Graphs Open'!$B$13</c:f>
              <c:strCache>
                <c:ptCount val="1"/>
                <c:pt idx="0">
                  <c:v>% of Non-employed workforce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Open'!$C$13:$O$13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0.10344827586206896</c:v>
                </c:pt>
                <c:pt idx="7">
                  <c:v>0.10344827586206896</c:v>
                </c:pt>
                <c:pt idx="8">
                  <c:v>0.10344827586206896</c:v>
                </c:pt>
                <c:pt idx="9">
                  <c:v>0.10344827586206896</c:v>
                </c:pt>
                <c:pt idx="10">
                  <c:v>0.1</c:v>
                </c:pt>
                <c:pt idx="11">
                  <c:v>0.1</c:v>
                </c:pt>
                <c:pt idx="12">
                  <c:v>8.4507042253521125E-2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214976"/>
        <c:axId val="115213440"/>
      </c:lineChart>
      <c:dateAx>
        <c:axId val="1151363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137920"/>
        <c:crosses val="autoZero"/>
        <c:auto val="1"/>
        <c:lblOffset val="100"/>
        <c:baseTimeUnit val="months"/>
      </c:dateAx>
      <c:valAx>
        <c:axId val="115137920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5136384"/>
        <c:crosses val="autoZero"/>
        <c:crossBetween val="between"/>
      </c:valAx>
      <c:valAx>
        <c:axId val="115213440"/>
        <c:scaling>
          <c:orientation val="minMax"/>
          <c:max val="1"/>
        </c:scaling>
        <c:delete val="0"/>
        <c:axPos val="r"/>
        <c:numFmt formatCode="0%" sourceLinked="1"/>
        <c:majorTickMark val="out"/>
        <c:minorTickMark val="none"/>
        <c:tickLblPos val="nextTo"/>
        <c:crossAx val="115214976"/>
        <c:crosses val="max"/>
        <c:crossBetween val="between"/>
        <c:majorUnit val="0.2"/>
      </c:valAx>
      <c:dateAx>
        <c:axId val="11521497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5213440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CUR and Productivity Trend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Console - Graphs Open'!$B$39</c:f>
              <c:strCache>
                <c:ptCount val="1"/>
                <c:pt idx="0">
                  <c:v>Standard CUR</c:v>
                </c:pt>
              </c:strCache>
            </c:strRef>
          </c:tx>
          <c:dLbls>
            <c:dLbl>
              <c:idx val="8"/>
              <c:layout>
                <c:manualLayout>
                  <c:x val="-2.8817628853681863E-2"/>
                  <c:y val="1.7995986939469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5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Open'!$C$39:$O$39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1.1100000000000001</c:v>
                </c:pt>
                <c:pt idx="7">
                  <c:v>1.1299999999999999</c:v>
                </c:pt>
                <c:pt idx="8">
                  <c:v>1.0900000000000001</c:v>
                </c:pt>
                <c:pt idx="9">
                  <c:v>0.67967513249363343</c:v>
                </c:pt>
                <c:pt idx="10">
                  <c:v>0.75848303393213568</c:v>
                </c:pt>
                <c:pt idx="11">
                  <c:v>0.61210911510312704</c:v>
                </c:pt>
                <c:pt idx="12">
                  <c:v>0.98137059214903533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'Dashboard Console - Graphs Open'!$B$40</c:f>
              <c:strCache>
                <c:ptCount val="1"/>
                <c:pt idx="0">
                  <c:v>Available CUR</c:v>
                </c:pt>
              </c:strCache>
            </c:strRef>
          </c:tx>
          <c:marker>
            <c:spPr>
              <a:solidFill>
                <a:srgbClr val="00B050"/>
              </a:solidFill>
            </c:spPr>
          </c:marker>
          <c:dLbls>
            <c:dLbl>
              <c:idx val="4"/>
              <c:layout>
                <c:manualLayout>
                  <c:x val="-3.1903028088551451E-2"/>
                  <c:y val="-2.6098492136629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5"/>
              <c:layout>
                <c:manualLayout>
                  <c:x val="-3.0360328471116655E-2"/>
                  <c:y val="-2.6098492136629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6"/>
              <c:layout>
                <c:manualLayout>
                  <c:x val="-3.1903028088551451E-2"/>
                  <c:y val="-1.87494122906131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8"/>
              <c:layout>
                <c:manualLayout>
                  <c:x val="-2.6449645677126276E-2"/>
                  <c:y val="-7.01929712127305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9"/>
              <c:layout>
                <c:manualLayout>
                  <c:x val="-2.4906946059690085E-2"/>
                  <c:y val="8.41377055536187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1"/>
              <c:layout>
                <c:manualLayout>
                  <c:x val="-3.1903028088551402E-2"/>
                  <c:y val="-7.38675111357389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2"/>
              <c:layout>
                <c:manualLayout>
                  <c:x val="-3.0360328471116655E-2"/>
                  <c:y val="-7.38675111357389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6">
                  <a:lumMod val="20000"/>
                  <a:lumOff val="8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Open'!$C$40:$O$40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1.07</c:v>
                </c:pt>
                <c:pt idx="7">
                  <c:v>1.04</c:v>
                </c:pt>
                <c:pt idx="8">
                  <c:v>1.05</c:v>
                </c:pt>
                <c:pt idx="9">
                  <c:v>0.96813725490196079</c:v>
                </c:pt>
                <c:pt idx="10">
                  <c:v>0.95333667837431013</c:v>
                </c:pt>
                <c:pt idx="11">
                  <c:v>0.80006957126706668</c:v>
                </c:pt>
                <c:pt idx="12">
                  <c:v>1.2336386066156484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 Open'!$B$41</c:f>
              <c:strCache>
                <c:ptCount val="1"/>
                <c:pt idx="0">
                  <c:v>Actual Productivity</c:v>
                </c:pt>
              </c:strCache>
            </c:strRef>
          </c:tx>
          <c:dLbls>
            <c:dLbl>
              <c:idx val="9"/>
              <c:layout>
                <c:manualLayout>
                  <c:x val="-2.8817628853681863E-2"/>
                  <c:y val="2.6098492136629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Open'!$C$41:$O$41</c:f>
              <c:numCache>
                <c:formatCode>0%</c:formatCode>
                <c:ptCount val="13"/>
                <c:pt idx="0">
                  <c:v>1.339455466901613</c:v>
                </c:pt>
                <c:pt idx="1">
                  <c:v>1.3880241984129444</c:v>
                </c:pt>
                <c:pt idx="2">
                  <c:v>1.161868202175304</c:v>
                </c:pt>
                <c:pt idx="3">
                  <c:v>1.4237213403880069</c:v>
                </c:pt>
                <c:pt idx="4">
                  <c:v>1.0157908704883227</c:v>
                </c:pt>
                <c:pt idx="5">
                  <c:v>1.0900000000000001</c:v>
                </c:pt>
                <c:pt idx="6">
                  <c:v>1.04</c:v>
                </c:pt>
                <c:pt idx="7">
                  <c:v>1.03</c:v>
                </c:pt>
                <c:pt idx="8">
                  <c:v>1.01</c:v>
                </c:pt>
                <c:pt idx="9">
                  <c:v>0.80284552845528456</c:v>
                </c:pt>
                <c:pt idx="10">
                  <c:v>0.84444444444444444</c:v>
                </c:pt>
                <c:pt idx="11">
                  <c:v>0.76666666666666661</c:v>
                </c:pt>
                <c:pt idx="12">
                  <c:v>1.1568627450980393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254784"/>
        <c:axId val="115256320"/>
      </c:lineChart>
      <c:dateAx>
        <c:axId val="11525478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256320"/>
        <c:crosses val="autoZero"/>
        <c:auto val="1"/>
        <c:lblOffset val="100"/>
        <c:baseTimeUnit val="months"/>
      </c:dateAx>
      <c:valAx>
        <c:axId val="115256320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5254784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Weighted Volume Per Processing HCT</a:t>
            </a:r>
            <a:endParaRPr lang="en-US" sz="1400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'Dashboard Console - Graphs Open'!$B$32</c:f>
              <c:strCache>
                <c:ptCount val="1"/>
                <c:pt idx="0">
                  <c:v>WV/Processor HCT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Open'!$C$32:$O$32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5948.2758620689656</c:v>
                </c:pt>
                <c:pt idx="7">
                  <c:v>10741.379310344828</c:v>
                </c:pt>
                <c:pt idx="8">
                  <c:v>93862.068965517246</c:v>
                </c:pt>
                <c:pt idx="9">
                  <c:v>6810.3448275862065</c:v>
                </c:pt>
                <c:pt idx="10">
                  <c:v>7600</c:v>
                </c:pt>
                <c:pt idx="11">
                  <c:v>6133.333333333333</c:v>
                </c:pt>
                <c:pt idx="12">
                  <c:v>9833.3333333333339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'Dashboard Console - Graphs Open'!$B$33</c:f>
              <c:strCache>
                <c:ptCount val="1"/>
                <c:pt idx="0">
                  <c:v>Standard WV per Processor HCT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dLbls>
            <c:delete val="1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Open'!$C$33:$O$33</c:f>
              <c:numCache>
                <c:formatCode>_(* #,##0_);_(* \(#,##0\);_(* "-"??_);_(@_)</c:formatCode>
                <c:ptCount val="13"/>
                <c:pt idx="0">
                  <c:v>10020</c:v>
                </c:pt>
                <c:pt idx="1">
                  <c:v>10020</c:v>
                </c:pt>
                <c:pt idx="2">
                  <c:v>10020</c:v>
                </c:pt>
                <c:pt idx="3">
                  <c:v>10020</c:v>
                </c:pt>
                <c:pt idx="4">
                  <c:v>10020</c:v>
                </c:pt>
                <c:pt idx="5">
                  <c:v>10020</c:v>
                </c:pt>
                <c:pt idx="6">
                  <c:v>10020</c:v>
                </c:pt>
                <c:pt idx="7">
                  <c:v>10020</c:v>
                </c:pt>
                <c:pt idx="8">
                  <c:v>10020</c:v>
                </c:pt>
                <c:pt idx="9">
                  <c:v>10020</c:v>
                </c:pt>
                <c:pt idx="10">
                  <c:v>10020</c:v>
                </c:pt>
                <c:pt idx="11">
                  <c:v>10020</c:v>
                </c:pt>
                <c:pt idx="12">
                  <c:v>10020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290496"/>
        <c:axId val="115292032"/>
      </c:lineChart>
      <c:dateAx>
        <c:axId val="11529049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292032"/>
        <c:crosses val="autoZero"/>
        <c:auto val="1"/>
        <c:lblOffset val="100"/>
        <c:baseTimeUnit val="months"/>
      </c:dateAx>
      <c:valAx>
        <c:axId val="115292032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one"/>
        <c:crossAx val="1152904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Overtime Hours and Average Working Hours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Open'!$B$46</c:f>
              <c:strCache>
                <c:ptCount val="1"/>
                <c:pt idx="0">
                  <c:v>Total Overtime Hrs</c:v>
                </c:pt>
              </c:strCache>
            </c:strRef>
          </c:tx>
          <c:invertIfNegative val="0"/>
          <c:dLbls>
            <c:spPr>
              <a:solidFill>
                <a:schemeClr val="tx2">
                  <a:lumMod val="20000"/>
                  <a:lumOff val="8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Open'!$C$46:$O$46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142.05000000000001</c:v>
                </c:pt>
                <c:pt idx="3">
                  <c:v>89.316666666666663</c:v>
                </c:pt>
                <c:pt idx="4">
                  <c:v>421.83333333333331</c:v>
                </c:pt>
                <c:pt idx="5">
                  <c:v>0</c:v>
                </c:pt>
                <c:pt idx="6">
                  <c:v>1836.666666666667</c:v>
                </c:pt>
                <c:pt idx="7">
                  <c:v>2366.1111111111104</c:v>
                </c:pt>
                <c:pt idx="8">
                  <c:v>1115.2777777777774</c:v>
                </c:pt>
                <c:pt idx="9">
                  <c:v>1138</c:v>
                </c:pt>
                <c:pt idx="10">
                  <c:v>968</c:v>
                </c:pt>
                <c:pt idx="11">
                  <c:v>100</c:v>
                </c:pt>
                <c:pt idx="12">
                  <c:v>100.5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332608"/>
        <c:axId val="115334144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Open'!$B$48</c:f>
              <c:strCache>
                <c:ptCount val="1"/>
                <c:pt idx="0">
                  <c:v>Average Wkg Hrs(Week Days)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00B050"/>
              </a:solidFill>
            </c:spPr>
          </c:marker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Open'!$C$48:$O$48</c:f>
              <c:numCache>
                <c:formatCode>0.0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0.64642857142857146</c:v>
                </c:pt>
                <c:pt idx="3">
                  <c:v>1.6645833333333333</c:v>
                </c:pt>
                <c:pt idx="4">
                  <c:v>2.5523809523809522</c:v>
                </c:pt>
                <c:pt idx="5">
                  <c:v>0</c:v>
                </c:pt>
                <c:pt idx="6">
                  <c:v>11.868131868131869</c:v>
                </c:pt>
                <c:pt idx="7">
                  <c:v>11.777059773828755</c:v>
                </c:pt>
                <c:pt idx="8">
                  <c:v>10.357197258187357</c:v>
                </c:pt>
                <c:pt idx="9">
                  <c:v>10.678391959798995</c:v>
                </c:pt>
                <c:pt idx="10">
                  <c:v>9.3533333333333335</c:v>
                </c:pt>
                <c:pt idx="11">
                  <c:v>8.5</c:v>
                </c:pt>
                <c:pt idx="12">
                  <c:v>8.5983333333333327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'Dashboard Console - Graphs Open'!$B$49</c:f>
              <c:strCache>
                <c:ptCount val="1"/>
                <c:pt idx="0">
                  <c:v>Expected Working Hrs</c:v>
                </c:pt>
              </c:strCache>
            </c:strRef>
          </c:tx>
          <c:spPr>
            <a:ln>
              <a:solidFill>
                <a:schemeClr val="accent4">
                  <a:lumMod val="75000"/>
                </a:schemeClr>
              </a:solidFill>
            </a:ln>
          </c:spPr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Open'!$C$49:$O$49</c:f>
              <c:numCache>
                <c:formatCode>_(* #,##0.0_);_(* \(#,##0.0\);_(* "-"??_);_(@_)</c:formatCode>
                <c:ptCount val="13"/>
                <c:pt idx="0">
                  <c:v>9.5</c:v>
                </c:pt>
                <c:pt idx="1">
                  <c:v>9.5</c:v>
                </c:pt>
                <c:pt idx="2">
                  <c:v>9.5</c:v>
                </c:pt>
                <c:pt idx="3">
                  <c:v>9.5</c:v>
                </c:pt>
                <c:pt idx="4">
                  <c:v>9.5</c:v>
                </c:pt>
                <c:pt idx="5">
                  <c:v>9.5</c:v>
                </c:pt>
                <c:pt idx="6">
                  <c:v>9.5</c:v>
                </c:pt>
                <c:pt idx="7">
                  <c:v>9.5</c:v>
                </c:pt>
                <c:pt idx="8">
                  <c:v>9.5</c:v>
                </c:pt>
                <c:pt idx="9">
                  <c:v>9.5</c:v>
                </c:pt>
                <c:pt idx="10">
                  <c:v>9.5</c:v>
                </c:pt>
                <c:pt idx="11">
                  <c:v>9.5</c:v>
                </c:pt>
                <c:pt idx="12">
                  <c:v>9.5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57952"/>
        <c:axId val="115356416"/>
      </c:lineChart>
      <c:dateAx>
        <c:axId val="1153326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334144"/>
        <c:crosses val="autoZero"/>
        <c:auto val="1"/>
        <c:lblOffset val="100"/>
        <c:baseTimeUnit val="months"/>
      </c:dateAx>
      <c:valAx>
        <c:axId val="115334144"/>
        <c:scaling>
          <c:orientation val="minMax"/>
          <c:max val="15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5332608"/>
        <c:crosses val="autoZero"/>
        <c:crossBetween val="between"/>
        <c:majorUnit val="50"/>
      </c:valAx>
      <c:valAx>
        <c:axId val="115356416"/>
        <c:scaling>
          <c:orientation val="minMax"/>
          <c:max val="12"/>
          <c:min val="0"/>
        </c:scaling>
        <c:delete val="0"/>
        <c:axPos val="r"/>
        <c:numFmt formatCode="0.0" sourceLinked="1"/>
        <c:majorTickMark val="out"/>
        <c:minorTickMark val="none"/>
        <c:tickLblPos val="nextTo"/>
        <c:crossAx val="115357952"/>
        <c:crosses val="max"/>
        <c:crossBetween val="between"/>
        <c:majorUnit val="2"/>
      </c:valAx>
      <c:dateAx>
        <c:axId val="115357952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5356416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Overtime Dynamics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'Dashboard Console - Graphs Open'!$B$44</c:f>
              <c:strCache>
                <c:ptCount val="1"/>
                <c:pt idx="0">
                  <c:v>H'day &amp; Weekend Working Hrs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Open'!$C$44:$O$44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9.0500000000000007</c:v>
                </c:pt>
                <c:pt idx="3">
                  <c:v>13.316666666666666</c:v>
                </c:pt>
                <c:pt idx="4">
                  <c:v>89.333333333333329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245</c:v>
                </c:pt>
                <c:pt idx="9">
                  <c:v>100</c:v>
                </c:pt>
                <c:pt idx="10">
                  <c:v>200</c:v>
                </c:pt>
                <c:pt idx="11">
                  <c:v>100</c:v>
                </c:pt>
                <c:pt idx="12">
                  <c:v>12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5394048"/>
        <c:axId val="115395584"/>
      </c:barChart>
      <c:lineChart>
        <c:grouping val="standard"/>
        <c:varyColors val="0"/>
        <c:ser>
          <c:idx val="0"/>
          <c:order val="0"/>
          <c:tx>
            <c:strRef>
              <c:f>'Dashboard Console - Graphs Open'!$B$47</c:f>
              <c:strCache>
                <c:ptCount val="1"/>
                <c:pt idx="0">
                  <c:v>% Overtime</c:v>
                </c:pt>
              </c:strCache>
            </c:strRef>
          </c:tx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tx2">
                  <a:lumMod val="20000"/>
                  <a:lumOff val="8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Open'!$C$47:$O$47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0.31868131868131877</c:v>
                </c:pt>
                <c:pt idx="7">
                  <c:v>0.36212907065725691</c:v>
                </c:pt>
                <c:pt idx="8">
                  <c:v>0.16094119533410825</c:v>
                </c:pt>
                <c:pt idx="9">
                  <c:v>0.15048928854800317</c:v>
                </c:pt>
                <c:pt idx="10">
                  <c:v>0.11578947368421053</c:v>
                </c:pt>
                <c:pt idx="11">
                  <c:v>1.215977950266502E-2</c:v>
                </c:pt>
                <c:pt idx="12">
                  <c:v>1.1767460921491717E-2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403008"/>
        <c:axId val="115401472"/>
      </c:lineChart>
      <c:dateAx>
        <c:axId val="1153940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395584"/>
        <c:crosses val="autoZero"/>
        <c:auto val="1"/>
        <c:lblOffset val="100"/>
        <c:baseTimeUnit val="months"/>
      </c:dateAx>
      <c:valAx>
        <c:axId val="115395584"/>
        <c:scaling>
          <c:orientation val="minMax"/>
          <c:max val="5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5394048"/>
        <c:crosses val="autoZero"/>
        <c:crossBetween val="between"/>
        <c:majorUnit val="10"/>
      </c:valAx>
      <c:valAx>
        <c:axId val="115401472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15403008"/>
        <c:crosses val="max"/>
        <c:crossBetween val="between"/>
      </c:valAx>
      <c:dateAx>
        <c:axId val="11540300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5401472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Volumes vrs Weighted Volumes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'Dashboard Console - Graphs Open'!$B$60</c:f>
              <c:strCache>
                <c:ptCount val="1"/>
                <c:pt idx="0">
                  <c:v>Volumes (SWSR)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Open'!$C$60:$O$60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99333.999999999985</c:v>
                </c:pt>
                <c:pt idx="7">
                  <c:v>100396.99999999999</c:v>
                </c:pt>
                <c:pt idx="8">
                  <c:v>95054.999999999985</c:v>
                </c:pt>
                <c:pt idx="9">
                  <c:v>101820.99999999999</c:v>
                </c:pt>
                <c:pt idx="10">
                  <c:v>128168</c:v>
                </c:pt>
                <c:pt idx="11">
                  <c:v>120663</c:v>
                </c:pt>
                <c:pt idx="12">
                  <c:v>126948</c:v>
                </c:pt>
              </c:numCache>
            </c:numRef>
          </c:val>
        </c:ser>
        <c:ser>
          <c:idx val="0"/>
          <c:order val="1"/>
          <c:tx>
            <c:strRef>
              <c:f>'Dashboard Console - Graphs Open'!$B$19</c:f>
              <c:strCache>
                <c:ptCount val="1"/>
                <c:pt idx="0">
                  <c:v>Earned Time (Weighted Vol)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Open'!$C$19:$O$19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345000</c:v>
                </c:pt>
                <c:pt idx="7">
                  <c:v>623000</c:v>
                </c:pt>
                <c:pt idx="8">
                  <c:v>5444000</c:v>
                </c:pt>
                <c:pt idx="9">
                  <c:v>395000</c:v>
                </c:pt>
                <c:pt idx="10">
                  <c:v>456000</c:v>
                </c:pt>
                <c:pt idx="11">
                  <c:v>368000</c:v>
                </c:pt>
                <c:pt idx="12">
                  <c:v>590000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5445760"/>
        <c:axId val="115447296"/>
      </c:barChart>
      <c:dateAx>
        <c:axId val="11544576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447296"/>
        <c:crosses val="autoZero"/>
        <c:auto val="1"/>
        <c:lblOffset val="100"/>
        <c:baseTimeUnit val="months"/>
      </c:dateAx>
      <c:valAx>
        <c:axId val="115447296"/>
        <c:scaling>
          <c:orientation val="minMax"/>
        </c:scaling>
        <c:delete val="1"/>
        <c:axPos val="l"/>
        <c:numFmt formatCode="_(* #,##0_);_(* \(#,##0\);_(* &quot;-&quot;??_);_(@_)" sourceLinked="1"/>
        <c:majorTickMark val="out"/>
        <c:minorTickMark val="none"/>
        <c:tickLblPos val="none"/>
        <c:crossAx val="11544576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Country HCT by Weight Volume 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Open'!$B$99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Open'!$J$99:$O$99</c:f>
              <c:numCache>
                <c:formatCode>_(* #,##0.0_);_(* \(#,##0.0\);_(* "-"??_);_(@_)</c:formatCode>
                <c:ptCount val="6"/>
                <c:pt idx="0">
                  <c:v>32.799876543209876</c:v>
                </c:pt>
                <c:pt idx="1">
                  <c:v>31.575185185185184</c:v>
                </c:pt>
                <c:pt idx="2">
                  <c:v>31.576790123456792</c:v>
                </c:pt>
                <c:pt idx="3">
                  <c:v>39.980370370370373</c:v>
                </c:pt>
                <c:pt idx="4">
                  <c:v>36.744938271604937</c:v>
                </c:pt>
                <c:pt idx="5">
                  <c:v>37.857160493827159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Open'!$B$100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Open'!$J$100:$O$100</c:f>
              <c:numCache>
                <c:formatCode>_(* #,##0.0_);_(* \(#,##0.0\);_(* "-"??_);_(@_)</c:formatCode>
                <c:ptCount val="6"/>
                <c:pt idx="0">
                  <c:v>12.432469135802469</c:v>
                </c:pt>
                <c:pt idx="1">
                  <c:v>6.700617283950618</c:v>
                </c:pt>
                <c:pt idx="2">
                  <c:v>6.0946913580246909</c:v>
                </c:pt>
                <c:pt idx="3">
                  <c:v>7.1555555555555559</c:v>
                </c:pt>
                <c:pt idx="4">
                  <c:v>6.9272839506172836</c:v>
                </c:pt>
                <c:pt idx="5">
                  <c:v>7.3506172839506174</c:v>
                </c:pt>
              </c:numCache>
            </c:numRef>
          </c:val>
        </c:ser>
        <c:ser>
          <c:idx val="2"/>
          <c:order val="2"/>
          <c:tx>
            <c:strRef>
              <c:f>'Dashboard Console - Graphs Open'!$B$101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Open'!$J$101:$O$101</c:f>
              <c:numCache>
                <c:formatCode>_(* #,##0.0_);_(* \(#,##0.0\);_(* "-"??_);_(@_)</c:formatCode>
                <c:ptCount val="6"/>
                <c:pt idx="0">
                  <c:v>6.7740740740740737</c:v>
                </c:pt>
                <c:pt idx="1">
                  <c:v>8.6146913580246913</c:v>
                </c:pt>
                <c:pt idx="2">
                  <c:v>7.1823456790123457</c:v>
                </c:pt>
                <c:pt idx="3">
                  <c:v>8.5767901234567887</c:v>
                </c:pt>
                <c:pt idx="4">
                  <c:v>7.1987654320987655</c:v>
                </c:pt>
                <c:pt idx="5">
                  <c:v>8.7833333333333332</c:v>
                </c:pt>
              </c:numCache>
            </c:numRef>
          </c:val>
        </c:ser>
        <c:ser>
          <c:idx val="3"/>
          <c:order val="3"/>
          <c:tx>
            <c:strRef>
              <c:f>'Dashboard Console - Graphs Open'!$B$102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Open'!$J$102:$O$102</c:f>
              <c:numCache>
                <c:formatCode>_(* #,##0.0_);_(* \(#,##0.0\);_(* "-"??_);_(@_)</c:formatCode>
                <c:ptCount val="6"/>
                <c:pt idx="0">
                  <c:v>5.1261728395061725</c:v>
                </c:pt>
                <c:pt idx="1">
                  <c:v>5.0818518518518516</c:v>
                </c:pt>
                <c:pt idx="2">
                  <c:v>5.5388888888888888</c:v>
                </c:pt>
                <c:pt idx="3">
                  <c:v>9.2382716049382729</c:v>
                </c:pt>
                <c:pt idx="4">
                  <c:v>5.6934567901234567</c:v>
                </c:pt>
                <c:pt idx="5">
                  <c:v>6.1277777777777782</c:v>
                </c:pt>
              </c:numCache>
            </c:numRef>
          </c:val>
        </c:ser>
        <c:ser>
          <c:idx val="4"/>
          <c:order val="4"/>
          <c:tx>
            <c:strRef>
              <c:f>'Dashboard Console - Graphs Open'!$B$103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Open'!$J$103:$O$103</c:f>
              <c:numCache>
                <c:formatCode>_(* #,##0.0_);_(* \(#,##0.0\);_(* "-"??_);_(@_)</c:formatCode>
                <c:ptCount val="6"/>
                <c:pt idx="0">
                  <c:v>4.2074074074074073</c:v>
                </c:pt>
                <c:pt idx="1">
                  <c:v>3.88962962962963</c:v>
                </c:pt>
                <c:pt idx="2">
                  <c:v>4.2756790123456794</c:v>
                </c:pt>
                <c:pt idx="3">
                  <c:v>4.2571604938271603</c:v>
                </c:pt>
                <c:pt idx="4">
                  <c:v>4.213703703703704</c:v>
                </c:pt>
                <c:pt idx="5">
                  <c:v>4.7859259259259259</c:v>
                </c:pt>
              </c:numCache>
            </c:numRef>
          </c:val>
        </c:ser>
        <c:ser>
          <c:idx val="5"/>
          <c:order val="5"/>
          <c:tx>
            <c:strRef>
              <c:f>'Dashboard Console - Graphs Open'!$B$104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Open'!$J$104:$O$104</c:f>
              <c:numCache>
                <c:formatCode>_(* #,##0.0_);_(* \(#,##0.0\);_(* "-"??_);_(@_)</c:formatCode>
                <c:ptCount val="6"/>
                <c:pt idx="0">
                  <c:v>16.405185185185182</c:v>
                </c:pt>
                <c:pt idx="1">
                  <c:v>11.36641975308642</c:v>
                </c:pt>
                <c:pt idx="2">
                  <c:v>5.9237037037037039</c:v>
                </c:pt>
                <c:pt idx="3">
                  <c:v>7.8933333333333326</c:v>
                </c:pt>
                <c:pt idx="4">
                  <c:v>9.0762962962962952</c:v>
                </c:pt>
                <c:pt idx="5">
                  <c:v>7.8854320987654321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5916800"/>
        <c:axId val="115918336"/>
      </c:barChart>
      <c:dateAx>
        <c:axId val="115916800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918336"/>
        <c:crosses val="autoZero"/>
        <c:auto val="1"/>
        <c:lblOffset val="100"/>
        <c:baseTimeUnit val="months"/>
      </c:dateAx>
      <c:valAx>
        <c:axId val="115918336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crossAx val="115916800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% Volume by country</a:t>
            </a:r>
            <a:endParaRPr lang="en-GB" sz="1400" b="1" i="0" baseline="0"/>
          </a:p>
        </c:rich>
      </c:tx>
      <c:layout>
        <c:manualLayout>
          <c:xMode val="edge"/>
          <c:yMode val="edge"/>
          <c:x val="0.40918946422624985"/>
          <c:y val="1.774398255445167E-2"/>
        </c:manualLayout>
      </c:layout>
      <c:overlay val="0"/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'Dashboard Console - Graphs Open'!$B$83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Open'!$C$83:$O$83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0.48476876659347484</c:v>
                </c:pt>
                <c:pt idx="7">
                  <c:v>0.42188949019906752</c:v>
                </c:pt>
                <c:pt idx="8">
                  <c:v>0.46967037003030027</c:v>
                </c:pt>
                <c:pt idx="9">
                  <c:v>0.52113709158183852</c:v>
                </c:pt>
                <c:pt idx="10">
                  <c:v>0.51854218106007477</c:v>
                </c:pt>
                <c:pt idx="11">
                  <c:v>0.52602148029147022</c:v>
                </c:pt>
                <c:pt idx="12">
                  <c:v>0.52008561722249458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Open'!$B$84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Open'!$C$84:$O$84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9.7213104681583146E-2</c:v>
                </c:pt>
                <c:pt idx="7">
                  <c:v>0.15991304292592451</c:v>
                </c:pt>
                <c:pt idx="8">
                  <c:v>9.9669451840969606E-2</c:v>
                </c:pt>
                <c:pt idx="9">
                  <c:v>0.10058557934457493</c:v>
                </c:pt>
                <c:pt idx="10">
                  <c:v>9.2806978777368931E-2</c:v>
                </c:pt>
                <c:pt idx="11">
                  <c:v>9.9167404532528841E-2</c:v>
                </c:pt>
                <c:pt idx="12">
                  <c:v>0.10098354650009074</c:v>
                </c:pt>
              </c:numCache>
            </c:numRef>
          </c:val>
        </c:ser>
        <c:ser>
          <c:idx val="2"/>
          <c:order val="2"/>
          <c:tx>
            <c:strRef>
              <c:f>'Dashboard Console - Graphs Open'!$B$85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Open'!$C$85:$O$85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9.493973799691495E-2</c:v>
                </c:pt>
                <c:pt idx="7">
                  <c:v>8.7131750447806702E-2</c:v>
                </c:pt>
                <c:pt idx="8">
                  <c:v>0.12814066660545403</c:v>
                </c:pt>
                <c:pt idx="9">
                  <c:v>0.1185360108884343</c:v>
                </c:pt>
                <c:pt idx="10">
                  <c:v>0.11124027656351577</c:v>
                </c:pt>
                <c:pt idx="11">
                  <c:v>0.10305379263053156</c:v>
                </c:pt>
                <c:pt idx="12">
                  <c:v>0.12066634893767141</c:v>
                </c:pt>
              </c:numCache>
            </c:numRef>
          </c:val>
        </c:ser>
        <c:ser>
          <c:idx val="3"/>
          <c:order val="3"/>
          <c:tx>
            <c:strRef>
              <c:f>'Dashboard Console - Graphs Open'!$B$86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Open'!$C$86:$O$86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7.8237122170014203E-2</c:v>
                </c:pt>
                <c:pt idx="7">
                  <c:v>6.5935566650151808E-2</c:v>
                </c:pt>
                <c:pt idx="8">
                  <c:v>7.5590854834266821E-2</c:v>
                </c:pt>
                <c:pt idx="9">
                  <c:v>9.1412725450085164E-2</c:v>
                </c:pt>
                <c:pt idx="10">
                  <c:v>0.11981963805918766</c:v>
                </c:pt>
                <c:pt idx="11">
                  <c:v>8.1504574768345467E-2</c:v>
                </c:pt>
                <c:pt idx="12">
                  <c:v>8.4184049891367213E-2</c:v>
                </c:pt>
              </c:numCache>
            </c:numRef>
          </c:val>
        </c:ser>
        <c:ser>
          <c:idx val="4"/>
          <c:order val="4"/>
          <c:tx>
            <c:strRef>
              <c:f>'Dashboard Console - Graphs Open'!$B$87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Open'!$C$87:$O$87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5.6203574650829632E-2</c:v>
                </c:pt>
                <c:pt idx="7">
                  <c:v>5.4117916079118866E-2</c:v>
                </c:pt>
                <c:pt idx="8">
                  <c:v>5.785694610228629E-2</c:v>
                </c:pt>
                <c:pt idx="9">
                  <c:v>7.0564959779623307E-2</c:v>
                </c:pt>
                <c:pt idx="10">
                  <c:v>5.5215028453761437E-2</c:v>
                </c:pt>
                <c:pt idx="11">
                  <c:v>6.0321196986326063E-2</c:v>
                </c:pt>
                <c:pt idx="12">
                  <c:v>6.5749549271456459E-2</c:v>
                </c:pt>
              </c:numCache>
            </c:numRef>
          </c:val>
        </c:ser>
        <c:ser>
          <c:idx val="5"/>
          <c:order val="5"/>
          <c:tx>
            <c:strRef>
              <c:f>'Dashboard Console - Graphs Open'!$B$88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Open'!$C$88:$O$88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0.18863769390718327</c:v>
                </c:pt>
                <c:pt idx="7">
                  <c:v>0.21101223369793057</c:v>
                </c:pt>
                <c:pt idx="8">
                  <c:v>0.16907171058672299</c:v>
                </c:pt>
                <c:pt idx="9">
                  <c:v>9.776363295544381E-2</c:v>
                </c:pt>
                <c:pt idx="10">
                  <c:v>0.10237589708609145</c:v>
                </c:pt>
                <c:pt idx="11">
                  <c:v>0.1299315507907978</c:v>
                </c:pt>
                <c:pt idx="12">
                  <c:v>0.10833088817691965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593216"/>
        <c:axId val="115594752"/>
      </c:barChart>
      <c:dateAx>
        <c:axId val="11559321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594752"/>
        <c:crosses val="autoZero"/>
        <c:auto val="1"/>
        <c:lblOffset val="100"/>
        <c:baseTimeUnit val="months"/>
      </c:dateAx>
      <c:valAx>
        <c:axId val="115594752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559321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% Weighted volume by country</a:t>
            </a:r>
            <a:endParaRPr lang="en-GB" sz="1400" b="1" i="0" baseline="0"/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'Dashboard Console - Graphs Open'!$B$91</c:f>
              <c:strCache>
                <c:ptCount val="1"/>
                <c:pt idx="0">
                  <c:v>KEN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Open'!$C$91:$O$91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0.55795800028187736</c:v>
                </c:pt>
                <c:pt idx="7">
                  <c:v>0.53641244260286669</c:v>
                </c:pt>
                <c:pt idx="8">
                  <c:v>0.56511703750460263</c:v>
                </c:pt>
                <c:pt idx="9">
                  <c:v>0.54607792105754216</c:v>
                </c:pt>
                <c:pt idx="10">
                  <c:v>0.52656669371449971</c:v>
                </c:pt>
                <c:pt idx="11">
                  <c:v>0.51901577119746733</c:v>
                </c:pt>
                <c:pt idx="12">
                  <c:v>0.51504553045341395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Open'!$B$92</c:f>
              <c:strCache>
                <c:ptCount val="1"/>
                <c:pt idx="0">
                  <c:v>UGA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Open'!$C$92:$O$92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9.7652364749229892E-2</c:v>
                </c:pt>
                <c:pt idx="7">
                  <c:v>0.11789396097492956</c:v>
                </c:pt>
                <c:pt idx="8">
                  <c:v>9.2590605438956419E-2</c:v>
                </c:pt>
                <c:pt idx="9">
                  <c:v>9.6838569646733014E-2</c:v>
                </c:pt>
                <c:pt idx="10">
                  <c:v>0.10174146432806941</c:v>
                </c:pt>
                <c:pt idx="11">
                  <c:v>0.10753089182267969</c:v>
                </c:pt>
                <c:pt idx="12">
                  <c:v>0.10790244824652613</c:v>
                </c:pt>
              </c:numCache>
            </c:numRef>
          </c:val>
        </c:ser>
        <c:ser>
          <c:idx val="2"/>
          <c:order val="2"/>
          <c:tx>
            <c:strRef>
              <c:f>'Dashboard Console - Graphs Open'!$B$93</c:f>
              <c:strCache>
                <c:ptCount val="1"/>
                <c:pt idx="0">
                  <c:v>TZA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Open'!$C$93:$O$93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9.4652384883322949E-2</c:v>
                </c:pt>
                <c:pt idx="7">
                  <c:v>0.10148908831937212</c:v>
                </c:pt>
                <c:pt idx="8">
                  <c:v>0.105435800326127</c:v>
                </c:pt>
                <c:pt idx="9">
                  <c:v>0.10844717690849631</c:v>
                </c:pt>
                <c:pt idx="10">
                  <c:v>0.11937457087572562</c:v>
                </c:pt>
                <c:pt idx="11">
                  <c:v>0.10128208315722301</c:v>
                </c:pt>
                <c:pt idx="12">
                  <c:v>0.10829631030028043</c:v>
                </c:pt>
              </c:numCache>
            </c:numRef>
          </c:val>
        </c:ser>
        <c:ser>
          <c:idx val="3"/>
          <c:order val="3"/>
          <c:tx>
            <c:strRef>
              <c:f>'Dashboard Console - Graphs Open'!$B$94</c:f>
              <c:strCache>
                <c:ptCount val="1"/>
                <c:pt idx="0">
                  <c:v>ZAM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Open'!$C$94:$O$94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9.6595324863591542E-2</c:v>
                </c:pt>
                <c:pt idx="7">
                  <c:v>9.6877396734962221E-2</c:v>
                </c:pt>
                <c:pt idx="8">
                  <c:v>0.1063194992372837</c:v>
                </c:pt>
                <c:pt idx="9">
                  <c:v>0.10640437630744151</c:v>
                </c:pt>
                <c:pt idx="10">
                  <c:v>0.13336402222083515</c:v>
                </c:pt>
                <c:pt idx="11">
                  <c:v>0.14047388180303821</c:v>
                </c:pt>
                <c:pt idx="12">
                  <c:v>0.13581939061663043</c:v>
                </c:pt>
              </c:numCache>
            </c:numRef>
          </c:val>
        </c:ser>
        <c:ser>
          <c:idx val="4"/>
          <c:order val="4"/>
          <c:tx>
            <c:strRef>
              <c:f>'Dashboard Console - Graphs Open'!$B$95</c:f>
              <c:strCache>
                <c:ptCount val="1"/>
                <c:pt idx="0">
                  <c:v>BOT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Open'!$C$95:$O$95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8.2420923349507735E-2</c:v>
                </c:pt>
                <c:pt idx="7">
                  <c:v>8.4327220932896421E-2</c:v>
                </c:pt>
                <c:pt idx="8">
                  <c:v>8.3532691599600237E-2</c:v>
                </c:pt>
                <c:pt idx="9">
                  <c:v>8.9020928885004097E-2</c:v>
                </c:pt>
                <c:pt idx="10">
                  <c:v>7.7460832657137504E-2</c:v>
                </c:pt>
                <c:pt idx="11">
                  <c:v>7.9452690551370345E-2</c:v>
                </c:pt>
                <c:pt idx="12">
                  <c:v>8.7334971799476954E-2</c:v>
                </c:pt>
              </c:numCache>
            </c:numRef>
          </c:val>
        </c:ser>
        <c:ser>
          <c:idx val="5"/>
          <c:order val="5"/>
          <c:tx>
            <c:strRef>
              <c:f>'Dashboard Console - Graphs Open'!$B$96</c:f>
              <c:strCache>
                <c:ptCount val="1"/>
                <c:pt idx="0">
                  <c:v>ZAR</c:v>
                </c:pt>
              </c:strCache>
            </c:strRef>
          </c:tx>
          <c:invertIfNegative val="0"/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Open'!$C$96:$O$96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7.0721001872470671E-2</c:v>
                </c:pt>
                <c:pt idx="7">
                  <c:v>6.2999890434973171E-2</c:v>
                </c:pt>
                <c:pt idx="8">
                  <c:v>4.7004365893430128E-2</c:v>
                </c:pt>
                <c:pt idx="9">
                  <c:v>5.321102719478301E-2</c:v>
                </c:pt>
                <c:pt idx="10">
                  <c:v>4.1492416203732604E-2</c:v>
                </c:pt>
                <c:pt idx="11">
                  <c:v>5.2244681468221407E-2</c:v>
                </c:pt>
                <c:pt idx="12">
                  <c:v>4.5601348583672055E-2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15641728"/>
        <c:axId val="115647616"/>
      </c:barChart>
      <c:dateAx>
        <c:axId val="11564172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647616"/>
        <c:crosses val="autoZero"/>
        <c:auto val="1"/>
        <c:lblOffset val="100"/>
        <c:baseTimeUnit val="months"/>
      </c:dateAx>
      <c:valAx>
        <c:axId val="115647616"/>
        <c:scaling>
          <c:orientation val="minMax"/>
        </c:scaling>
        <c:delete val="1"/>
        <c:axPos val="l"/>
        <c:numFmt formatCode="0%" sourceLinked="1"/>
        <c:majorTickMark val="out"/>
        <c:minorTickMark val="none"/>
        <c:tickLblPos val="none"/>
        <c:crossAx val="115641728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Rejects/Defectives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Open'!$B$149</c:f>
              <c:strCache>
                <c:ptCount val="1"/>
                <c:pt idx="0">
                  <c:v>Total Reject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20000"/>
                  <a:lumOff val="80000"/>
                </a:schemeClr>
              </a:solidFill>
            </c:sp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Open'!$C$149:$O$149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378</c:v>
                </c:pt>
                <c:pt idx="7">
                  <c:v>485</c:v>
                </c:pt>
                <c:pt idx="8">
                  <c:v>413</c:v>
                </c:pt>
                <c:pt idx="9">
                  <c:v>396</c:v>
                </c:pt>
                <c:pt idx="10">
                  <c:v>317</c:v>
                </c:pt>
                <c:pt idx="11">
                  <c:v>248</c:v>
                </c:pt>
                <c:pt idx="12">
                  <c:v>247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5778304"/>
        <c:axId val="115764224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Open'!$B$158</c:f>
              <c:strCache>
                <c:ptCount val="1"/>
                <c:pt idx="0">
                  <c:v>% Total Rejects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Open'!$C$158:$O$158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3.8053435882980657E-3</c:v>
                </c:pt>
                <c:pt idx="7">
                  <c:v>4.8308216380967568E-3</c:v>
                </c:pt>
                <c:pt idx="8">
                  <c:v>4.3448529798537699E-3</c:v>
                </c:pt>
                <c:pt idx="9">
                  <c:v>3.8891780673927781E-3</c:v>
                </c:pt>
                <c:pt idx="10">
                  <c:v>2.473316272392485E-3</c:v>
                </c:pt>
                <c:pt idx="11">
                  <c:v>2.0553110729884059E-3</c:v>
                </c:pt>
                <c:pt idx="12">
                  <c:v>1.945678545546208E-3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761152"/>
        <c:axId val="115762688"/>
      </c:lineChart>
      <c:dateAx>
        <c:axId val="11576115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5762688"/>
        <c:crosses val="autoZero"/>
        <c:auto val="1"/>
        <c:lblOffset val="100"/>
        <c:baseTimeUnit val="months"/>
      </c:dateAx>
      <c:valAx>
        <c:axId val="115762688"/>
        <c:scaling>
          <c:orientation val="minMax"/>
          <c:max val="8.0000000000000264E-4"/>
        </c:scaling>
        <c:delete val="0"/>
        <c:axPos val="l"/>
        <c:numFmt formatCode="0.00%" sourceLinked="1"/>
        <c:majorTickMark val="out"/>
        <c:minorTickMark val="none"/>
        <c:tickLblPos val="nextTo"/>
        <c:crossAx val="115761152"/>
        <c:crosses val="autoZero"/>
        <c:crossBetween val="between"/>
        <c:majorUnit val="2.0000000000000052E-4"/>
      </c:valAx>
      <c:valAx>
        <c:axId val="115764224"/>
        <c:scaling>
          <c:orientation val="minMax"/>
        </c:scaling>
        <c:delete val="0"/>
        <c:axPos val="r"/>
        <c:numFmt formatCode="_(* #,##0_);_(* \(#,##0\);_(* &quot;-&quot;??_);_(@_)" sourceLinked="1"/>
        <c:majorTickMark val="out"/>
        <c:minorTickMark val="none"/>
        <c:tickLblPos val="nextTo"/>
        <c:crossAx val="115778304"/>
        <c:crosses val="max"/>
        <c:crossBetween val="between"/>
      </c:valAx>
      <c:dateAx>
        <c:axId val="11577830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5764224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Rejects by Country</a:t>
            </a:r>
            <a:endParaRPr lang="en-US" sz="1400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37384980669578732"/>
          <c:y val="0.25757146780932244"/>
          <c:w val="0.33951396420399554"/>
          <c:h val="0.61430025005374411"/>
        </c:manualLayout>
      </c:layout>
      <c:pieChart>
        <c:varyColors val="1"/>
        <c:ser>
          <c:idx val="0"/>
          <c:order val="0"/>
          <c:explosion val="28"/>
          <c:dPt>
            <c:idx val="0"/>
            <c:bubble3D val="0"/>
            <c:explosion val="15"/>
          </c:dPt>
          <c:dLbls>
            <c:dLbl>
              <c:idx val="0"/>
              <c:layout>
                <c:manualLayout>
                  <c:x val="-0.10652632015724429"/>
                  <c:y val="8.587319349463771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6.5321935780134191E-2"/>
                  <c:y val="2.16232106116476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9.9041434353638075E-2"/>
                  <c:y val="-3.880842352477158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</c:dLbl>
            <c:showLegendKey val="0"/>
            <c:showVal val="1"/>
            <c:showCatName val="1"/>
            <c:showSerName val="0"/>
            <c:showPercent val="0"/>
            <c:showBubbleSize val="0"/>
            <c:showLeaderLines val="1"/>
          </c:dLbls>
          <c:cat>
            <c:strRef>
              <c:f>'Dashboard Console - Graphs Open'!$B$152:$B$157</c:f>
              <c:strCache>
                <c:ptCount val="6"/>
                <c:pt idx="0">
                  <c:v>KEN</c:v>
                </c:pt>
                <c:pt idx="1">
                  <c:v>UGA</c:v>
                </c:pt>
                <c:pt idx="2">
                  <c:v>TZA</c:v>
                </c:pt>
                <c:pt idx="3">
                  <c:v>ZAM</c:v>
                </c:pt>
                <c:pt idx="4">
                  <c:v>BOT</c:v>
                </c:pt>
                <c:pt idx="5">
                  <c:v>ZAR</c:v>
                </c:pt>
              </c:strCache>
            </c:strRef>
          </c:cat>
          <c:val>
            <c:numRef>
              <c:f>'Dashboard Console - Graphs Open'!$O$152:$O$157</c:f>
              <c:numCache>
                <c:formatCode>0.00%</c:formatCode>
                <c:ptCount val="6"/>
                <c:pt idx="0">
                  <c:v>0.21052631578947367</c:v>
                </c:pt>
                <c:pt idx="1">
                  <c:v>0.14979757085020243</c:v>
                </c:pt>
                <c:pt idx="2">
                  <c:v>0.20647773279352227</c:v>
                </c:pt>
                <c:pt idx="3">
                  <c:v>0.18623481781376519</c:v>
                </c:pt>
                <c:pt idx="4">
                  <c:v>0.16599190283400811</c:v>
                </c:pt>
                <c:pt idx="5">
                  <c:v>3.4548281223009156E-3</c:v>
                </c:pt>
              </c:numCache>
            </c:numRef>
          </c:val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Pass 1 Errors Vs  Maker Accuracy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Open'!$B$161</c:f>
              <c:strCache>
                <c:ptCount val="1"/>
                <c:pt idx="0">
                  <c:v>Pass 1 errors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Open'!$C$161:$O$161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323</c:v>
                </c:pt>
                <c:pt idx="7">
                  <c:v>360</c:v>
                </c:pt>
                <c:pt idx="8">
                  <c:v>413</c:v>
                </c:pt>
                <c:pt idx="9">
                  <c:v>323</c:v>
                </c:pt>
                <c:pt idx="10">
                  <c:v>273</c:v>
                </c:pt>
                <c:pt idx="11">
                  <c:v>265</c:v>
                </c:pt>
                <c:pt idx="12">
                  <c:v>265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234496"/>
        <c:axId val="116240384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Open'!$B$164</c:f>
              <c:strCache>
                <c:ptCount val="1"/>
                <c:pt idx="0">
                  <c:v>Maker Accuracy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Open'!$C$164:$O$164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0.99643626552841924</c:v>
                </c:pt>
                <c:pt idx="7">
                  <c:v>0.99611542177555101</c:v>
                </c:pt>
                <c:pt idx="8">
                  <c:v>0.99539214139182575</c:v>
                </c:pt>
                <c:pt idx="9">
                  <c:v>0.99662152208287091</c:v>
                </c:pt>
                <c:pt idx="10">
                  <c:v>0.99779976281131011</c:v>
                </c:pt>
                <c:pt idx="11">
                  <c:v>0.9977375003107829</c:v>
                </c:pt>
                <c:pt idx="12">
                  <c:v>0.99777074077575068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43456"/>
        <c:axId val="116241920"/>
      </c:lineChart>
      <c:dateAx>
        <c:axId val="11623449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240384"/>
        <c:crosses val="autoZero"/>
        <c:auto val="1"/>
        <c:lblOffset val="100"/>
        <c:baseTimeUnit val="months"/>
      </c:dateAx>
      <c:valAx>
        <c:axId val="116240384"/>
        <c:scaling>
          <c:orientation val="minMax"/>
          <c:max val="1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6234496"/>
        <c:crosses val="autoZero"/>
        <c:crossBetween val="between"/>
        <c:majorUnit val="2"/>
      </c:valAx>
      <c:valAx>
        <c:axId val="116241920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16243456"/>
        <c:crosses val="max"/>
        <c:crossBetween val="between"/>
      </c:valAx>
      <c:dateAx>
        <c:axId val="11624345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241920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Pass 2 Errors Vs  Checker Accuracy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Open'!$B$162</c:f>
              <c:strCache>
                <c:ptCount val="1"/>
                <c:pt idx="0">
                  <c:v>Pass 2 errors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Open'!$C$162:$O$162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</c:v>
                </c:pt>
                <c:pt idx="7">
                  <c:v>13</c:v>
                </c:pt>
                <c:pt idx="8">
                  <c:v>15</c:v>
                </c:pt>
                <c:pt idx="9">
                  <c:v>16</c:v>
                </c:pt>
                <c:pt idx="10">
                  <c:v>8</c:v>
                </c:pt>
                <c:pt idx="11">
                  <c:v>7</c:v>
                </c:pt>
                <c:pt idx="12">
                  <c:v>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094848"/>
        <c:axId val="116096384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Open'!$B$165</c:f>
              <c:strCache>
                <c:ptCount val="1"/>
                <c:pt idx="0">
                  <c:v>Checker Accuracy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Open'!$C$165:$O$165</c:f>
              <c:numCache>
                <c:formatCode>0.00%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0.99299999999999999</c:v>
                </c:pt>
                <c:pt idx="7">
                  <c:v>0.99299999999999999</c:v>
                </c:pt>
                <c:pt idx="8">
                  <c:v>0.99299999999999999</c:v>
                </c:pt>
                <c:pt idx="9">
                  <c:v>0.99299999999999999</c:v>
                </c:pt>
                <c:pt idx="10">
                  <c:v>0.99299999999999999</c:v>
                </c:pt>
                <c:pt idx="11">
                  <c:v>0.99299999999999999</c:v>
                </c:pt>
                <c:pt idx="12">
                  <c:v>0.99299999999999999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03808"/>
        <c:axId val="116102272"/>
      </c:lineChart>
      <c:dateAx>
        <c:axId val="11609484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096384"/>
        <c:crosses val="autoZero"/>
        <c:auto val="1"/>
        <c:lblOffset val="100"/>
        <c:baseTimeUnit val="months"/>
      </c:dateAx>
      <c:valAx>
        <c:axId val="116096384"/>
        <c:scaling>
          <c:orientation val="minMax"/>
          <c:max val="1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6094848"/>
        <c:crosses val="autoZero"/>
        <c:crossBetween val="between"/>
        <c:majorUnit val="2"/>
      </c:valAx>
      <c:valAx>
        <c:axId val="11610227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16103808"/>
        <c:crosses val="max"/>
        <c:crossBetween val="between"/>
      </c:valAx>
      <c:dateAx>
        <c:axId val="11610380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102272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Customer Complaints Vs Accuracy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Open'!$B$163</c:f>
              <c:strCache>
                <c:ptCount val="1"/>
                <c:pt idx="0">
                  <c:v>Customer Complaints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Open'!$C$163:$O$163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</c:v>
                </c:pt>
                <c:pt idx="7">
                  <c:v>17</c:v>
                </c:pt>
                <c:pt idx="8">
                  <c:v>10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545024"/>
        <c:axId val="116546560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Open'!$B$166</c:f>
              <c:strCache>
                <c:ptCount val="1"/>
                <c:pt idx="0">
                  <c:v>Accuracy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900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Open'!$C$166:$O$166</c:f>
              <c:numCache>
                <c:formatCode>0.00%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0.99650000000000005</c:v>
                </c:pt>
                <c:pt idx="7">
                  <c:v>0.99650000000000005</c:v>
                </c:pt>
                <c:pt idx="8">
                  <c:v>0.99650000000000005</c:v>
                </c:pt>
                <c:pt idx="9">
                  <c:v>0.99650000000000005</c:v>
                </c:pt>
                <c:pt idx="10">
                  <c:v>0.99650000000000005</c:v>
                </c:pt>
                <c:pt idx="11">
                  <c:v>0.99650000000000005</c:v>
                </c:pt>
                <c:pt idx="12">
                  <c:v>0.99650000000000005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49888"/>
        <c:axId val="116548352"/>
      </c:lineChart>
      <c:dateAx>
        <c:axId val="11654502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546560"/>
        <c:crosses val="autoZero"/>
        <c:auto val="1"/>
        <c:lblOffset val="100"/>
        <c:baseTimeUnit val="months"/>
      </c:dateAx>
      <c:valAx>
        <c:axId val="116546560"/>
        <c:scaling>
          <c:orientation val="minMax"/>
          <c:max val="1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6545024"/>
        <c:crosses val="autoZero"/>
        <c:crossBetween val="between"/>
        <c:majorUnit val="2"/>
      </c:valAx>
      <c:valAx>
        <c:axId val="116548352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16549888"/>
        <c:crosses val="max"/>
        <c:crossBetween val="between"/>
      </c:valAx>
      <c:dateAx>
        <c:axId val="11654988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548352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Backlog &amp; TAT Compliance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Open'!$B$178</c:f>
              <c:strCache>
                <c:ptCount val="1"/>
                <c:pt idx="0">
                  <c:v>Backlog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Open'!$C$178:$O$178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1664</c:v>
                </c:pt>
                <c:pt idx="7">
                  <c:v>0</c:v>
                </c:pt>
                <c:pt idx="8">
                  <c:v>14</c:v>
                </c:pt>
                <c:pt idx="9">
                  <c:v>24</c:v>
                </c:pt>
                <c:pt idx="10">
                  <c:v>19</c:v>
                </c:pt>
                <c:pt idx="11">
                  <c:v>13</c:v>
                </c:pt>
                <c:pt idx="12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577408"/>
        <c:axId val="116578944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Open'!$B$179</c:f>
              <c:strCache>
                <c:ptCount val="1"/>
                <c:pt idx="0">
                  <c:v>TAT Compliance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Open'!$C$179:$O$179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1597.44</c:v>
                </c:pt>
                <c:pt idx="7">
                  <c:v>0</c:v>
                </c:pt>
                <c:pt idx="8">
                  <c:v>14</c:v>
                </c:pt>
                <c:pt idx="9">
                  <c:v>24</c:v>
                </c:pt>
                <c:pt idx="10">
                  <c:v>19</c:v>
                </c:pt>
                <c:pt idx="11">
                  <c:v>13</c:v>
                </c:pt>
                <c:pt idx="12">
                  <c:v>13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6262784"/>
        <c:axId val="116261248"/>
      </c:lineChart>
      <c:dateAx>
        <c:axId val="116577408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578944"/>
        <c:crosses val="autoZero"/>
        <c:auto val="1"/>
        <c:lblOffset val="100"/>
        <c:baseTimeUnit val="months"/>
      </c:dateAx>
      <c:valAx>
        <c:axId val="116578944"/>
        <c:scaling>
          <c:orientation val="minMax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6577408"/>
        <c:crosses val="autoZero"/>
        <c:crossBetween val="between"/>
      </c:valAx>
      <c:valAx>
        <c:axId val="116261248"/>
        <c:scaling>
          <c:orientation val="minMax"/>
        </c:scaling>
        <c:delete val="0"/>
        <c:axPos val="r"/>
        <c:numFmt formatCode="0%" sourceLinked="0"/>
        <c:majorTickMark val="out"/>
        <c:minorTickMark val="none"/>
        <c:tickLblPos val="nextTo"/>
        <c:crossAx val="116262784"/>
        <c:crosses val="max"/>
        <c:crossBetween val="between"/>
      </c:valAx>
      <c:dateAx>
        <c:axId val="1162627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261248"/>
        <c:crossesAt val="0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24 Hr Query Resolution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Open'!$B$172</c:f>
              <c:strCache>
                <c:ptCount val="1"/>
                <c:pt idx="0">
                  <c:v>Total No. Of Helpline Queries</c:v>
                </c:pt>
              </c:strCache>
            </c:strRef>
          </c:tx>
          <c:invertIfNegative val="0"/>
          <c:dLbls>
            <c:spPr>
              <a:solidFill>
                <a:schemeClr val="tx2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Open'!$C$172:$O$172</c:f>
              <c:numCache>
                <c:formatCode>_(* #,##0_);_(* \(#,##0\);_(* "-"??_);_(@_)</c:formatCode>
                <c:ptCount val="1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Open'!$B$173</c:f>
              <c:strCache>
                <c:ptCount val="1"/>
                <c:pt idx="0">
                  <c:v>24Hrs Resolution</c:v>
                </c:pt>
              </c:strCache>
            </c:strRef>
          </c:tx>
          <c:invertIfNegative val="0"/>
          <c:dLbls>
            <c:spPr>
              <a:solidFill>
                <a:schemeClr val="accent6">
                  <a:lumMod val="60000"/>
                  <a:lumOff val="4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Open'!$C$173:$O$173</c:f>
              <c:numCache>
                <c:formatCode>_(* #,##0_);_(* \(#,##0\);_(* "-"??_);_(@_)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0.99643626552841924</c:v>
                </c:pt>
                <c:pt idx="7">
                  <c:v>0.99611542177555101</c:v>
                </c:pt>
                <c:pt idx="8">
                  <c:v>0.99539214139182575</c:v>
                </c:pt>
                <c:pt idx="9">
                  <c:v>0.99662152208287091</c:v>
                </c:pt>
                <c:pt idx="10">
                  <c:v>0.99779976281131011</c:v>
                </c:pt>
                <c:pt idx="11">
                  <c:v>0.9977375003107829</c:v>
                </c:pt>
                <c:pt idx="12">
                  <c:v>0.99777074077575068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6300032"/>
        <c:axId val="116318208"/>
      </c:barChart>
      <c:lineChart>
        <c:grouping val="standard"/>
        <c:varyColors val="0"/>
        <c:ser>
          <c:idx val="2"/>
          <c:order val="2"/>
          <c:tx>
            <c:strRef>
              <c:f>'Dashboard Console - Graphs Open'!$B$174</c:f>
              <c:strCache>
                <c:ptCount val="1"/>
                <c:pt idx="0">
                  <c:v>% 24Hr Resolution</c:v>
                </c:pt>
              </c:strCache>
            </c:strRef>
          </c:tx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'Dashboard Console - Graphs Open'!$C$174:$O$174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21280"/>
        <c:axId val="116319744"/>
      </c:lineChart>
      <c:dateAx>
        <c:axId val="11630003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318208"/>
        <c:crosses val="autoZero"/>
        <c:auto val="1"/>
        <c:lblOffset val="100"/>
        <c:baseTimeUnit val="months"/>
      </c:dateAx>
      <c:valAx>
        <c:axId val="116318208"/>
        <c:scaling>
          <c:orientation val="minMax"/>
          <c:max val="20"/>
        </c:scaling>
        <c:delete val="0"/>
        <c:axPos val="l"/>
        <c:numFmt formatCode="_(* #,##0_);_(* \(#,##0\);_(* &quot;-&quot;??_);_(@_)" sourceLinked="1"/>
        <c:majorTickMark val="out"/>
        <c:minorTickMark val="none"/>
        <c:tickLblPos val="nextTo"/>
        <c:crossAx val="116300032"/>
        <c:crosses val="autoZero"/>
        <c:crossBetween val="between"/>
        <c:majorUnit val="5"/>
      </c:valAx>
      <c:valAx>
        <c:axId val="116319744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16321280"/>
        <c:crosses val="max"/>
        <c:crossBetween val="between"/>
      </c:valAx>
      <c:catAx>
        <c:axId val="116321280"/>
        <c:scaling>
          <c:orientation val="minMax"/>
        </c:scaling>
        <c:delete val="1"/>
        <c:axPos val="b"/>
        <c:majorTickMark val="out"/>
        <c:minorTickMark val="none"/>
        <c:tickLblPos val="none"/>
        <c:crossAx val="116319744"/>
        <c:crosses val="autoZero"/>
        <c:auto val="1"/>
        <c:lblAlgn val="ctr"/>
        <c:lblOffset val="100"/>
        <c:noMultiLvlLbl val="0"/>
      </c:cat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43" l="0.70000000000000062" r="0.70000000000000062" t="0.75000000000001243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Interday Volumes Flow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Open'!$B$183</c:f>
              <c:strCache>
                <c:ptCount val="1"/>
                <c:pt idx="0">
                  <c:v>Monday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Open'!$J$183:$O$183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1"/>
          <c:order val="1"/>
          <c:tx>
            <c:strRef>
              <c:f>'Dashboard Console - Graphs Open'!$B$184</c:f>
              <c:strCache>
                <c:ptCount val="1"/>
                <c:pt idx="0">
                  <c:v>Tuesday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Open'!$J$184:$O$184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2"/>
          <c:order val="2"/>
          <c:tx>
            <c:strRef>
              <c:f>'Dashboard Console - Graphs Open'!$B$185</c:f>
              <c:strCache>
                <c:ptCount val="1"/>
                <c:pt idx="0">
                  <c:v>Wednesday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Open'!$J$185:$O$185</c:f>
              <c:numCache>
                <c:formatCode>0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ser>
          <c:idx val="3"/>
          <c:order val="3"/>
          <c:tx>
            <c:strRef>
              <c:f>'Dashboard Console - Graphs Open'!$B$186</c:f>
              <c:strCache>
                <c:ptCount val="1"/>
                <c:pt idx="0">
                  <c:v>Thursday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Open'!$J$186:$O$186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4"/>
          <c:order val="4"/>
          <c:tx>
            <c:strRef>
              <c:f>'Dashboard Console - Graphs Open'!$B$187</c:f>
              <c:strCache>
                <c:ptCount val="1"/>
                <c:pt idx="0">
                  <c:v>Friday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Open'!$J$187:$O$187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ser>
          <c:idx val="5"/>
          <c:order val="5"/>
          <c:tx>
            <c:strRef>
              <c:f>'Dashboard Console - Graphs Open'!$B$188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b="1"/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Open'!$J$2:$O$2</c:f>
              <c:numCache>
                <c:formatCode>[$-409]mmm\-yy;@</c:formatCode>
                <c:ptCount val="6"/>
                <c:pt idx="0">
                  <c:v>40695</c:v>
                </c:pt>
                <c:pt idx="1">
                  <c:v>40725</c:v>
                </c:pt>
                <c:pt idx="2">
                  <c:v>40756</c:v>
                </c:pt>
                <c:pt idx="3">
                  <c:v>40787</c:v>
                </c:pt>
                <c:pt idx="4">
                  <c:v>40817</c:v>
                </c:pt>
                <c:pt idx="5">
                  <c:v>40848</c:v>
                </c:pt>
              </c:numCache>
            </c:numRef>
          </c:cat>
          <c:val>
            <c:numRef>
              <c:f>'Dashboard Console - Graphs Open'!$J$188:$O$188</c:f>
              <c:numCache>
                <c:formatCode>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6360704"/>
        <c:axId val="116362240"/>
      </c:barChart>
      <c:dateAx>
        <c:axId val="116360704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362240"/>
        <c:crosses val="autoZero"/>
        <c:auto val="1"/>
        <c:lblOffset val="100"/>
        <c:baseTimeUnit val="months"/>
      </c:dateAx>
      <c:valAx>
        <c:axId val="116362240"/>
        <c:scaling>
          <c:orientation val="minMax"/>
          <c:max val="2000"/>
        </c:scaling>
        <c:delete val="0"/>
        <c:axPos val="l"/>
        <c:numFmt formatCode="0" sourceLinked="1"/>
        <c:majorTickMark val="out"/>
        <c:minorTickMark val="none"/>
        <c:tickLblPos val="nextTo"/>
        <c:crossAx val="116360704"/>
        <c:crosses val="autoZero"/>
        <c:crossBetween val="between"/>
        <c:majorUnit val="400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32" l="0.70000000000000062" r="0.70000000000000062" t="0.7500000000000123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Mandatory E-Learning Completion Rate</a:t>
            </a:r>
            <a:endParaRPr lang="en-US" sz="1400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Open'!$B$36</c:f>
              <c:strCache>
                <c:ptCount val="1"/>
                <c:pt idx="0">
                  <c:v>No Of Staff Not Completed</c:v>
                </c:pt>
              </c:strCache>
            </c:strRef>
          </c:tx>
          <c:invertIfNegative val="0"/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Open'!$C$36:$O$36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10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479872"/>
        <c:axId val="116481408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Open'!$B$37</c:f>
              <c:strCache>
                <c:ptCount val="1"/>
                <c:pt idx="0">
                  <c:v>Completion Rate %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Open'!$C$2:$O$2</c:f>
              <c:numCache>
                <c:formatCode>[$-409]mmm\-yy;@</c:formatCode>
                <c:ptCount val="13"/>
                <c:pt idx="0">
                  <c:v>40483</c:v>
                </c:pt>
                <c:pt idx="1">
                  <c:v>40513</c:v>
                </c:pt>
                <c:pt idx="2">
                  <c:v>40544</c:v>
                </c:pt>
                <c:pt idx="3">
                  <c:v>40575</c:v>
                </c:pt>
                <c:pt idx="4">
                  <c:v>40603</c:v>
                </c:pt>
                <c:pt idx="5">
                  <c:v>40634</c:v>
                </c:pt>
                <c:pt idx="6">
                  <c:v>40664</c:v>
                </c:pt>
                <c:pt idx="7">
                  <c:v>40695</c:v>
                </c:pt>
                <c:pt idx="8">
                  <c:v>40725</c:v>
                </c:pt>
                <c:pt idx="9">
                  <c:v>40756</c:v>
                </c:pt>
                <c:pt idx="10">
                  <c:v>40787</c:v>
                </c:pt>
                <c:pt idx="11">
                  <c:v>40817</c:v>
                </c:pt>
                <c:pt idx="12">
                  <c:v>40848</c:v>
                </c:pt>
              </c:numCache>
            </c:numRef>
          </c:cat>
          <c:val>
            <c:numRef>
              <c:f>'Dashboard Console - Graphs Open'!$C$37:$O$37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0.98529411764705888</c:v>
                </c:pt>
                <c:pt idx="7">
                  <c:v>0.95652173913043481</c:v>
                </c:pt>
                <c:pt idx="8">
                  <c:v>0.98550724637681164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05216"/>
        <c:axId val="116503680"/>
      </c:lineChart>
      <c:dateAx>
        <c:axId val="11647987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481408"/>
        <c:crosses val="autoZero"/>
        <c:auto val="1"/>
        <c:lblOffset val="100"/>
        <c:baseTimeUnit val="months"/>
      </c:dateAx>
      <c:valAx>
        <c:axId val="116481408"/>
        <c:scaling>
          <c:orientation val="minMax"/>
          <c:max val="5"/>
        </c:scaling>
        <c:delete val="0"/>
        <c:axPos val="l"/>
        <c:numFmt formatCode="General" sourceLinked="1"/>
        <c:majorTickMark val="out"/>
        <c:minorTickMark val="none"/>
        <c:tickLblPos val="nextTo"/>
        <c:crossAx val="116479872"/>
        <c:crosses val="autoZero"/>
        <c:crossBetween val="between"/>
        <c:majorUnit val="1"/>
      </c:valAx>
      <c:valAx>
        <c:axId val="116503680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16505216"/>
        <c:crosses val="max"/>
        <c:crossBetween val="between"/>
      </c:valAx>
      <c:dateAx>
        <c:axId val="11650521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503680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32" l="0.70000000000000062" r="0.70000000000000062" t="0.75000000000001232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Staff Turnover</a:t>
            </a:r>
            <a:endParaRPr lang="en-GB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Console - Graphs Open'!$B$192</c:f>
              <c:strCache>
                <c:ptCount val="1"/>
                <c:pt idx="0">
                  <c:v>Monthly Turnover</c:v>
                </c:pt>
              </c:strCache>
            </c:strRef>
          </c:tx>
          <c:invertIfNegative val="0"/>
          <c:cat>
            <c:numRef>
              <c:f>'Dashboard Console - Graphs Open'!$D$2:$O$2</c:f>
              <c:numCache>
                <c:formatCode>[$-409]mmm\-yy;@</c:formatCode>
                <c:ptCount val="12"/>
                <c:pt idx="0">
                  <c:v>40513</c:v>
                </c:pt>
                <c:pt idx="1">
                  <c:v>40544</c:v>
                </c:pt>
                <c:pt idx="2">
                  <c:v>40575</c:v>
                </c:pt>
                <c:pt idx="3">
                  <c:v>40603</c:v>
                </c:pt>
                <c:pt idx="4">
                  <c:v>40634</c:v>
                </c:pt>
                <c:pt idx="5">
                  <c:v>40664</c:v>
                </c:pt>
                <c:pt idx="6">
                  <c:v>40695</c:v>
                </c:pt>
                <c:pt idx="7">
                  <c:v>40725</c:v>
                </c:pt>
                <c:pt idx="8">
                  <c:v>40756</c:v>
                </c:pt>
                <c:pt idx="9">
                  <c:v>40787</c:v>
                </c:pt>
                <c:pt idx="10">
                  <c:v>40817</c:v>
                </c:pt>
                <c:pt idx="11">
                  <c:v>40848</c:v>
                </c:pt>
              </c:numCache>
            </c:numRef>
          </c:cat>
          <c:val>
            <c:numRef>
              <c:f>'Dashboard Console - Graphs Open'!$D$192:$O$192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3199</c:v>
                </c:pt>
                <c:pt idx="7">
                  <c:v>2541</c:v>
                </c:pt>
                <c:pt idx="8">
                  <c:v>2587</c:v>
                </c:pt>
                <c:pt idx="9">
                  <c:v>2541</c:v>
                </c:pt>
                <c:pt idx="10">
                  <c:v>2135</c:v>
                </c:pt>
                <c:pt idx="11">
                  <c:v>2230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864512"/>
        <c:axId val="116866048"/>
      </c:barChart>
      <c:lineChart>
        <c:grouping val="standard"/>
        <c:varyColors val="0"/>
        <c:ser>
          <c:idx val="1"/>
          <c:order val="1"/>
          <c:tx>
            <c:strRef>
              <c:f>'Dashboard Console - Graphs Open'!$B$194</c:f>
              <c:strCache>
                <c:ptCount val="1"/>
                <c:pt idx="0">
                  <c:v>Attrition Rate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pPr>
              <a:solidFill>
                <a:srgbClr val="FFFF00"/>
              </a:solidFill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'Dashboard Console - Graphs Open'!$D$2:$O$2</c:f>
              <c:numCache>
                <c:formatCode>[$-409]mmm\-yy;@</c:formatCode>
                <c:ptCount val="12"/>
                <c:pt idx="0">
                  <c:v>40513</c:v>
                </c:pt>
                <c:pt idx="1">
                  <c:v>40544</c:v>
                </c:pt>
                <c:pt idx="2">
                  <c:v>40575</c:v>
                </c:pt>
                <c:pt idx="3">
                  <c:v>40603</c:v>
                </c:pt>
                <c:pt idx="4">
                  <c:v>40634</c:v>
                </c:pt>
                <c:pt idx="5">
                  <c:v>40664</c:v>
                </c:pt>
                <c:pt idx="6">
                  <c:v>40695</c:v>
                </c:pt>
                <c:pt idx="7">
                  <c:v>40725</c:v>
                </c:pt>
                <c:pt idx="8">
                  <c:v>40756</c:v>
                </c:pt>
                <c:pt idx="9">
                  <c:v>40787</c:v>
                </c:pt>
                <c:pt idx="10">
                  <c:v>40817</c:v>
                </c:pt>
                <c:pt idx="11">
                  <c:v>40848</c:v>
                </c:pt>
              </c:numCache>
            </c:numRef>
          </c:cat>
          <c:val>
            <c:numRef>
              <c:f>'Dashboard Console - Graphs Open'!$D$194:$O$194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13777</c:v>
                </c:pt>
                <c:pt idx="7">
                  <c:v>11811</c:v>
                </c:pt>
                <c:pt idx="8">
                  <c:v>12288</c:v>
                </c:pt>
                <c:pt idx="9">
                  <c:v>10981</c:v>
                </c:pt>
                <c:pt idx="10">
                  <c:v>10024</c:v>
                </c:pt>
                <c:pt idx="11">
                  <c:v>10423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81664"/>
        <c:axId val="116880128"/>
      </c:lineChart>
      <c:dateAx>
        <c:axId val="116864512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6866048"/>
        <c:crosses val="autoZero"/>
        <c:auto val="1"/>
        <c:lblOffset val="100"/>
        <c:baseTimeUnit val="months"/>
      </c:dateAx>
      <c:valAx>
        <c:axId val="116866048"/>
        <c:scaling>
          <c:orientation val="minMax"/>
          <c:max val="5"/>
        </c:scaling>
        <c:delete val="0"/>
        <c:axPos val="l"/>
        <c:numFmt formatCode="0" sourceLinked="1"/>
        <c:majorTickMark val="out"/>
        <c:minorTickMark val="none"/>
        <c:tickLblPos val="nextTo"/>
        <c:crossAx val="116864512"/>
        <c:crosses val="autoZero"/>
        <c:crossBetween val="between"/>
        <c:majorUnit val="1"/>
      </c:valAx>
      <c:valAx>
        <c:axId val="1168801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extTo"/>
        <c:crossAx val="116881664"/>
        <c:crosses val="max"/>
        <c:crossBetween val="between"/>
      </c:valAx>
      <c:dateAx>
        <c:axId val="11688166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6880128"/>
        <c:crosses val="autoZero"/>
        <c:auto val="1"/>
        <c:lblOffset val="100"/>
        <c:baseTimeUnit val="months"/>
      </c:date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000000000001221" l="0.70000000000000062" r="0.70000000000000062" t="0.75000000000001221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Intraday Volumes Flow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'Transaction Flow'!$B$5</c:f>
              <c:strCache>
                <c:ptCount val="1"/>
                <c:pt idx="0">
                  <c:v>8:01am - 11am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sz="11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'Transaction Flow'!$C$4:$G$4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'Transaction Flow'!$C$5:$G$5</c:f>
              <c:numCache>
                <c:formatCode>General</c:formatCode>
                <c:ptCount val="5"/>
                <c:pt idx="0">
                  <c:v>34</c:v>
                </c:pt>
                <c:pt idx="3">
                  <c:v>4</c:v>
                </c:pt>
              </c:numCache>
            </c:numRef>
          </c:val>
        </c:ser>
        <c:ser>
          <c:idx val="1"/>
          <c:order val="1"/>
          <c:tx>
            <c:strRef>
              <c:f>'Transaction Flow'!$B$6</c:f>
              <c:strCache>
                <c:ptCount val="1"/>
                <c:pt idx="0">
                  <c:v>11:01am - 2pm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'Transaction Flow'!$C$4:$G$4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'Transaction Flow'!$C$6:$G$6</c:f>
              <c:numCache>
                <c:formatCode>General</c:formatCode>
                <c:ptCount val="5"/>
                <c:pt idx="2">
                  <c:v>4</c:v>
                </c:pt>
                <c:pt idx="3">
                  <c:v>4</c:v>
                </c:pt>
              </c:numCache>
            </c:numRef>
          </c:val>
        </c:ser>
        <c:ser>
          <c:idx val="2"/>
          <c:order val="2"/>
          <c:tx>
            <c:strRef>
              <c:f>'Transaction Flow'!$B$7</c:f>
              <c:strCache>
                <c:ptCount val="1"/>
                <c:pt idx="0">
                  <c:v>2:01pm - 4:00pm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'Transaction Flow'!$C$4:$G$4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'Transaction Flow'!$C$7:$G$7</c:f>
              <c:numCache>
                <c:formatCode>General</c:formatCode>
                <c:ptCount val="5"/>
                <c:pt idx="0">
                  <c:v>34</c:v>
                </c:pt>
                <c:pt idx="1">
                  <c:v>34</c:v>
                </c:pt>
                <c:pt idx="4">
                  <c:v>44</c:v>
                </c:pt>
              </c:numCache>
            </c:numRef>
          </c:val>
        </c:ser>
        <c:ser>
          <c:idx val="3"/>
          <c:order val="3"/>
          <c:tx>
            <c:strRef>
              <c:f>'Transaction Flow'!$B$8</c:f>
              <c:strCache>
                <c:ptCount val="1"/>
                <c:pt idx="0">
                  <c:v>After 4pm</c:v>
                </c:pt>
              </c:strCache>
            </c:strRef>
          </c:tx>
          <c:invertIfNegative val="0"/>
          <c:dLbls>
            <c:txPr>
              <a:bodyPr rot="-5400000" vert="horz"/>
              <a:lstStyle/>
              <a:p>
                <a:pPr>
                  <a:defRPr sz="120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'Transaction Flow'!$C$4:$G$4</c:f>
              <c:strCache>
                <c:ptCount val="5"/>
                <c:pt idx="0">
                  <c:v>Monday</c:v>
                </c:pt>
                <c:pt idx="1">
                  <c:v>Tuesday</c:v>
                </c:pt>
                <c:pt idx="2">
                  <c:v>Wednesday</c:v>
                </c:pt>
                <c:pt idx="3">
                  <c:v>Thursday</c:v>
                </c:pt>
                <c:pt idx="4">
                  <c:v>Friday</c:v>
                </c:pt>
              </c:strCache>
            </c:strRef>
          </c:cat>
          <c:val>
            <c:numRef>
              <c:f>'Transaction Flow'!$C$8:$G$8</c:f>
              <c:numCache>
                <c:formatCode>General</c:formatCode>
                <c:ptCount val="5"/>
                <c:pt idx="3">
                  <c:v>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4490752"/>
        <c:axId val="114496640"/>
      </c:barChart>
      <c:catAx>
        <c:axId val="114490752"/>
        <c:scaling>
          <c:orientation val="minMax"/>
        </c:scaling>
        <c:delete val="0"/>
        <c:axPos val="b"/>
        <c:majorTickMark val="none"/>
        <c:minorTickMark val="none"/>
        <c:tickLblPos val="nextTo"/>
        <c:crossAx val="114496640"/>
        <c:crosses val="autoZero"/>
        <c:auto val="1"/>
        <c:lblAlgn val="ctr"/>
        <c:lblOffset val="100"/>
        <c:noMultiLvlLbl val="0"/>
      </c:catAx>
      <c:valAx>
        <c:axId val="114496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14490752"/>
        <c:crosses val="autoZero"/>
        <c:crossBetween val="between"/>
      </c:valAx>
    </c:plotArea>
    <c:legend>
      <c:legendPos val="t"/>
      <c:layout/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u="none" strike="noStrike" baseline="0"/>
              <a:t>Block Leave Management 2012</a:t>
            </a:r>
            <a:endParaRPr lang="en-US" sz="1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4.0240627838084013E-2"/>
          <c:y val="0.34264586454093843"/>
          <c:w val="0.95086542966194576"/>
          <c:h val="0.555993263054200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'Leave Mgnt &amp; Trainin'!$B$21</c:f>
              <c:strCache>
                <c:ptCount val="1"/>
                <c:pt idx="0">
                  <c:v>Cumm. Staff Completed</c:v>
                </c:pt>
              </c:strCache>
            </c:strRef>
          </c:tx>
          <c:invertIfNegative val="0"/>
          <c:dLbls>
            <c:spPr>
              <a:solidFill>
                <a:schemeClr val="accent5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Trainin'!$A$21:$W$21</c:f>
              <c:numCache>
                <c:formatCode>General</c:formatCode>
                <c:ptCount val="23"/>
                <c:pt idx="1">
                  <c:v>0</c:v>
                </c:pt>
                <c:pt idx="10">
                  <c:v>0</c:v>
                </c:pt>
                <c:pt idx="11">
                  <c:v>4</c:v>
                </c:pt>
                <c:pt idx="12">
                  <c:v>13</c:v>
                </c:pt>
                <c:pt idx="13">
                  <c:v>41</c:v>
                </c:pt>
                <c:pt idx="14">
                  <c:v>41</c:v>
                </c:pt>
                <c:pt idx="15">
                  <c:v>41</c:v>
                </c:pt>
                <c:pt idx="16">
                  <c:v>41</c:v>
                </c:pt>
                <c:pt idx="17">
                  <c:v>41</c:v>
                </c:pt>
                <c:pt idx="18">
                  <c:v>41</c:v>
                </c:pt>
                <c:pt idx="19">
                  <c:v>41</c:v>
                </c:pt>
                <c:pt idx="20">
                  <c:v>41</c:v>
                </c:pt>
                <c:pt idx="21">
                  <c:v>41</c:v>
                </c:pt>
                <c:pt idx="22">
                  <c:v>3</c:v>
                </c:pt>
              </c:numCache>
            </c:numRef>
          </c:val>
        </c:ser>
        <c:ser>
          <c:idx val="1"/>
          <c:order val="1"/>
          <c:tx>
            <c:strRef>
              <c:f>'Leave Mgnt &amp; Trainin'!$B$22</c:f>
              <c:strCache>
                <c:ptCount val="1"/>
                <c:pt idx="0">
                  <c:v>Staff Not Completed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spPr>
              <a:solidFill>
                <a:schemeClr val="accent6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Trainin'!$W$22:$AA$22</c:f>
              <c:numCache>
                <c:formatCode>General</c:formatCode>
                <c:ptCount val="5"/>
                <c:pt idx="0">
                  <c:v>70</c:v>
                </c:pt>
                <c:pt idx="1">
                  <c:v>68</c:v>
                </c:pt>
                <c:pt idx="2">
                  <c:v>60</c:v>
                </c:pt>
                <c:pt idx="3">
                  <c:v>52</c:v>
                </c:pt>
                <c:pt idx="4">
                  <c:v>54</c:v>
                </c:pt>
              </c:numCache>
            </c:numRef>
          </c:val>
        </c:ser>
        <c:ser>
          <c:idx val="3"/>
          <c:order val="3"/>
          <c:tx>
            <c:strRef>
              <c:f>'Leave Mgnt &amp; Trainin'!$B$24</c:f>
              <c:strCache>
                <c:ptCount val="1"/>
                <c:pt idx="0">
                  <c:v>Block Leave Calendar</c:v>
                </c:pt>
              </c:strCache>
            </c:strRef>
          </c:tx>
          <c:invertIfNegative val="0"/>
          <c:dLbls>
            <c:spPr>
              <a:solidFill>
                <a:schemeClr val="accent4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Trainin'!$W$24:$AA$24</c:f>
              <c:numCache>
                <c:formatCode>General</c:formatCode>
                <c:ptCount val="5"/>
                <c:pt idx="0">
                  <c:v>2</c:v>
                </c:pt>
                <c:pt idx="1">
                  <c:v>6</c:v>
                </c:pt>
                <c:pt idx="2">
                  <c:v>21</c:v>
                </c:pt>
                <c:pt idx="3">
                  <c:v>25</c:v>
                </c:pt>
                <c:pt idx="4">
                  <c:v>19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4544000"/>
        <c:axId val="114648192"/>
      </c:barChart>
      <c:lineChart>
        <c:grouping val="standard"/>
        <c:varyColors val="0"/>
        <c:ser>
          <c:idx val="2"/>
          <c:order val="2"/>
          <c:tx>
            <c:strRef>
              <c:f>'Leave Mgnt &amp; Trainin'!$B$23</c:f>
              <c:strCache>
                <c:ptCount val="1"/>
                <c:pt idx="0">
                  <c:v>Cumm. % No. Of Staff Completed</c:v>
                </c:pt>
              </c:strCache>
            </c:strRef>
          </c:tx>
          <c:marker>
            <c:symbol val="none"/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Trainin'!$W$23:$AA$23</c:f>
              <c:numCache>
                <c:formatCode>0%</c:formatCode>
                <c:ptCount val="5"/>
                <c:pt idx="0">
                  <c:v>4.1095890410958902E-2</c:v>
                </c:pt>
                <c:pt idx="1">
                  <c:v>6.8493150684931503E-2</c:v>
                </c:pt>
                <c:pt idx="2">
                  <c:v>0.1891891891891892</c:v>
                </c:pt>
                <c:pt idx="3">
                  <c:v>0.30666666666666664</c:v>
                </c:pt>
                <c:pt idx="4">
                  <c:v>0.29870129870129869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55616"/>
        <c:axId val="114649728"/>
      </c:lineChart>
      <c:dateAx>
        <c:axId val="114544000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crossAx val="114648192"/>
        <c:crosses val="autoZero"/>
        <c:auto val="1"/>
        <c:lblOffset val="100"/>
        <c:baseTimeUnit val="months"/>
      </c:dateAx>
      <c:valAx>
        <c:axId val="11464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crossAx val="114544000"/>
        <c:crosses val="autoZero"/>
        <c:crossBetween val="between"/>
        <c:majorUnit val="20"/>
      </c:valAx>
      <c:valAx>
        <c:axId val="114649728"/>
        <c:scaling>
          <c:orientation val="minMax"/>
        </c:scaling>
        <c:delete val="0"/>
        <c:axPos val="r"/>
        <c:numFmt formatCode="0%" sourceLinked="1"/>
        <c:majorTickMark val="out"/>
        <c:minorTickMark val="none"/>
        <c:tickLblPos val="none"/>
        <c:crossAx val="114655616"/>
        <c:crosses val="max"/>
        <c:crossBetween val="between"/>
      </c:valAx>
      <c:dateAx>
        <c:axId val="114655616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4649728"/>
        <c:crosses val="autoZero"/>
        <c:auto val="1"/>
        <c:lblOffset val="100"/>
        <c:baseTimeUnit val="months"/>
      </c:dateAx>
    </c:plotArea>
    <c:legend>
      <c:legendPos val="t"/>
      <c:layout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Leave Days entitlement vs. Days Taken - 2012</a:t>
            </a:r>
            <a:endParaRPr lang="en-GB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2.5509109966004001E-2"/>
          <c:y val="0.34609654915378385"/>
          <c:w val="0.93537983584610074"/>
          <c:h val="0.5278614128776264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'Leave Mgnt &amp; Trainin'!$B$13</c:f>
              <c:strCache>
                <c:ptCount val="1"/>
                <c:pt idx="0">
                  <c:v>Leave Days Taken in the Month</c:v>
                </c:pt>
              </c:strCache>
            </c:strRef>
          </c:tx>
          <c:spPr>
            <a:solidFill>
              <a:srgbClr val="00B050"/>
            </a:solidFill>
          </c:spPr>
          <c:invertIfNegative val="0"/>
          <c:dLbls>
            <c:dLbl>
              <c:idx val="0"/>
              <c:layout>
                <c:manualLayout>
                  <c:x val="-1.1722694582884373E-2"/>
                  <c:y val="-9.214095680040080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Trainin'!$W$13:$AA$13</c:f>
              <c:numCache>
                <c:formatCode>General</c:formatCode>
                <c:ptCount val="5"/>
                <c:pt idx="0">
                  <c:v>78</c:v>
                </c:pt>
                <c:pt idx="1">
                  <c:v>129</c:v>
                </c:pt>
                <c:pt idx="2">
                  <c:v>148</c:v>
                </c:pt>
                <c:pt idx="3">
                  <c:v>135</c:v>
                </c:pt>
              </c:numCache>
            </c:numRef>
          </c:val>
        </c:ser>
        <c:ser>
          <c:idx val="3"/>
          <c:order val="3"/>
          <c:tx>
            <c:strRef>
              <c:f>'Leave Mgnt &amp; Trainin'!$B$14</c:f>
              <c:strCache>
                <c:ptCount val="1"/>
                <c:pt idx="0">
                  <c:v>Unplanned Leave (e.g. Sick leave) 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dLbls>
            <c:dLbl>
              <c:idx val="1"/>
              <c:layout>
                <c:manualLayout>
                  <c:x val="9.7689121524036446E-3"/>
                  <c:y val="3.646931814966499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</c:dLbl>
            <c:spPr>
              <a:solidFill>
                <a:schemeClr val="accent2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Trainin'!$W$14:$AA$14</c:f>
              <c:numCache>
                <c:formatCode>General</c:formatCode>
                <c:ptCount val="5"/>
                <c:pt idx="0">
                  <c:v>33</c:v>
                </c:pt>
                <c:pt idx="1">
                  <c:v>3</c:v>
                </c:pt>
                <c:pt idx="2">
                  <c:v>20</c:v>
                </c:pt>
                <c:pt idx="3">
                  <c:v>22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327744"/>
        <c:axId val="117329280"/>
      </c:barChart>
      <c:lineChart>
        <c:grouping val="standard"/>
        <c:varyColors val="0"/>
        <c:ser>
          <c:idx val="0"/>
          <c:order val="0"/>
          <c:tx>
            <c:strRef>
              <c:f>'Leave Mgnt &amp; Trainin'!$B$12</c:f>
              <c:strCache>
                <c:ptCount val="1"/>
                <c:pt idx="0">
                  <c:v>Monthly Leave Days Entitled(Cumm)</c:v>
                </c:pt>
              </c:strCache>
            </c:strRef>
          </c:tx>
          <c:dLbls>
            <c:spPr>
              <a:solidFill>
                <a:schemeClr val="accent1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05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Trainin'!$W$12:$AA$12</c:f>
              <c:numCache>
                <c:formatCode>_(* #,##0_);_(* \(#,##0\);_(* "-"??_);_(@_)</c:formatCode>
                <c:ptCount val="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27744"/>
        <c:axId val="117329280"/>
      </c:lineChart>
      <c:lineChart>
        <c:grouping val="standard"/>
        <c:varyColors val="0"/>
        <c:ser>
          <c:idx val="2"/>
          <c:order val="2"/>
          <c:tx>
            <c:strRef>
              <c:f>'Leave Mgnt &amp; Trainin'!$B$17</c:f>
              <c:strCache>
                <c:ptCount val="1"/>
                <c:pt idx="0">
                  <c:v>% Days Taken</c:v>
                </c:pt>
              </c:strCache>
            </c:strRef>
          </c:tx>
          <c:marker>
            <c:spPr>
              <a:solidFill>
                <a:srgbClr val="FF0000"/>
              </a:solidFill>
            </c:spPr>
          </c:marker>
          <c:dLbls>
            <c:spPr>
              <a:solidFill>
                <a:schemeClr val="accent6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Trainin'!$W$17:$AA$17</c:f>
              <c:numCache>
                <c:formatCode>0%</c:formatCode>
                <c:ptCount val="5"/>
                <c:pt idx="0">
                  <c:v>3.9156626506024098E-2</c:v>
                </c:pt>
                <c:pt idx="1">
                  <c:v>0.10391566265060241</c:v>
                </c:pt>
                <c:pt idx="2">
                  <c:v>0.17821285140562249</c:v>
                </c:pt>
                <c:pt idx="3">
                  <c:v>0.24598393574297189</c:v>
                </c:pt>
                <c:pt idx="4">
                  <c:v>0.24598393574297189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57184"/>
        <c:axId val="117355648"/>
      </c:lineChart>
      <c:dateAx>
        <c:axId val="11732774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crossAx val="117329280"/>
        <c:crosses val="autoZero"/>
        <c:auto val="1"/>
        <c:lblOffset val="100"/>
        <c:baseTimeUnit val="months"/>
      </c:dateAx>
      <c:valAx>
        <c:axId val="117329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one"/>
        <c:crossAx val="117327744"/>
        <c:crosses val="autoZero"/>
        <c:crossBetween val="between"/>
      </c:valAx>
      <c:valAx>
        <c:axId val="117355648"/>
        <c:scaling>
          <c:orientation val="minMax"/>
          <c:max val="0.60000000000000064"/>
        </c:scaling>
        <c:delete val="0"/>
        <c:axPos val="r"/>
        <c:numFmt formatCode="0%" sourceLinked="1"/>
        <c:majorTickMark val="out"/>
        <c:minorTickMark val="none"/>
        <c:tickLblPos val="nextTo"/>
        <c:crossAx val="117357184"/>
        <c:crosses val="max"/>
        <c:crossBetween val="between"/>
      </c:valAx>
      <c:dateAx>
        <c:axId val="1173571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7355648"/>
        <c:crosses val="autoZero"/>
        <c:auto val="1"/>
        <c:lblOffset val="100"/>
        <c:baseTimeUnit val="months"/>
        <c:majorUnit val="1"/>
        <c:minorUnit val="1"/>
      </c:dateAx>
    </c:plotArea>
    <c:legend>
      <c:legendPos val="t"/>
      <c:legendEntry>
        <c:idx val="2"/>
        <c:txPr>
          <a:bodyPr/>
          <a:lstStyle/>
          <a:p>
            <a:pPr>
              <a:defRPr sz="800" b="1"/>
            </a:pPr>
            <a:endParaRPr lang="en-US"/>
          </a:p>
        </c:txPr>
      </c:legendEntry>
      <c:layout>
        <c:manualLayout>
          <c:xMode val="edge"/>
          <c:yMode val="edge"/>
          <c:x val="3.6829987567117424E-2"/>
          <c:y val="0.12549380660411238"/>
          <c:w val="0.91324247118939761"/>
          <c:h val="0.12952515484396621"/>
        </c:manualLayout>
      </c:layout>
      <c:overlay val="0"/>
      <c:txPr>
        <a:bodyPr/>
        <a:lstStyle/>
        <a:p>
          <a:pPr>
            <a:defRPr sz="800" b="1"/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/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/>
            </a:pPr>
            <a:r>
              <a:rPr lang="en-US" sz="1400" b="1" i="0" baseline="0"/>
              <a:t>Training Hours  - 2012</a:t>
            </a:r>
            <a:endParaRPr lang="en-US" sz="1400"/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'Leave Mgnt &amp; Trainin'!$B$26</c:f>
              <c:strCache>
                <c:ptCount val="1"/>
                <c:pt idx="0">
                  <c:v>Training Hours (Monthly)</c:v>
                </c:pt>
              </c:strCache>
            </c:strRef>
          </c:tx>
          <c:invertIfNegative val="0"/>
          <c:dLbls>
            <c:spPr>
              <a:solidFill>
                <a:schemeClr val="tx2">
                  <a:lumMod val="20000"/>
                  <a:lumOff val="80000"/>
                </a:schemeClr>
              </a:solidFill>
            </c:spPr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Trainin'!$W$26:$AA$26</c:f>
              <c:numCache>
                <c:formatCode>_(* #,##0_);_(* \(#,##0\);_(* "-"??_);_(@_)</c:formatCode>
                <c:ptCount val="5"/>
                <c:pt idx="0">
                  <c:v>74</c:v>
                </c:pt>
                <c:pt idx="1">
                  <c:v>134</c:v>
                </c:pt>
                <c:pt idx="2">
                  <c:v>200</c:v>
                </c:pt>
                <c:pt idx="3">
                  <c:v>200</c:v>
                </c:pt>
                <c:pt idx="4">
                  <c:v>300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7390336"/>
        <c:axId val="117420800"/>
      </c:barChart>
      <c:lineChart>
        <c:grouping val="standard"/>
        <c:varyColors val="0"/>
        <c:ser>
          <c:idx val="1"/>
          <c:order val="1"/>
          <c:tx>
            <c:strRef>
              <c:f>'Leave Mgnt &amp; Trainin'!$B$27</c:f>
              <c:strCache>
                <c:ptCount val="1"/>
                <c:pt idx="0">
                  <c:v>Training Hours Cumulative 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triangle"/>
            <c:size val="9"/>
            <c:spPr>
              <a:solidFill>
                <a:srgbClr val="FFC000"/>
              </a:solidFill>
            </c:spPr>
          </c:marker>
          <c:dLbls>
            <c:spPr>
              <a:solidFill>
                <a:schemeClr val="accent3">
                  <a:lumMod val="60000"/>
                  <a:lumOff val="40000"/>
                </a:schemeClr>
              </a:solidFill>
            </c:spPr>
            <c:txPr>
              <a:bodyPr/>
              <a:lstStyle/>
              <a:p>
                <a:pPr>
                  <a:defRPr sz="1100" b="1"/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Trainin'!$W$27:$AA$27</c:f>
              <c:numCache>
                <c:formatCode>_(* #,##0_);_(* \(#,##0\);_(* "-"??_);_(@_)</c:formatCode>
                <c:ptCount val="5"/>
                <c:pt idx="0">
                  <c:v>74</c:v>
                </c:pt>
                <c:pt idx="1">
                  <c:v>208</c:v>
                </c:pt>
                <c:pt idx="2">
                  <c:v>408</c:v>
                </c:pt>
                <c:pt idx="3">
                  <c:v>608</c:v>
                </c:pt>
                <c:pt idx="4">
                  <c:v>908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'Leave Mgnt &amp; Trainin'!$B$28</c:f>
              <c:strCache>
                <c:ptCount val="1"/>
                <c:pt idx="0">
                  <c:v>Training Hours Cumulative Target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triangle"/>
            <c:size val="10"/>
            <c:spPr>
              <a:solidFill>
                <a:srgbClr val="FFC000"/>
              </a:solidFill>
            </c:spPr>
          </c:marker>
          <c:dLbls>
            <c:spPr>
              <a:solidFill>
                <a:schemeClr val="accent3">
                  <a:lumMod val="40000"/>
                  <a:lumOff val="60000"/>
                </a:schemeClr>
              </a:solidFill>
            </c:spPr>
            <c:txPr>
              <a:bodyPr/>
              <a:lstStyle/>
              <a:p>
                <a:pPr>
                  <a:defRPr sz="1200"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'Leave Mgnt &amp; Trainin'!$W$2:$AA$2</c:f>
              <c:numCache>
                <c:formatCode>[$-409]mmm\-yy;@</c:formatCode>
                <c:ptCount val="5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</c:numCache>
            </c:numRef>
          </c:cat>
          <c:val>
            <c:numRef>
              <c:f>'Leave Mgnt &amp; Trainin'!$W$28:$AA$28</c:f>
              <c:numCache>
                <c:formatCode>_(* #,##0_);_(* \(#,##0\);_(* "-"??_);_(@_)</c:formatCode>
                <c:ptCount val="5"/>
                <c:pt idx="0">
                  <c:v>256.66666666666669</c:v>
                </c:pt>
                <c:pt idx="1">
                  <c:v>513.33333333333337</c:v>
                </c:pt>
                <c:pt idx="2">
                  <c:v>770</c:v>
                </c:pt>
                <c:pt idx="3">
                  <c:v>1026.6666666666667</c:v>
                </c:pt>
                <c:pt idx="4">
                  <c:v>1283.3333333333335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24128"/>
        <c:axId val="117422336"/>
      </c:lineChart>
      <c:dateAx>
        <c:axId val="117390336"/>
        <c:scaling>
          <c:orientation val="minMax"/>
        </c:scaling>
        <c:delete val="0"/>
        <c:axPos val="b"/>
        <c:numFmt formatCode="[$-409]mmm\-yy;@" sourceLinked="1"/>
        <c:majorTickMark val="out"/>
        <c:minorTickMark val="none"/>
        <c:tickLblPos val="nextTo"/>
        <c:crossAx val="117420800"/>
        <c:crosses val="autoZero"/>
        <c:auto val="1"/>
        <c:lblOffset val="100"/>
        <c:baseTimeUnit val="months"/>
      </c:dateAx>
      <c:valAx>
        <c:axId val="11742080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one"/>
        <c:crossAx val="117390336"/>
        <c:crosses val="autoZero"/>
        <c:crossBetween val="between"/>
      </c:valAx>
      <c:valAx>
        <c:axId val="117422336"/>
        <c:scaling>
          <c:orientation val="minMax"/>
        </c:scaling>
        <c:delete val="0"/>
        <c:axPos val="r"/>
        <c:numFmt formatCode="_(* #,##0_);_(* \(#,##0\);_(* &quot;-&quot;??_);_(@_)" sourceLinked="1"/>
        <c:majorTickMark val="none"/>
        <c:minorTickMark val="none"/>
        <c:tickLblPos val="none"/>
        <c:crossAx val="117424128"/>
        <c:crosses val="max"/>
        <c:crossBetween val="between"/>
      </c:valAx>
      <c:dateAx>
        <c:axId val="117424128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one"/>
        <c:crossAx val="117422336"/>
        <c:crosses val="autoZero"/>
        <c:auto val="1"/>
        <c:lblOffset val="100"/>
        <c:baseTimeUnit val="months"/>
      </c:dateAx>
    </c:plotArea>
    <c:legend>
      <c:legendPos val="t"/>
      <c:layout>
        <c:manualLayout>
          <c:xMode val="edge"/>
          <c:yMode val="edge"/>
          <c:x val="4.7914492877854993E-2"/>
          <c:y val="0.12068839917215488"/>
          <c:w val="0.89999996715710961"/>
          <c:h val="8.3648825944968766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232" l="0.70000000000000062" r="0.70000000000000062" t="0.7500000000000123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'Capacity Forecast'!$C$5</c:f>
              <c:strCache>
                <c:ptCount val="1"/>
                <c:pt idx="0">
                  <c:v>Required FTE</c:v>
                </c:pt>
              </c:strCache>
            </c:strRef>
          </c:tx>
          <c:marker>
            <c:symbol val="none"/>
          </c:marker>
          <c:cat>
            <c:numRef>
              <c:f>'Capacity Forecast'!$D$4:$O$4</c:f>
              <c:numCache>
                <c:formatCode>mmm\-yy</c:formatCode>
                <c:ptCount val="12"/>
                <c:pt idx="0">
                  <c:v>41030</c:v>
                </c:pt>
                <c:pt idx="1">
                  <c:v>41061</c:v>
                </c:pt>
                <c:pt idx="2">
                  <c:v>41091</c:v>
                </c:pt>
                <c:pt idx="3">
                  <c:v>41122</c:v>
                </c:pt>
                <c:pt idx="4">
                  <c:v>41153</c:v>
                </c:pt>
                <c:pt idx="5">
                  <c:v>41183</c:v>
                </c:pt>
                <c:pt idx="6">
                  <c:v>41214</c:v>
                </c:pt>
                <c:pt idx="7">
                  <c:v>41244</c:v>
                </c:pt>
                <c:pt idx="8">
                  <c:v>41275</c:v>
                </c:pt>
                <c:pt idx="9">
                  <c:v>41306</c:v>
                </c:pt>
                <c:pt idx="10">
                  <c:v>41335</c:v>
                </c:pt>
                <c:pt idx="11">
                  <c:v>41366</c:v>
                </c:pt>
              </c:numCache>
            </c:numRef>
          </c:cat>
          <c:val>
            <c:numRef>
              <c:f>'Capacity Forecast'!$D$5:$O$5</c:f>
              <c:numCache>
                <c:formatCode>0.0</c:formatCode>
                <c:ptCount val="12"/>
                <c:pt idx="0">
                  <c:v>32.709580838323355</c:v>
                </c:pt>
                <c:pt idx="1">
                  <c:v>59.066866267465066</c:v>
                </c:pt>
                <c:pt idx="2">
                  <c:v>516.14770459081842</c:v>
                </c:pt>
                <c:pt idx="3">
                  <c:v>37.450099800399201</c:v>
                </c:pt>
                <c:pt idx="4">
                  <c:v>43.233532934131738</c:v>
                </c:pt>
                <c:pt idx="5">
                  <c:v>34.890219560878243</c:v>
                </c:pt>
                <c:pt idx="6">
                  <c:v>55.938123752495009</c:v>
                </c:pt>
                <c:pt idx="7">
                  <c:v>49.491017964071858</c:v>
                </c:pt>
                <c:pt idx="8">
                  <c:v>47.784431137724553</c:v>
                </c:pt>
                <c:pt idx="9">
                  <c:v>50.15469061876248</c:v>
                </c:pt>
                <c:pt idx="10">
                  <c:v>48.637724550898206</c:v>
                </c:pt>
                <c:pt idx="11">
                  <c:v>48.54291417165669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'Capacity Forecast'!$C$6</c:f>
              <c:strCache>
                <c:ptCount val="1"/>
                <c:pt idx="0">
                  <c:v>Actual FTE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'Capacity Forecast'!$D$4:$O$4</c:f>
              <c:numCache>
                <c:formatCode>mmm\-yy</c:formatCode>
                <c:ptCount val="12"/>
                <c:pt idx="0">
                  <c:v>41030</c:v>
                </c:pt>
                <c:pt idx="1">
                  <c:v>41061</c:v>
                </c:pt>
                <c:pt idx="2">
                  <c:v>41091</c:v>
                </c:pt>
                <c:pt idx="3">
                  <c:v>41122</c:v>
                </c:pt>
                <c:pt idx="4">
                  <c:v>41153</c:v>
                </c:pt>
                <c:pt idx="5">
                  <c:v>41183</c:v>
                </c:pt>
                <c:pt idx="6">
                  <c:v>41214</c:v>
                </c:pt>
                <c:pt idx="7">
                  <c:v>41244</c:v>
                </c:pt>
                <c:pt idx="8">
                  <c:v>41275</c:v>
                </c:pt>
                <c:pt idx="9">
                  <c:v>41306</c:v>
                </c:pt>
                <c:pt idx="10">
                  <c:v>41335</c:v>
                </c:pt>
                <c:pt idx="11">
                  <c:v>41366</c:v>
                </c:pt>
              </c:numCache>
            </c:numRef>
          </c:cat>
          <c:val>
            <c:numRef>
              <c:f>'Capacity Forecast'!$D$6:$O$6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04768"/>
        <c:axId val="116706304"/>
      </c:lineChart>
      <c:dateAx>
        <c:axId val="116704768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16706304"/>
        <c:crosses val="autoZero"/>
        <c:auto val="1"/>
        <c:lblOffset val="100"/>
        <c:baseTimeUnit val="months"/>
      </c:dateAx>
      <c:valAx>
        <c:axId val="1167063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16704768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tx2">
        <a:lumMod val="60000"/>
        <a:lumOff val="40000"/>
      </a:schemeClr>
    </a:solidFill>
  </c:spPr>
  <c:txPr>
    <a:bodyPr/>
    <a:lstStyle/>
    <a:p>
      <a:pPr>
        <a:defRPr sz="800" b="1">
          <a:solidFill>
            <a:schemeClr val="bg1"/>
          </a:solidFill>
        </a:defRPr>
      </a:pPr>
      <a:endParaRPr lang="en-US"/>
    </a:p>
  </c:txPr>
  <c:printSettings>
    <c:headerFooter/>
    <c:pageMargins b="0.75000000000001277" l="0.70000000000000062" r="0.70000000000000062" t="0.75000000000001277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'Capacity Forecast'!$C$36</c:f>
              <c:strCache>
                <c:ptCount val="1"/>
                <c:pt idx="0">
                  <c:v>Required FTE</c:v>
                </c:pt>
              </c:strCache>
            </c:strRef>
          </c:tx>
          <c:marker>
            <c:symbol val="none"/>
          </c:marker>
          <c:cat>
            <c:numRef>
              <c:f>'Capacity Forecast'!$D$29:$O$29</c:f>
              <c:numCache>
                <c:formatCode>mmm\-yy</c:formatCode>
                <c:ptCount val="12"/>
                <c:pt idx="0">
                  <c:v>41030</c:v>
                </c:pt>
                <c:pt idx="1">
                  <c:v>41061</c:v>
                </c:pt>
                <c:pt idx="2">
                  <c:v>41091</c:v>
                </c:pt>
                <c:pt idx="3">
                  <c:v>41122</c:v>
                </c:pt>
                <c:pt idx="4">
                  <c:v>41153</c:v>
                </c:pt>
                <c:pt idx="5">
                  <c:v>41183</c:v>
                </c:pt>
                <c:pt idx="6">
                  <c:v>41214</c:v>
                </c:pt>
                <c:pt idx="7">
                  <c:v>41244</c:v>
                </c:pt>
                <c:pt idx="8">
                  <c:v>41275</c:v>
                </c:pt>
                <c:pt idx="9">
                  <c:v>41306</c:v>
                </c:pt>
                <c:pt idx="10">
                  <c:v>41335</c:v>
                </c:pt>
                <c:pt idx="11">
                  <c:v>41366</c:v>
                </c:pt>
              </c:numCache>
            </c:numRef>
          </c:cat>
          <c:val>
            <c:numRef>
              <c:f>'Capacity Forecast'!$D$36:$O$36</c:f>
              <c:numCache>
                <c:formatCode>0.0</c:formatCode>
                <c:ptCount val="12"/>
                <c:pt idx="0">
                  <c:v>62.957616766467055</c:v>
                </c:pt>
                <c:pt idx="1">
                  <c:v>64.104862275449108</c:v>
                </c:pt>
                <c:pt idx="2">
                  <c:v>55.433233532934125</c:v>
                </c:pt>
                <c:pt idx="3">
                  <c:v>49.961269461077848</c:v>
                </c:pt>
                <c:pt idx="4">
                  <c:v>63.574095808383248</c:v>
                </c:pt>
                <c:pt idx="5">
                  <c:v>57.598544910179641</c:v>
                </c:pt>
                <c:pt idx="6">
                  <c:v>60.019263473053897</c:v>
                </c:pt>
                <c:pt idx="7">
                  <c:v>53.229239520958075</c:v>
                </c:pt>
                <c:pt idx="8">
                  <c:v>51.392832335329345</c:v>
                </c:pt>
                <c:pt idx="9">
                  <c:v>54.932598802395205</c:v>
                </c:pt>
                <c:pt idx="10">
                  <c:v>59.820556886227536</c:v>
                </c:pt>
                <c:pt idx="11">
                  <c:v>56.647257485029932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'Capacity Forecast'!$C$37</c:f>
              <c:strCache>
                <c:ptCount val="1"/>
                <c:pt idx="0">
                  <c:v>Actual FTE</c:v>
                </c:pt>
              </c:strCache>
            </c:strRef>
          </c:tx>
          <c:spPr>
            <a:ln>
              <a:solidFill>
                <a:srgbClr val="92D050"/>
              </a:solidFill>
            </a:ln>
          </c:spPr>
          <c:marker>
            <c:symbol val="none"/>
          </c:marker>
          <c:cat>
            <c:numRef>
              <c:f>'Capacity Forecast'!$D$29:$O$29</c:f>
              <c:numCache>
                <c:formatCode>mmm\-yy</c:formatCode>
                <c:ptCount val="12"/>
                <c:pt idx="0">
                  <c:v>41030</c:v>
                </c:pt>
                <c:pt idx="1">
                  <c:v>41061</c:v>
                </c:pt>
                <c:pt idx="2">
                  <c:v>41091</c:v>
                </c:pt>
                <c:pt idx="3">
                  <c:v>41122</c:v>
                </c:pt>
                <c:pt idx="4">
                  <c:v>41153</c:v>
                </c:pt>
                <c:pt idx="5">
                  <c:v>41183</c:v>
                </c:pt>
                <c:pt idx="6">
                  <c:v>41214</c:v>
                </c:pt>
                <c:pt idx="7">
                  <c:v>41244</c:v>
                </c:pt>
                <c:pt idx="8">
                  <c:v>41275</c:v>
                </c:pt>
                <c:pt idx="9">
                  <c:v>41306</c:v>
                </c:pt>
                <c:pt idx="10">
                  <c:v>41335</c:v>
                </c:pt>
                <c:pt idx="11">
                  <c:v>41366</c:v>
                </c:pt>
              </c:numCache>
            </c:numRef>
          </c:cat>
          <c:val>
            <c:numRef>
              <c:f>'Capacity Forecast'!$D$37:$O$37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67840"/>
        <c:axId val="117269632"/>
      </c:lineChart>
      <c:dateAx>
        <c:axId val="1172678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17269632"/>
        <c:crosses val="autoZero"/>
        <c:auto val="1"/>
        <c:lblOffset val="100"/>
        <c:baseTimeUnit val="months"/>
      </c:dateAx>
      <c:valAx>
        <c:axId val="11726963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11726784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spPr>
    <a:solidFill>
      <a:schemeClr val="tx2">
        <a:lumMod val="60000"/>
        <a:lumOff val="40000"/>
      </a:schemeClr>
    </a:solidFill>
  </c:spPr>
  <c:txPr>
    <a:bodyPr/>
    <a:lstStyle/>
    <a:p>
      <a:pPr>
        <a:defRPr sz="800" b="1">
          <a:solidFill>
            <a:schemeClr val="bg1"/>
          </a:solidFill>
        </a:defRPr>
      </a:pPr>
      <a:endParaRPr lang="en-US"/>
    </a:p>
  </c:txPr>
  <c:printSettings>
    <c:headerFooter/>
    <c:pageMargins b="0.75000000000001299" l="0.70000000000000062" r="0.70000000000000062" t="0.75000000000001299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Losses!$B$2</c:f>
              <c:strCache>
                <c:ptCount val="1"/>
                <c:pt idx="0">
                  <c:v>Loss/Month</c:v>
                </c:pt>
              </c:strCache>
            </c:strRef>
          </c:tx>
          <c:dLbls>
            <c:dLbl>
              <c:idx val="7"/>
              <c:layout>
                <c:manualLayout>
                  <c:x val="-1.6563146997929608E-2"/>
                  <c:y val="5.55555555555554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Losses!$C$1:$L$1</c:f>
              <c:numCache>
                <c:formatCode>[$-409]mmm\-yy;@</c:formatCode>
                <c:ptCount val="10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</c:numCache>
            </c:numRef>
          </c:cat>
          <c:val>
            <c:numRef>
              <c:f>Losses!$C$2:$L$2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Losses!$B$3</c:f>
              <c:strCache>
                <c:ptCount val="1"/>
                <c:pt idx="0">
                  <c:v>Cummulative loss</c:v>
                </c:pt>
              </c:strCache>
            </c:strRef>
          </c:tx>
          <c:marker>
            <c:spPr>
              <a:solidFill>
                <a:srgbClr val="00B050"/>
              </a:solidFill>
            </c:spPr>
          </c:marker>
          <c:dLbls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numRef>
              <c:f>Losses!$C$1:$L$1</c:f>
              <c:numCache>
                <c:formatCode>[$-409]mmm\-yy;@</c:formatCode>
                <c:ptCount val="10"/>
                <c:pt idx="0">
                  <c:v>40909</c:v>
                </c:pt>
                <c:pt idx="1">
                  <c:v>40940</c:v>
                </c:pt>
                <c:pt idx="2">
                  <c:v>40969</c:v>
                </c:pt>
                <c:pt idx="3">
                  <c:v>41000</c:v>
                </c:pt>
                <c:pt idx="4">
                  <c:v>41030</c:v>
                </c:pt>
                <c:pt idx="5">
                  <c:v>41061</c:v>
                </c:pt>
                <c:pt idx="6">
                  <c:v>41091</c:v>
                </c:pt>
                <c:pt idx="7">
                  <c:v>41122</c:v>
                </c:pt>
                <c:pt idx="8">
                  <c:v>41153</c:v>
                </c:pt>
                <c:pt idx="9">
                  <c:v>41183</c:v>
                </c:pt>
              </c:numCache>
            </c:numRef>
          </c:cat>
          <c:val>
            <c:numRef>
              <c:f>Losses!$C$3:$L$3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473664"/>
        <c:axId val="117475200"/>
      </c:lineChart>
      <c:dateAx>
        <c:axId val="117473664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crossAx val="117475200"/>
        <c:crosses val="autoZero"/>
        <c:auto val="1"/>
        <c:lblOffset val="100"/>
        <c:baseTimeUnit val="months"/>
      </c:dateAx>
      <c:valAx>
        <c:axId val="117475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11747366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000000000001377" l="0.70000000000000062" r="0.70000000000000062" t="0.75000000000001377" header="0.30000000000000032" footer="0.30000000000000032"/>
    <c:pageSetup/>
  </c:printSettings>
</c:chartSpac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colorful3">
  <dgm:title val=""/>
  <dgm:desc val=""/>
  <dgm:catLst>
    <dgm:cat type="colorful" pri="10300"/>
  </dgm:catLst>
  <dgm:styleLbl name="node0">
    <dgm:fillClrLst meth="repeat">
      <a:schemeClr val="accent2"/>
    </dgm:fillClrLst>
    <dgm:linClrLst meth="repeat">
      <a:schemeClr val="lt1"/>
    </dgm:linClrLst>
    <dgm:effectClrLst/>
    <dgm:txLinClrLst/>
    <dgm:txFillClrLst/>
    <dgm:txEffectClrLst/>
  </dgm:styleLbl>
  <dgm:styleLbl name="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3"/>
      <a:schemeClr val="accent4"/>
    </dgm:fillClrLst>
    <dgm:linClrLst>
      <a:schemeClr val="accent3"/>
      <a:schemeClr val="accent4"/>
    </dgm:linClrLst>
    <dgm:effectClrLst/>
    <dgm:txLinClrLst/>
    <dgm:txFillClrLst/>
    <dgm:txEffectClrLst/>
  </dgm:styleLbl>
  <dgm:styleLbl name="lnNode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3">
        <a:alpha val="50000"/>
      </a:schemeClr>
      <a:schemeClr val="accent4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3">
        <a:tint val="50000"/>
      </a:schemeClr>
      <a:schemeClr val="accent4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3">
        <a:tint val="50000"/>
      </a:schemeClr>
      <a:schemeClr val="accent4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f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SibTrans2D1">
    <dgm:fillClrLst>
      <a:schemeClr val="accent3"/>
      <a:schemeClr val="accent4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1D1">
    <dgm:fillClrLst/>
    <dgm:linClrLst>
      <a:schemeClr val="accent3"/>
      <a:schemeClr val="accent4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3"/>
    </dgm:fillClrLst>
    <dgm:linClrLst meth="repeat">
      <a:schemeClr val="accent3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3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1">
    <dgm:fillClrLst meth="repeat">
      <a:schemeClr val="accent4"/>
    </dgm:fillClrLst>
    <dgm:linClrLst meth="repeat">
      <a:schemeClr val="lt1">
        <a:shade val="80000"/>
      </a:schemeClr>
    </dgm:linClrLst>
    <dgm:effectClrLst/>
    <dgm:txLinClrLst/>
    <dgm:txFillClrLst/>
    <dgm:txEffectClrLst/>
  </dgm:styleLbl>
  <dgm:styleLbl name="asst2">
    <dgm:fillClrLst>
      <a:schemeClr val="accent5"/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/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2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3"/>
    </dgm:fillClrLst>
    <dgm:linClrLst meth="repeat">
      <a:schemeClr val="lt1"/>
    </dgm:linClrLst>
    <dgm:effectClrLst/>
    <dgm:txLinClrLst/>
    <dgm:txFillClrLst/>
    <dgm:txEffectClrLst/>
  </dgm:styleLbl>
  <dgm:styleLbl name="parChTrans2D3">
    <dgm:fillClrLst meth="repeat">
      <a:schemeClr val="accent4"/>
    </dgm:fillClrLst>
    <dgm:linClrLst meth="repeat">
      <a:schemeClr val="lt1"/>
    </dgm:linClrLst>
    <dgm:effectClrLst/>
    <dgm:txLinClrLst/>
    <dgm:txFillClrLst/>
    <dgm:txEffectClrLst/>
  </dgm:styleLbl>
  <dgm:styleLbl name="parChTrans2D4">
    <dgm:fillClrLst meth="repeat">
      <a:schemeClr val="accent5"/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3"/>
    </dgm:fillClrLst>
    <dgm:linClrLst meth="repeat">
      <a:schemeClr val="accent3"/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2">
        <a:tint val="90000"/>
      </a:schemeClr>
    </dgm:fillClrLst>
    <dgm:linClrLst meth="repeat">
      <a:schemeClr val="accent4"/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2">
        <a:tint val="70000"/>
      </a:schemeClr>
    </dgm:fillClrLst>
    <dgm:linClrLst meth="repeat">
      <a:schemeClr val="accent5"/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2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>
      <a:schemeClr val="accent3"/>
      <a:schemeClr val="accent4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>
      <a:schemeClr val="accent3">
        <a:tint val="40000"/>
        <a:alpha val="90000"/>
      </a:schemeClr>
      <a:schemeClr val="accent4">
        <a:tint val="40000"/>
        <a:alpha val="90000"/>
      </a:schemeClr>
    </dgm:fillClrLst>
    <dgm:linClrLst>
      <a:schemeClr val="accent3">
        <a:tint val="40000"/>
        <a:alpha val="90000"/>
      </a:schemeClr>
      <a:schemeClr val="accent4">
        <a:tint val="40000"/>
        <a:alpha val="9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>
      <a:schemeClr val="accent2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>
      <a:schemeClr val="accent4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>
      <a:schemeClr val="accent5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>
      <a:schemeClr val="accent6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3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3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2">
        <a:tint val="50000"/>
        <a:alpha val="40000"/>
      </a:schemeClr>
    </dgm:fillClrLst>
    <dgm:linClrLst meth="repeat">
      <a:schemeClr val="accent3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3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9932FF82-8D83-41F2-B259-A44441AFD701}" type="doc">
      <dgm:prSet loTypeId="urn:microsoft.com/office/officeart/2005/8/layout/orgChart1" loCatId="hierarchy" qsTypeId="urn:microsoft.com/office/officeart/2005/8/quickstyle/simple1" qsCatId="simple" csTypeId="urn:microsoft.com/office/officeart/2005/8/colors/colorful3" csCatId="colorful" phldr="1"/>
      <dgm:spPr/>
      <dgm:t>
        <a:bodyPr/>
        <a:lstStyle/>
        <a:p>
          <a:endParaRPr lang="en-GB"/>
        </a:p>
      </dgm:t>
    </dgm:pt>
    <dgm:pt modelId="{00B15FD1-3D3F-47E6-A5A3-A50D80135119}">
      <dgm:prSet phldrT="[Text]" custT="1"/>
      <dgm:spPr/>
      <dgm:t>
        <a:bodyPr/>
        <a:lstStyle/>
        <a:p>
          <a:r>
            <a:rPr lang="en-US" sz="1800" dirty="0" smtClean="0"/>
            <a:t>Head</a:t>
          </a:r>
          <a:endParaRPr lang="en-GB" sz="1800" dirty="0"/>
        </a:p>
      </dgm:t>
    </dgm:pt>
    <dgm:pt modelId="{5F8E715B-C794-4885-9C8F-E01F65362BCA}" type="parTrans" cxnId="{09CDC4CD-28B3-4FBA-907A-E346A4C36B4B}">
      <dgm:prSet/>
      <dgm:spPr/>
      <dgm:t>
        <a:bodyPr/>
        <a:lstStyle/>
        <a:p>
          <a:endParaRPr lang="en-GB"/>
        </a:p>
      </dgm:t>
    </dgm:pt>
    <dgm:pt modelId="{DF23AB29-393D-457C-BAA1-9EE7FEB47633}" type="sibTrans" cxnId="{09CDC4CD-28B3-4FBA-907A-E346A4C36B4B}">
      <dgm:prSet/>
      <dgm:spPr/>
      <dgm:t>
        <a:bodyPr/>
        <a:lstStyle/>
        <a:p>
          <a:endParaRPr lang="en-GB"/>
        </a:p>
      </dgm:t>
    </dgm:pt>
    <dgm:pt modelId="{FEEC57AB-3E00-4AED-B861-D0D0BA3C33E5}">
      <dgm:prSet phldrT="[Text]" custT="1"/>
      <dgm:spPr/>
      <dgm:t>
        <a:bodyPr/>
        <a:lstStyle/>
        <a:p>
          <a:r>
            <a:rPr lang="en-US" sz="1800" dirty="0" smtClean="0"/>
            <a:t>UORM =1</a:t>
          </a:r>
          <a:endParaRPr lang="en-GB" sz="1800" dirty="0"/>
        </a:p>
      </dgm:t>
    </dgm:pt>
    <dgm:pt modelId="{DE39159A-316B-4D60-BA6C-1B156E04175E}" type="parTrans" cxnId="{39313598-03B2-4136-AC6A-76CF8D49E955}">
      <dgm:prSet/>
      <dgm:spPr/>
      <dgm:t>
        <a:bodyPr/>
        <a:lstStyle/>
        <a:p>
          <a:endParaRPr lang="en-GB"/>
        </a:p>
      </dgm:t>
    </dgm:pt>
    <dgm:pt modelId="{B8A7F9EF-2A8B-49A5-B8E0-3A17B963B782}" type="sibTrans" cxnId="{39313598-03B2-4136-AC6A-76CF8D49E955}">
      <dgm:prSet/>
      <dgm:spPr/>
      <dgm:t>
        <a:bodyPr/>
        <a:lstStyle/>
        <a:p>
          <a:endParaRPr lang="en-GB"/>
        </a:p>
      </dgm:t>
    </dgm:pt>
    <dgm:pt modelId="{690A376E-B82F-4993-90E9-E6810A9D3BC5}">
      <dgm:prSet phldrT="[Text]" custT="1"/>
      <dgm:spPr/>
      <dgm:t>
        <a:bodyPr/>
        <a:lstStyle/>
        <a:p>
          <a:r>
            <a:rPr lang="en-US" sz="1800" dirty="0" smtClean="0"/>
            <a:t>Processor =50</a:t>
          </a:r>
          <a:endParaRPr lang="en-GB" sz="1800" dirty="0"/>
        </a:p>
      </dgm:t>
    </dgm:pt>
    <dgm:pt modelId="{3D0181DD-D0A1-4A49-87AA-E4A7907AB5E6}" type="parTrans" cxnId="{CC5DDB7E-63AC-49D2-A267-D9B1B2D3C551}">
      <dgm:prSet/>
      <dgm:spPr/>
      <dgm:t>
        <a:bodyPr/>
        <a:lstStyle/>
        <a:p>
          <a:endParaRPr lang="en-GB"/>
        </a:p>
      </dgm:t>
    </dgm:pt>
    <dgm:pt modelId="{73F38A89-1EB1-4C55-A199-64289093E77A}" type="sibTrans" cxnId="{CC5DDB7E-63AC-49D2-A267-D9B1B2D3C551}">
      <dgm:prSet/>
      <dgm:spPr/>
      <dgm:t>
        <a:bodyPr/>
        <a:lstStyle/>
        <a:p>
          <a:endParaRPr lang="en-GB"/>
        </a:p>
      </dgm:t>
    </dgm:pt>
    <dgm:pt modelId="{7438B358-662C-4637-BD34-050D9EF2078D}" type="pres">
      <dgm:prSet presAssocID="{9932FF82-8D83-41F2-B259-A44441AFD701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  <dgm:t>
        <a:bodyPr/>
        <a:lstStyle/>
        <a:p>
          <a:endParaRPr lang="en-GB"/>
        </a:p>
      </dgm:t>
    </dgm:pt>
    <dgm:pt modelId="{FA61E671-7F8F-4078-9EB8-49E67CBA8F87}" type="pres">
      <dgm:prSet presAssocID="{00B15FD1-3D3F-47E6-A5A3-A50D80135119}" presName="hierRoot1" presStyleCnt="0">
        <dgm:presLayoutVars>
          <dgm:hierBranch val="init"/>
        </dgm:presLayoutVars>
      </dgm:prSet>
      <dgm:spPr/>
    </dgm:pt>
    <dgm:pt modelId="{3A16C11F-AB40-4894-9FB6-C89AE2482C96}" type="pres">
      <dgm:prSet presAssocID="{00B15FD1-3D3F-47E6-A5A3-A50D80135119}" presName="rootComposite1" presStyleCnt="0"/>
      <dgm:spPr/>
    </dgm:pt>
    <dgm:pt modelId="{B9BB4B2B-63CD-4DE9-BAEB-CE4297DAB04A}" type="pres">
      <dgm:prSet presAssocID="{00B15FD1-3D3F-47E6-A5A3-A50D80135119}" presName="rootText1" presStyleLbl="node0" presStyleIdx="0" presStyleCnt="1">
        <dgm:presLayoutVars>
          <dgm:chPref val="3"/>
        </dgm:presLayoutVars>
      </dgm:prSet>
      <dgm:spPr/>
      <dgm:t>
        <a:bodyPr/>
        <a:lstStyle/>
        <a:p>
          <a:endParaRPr lang="en-GB"/>
        </a:p>
      </dgm:t>
    </dgm:pt>
    <dgm:pt modelId="{7370C0D9-D12A-4176-840E-2FF322CB2D39}" type="pres">
      <dgm:prSet presAssocID="{00B15FD1-3D3F-47E6-A5A3-A50D80135119}" presName="rootConnector1" presStyleLbl="node1" presStyleIdx="0" presStyleCnt="0"/>
      <dgm:spPr/>
      <dgm:t>
        <a:bodyPr/>
        <a:lstStyle/>
        <a:p>
          <a:endParaRPr lang="en-GB"/>
        </a:p>
      </dgm:t>
    </dgm:pt>
    <dgm:pt modelId="{B9D073B3-CB85-4237-AD98-95C737BEC97C}" type="pres">
      <dgm:prSet presAssocID="{00B15FD1-3D3F-47E6-A5A3-A50D80135119}" presName="hierChild2" presStyleCnt="0"/>
      <dgm:spPr/>
    </dgm:pt>
    <dgm:pt modelId="{675068CC-BB5F-4531-A36A-28A7189422C6}" type="pres">
      <dgm:prSet presAssocID="{DE39159A-316B-4D60-BA6C-1B156E04175E}" presName="Name37" presStyleLbl="parChTrans1D2" presStyleIdx="0" presStyleCnt="2"/>
      <dgm:spPr/>
      <dgm:t>
        <a:bodyPr/>
        <a:lstStyle/>
        <a:p>
          <a:endParaRPr lang="en-GB"/>
        </a:p>
      </dgm:t>
    </dgm:pt>
    <dgm:pt modelId="{E91231DE-57E4-4164-BEEF-CB5906B84358}" type="pres">
      <dgm:prSet presAssocID="{FEEC57AB-3E00-4AED-B861-D0D0BA3C33E5}" presName="hierRoot2" presStyleCnt="0">
        <dgm:presLayoutVars>
          <dgm:hierBranch val="init"/>
        </dgm:presLayoutVars>
      </dgm:prSet>
      <dgm:spPr/>
    </dgm:pt>
    <dgm:pt modelId="{7210B455-CCE3-4F3C-9F6B-999141781F47}" type="pres">
      <dgm:prSet presAssocID="{FEEC57AB-3E00-4AED-B861-D0D0BA3C33E5}" presName="rootComposite" presStyleCnt="0"/>
      <dgm:spPr/>
    </dgm:pt>
    <dgm:pt modelId="{2729F245-6241-4488-83CF-66B99DA85C00}" type="pres">
      <dgm:prSet presAssocID="{FEEC57AB-3E00-4AED-B861-D0D0BA3C33E5}" presName="rootText" presStyleLbl="node2" presStyleIdx="0" presStyleCnt="2" custLinFactY="87320" custLinFactNeighborX="-21263" custLinFactNeighborY="100000">
        <dgm:presLayoutVars>
          <dgm:chPref val="3"/>
        </dgm:presLayoutVars>
      </dgm:prSet>
      <dgm:spPr/>
      <dgm:t>
        <a:bodyPr/>
        <a:lstStyle/>
        <a:p>
          <a:endParaRPr lang="en-GB"/>
        </a:p>
      </dgm:t>
    </dgm:pt>
    <dgm:pt modelId="{53DDB1C2-D092-426E-BFA2-6D512B53187F}" type="pres">
      <dgm:prSet presAssocID="{FEEC57AB-3E00-4AED-B861-D0D0BA3C33E5}" presName="rootConnector" presStyleLbl="node2" presStyleIdx="0" presStyleCnt="2"/>
      <dgm:spPr/>
      <dgm:t>
        <a:bodyPr/>
        <a:lstStyle/>
        <a:p>
          <a:endParaRPr lang="en-GB"/>
        </a:p>
      </dgm:t>
    </dgm:pt>
    <dgm:pt modelId="{02052E78-E1E7-4ADE-9D77-38365E2093E4}" type="pres">
      <dgm:prSet presAssocID="{FEEC57AB-3E00-4AED-B861-D0D0BA3C33E5}" presName="hierChild4" presStyleCnt="0"/>
      <dgm:spPr/>
    </dgm:pt>
    <dgm:pt modelId="{C650685F-7A4B-4FAA-80B3-1FC0268EE32F}" type="pres">
      <dgm:prSet presAssocID="{FEEC57AB-3E00-4AED-B861-D0D0BA3C33E5}" presName="hierChild5" presStyleCnt="0"/>
      <dgm:spPr/>
    </dgm:pt>
    <dgm:pt modelId="{686B9BF8-5EAA-4BD4-BD85-4F9EEF7CD0E0}" type="pres">
      <dgm:prSet presAssocID="{3D0181DD-D0A1-4A49-87AA-E4A7907AB5E6}" presName="Name37" presStyleLbl="parChTrans1D2" presStyleIdx="1" presStyleCnt="2"/>
      <dgm:spPr/>
      <dgm:t>
        <a:bodyPr/>
        <a:lstStyle/>
        <a:p>
          <a:endParaRPr lang="en-GB"/>
        </a:p>
      </dgm:t>
    </dgm:pt>
    <dgm:pt modelId="{59E2AF0D-793C-4625-B8CC-059D4B269B31}" type="pres">
      <dgm:prSet presAssocID="{690A376E-B82F-4993-90E9-E6810A9D3BC5}" presName="hierRoot2" presStyleCnt="0">
        <dgm:presLayoutVars>
          <dgm:hierBranch val="init"/>
        </dgm:presLayoutVars>
      </dgm:prSet>
      <dgm:spPr/>
    </dgm:pt>
    <dgm:pt modelId="{70BE94AC-BEF8-407C-A282-913AC7CA34FD}" type="pres">
      <dgm:prSet presAssocID="{690A376E-B82F-4993-90E9-E6810A9D3BC5}" presName="rootComposite" presStyleCnt="0"/>
      <dgm:spPr/>
    </dgm:pt>
    <dgm:pt modelId="{6F3F01C1-7C27-49C2-8C46-956791C6C681}" type="pres">
      <dgm:prSet presAssocID="{690A376E-B82F-4993-90E9-E6810A9D3BC5}" presName="rootText" presStyleLbl="node2" presStyleIdx="1" presStyleCnt="2" custLinFactNeighborX="-358" custLinFactNeighborY="-10023">
        <dgm:presLayoutVars>
          <dgm:chPref val="3"/>
        </dgm:presLayoutVars>
      </dgm:prSet>
      <dgm:spPr/>
      <dgm:t>
        <a:bodyPr/>
        <a:lstStyle/>
        <a:p>
          <a:endParaRPr lang="en-GB"/>
        </a:p>
      </dgm:t>
    </dgm:pt>
    <dgm:pt modelId="{ACC64257-5A44-4F17-A381-F6275D1A6B45}" type="pres">
      <dgm:prSet presAssocID="{690A376E-B82F-4993-90E9-E6810A9D3BC5}" presName="rootConnector" presStyleLbl="node2" presStyleIdx="1" presStyleCnt="2"/>
      <dgm:spPr/>
      <dgm:t>
        <a:bodyPr/>
        <a:lstStyle/>
        <a:p>
          <a:endParaRPr lang="en-GB"/>
        </a:p>
      </dgm:t>
    </dgm:pt>
    <dgm:pt modelId="{B5A8ED01-6F6D-41C9-9334-9751FD48B78D}" type="pres">
      <dgm:prSet presAssocID="{690A376E-B82F-4993-90E9-E6810A9D3BC5}" presName="hierChild4" presStyleCnt="0"/>
      <dgm:spPr/>
    </dgm:pt>
    <dgm:pt modelId="{51CF9D13-8157-4B3B-90F4-D8381EF805A1}" type="pres">
      <dgm:prSet presAssocID="{690A376E-B82F-4993-90E9-E6810A9D3BC5}" presName="hierChild5" presStyleCnt="0"/>
      <dgm:spPr/>
    </dgm:pt>
    <dgm:pt modelId="{88B844A9-4010-477B-BC9A-028E54A33325}" type="pres">
      <dgm:prSet presAssocID="{00B15FD1-3D3F-47E6-A5A3-A50D80135119}" presName="hierChild3" presStyleCnt="0"/>
      <dgm:spPr/>
    </dgm:pt>
  </dgm:ptLst>
  <dgm:cxnLst>
    <dgm:cxn modelId="{39313598-03B2-4136-AC6A-76CF8D49E955}" srcId="{00B15FD1-3D3F-47E6-A5A3-A50D80135119}" destId="{FEEC57AB-3E00-4AED-B861-D0D0BA3C33E5}" srcOrd="0" destOrd="0" parTransId="{DE39159A-316B-4D60-BA6C-1B156E04175E}" sibTransId="{B8A7F9EF-2A8B-49A5-B8E0-3A17B963B782}"/>
    <dgm:cxn modelId="{09CDC4CD-28B3-4FBA-907A-E346A4C36B4B}" srcId="{9932FF82-8D83-41F2-B259-A44441AFD701}" destId="{00B15FD1-3D3F-47E6-A5A3-A50D80135119}" srcOrd="0" destOrd="0" parTransId="{5F8E715B-C794-4885-9C8F-E01F65362BCA}" sibTransId="{DF23AB29-393D-457C-BAA1-9EE7FEB47633}"/>
    <dgm:cxn modelId="{218F29A4-CCA3-488E-831F-DDE41E273079}" type="presOf" srcId="{00B15FD1-3D3F-47E6-A5A3-A50D80135119}" destId="{7370C0D9-D12A-4176-840E-2FF322CB2D39}" srcOrd="1" destOrd="0" presId="urn:microsoft.com/office/officeart/2005/8/layout/orgChart1"/>
    <dgm:cxn modelId="{24AE7BE6-3C4C-4F68-B9CC-5C3F48B22077}" type="presOf" srcId="{00B15FD1-3D3F-47E6-A5A3-A50D80135119}" destId="{B9BB4B2B-63CD-4DE9-BAEB-CE4297DAB04A}" srcOrd="0" destOrd="0" presId="urn:microsoft.com/office/officeart/2005/8/layout/orgChart1"/>
    <dgm:cxn modelId="{4206937D-3991-455D-9FF7-A2890ADE2704}" type="presOf" srcId="{FEEC57AB-3E00-4AED-B861-D0D0BA3C33E5}" destId="{53DDB1C2-D092-426E-BFA2-6D512B53187F}" srcOrd="1" destOrd="0" presId="urn:microsoft.com/office/officeart/2005/8/layout/orgChart1"/>
    <dgm:cxn modelId="{9DBC8E76-5B13-401B-898B-F88C74A0DD27}" type="presOf" srcId="{DE39159A-316B-4D60-BA6C-1B156E04175E}" destId="{675068CC-BB5F-4531-A36A-28A7189422C6}" srcOrd="0" destOrd="0" presId="urn:microsoft.com/office/officeart/2005/8/layout/orgChart1"/>
    <dgm:cxn modelId="{CC5DDB7E-63AC-49D2-A267-D9B1B2D3C551}" srcId="{00B15FD1-3D3F-47E6-A5A3-A50D80135119}" destId="{690A376E-B82F-4993-90E9-E6810A9D3BC5}" srcOrd="1" destOrd="0" parTransId="{3D0181DD-D0A1-4A49-87AA-E4A7907AB5E6}" sibTransId="{73F38A89-1EB1-4C55-A199-64289093E77A}"/>
    <dgm:cxn modelId="{E915D3D0-877F-4C6C-95D8-C30232DD7938}" type="presOf" srcId="{9932FF82-8D83-41F2-B259-A44441AFD701}" destId="{7438B358-662C-4637-BD34-050D9EF2078D}" srcOrd="0" destOrd="0" presId="urn:microsoft.com/office/officeart/2005/8/layout/orgChart1"/>
    <dgm:cxn modelId="{C4596063-ABF6-43D9-8B37-6025E5FC2B6E}" type="presOf" srcId="{690A376E-B82F-4993-90E9-E6810A9D3BC5}" destId="{ACC64257-5A44-4F17-A381-F6275D1A6B45}" srcOrd="1" destOrd="0" presId="urn:microsoft.com/office/officeart/2005/8/layout/orgChart1"/>
    <dgm:cxn modelId="{81609EB4-DDE1-46EF-AE3D-494472DB7D06}" type="presOf" srcId="{FEEC57AB-3E00-4AED-B861-D0D0BA3C33E5}" destId="{2729F245-6241-4488-83CF-66B99DA85C00}" srcOrd="0" destOrd="0" presId="urn:microsoft.com/office/officeart/2005/8/layout/orgChart1"/>
    <dgm:cxn modelId="{EE04E162-2F7D-431E-8229-3FE68904A848}" type="presOf" srcId="{3D0181DD-D0A1-4A49-87AA-E4A7907AB5E6}" destId="{686B9BF8-5EAA-4BD4-BD85-4F9EEF7CD0E0}" srcOrd="0" destOrd="0" presId="urn:microsoft.com/office/officeart/2005/8/layout/orgChart1"/>
    <dgm:cxn modelId="{58A60A91-1782-4849-A3F5-78B91E50A6EE}" type="presOf" srcId="{690A376E-B82F-4993-90E9-E6810A9D3BC5}" destId="{6F3F01C1-7C27-49C2-8C46-956791C6C681}" srcOrd="0" destOrd="0" presId="urn:microsoft.com/office/officeart/2005/8/layout/orgChart1"/>
    <dgm:cxn modelId="{332EAC74-461C-433B-9E06-9C1F2A2F5F74}" type="presParOf" srcId="{7438B358-662C-4637-BD34-050D9EF2078D}" destId="{FA61E671-7F8F-4078-9EB8-49E67CBA8F87}" srcOrd="0" destOrd="0" presId="urn:microsoft.com/office/officeart/2005/8/layout/orgChart1"/>
    <dgm:cxn modelId="{EED9E994-CEBC-49B2-B199-3057D5DBDE10}" type="presParOf" srcId="{FA61E671-7F8F-4078-9EB8-49E67CBA8F87}" destId="{3A16C11F-AB40-4894-9FB6-C89AE2482C96}" srcOrd="0" destOrd="0" presId="urn:microsoft.com/office/officeart/2005/8/layout/orgChart1"/>
    <dgm:cxn modelId="{72D4B481-6D80-4987-9377-B1DF2A1FFE9C}" type="presParOf" srcId="{3A16C11F-AB40-4894-9FB6-C89AE2482C96}" destId="{B9BB4B2B-63CD-4DE9-BAEB-CE4297DAB04A}" srcOrd="0" destOrd="0" presId="urn:microsoft.com/office/officeart/2005/8/layout/orgChart1"/>
    <dgm:cxn modelId="{5E31B485-BF05-4495-A788-901BF89ED304}" type="presParOf" srcId="{3A16C11F-AB40-4894-9FB6-C89AE2482C96}" destId="{7370C0D9-D12A-4176-840E-2FF322CB2D39}" srcOrd="1" destOrd="0" presId="urn:microsoft.com/office/officeart/2005/8/layout/orgChart1"/>
    <dgm:cxn modelId="{C7AA47F5-10C4-4ED2-BC7A-92F17B911AE1}" type="presParOf" srcId="{FA61E671-7F8F-4078-9EB8-49E67CBA8F87}" destId="{B9D073B3-CB85-4237-AD98-95C737BEC97C}" srcOrd="1" destOrd="0" presId="urn:microsoft.com/office/officeart/2005/8/layout/orgChart1"/>
    <dgm:cxn modelId="{E461C912-ED2C-440F-A628-C71804226450}" type="presParOf" srcId="{B9D073B3-CB85-4237-AD98-95C737BEC97C}" destId="{675068CC-BB5F-4531-A36A-28A7189422C6}" srcOrd="0" destOrd="0" presId="urn:microsoft.com/office/officeart/2005/8/layout/orgChart1"/>
    <dgm:cxn modelId="{91D78C71-19BC-44E7-9B21-E1DDF3184DE0}" type="presParOf" srcId="{B9D073B3-CB85-4237-AD98-95C737BEC97C}" destId="{E91231DE-57E4-4164-BEEF-CB5906B84358}" srcOrd="1" destOrd="0" presId="urn:microsoft.com/office/officeart/2005/8/layout/orgChart1"/>
    <dgm:cxn modelId="{439FEE38-9A3F-4BC5-8C4A-485F28126EF2}" type="presParOf" srcId="{E91231DE-57E4-4164-BEEF-CB5906B84358}" destId="{7210B455-CCE3-4F3C-9F6B-999141781F47}" srcOrd="0" destOrd="0" presId="urn:microsoft.com/office/officeart/2005/8/layout/orgChart1"/>
    <dgm:cxn modelId="{AEDAE6D9-E518-4FBC-AF71-A9BF1411A4CD}" type="presParOf" srcId="{7210B455-CCE3-4F3C-9F6B-999141781F47}" destId="{2729F245-6241-4488-83CF-66B99DA85C00}" srcOrd="0" destOrd="0" presId="urn:microsoft.com/office/officeart/2005/8/layout/orgChart1"/>
    <dgm:cxn modelId="{797A6E72-A3AF-469F-AD39-9DE03606A23D}" type="presParOf" srcId="{7210B455-CCE3-4F3C-9F6B-999141781F47}" destId="{53DDB1C2-D092-426E-BFA2-6D512B53187F}" srcOrd="1" destOrd="0" presId="urn:microsoft.com/office/officeart/2005/8/layout/orgChart1"/>
    <dgm:cxn modelId="{A70F3C88-89D4-4955-85EC-F10D7129AC97}" type="presParOf" srcId="{E91231DE-57E4-4164-BEEF-CB5906B84358}" destId="{02052E78-E1E7-4ADE-9D77-38365E2093E4}" srcOrd="1" destOrd="0" presId="urn:microsoft.com/office/officeart/2005/8/layout/orgChart1"/>
    <dgm:cxn modelId="{7720ECC6-9BB7-443B-A2CC-A28ECADBA710}" type="presParOf" srcId="{E91231DE-57E4-4164-BEEF-CB5906B84358}" destId="{C650685F-7A4B-4FAA-80B3-1FC0268EE32F}" srcOrd="2" destOrd="0" presId="urn:microsoft.com/office/officeart/2005/8/layout/orgChart1"/>
    <dgm:cxn modelId="{89EEC3B9-F53B-4EFC-8989-33BF15427C78}" type="presParOf" srcId="{B9D073B3-CB85-4237-AD98-95C737BEC97C}" destId="{686B9BF8-5EAA-4BD4-BD85-4F9EEF7CD0E0}" srcOrd="2" destOrd="0" presId="urn:microsoft.com/office/officeart/2005/8/layout/orgChart1"/>
    <dgm:cxn modelId="{BFC1D867-71CA-42A9-A1A2-E77E1742CBD2}" type="presParOf" srcId="{B9D073B3-CB85-4237-AD98-95C737BEC97C}" destId="{59E2AF0D-793C-4625-B8CC-059D4B269B31}" srcOrd="3" destOrd="0" presId="urn:microsoft.com/office/officeart/2005/8/layout/orgChart1"/>
    <dgm:cxn modelId="{C16068C7-11D1-468B-931A-FCD7308B1061}" type="presParOf" srcId="{59E2AF0D-793C-4625-B8CC-059D4B269B31}" destId="{70BE94AC-BEF8-407C-A282-913AC7CA34FD}" srcOrd="0" destOrd="0" presId="urn:microsoft.com/office/officeart/2005/8/layout/orgChart1"/>
    <dgm:cxn modelId="{EB79A1AD-7CF5-4B25-9B50-D4A4E5D2BB73}" type="presParOf" srcId="{70BE94AC-BEF8-407C-A282-913AC7CA34FD}" destId="{6F3F01C1-7C27-49C2-8C46-956791C6C681}" srcOrd="0" destOrd="0" presId="urn:microsoft.com/office/officeart/2005/8/layout/orgChart1"/>
    <dgm:cxn modelId="{000BDAE8-3415-45A7-9A3A-3DC4C8CD505F}" type="presParOf" srcId="{70BE94AC-BEF8-407C-A282-913AC7CA34FD}" destId="{ACC64257-5A44-4F17-A381-F6275D1A6B45}" srcOrd="1" destOrd="0" presId="urn:microsoft.com/office/officeart/2005/8/layout/orgChart1"/>
    <dgm:cxn modelId="{5BD829C0-6B72-4055-8326-2189CB45E8EC}" type="presParOf" srcId="{59E2AF0D-793C-4625-B8CC-059D4B269B31}" destId="{B5A8ED01-6F6D-41C9-9334-9751FD48B78D}" srcOrd="1" destOrd="0" presId="urn:microsoft.com/office/officeart/2005/8/layout/orgChart1"/>
    <dgm:cxn modelId="{098BEB7B-8DDB-400A-AA4E-A145F58077C1}" type="presParOf" srcId="{59E2AF0D-793C-4625-B8CC-059D4B269B31}" destId="{51CF9D13-8157-4B3B-90F4-D8381EF805A1}" srcOrd="2" destOrd="0" presId="urn:microsoft.com/office/officeart/2005/8/layout/orgChart1"/>
    <dgm:cxn modelId="{D7F7C634-E6CE-4911-AEDF-760C2AE96391}" type="presParOf" srcId="{FA61E671-7F8F-4078-9EB8-49E67CBA8F87}" destId="{88B844A9-4010-477B-BC9A-028E54A33325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686B9BF8-5EAA-4BD4-BD85-4F9EEF7CD0E0}">
      <dsp:nvSpPr>
        <dsp:cNvPr id="0" name=""/>
        <dsp:cNvSpPr/>
      </dsp:nvSpPr>
      <dsp:spPr>
        <a:xfrm>
          <a:off x="3822403" y="1565539"/>
          <a:ext cx="1880179" cy="4998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71583"/>
              </a:lnTo>
              <a:lnTo>
                <a:pt x="1880179" y="171583"/>
              </a:lnTo>
              <a:lnTo>
                <a:pt x="1880179" y="499837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675068CC-BB5F-4531-A36A-28A7189422C6}">
      <dsp:nvSpPr>
        <dsp:cNvPr id="0" name=""/>
        <dsp:cNvSpPr/>
      </dsp:nvSpPr>
      <dsp:spPr>
        <a:xfrm>
          <a:off x="1563116" y="1565539"/>
          <a:ext cx="2259287" cy="658931"/>
        </a:xfrm>
        <a:custGeom>
          <a:avLst/>
          <a:gdLst/>
          <a:ahLst/>
          <a:cxnLst/>
          <a:rect l="0" t="0" r="0" b="0"/>
          <a:pathLst>
            <a:path>
              <a:moveTo>
                <a:pt x="2259287" y="0"/>
              </a:moveTo>
              <a:lnTo>
                <a:pt x="2259287" y="330677"/>
              </a:lnTo>
              <a:lnTo>
                <a:pt x="0" y="330677"/>
              </a:lnTo>
              <a:lnTo>
                <a:pt x="0" y="658931"/>
              </a:lnTo>
            </a:path>
          </a:pathLst>
        </a:custGeom>
        <a:noFill/>
        <a:ln w="25400" cap="flat" cmpd="sng" algn="ctr">
          <a:solidFill>
            <a:schemeClr val="accent4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B9BB4B2B-63CD-4DE9-BAEB-CE4297DAB04A}">
      <dsp:nvSpPr>
        <dsp:cNvPr id="0" name=""/>
        <dsp:cNvSpPr/>
      </dsp:nvSpPr>
      <dsp:spPr>
        <a:xfrm>
          <a:off x="2259287" y="2422"/>
          <a:ext cx="3126233" cy="1563116"/>
        </a:xfrm>
        <a:prstGeom prst="rect">
          <a:avLst/>
        </a:prstGeom>
        <a:solidFill>
          <a:schemeClr val="accent2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 smtClean="0"/>
            <a:t>Head</a:t>
          </a:r>
          <a:endParaRPr lang="en-GB" sz="1800" kern="1200" dirty="0"/>
        </a:p>
      </dsp:txBody>
      <dsp:txXfrm>
        <a:off x="2259287" y="2422"/>
        <a:ext cx="3126233" cy="1563116"/>
      </dsp:txXfrm>
    </dsp:sp>
    <dsp:sp modelId="{2729F245-6241-4488-83CF-66B99DA85C00}">
      <dsp:nvSpPr>
        <dsp:cNvPr id="0" name=""/>
        <dsp:cNvSpPr/>
      </dsp:nvSpPr>
      <dsp:spPr>
        <a:xfrm>
          <a:off x="0" y="2224471"/>
          <a:ext cx="3126233" cy="1563116"/>
        </a:xfrm>
        <a:prstGeom prst="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 smtClean="0"/>
            <a:t>UORM =1</a:t>
          </a:r>
          <a:endParaRPr lang="en-GB" sz="1800" kern="1200" dirty="0"/>
        </a:p>
      </dsp:txBody>
      <dsp:txXfrm>
        <a:off x="0" y="2224471"/>
        <a:ext cx="3126233" cy="1563116"/>
      </dsp:txXfrm>
    </dsp:sp>
    <dsp:sp modelId="{6F3F01C1-7C27-49C2-8C46-956791C6C681}">
      <dsp:nvSpPr>
        <dsp:cNvPr id="0" name=""/>
        <dsp:cNvSpPr/>
      </dsp:nvSpPr>
      <dsp:spPr>
        <a:xfrm>
          <a:off x="4139466" y="2065377"/>
          <a:ext cx="3126233" cy="1563116"/>
        </a:xfrm>
        <a:prstGeom prst="rect">
          <a:avLst/>
        </a:prstGeom>
        <a:solidFill>
          <a:schemeClr val="accent4">
            <a:hueOff val="0"/>
            <a:satOff val="0"/>
            <a:lumOff val="0"/>
            <a:alphaOff val="0"/>
          </a:schemeClr>
        </a:solidFill>
        <a:ln w="254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1430" tIns="11430" rIns="11430" bIns="11430" numCol="1" spcCol="1270" anchor="ctr" anchorCtr="0">
          <a:noAutofit/>
        </a:bodyPr>
        <a:lstStyle/>
        <a:p>
          <a:pPr lvl="0" algn="ctr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</a:pPr>
          <a:r>
            <a:rPr lang="en-US" sz="1800" kern="1200" dirty="0" smtClean="0"/>
            <a:t>Processor =50</a:t>
          </a:r>
          <a:endParaRPr lang="en-GB" sz="1800" kern="1200" dirty="0"/>
        </a:p>
      </dsp:txBody>
      <dsp:txXfrm>
        <a:off x="4139466" y="2065377"/>
        <a:ext cx="3126233" cy="1563116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QuickStyle" Target="../diagrams/quickStyle1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5" Type="http://schemas.microsoft.com/office/2007/relationships/diagramDrawing" Target="../diagrams/drawing1.xml"/><Relationship Id="rId4" Type="http://schemas.openxmlformats.org/officeDocument/2006/relationships/diagramColors" Target="../diagrams/colors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13" Type="http://schemas.openxmlformats.org/officeDocument/2006/relationships/chart" Target="../charts/chart37.xml"/><Relationship Id="rId18" Type="http://schemas.openxmlformats.org/officeDocument/2006/relationships/chart" Target="../charts/chart4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12" Type="http://schemas.openxmlformats.org/officeDocument/2006/relationships/chart" Target="../charts/chart36.xml"/><Relationship Id="rId17" Type="http://schemas.openxmlformats.org/officeDocument/2006/relationships/chart" Target="../charts/chart41.xml"/><Relationship Id="rId2" Type="http://schemas.openxmlformats.org/officeDocument/2006/relationships/chart" Target="../charts/chart26.xml"/><Relationship Id="rId16" Type="http://schemas.openxmlformats.org/officeDocument/2006/relationships/chart" Target="../charts/chart40.xml"/><Relationship Id="rId20" Type="http://schemas.openxmlformats.org/officeDocument/2006/relationships/chart" Target="../charts/chart44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11" Type="http://schemas.openxmlformats.org/officeDocument/2006/relationships/chart" Target="../charts/chart35.xml"/><Relationship Id="rId5" Type="http://schemas.openxmlformats.org/officeDocument/2006/relationships/chart" Target="../charts/chart29.xml"/><Relationship Id="rId15" Type="http://schemas.openxmlformats.org/officeDocument/2006/relationships/chart" Target="../charts/chart39.xml"/><Relationship Id="rId10" Type="http://schemas.openxmlformats.org/officeDocument/2006/relationships/chart" Target="../charts/chart34.xml"/><Relationship Id="rId19" Type="http://schemas.openxmlformats.org/officeDocument/2006/relationships/chart" Target="../charts/chart43.xml"/><Relationship Id="rId4" Type="http://schemas.openxmlformats.org/officeDocument/2006/relationships/chart" Target="../charts/chart28.xml"/><Relationship Id="rId9" Type="http://schemas.openxmlformats.org/officeDocument/2006/relationships/chart" Target="../charts/chart33.xml"/><Relationship Id="rId14" Type="http://schemas.openxmlformats.org/officeDocument/2006/relationships/chart" Target="../charts/chart3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291354</xdr:colOff>
      <xdr:row>0</xdr:row>
      <xdr:rowOff>168088</xdr:rowOff>
    </xdr:from>
    <xdr:to>
      <xdr:col>8</xdr:col>
      <xdr:colOff>401887</xdr:colOff>
      <xdr:row>20</xdr:row>
      <xdr:rowOff>145676</xdr:rowOff>
    </xdr:to>
    <xdr:graphicFrame macro="">
      <xdr:nvGraphicFramePr>
        <xdr:cNvPr id="2" name="Diagram 1"/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292551</xdr:colOff>
      <xdr:row>2</xdr:row>
      <xdr:rowOff>30619</xdr:rowOff>
    </xdr:from>
    <xdr:to>
      <xdr:col>88</xdr:col>
      <xdr:colOff>231322</xdr:colOff>
      <xdr:row>16</xdr:row>
      <xdr:rowOff>149679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88</xdr:col>
      <xdr:colOff>489856</xdr:colOff>
      <xdr:row>2</xdr:row>
      <xdr:rowOff>46491</xdr:rowOff>
    </xdr:from>
    <xdr:to>
      <xdr:col>99</xdr:col>
      <xdr:colOff>449035</xdr:colOff>
      <xdr:row>16</xdr:row>
      <xdr:rowOff>163286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77</xdr:col>
      <xdr:colOff>268061</xdr:colOff>
      <xdr:row>17</xdr:row>
      <xdr:rowOff>89128</xdr:rowOff>
    </xdr:from>
    <xdr:to>
      <xdr:col>88</xdr:col>
      <xdr:colOff>549088</xdr:colOff>
      <xdr:row>31</xdr:row>
      <xdr:rowOff>13607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77</xdr:col>
      <xdr:colOff>447675</xdr:colOff>
      <xdr:row>47</xdr:row>
      <xdr:rowOff>27214</xdr:rowOff>
    </xdr:from>
    <xdr:to>
      <xdr:col>89</xdr:col>
      <xdr:colOff>204108</xdr:colOff>
      <xdr:row>61</xdr:row>
      <xdr:rowOff>72117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89</xdr:col>
      <xdr:colOff>394609</xdr:colOff>
      <xdr:row>46</xdr:row>
      <xdr:rowOff>150811</xdr:rowOff>
    </xdr:from>
    <xdr:to>
      <xdr:col>100</xdr:col>
      <xdr:colOff>421823</xdr:colOff>
      <xdr:row>60</xdr:row>
      <xdr:rowOff>163286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77</xdr:col>
      <xdr:colOff>435428</xdr:colOff>
      <xdr:row>62</xdr:row>
      <xdr:rowOff>70077</xdr:rowOff>
    </xdr:from>
    <xdr:to>
      <xdr:col>88</xdr:col>
      <xdr:colOff>489858</xdr:colOff>
      <xdr:row>76</xdr:row>
      <xdr:rowOff>107497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89</xdr:col>
      <xdr:colOff>496659</xdr:colOff>
      <xdr:row>62</xdr:row>
      <xdr:rowOff>30618</xdr:rowOff>
    </xdr:from>
    <xdr:to>
      <xdr:col>101</xdr:col>
      <xdr:colOff>1</xdr:colOff>
      <xdr:row>76</xdr:row>
      <xdr:rowOff>68036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77</xdr:col>
      <xdr:colOff>387803</xdr:colOff>
      <xdr:row>77</xdr:row>
      <xdr:rowOff>30618</xdr:rowOff>
    </xdr:from>
    <xdr:to>
      <xdr:col>88</xdr:col>
      <xdr:colOff>503464</xdr:colOff>
      <xdr:row>91</xdr:row>
      <xdr:rowOff>136070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89</xdr:col>
      <xdr:colOff>550290</xdr:colOff>
      <xdr:row>76</xdr:row>
      <xdr:rowOff>187499</xdr:rowOff>
    </xdr:from>
    <xdr:to>
      <xdr:col>101</xdr:col>
      <xdr:colOff>80843</xdr:colOff>
      <xdr:row>91</xdr:row>
      <xdr:rowOff>34418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77</xdr:col>
      <xdr:colOff>435428</xdr:colOff>
      <xdr:row>92</xdr:row>
      <xdr:rowOff>180297</xdr:rowOff>
    </xdr:from>
    <xdr:to>
      <xdr:col>88</xdr:col>
      <xdr:colOff>557893</xdr:colOff>
      <xdr:row>106</xdr:row>
      <xdr:rowOff>40822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89</xdr:col>
      <xdr:colOff>443469</xdr:colOff>
      <xdr:row>92</xdr:row>
      <xdr:rowOff>40822</xdr:rowOff>
    </xdr:from>
    <xdr:to>
      <xdr:col>101</xdr:col>
      <xdr:colOff>408213</xdr:colOff>
      <xdr:row>104</xdr:row>
      <xdr:rowOff>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89</xdr:col>
      <xdr:colOff>416376</xdr:colOff>
      <xdr:row>122</xdr:row>
      <xdr:rowOff>110899</xdr:rowOff>
    </xdr:from>
    <xdr:to>
      <xdr:col>101</xdr:col>
      <xdr:colOff>449034</xdr:colOff>
      <xdr:row>137</xdr:row>
      <xdr:rowOff>54429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77</xdr:col>
      <xdr:colOff>278946</xdr:colOff>
      <xdr:row>137</xdr:row>
      <xdr:rowOff>180297</xdr:rowOff>
    </xdr:from>
    <xdr:to>
      <xdr:col>89</xdr:col>
      <xdr:colOff>27214</xdr:colOff>
      <xdr:row>152</xdr:row>
      <xdr:rowOff>108859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89</xdr:col>
      <xdr:colOff>455840</xdr:colOff>
      <xdr:row>138</xdr:row>
      <xdr:rowOff>71438</xdr:rowOff>
    </xdr:from>
    <xdr:to>
      <xdr:col>101</xdr:col>
      <xdr:colOff>381000</xdr:colOff>
      <xdr:row>152</xdr:row>
      <xdr:rowOff>27215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77</xdr:col>
      <xdr:colOff>265339</xdr:colOff>
      <xdr:row>154</xdr:row>
      <xdr:rowOff>71439</xdr:rowOff>
    </xdr:from>
    <xdr:to>
      <xdr:col>89</xdr:col>
      <xdr:colOff>81643</xdr:colOff>
      <xdr:row>168</xdr:row>
      <xdr:rowOff>95250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89</xdr:col>
      <xdr:colOff>496660</xdr:colOff>
      <xdr:row>154</xdr:row>
      <xdr:rowOff>125866</xdr:rowOff>
    </xdr:from>
    <xdr:to>
      <xdr:col>100</xdr:col>
      <xdr:colOff>462643</xdr:colOff>
      <xdr:row>168</xdr:row>
      <xdr:rowOff>136072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77</xdr:col>
      <xdr:colOff>367394</xdr:colOff>
      <xdr:row>31</xdr:row>
      <xdr:rowOff>122465</xdr:rowOff>
    </xdr:from>
    <xdr:to>
      <xdr:col>88</xdr:col>
      <xdr:colOff>353788</xdr:colOff>
      <xdr:row>46</xdr:row>
      <xdr:rowOff>54429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77</xdr:col>
      <xdr:colOff>326003</xdr:colOff>
      <xdr:row>169</xdr:row>
      <xdr:rowOff>112826</xdr:rowOff>
    </xdr:from>
    <xdr:to>
      <xdr:col>89</xdr:col>
      <xdr:colOff>122465</xdr:colOff>
      <xdr:row>185</xdr:row>
      <xdr:rowOff>108858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89</xdr:col>
      <xdr:colOff>367390</xdr:colOff>
      <xdr:row>169</xdr:row>
      <xdr:rowOff>81643</xdr:rowOff>
    </xdr:from>
    <xdr:to>
      <xdr:col>101</xdr:col>
      <xdr:colOff>13607</xdr:colOff>
      <xdr:row>186</xdr:row>
      <xdr:rowOff>27215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77</xdr:col>
      <xdr:colOff>312966</xdr:colOff>
      <xdr:row>106</xdr:row>
      <xdr:rowOff>136072</xdr:rowOff>
    </xdr:from>
    <xdr:to>
      <xdr:col>89</xdr:col>
      <xdr:colOff>68037</xdr:colOff>
      <xdr:row>121</xdr:row>
      <xdr:rowOff>27215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89</xdr:col>
      <xdr:colOff>408214</xdr:colOff>
      <xdr:row>106</xdr:row>
      <xdr:rowOff>68036</xdr:rowOff>
    </xdr:from>
    <xdr:to>
      <xdr:col>102</xdr:col>
      <xdr:colOff>204107</xdr:colOff>
      <xdr:row>121</xdr:row>
      <xdr:rowOff>40821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77</xdr:col>
      <xdr:colOff>176894</xdr:colOff>
      <xdr:row>122</xdr:row>
      <xdr:rowOff>108857</xdr:rowOff>
    </xdr:from>
    <xdr:to>
      <xdr:col>89</xdr:col>
      <xdr:colOff>95249</xdr:colOff>
      <xdr:row>137</xdr:row>
      <xdr:rowOff>54428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89</xdr:col>
      <xdr:colOff>0</xdr:colOff>
      <xdr:row>17</xdr:row>
      <xdr:rowOff>54429</xdr:rowOff>
    </xdr:from>
    <xdr:to>
      <xdr:col>100</xdr:col>
      <xdr:colOff>13607</xdr:colOff>
      <xdr:row>30</xdr:row>
      <xdr:rowOff>163286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77</xdr:col>
      <xdr:colOff>444951</xdr:colOff>
      <xdr:row>2</xdr:row>
      <xdr:rowOff>183019</xdr:rowOff>
    </xdr:from>
    <xdr:to>
      <xdr:col>88</xdr:col>
      <xdr:colOff>383722</xdr:colOff>
      <xdr:row>17</xdr:row>
      <xdr:rowOff>111579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435426</xdr:colOff>
      <xdr:row>3</xdr:row>
      <xdr:rowOff>149681</xdr:rowOff>
    </xdr:from>
    <xdr:to>
      <xdr:col>32</xdr:col>
      <xdr:colOff>340178</xdr:colOff>
      <xdr:row>19</xdr:row>
      <xdr:rowOff>68037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2268</xdr:colOff>
      <xdr:row>3</xdr:row>
      <xdr:rowOff>97517</xdr:rowOff>
    </xdr:from>
    <xdr:to>
      <xdr:col>46</xdr:col>
      <xdr:colOff>319768</xdr:colOff>
      <xdr:row>19</xdr:row>
      <xdr:rowOff>70304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517071</xdr:colOff>
      <xdr:row>20</xdr:row>
      <xdr:rowOff>27214</xdr:rowOff>
    </xdr:from>
    <xdr:to>
      <xdr:col>32</xdr:col>
      <xdr:colOff>353787</xdr:colOff>
      <xdr:row>36</xdr:row>
      <xdr:rowOff>13607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571500</xdr:colOff>
      <xdr:row>20</xdr:row>
      <xdr:rowOff>54429</xdr:rowOff>
    </xdr:from>
    <xdr:to>
      <xdr:col>46</xdr:col>
      <xdr:colOff>149678</xdr:colOff>
      <xdr:row>35</xdr:row>
      <xdr:rowOff>176893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544283</xdr:colOff>
      <xdr:row>37</xdr:row>
      <xdr:rowOff>81644</xdr:rowOff>
    </xdr:from>
    <xdr:to>
      <xdr:col>32</xdr:col>
      <xdr:colOff>312964</xdr:colOff>
      <xdr:row>51</xdr:row>
      <xdr:rowOff>163287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569231</xdr:colOff>
      <xdr:row>37</xdr:row>
      <xdr:rowOff>65767</xdr:rowOff>
    </xdr:from>
    <xdr:to>
      <xdr:col>46</xdr:col>
      <xdr:colOff>65768</xdr:colOff>
      <xdr:row>51</xdr:row>
      <xdr:rowOff>147410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19</xdr:col>
      <xdr:colOff>27213</xdr:colOff>
      <xdr:row>53</xdr:row>
      <xdr:rowOff>40820</xdr:rowOff>
    </xdr:from>
    <xdr:to>
      <xdr:col>32</xdr:col>
      <xdr:colOff>258535</xdr:colOff>
      <xdr:row>67</xdr:row>
      <xdr:rowOff>122463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32</xdr:col>
      <xdr:colOff>585105</xdr:colOff>
      <xdr:row>53</xdr:row>
      <xdr:rowOff>81644</xdr:rowOff>
    </xdr:from>
    <xdr:to>
      <xdr:col>46</xdr:col>
      <xdr:colOff>149677</xdr:colOff>
      <xdr:row>67</xdr:row>
      <xdr:rowOff>176893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18</xdr:col>
      <xdr:colOff>612321</xdr:colOff>
      <xdr:row>69</xdr:row>
      <xdr:rowOff>13609</xdr:rowOff>
    </xdr:from>
    <xdr:to>
      <xdr:col>32</xdr:col>
      <xdr:colOff>204107</xdr:colOff>
      <xdr:row>86</xdr:row>
      <xdr:rowOff>13608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32</xdr:col>
      <xdr:colOff>530678</xdr:colOff>
      <xdr:row>69</xdr:row>
      <xdr:rowOff>81643</xdr:rowOff>
    </xdr:from>
    <xdr:to>
      <xdr:col>45</xdr:col>
      <xdr:colOff>503465</xdr:colOff>
      <xdr:row>86</xdr:row>
      <xdr:rowOff>95250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19</xdr:col>
      <xdr:colOff>27214</xdr:colOff>
      <xdr:row>86</xdr:row>
      <xdr:rowOff>176893</xdr:rowOff>
    </xdr:from>
    <xdr:to>
      <xdr:col>32</xdr:col>
      <xdr:colOff>258535</xdr:colOff>
      <xdr:row>102</xdr:row>
      <xdr:rowOff>13607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32</xdr:col>
      <xdr:colOff>559131</xdr:colOff>
      <xdr:row>87</xdr:row>
      <xdr:rowOff>35873</xdr:rowOff>
    </xdr:from>
    <xdr:to>
      <xdr:col>41</xdr:col>
      <xdr:colOff>300595</xdr:colOff>
      <xdr:row>101</xdr:row>
      <xdr:rowOff>171945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19</xdr:col>
      <xdr:colOff>54429</xdr:colOff>
      <xdr:row>102</xdr:row>
      <xdr:rowOff>176893</xdr:rowOff>
    </xdr:from>
    <xdr:to>
      <xdr:col>32</xdr:col>
      <xdr:colOff>299357</xdr:colOff>
      <xdr:row>123</xdr:row>
      <xdr:rowOff>27215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13608</xdr:colOff>
      <xdr:row>102</xdr:row>
      <xdr:rowOff>163285</xdr:rowOff>
    </xdr:from>
    <xdr:to>
      <xdr:col>46</xdr:col>
      <xdr:colOff>141020</xdr:colOff>
      <xdr:row>122</xdr:row>
      <xdr:rowOff>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95249</xdr:colOff>
      <xdr:row>124</xdr:row>
      <xdr:rowOff>95251</xdr:rowOff>
    </xdr:from>
    <xdr:to>
      <xdr:col>32</xdr:col>
      <xdr:colOff>217713</xdr:colOff>
      <xdr:row>141</xdr:row>
      <xdr:rowOff>54429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122463</xdr:colOff>
      <xdr:row>124</xdr:row>
      <xdr:rowOff>68035</xdr:rowOff>
    </xdr:from>
    <xdr:to>
      <xdr:col>46</xdr:col>
      <xdr:colOff>95249</xdr:colOff>
      <xdr:row>140</xdr:row>
      <xdr:rowOff>176894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190500</xdr:colOff>
      <xdr:row>142</xdr:row>
      <xdr:rowOff>122465</xdr:rowOff>
    </xdr:from>
    <xdr:to>
      <xdr:col>32</xdr:col>
      <xdr:colOff>258535</xdr:colOff>
      <xdr:row>157</xdr:row>
      <xdr:rowOff>81644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163286</xdr:colOff>
      <xdr:row>142</xdr:row>
      <xdr:rowOff>68035</xdr:rowOff>
    </xdr:from>
    <xdr:to>
      <xdr:col>46</xdr:col>
      <xdr:colOff>40821</xdr:colOff>
      <xdr:row>157</xdr:row>
      <xdr:rowOff>27214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435427</xdr:colOff>
      <xdr:row>158</xdr:row>
      <xdr:rowOff>163287</xdr:rowOff>
    </xdr:from>
    <xdr:to>
      <xdr:col>32</xdr:col>
      <xdr:colOff>340177</xdr:colOff>
      <xdr:row>173</xdr:row>
      <xdr:rowOff>95250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33</xdr:col>
      <xdr:colOff>190499</xdr:colOff>
      <xdr:row>158</xdr:row>
      <xdr:rowOff>163286</xdr:rowOff>
    </xdr:from>
    <xdr:to>
      <xdr:col>46</xdr:col>
      <xdr:colOff>81641</xdr:colOff>
      <xdr:row>172</xdr:row>
      <xdr:rowOff>95251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206746</xdr:colOff>
      <xdr:row>13</xdr:row>
      <xdr:rowOff>171450</xdr:rowOff>
    </xdr:from>
    <xdr:to>
      <xdr:col>10</xdr:col>
      <xdr:colOff>66674</xdr:colOff>
      <xdr:row>30</xdr:row>
      <xdr:rowOff>155762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381000</xdr:colOff>
      <xdr:row>30</xdr:row>
      <xdr:rowOff>24013</xdr:rowOff>
    </xdr:from>
    <xdr:to>
      <xdr:col>34</xdr:col>
      <xdr:colOff>408214</xdr:colOff>
      <xdr:row>43</xdr:row>
      <xdr:rowOff>113661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394608</xdr:colOff>
      <xdr:row>44</xdr:row>
      <xdr:rowOff>112859</xdr:rowOff>
    </xdr:from>
    <xdr:to>
      <xdr:col>34</xdr:col>
      <xdr:colOff>462644</xdr:colOff>
      <xdr:row>59</xdr:row>
      <xdr:rowOff>12005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318566</xdr:colOff>
      <xdr:row>61</xdr:row>
      <xdr:rowOff>80042</xdr:rowOff>
    </xdr:from>
    <xdr:to>
      <xdr:col>34</xdr:col>
      <xdr:colOff>421822</xdr:colOff>
      <xdr:row>79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38101</xdr:colOff>
      <xdr:row>11</xdr:row>
      <xdr:rowOff>100853</xdr:rowOff>
    </xdr:from>
    <xdr:to>
      <xdr:col>10</xdr:col>
      <xdr:colOff>443194</xdr:colOff>
      <xdr:row>21</xdr:row>
      <xdr:rowOff>145678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555813</xdr:colOff>
      <xdr:row>42</xdr:row>
      <xdr:rowOff>148477</xdr:rowOff>
    </xdr:from>
    <xdr:to>
      <xdr:col>11</xdr:col>
      <xdr:colOff>517713</xdr:colOff>
      <xdr:row>53</xdr:row>
      <xdr:rowOff>100852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533400</xdr:colOff>
      <xdr:row>5</xdr:row>
      <xdr:rowOff>9525</xdr:rowOff>
    </xdr:from>
    <xdr:to>
      <xdr:col>10</xdr:col>
      <xdr:colOff>228600</xdr:colOff>
      <xdr:row>19</xdr:row>
      <xdr:rowOff>85725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38100</xdr:rowOff>
    </xdr:from>
    <xdr:to>
      <xdr:col>15</xdr:col>
      <xdr:colOff>180975</xdr:colOff>
      <xdr:row>16</xdr:row>
      <xdr:rowOff>19050</xdr:rowOff>
    </xdr:to>
    <xdr:pic>
      <xdr:nvPicPr>
        <xdr:cNvPr id="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685800"/>
          <a:ext cx="11715750" cy="1924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3</xdr:col>
      <xdr:colOff>133350</xdr:colOff>
      <xdr:row>35</xdr:row>
      <xdr:rowOff>85725</xdr:rowOff>
    </xdr:to>
    <xdr:pic>
      <xdr:nvPicPr>
        <xdr:cNvPr id="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4210050"/>
          <a:ext cx="3314700" cy="15430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2</xdr:col>
      <xdr:colOff>962025</xdr:colOff>
      <xdr:row>127</xdr:row>
      <xdr:rowOff>133350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792075"/>
          <a:ext cx="3409950" cy="1276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9</xdr:col>
      <xdr:colOff>295275</xdr:colOff>
      <xdr:row>158</xdr:row>
      <xdr:rowOff>28575</xdr:rowOff>
    </xdr:to>
    <xdr:pic>
      <xdr:nvPicPr>
        <xdr:cNvPr id="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4897100"/>
          <a:ext cx="10839450" cy="46005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2</xdr:col>
      <xdr:colOff>904875</xdr:colOff>
      <xdr:row>110</xdr:row>
      <xdr:rowOff>133350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9877425"/>
          <a:ext cx="3352800" cy="1466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5</xdr:col>
      <xdr:colOff>9525</xdr:colOff>
      <xdr:row>189</xdr:row>
      <xdr:rowOff>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21859875"/>
          <a:ext cx="7077075" cy="22860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hadfil101.in.standardchartered.com\wkgrps\TEMP\Africa%20working_v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hadfil101.in.standardchartered.com\wkgrps\Documents%20and%20Settings\sg_eduley\Local%20Settings\Temp\Africa%20working_Feb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hadfil101.in.standardchartered.com\wkgrps\Documents%20and%20Settings\Administrator\Local%20Settings\Temp\Group_Ops_Metrics_July06_Draf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Template"/>
      <sheetName val="Sheet1"/>
      <sheetName val="Cost Data 05_2006 cube"/>
      <sheetName val="Cost Data 06_2006 cube"/>
      <sheetName val="NOA_CB"/>
    </sheetNames>
    <sheetDataSet>
      <sheetData sheetId="0"/>
      <sheetData sheetId="1"/>
      <sheetData sheetId="2"/>
      <sheetData sheetId="3" refreshError="1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  <cell r="AL1">
            <v>38</v>
          </cell>
          <cell r="AM1">
            <v>39</v>
          </cell>
        </row>
        <row r="2">
          <cell r="B2" t="str">
            <v>Source = Pipelines - Africa cost database</v>
          </cell>
          <cell r="W2" t="str">
            <v>YTD Budget</v>
          </cell>
        </row>
        <row r="3">
          <cell r="H3" t="str">
            <v>ActualY2004December</v>
          </cell>
          <cell r="I3" t="str">
            <v>ActualY2005January</v>
          </cell>
          <cell r="J3" t="str">
            <v>ActualY2005February</v>
          </cell>
          <cell r="K3" t="str">
            <v>ActualY2005March</v>
          </cell>
          <cell r="L3" t="str">
            <v>ActualY2005April</v>
          </cell>
          <cell r="M3" t="str">
            <v>ActualY2005May</v>
          </cell>
          <cell r="N3" t="str">
            <v>ActualY2005June</v>
          </cell>
          <cell r="O3" t="str">
            <v>ActualY2005July</v>
          </cell>
          <cell r="P3" t="str">
            <v>ActualY2005August</v>
          </cell>
          <cell r="Q3" t="str">
            <v>ActualY2005September</v>
          </cell>
          <cell r="R3" t="str">
            <v>ActualY2005October</v>
          </cell>
          <cell r="S3" t="str">
            <v>ActualY2005November</v>
          </cell>
          <cell r="T3" t="str">
            <v>ActualY2005December</v>
          </cell>
          <cell r="U3" t="str">
            <v>ForecastY2005November</v>
          </cell>
          <cell r="V3" t="str">
            <v>BudgetY2005December</v>
          </cell>
          <cell r="W3" t="str">
            <v>BudgetY2005December</v>
          </cell>
        </row>
        <row r="4">
          <cell r="H4" t="str">
            <v>US_Dollar</v>
          </cell>
          <cell r="I4" t="str">
            <v>US_Dollar</v>
          </cell>
          <cell r="J4" t="str">
            <v>US_Dollar</v>
          </cell>
          <cell r="K4" t="str">
            <v>US_Dollar</v>
          </cell>
          <cell r="L4" t="str">
            <v>US_Dollar</v>
          </cell>
          <cell r="M4" t="str">
            <v>US_Dollar</v>
          </cell>
          <cell r="N4" t="str">
            <v>US_Dollar</v>
          </cell>
          <cell r="O4" t="str">
            <v>US_Dollar</v>
          </cell>
          <cell r="P4" t="str">
            <v>US_Dollar</v>
          </cell>
          <cell r="Q4" t="str">
            <v>US_Dollar</v>
          </cell>
          <cell r="R4" t="str">
            <v>US_Dollar</v>
          </cell>
          <cell r="S4" t="str">
            <v>US_Dollar</v>
          </cell>
          <cell r="T4" t="str">
            <v>US_Dollar</v>
          </cell>
          <cell r="U4" t="str">
            <v>US_Dollar</v>
          </cell>
          <cell r="V4" t="str">
            <v>US_Dollar</v>
          </cell>
          <cell r="W4" t="str">
            <v>US_Dollar</v>
          </cell>
        </row>
        <row r="5">
          <cell r="H5" t="str">
            <v>Actual</v>
          </cell>
          <cell r="I5" t="str">
            <v>Actual</v>
          </cell>
          <cell r="J5" t="str">
            <v>Actual</v>
          </cell>
          <cell r="K5" t="str">
            <v>Actual</v>
          </cell>
          <cell r="L5" t="str">
            <v>Actual</v>
          </cell>
          <cell r="M5" t="str">
            <v>Actual</v>
          </cell>
          <cell r="N5" t="str">
            <v>Actual</v>
          </cell>
          <cell r="O5" t="str">
            <v>Actual</v>
          </cell>
          <cell r="P5" t="str">
            <v>Actual</v>
          </cell>
          <cell r="Q5" t="str">
            <v>Actual</v>
          </cell>
          <cell r="R5" t="str">
            <v>Actual</v>
          </cell>
          <cell r="S5" t="str">
            <v>Actual</v>
          </cell>
          <cell r="T5" t="str">
            <v>Actual</v>
          </cell>
          <cell r="U5" t="str">
            <v>Forecast</v>
          </cell>
          <cell r="V5" t="str">
            <v>Budget</v>
          </cell>
          <cell r="W5" t="str">
            <v>Budget</v>
          </cell>
        </row>
        <row r="6">
          <cell r="H6" t="str">
            <v>Y2004</v>
          </cell>
          <cell r="I6" t="str">
            <v>Y2005</v>
          </cell>
          <cell r="J6" t="str">
            <v>Y2005</v>
          </cell>
          <cell r="K6" t="str">
            <v>Y2005</v>
          </cell>
          <cell r="L6" t="str">
            <v>Y2005</v>
          </cell>
          <cell r="M6" t="str">
            <v>Y2005</v>
          </cell>
          <cell r="N6" t="str">
            <v>Y2005</v>
          </cell>
          <cell r="O6" t="str">
            <v>Y2005</v>
          </cell>
          <cell r="P6" t="str">
            <v>Y2005</v>
          </cell>
          <cell r="Q6" t="str">
            <v>Y2005</v>
          </cell>
          <cell r="R6" t="str">
            <v>Y2005</v>
          </cell>
          <cell r="S6" t="str">
            <v>Y2005</v>
          </cell>
          <cell r="T6" t="str">
            <v>Y2005</v>
          </cell>
          <cell r="U6" t="str">
            <v>Y2005</v>
          </cell>
          <cell r="V6" t="str">
            <v>Y2005</v>
          </cell>
          <cell r="W6" t="str">
            <v>Y2005</v>
          </cell>
        </row>
        <row r="7">
          <cell r="H7" t="str">
            <v>December</v>
          </cell>
          <cell r="I7" t="str">
            <v>January</v>
          </cell>
          <cell r="J7" t="str">
            <v>February</v>
          </cell>
          <cell r="K7" t="str">
            <v>March</v>
          </cell>
          <cell r="L7" t="str">
            <v>April</v>
          </cell>
          <cell r="M7" t="str">
            <v>May</v>
          </cell>
          <cell r="N7" t="str">
            <v>June</v>
          </cell>
          <cell r="O7" t="str">
            <v>July</v>
          </cell>
          <cell r="P7" t="str">
            <v>August</v>
          </cell>
          <cell r="Q7" t="str">
            <v>September</v>
          </cell>
          <cell r="R7" t="str">
            <v>October</v>
          </cell>
          <cell r="S7" t="str">
            <v>November</v>
          </cell>
          <cell r="T7" t="str">
            <v>December</v>
          </cell>
          <cell r="U7" t="str">
            <v>November</v>
          </cell>
          <cell r="V7" t="str">
            <v>December</v>
          </cell>
          <cell r="W7" t="str">
            <v>December</v>
          </cell>
        </row>
        <row r="8">
          <cell r="B8" t="str">
            <v>SC GroupCCPL</v>
          </cell>
          <cell r="C8" t="str">
            <v>CCPL</v>
          </cell>
          <cell r="D8" t="str">
            <v>SC Group</v>
          </cell>
          <cell r="E8" t="str">
            <v>Credit Operations</v>
          </cell>
          <cell r="F8" t="str">
            <v>Mass Mkt &amp; Priority Banking</v>
          </cell>
          <cell r="G8" t="str">
            <v>Unsecured Lending</v>
          </cell>
          <cell r="H8">
            <v>1841.7239664860431</v>
          </cell>
          <cell r="I8">
            <v>107.54775858162047</v>
          </cell>
          <cell r="J8">
            <v>219.19329078758562</v>
          </cell>
          <cell r="K8">
            <v>343.65141870586643</v>
          </cell>
          <cell r="L8">
            <v>470.41648049738018</v>
          </cell>
          <cell r="M8">
            <v>588.50057157021581</v>
          </cell>
          <cell r="N8">
            <v>664.47088420840998</v>
          </cell>
          <cell r="O8">
            <v>775.38965569039908</v>
          </cell>
          <cell r="P8">
            <v>800.81425992779748</v>
          </cell>
          <cell r="Q8">
            <v>903.7946435090422</v>
          </cell>
          <cell r="R8">
            <v>1022.1175443742916</v>
          </cell>
          <cell r="S8">
            <v>1156.3480896648871</v>
          </cell>
          <cell r="T8">
            <v>1288.9515146983599</v>
          </cell>
          <cell r="U8" t="str">
            <v>0</v>
          </cell>
          <cell r="V8">
            <v>1136.0628932144821</v>
          </cell>
          <cell r="W8">
            <v>1136.0628932144821</v>
          </cell>
        </row>
        <row r="9">
          <cell r="B9" t="str">
            <v>SC GroupM &amp; AL</v>
          </cell>
          <cell r="C9" t="str">
            <v>M &amp; AL</v>
          </cell>
          <cell r="D9" t="str">
            <v>SC Group</v>
          </cell>
          <cell r="E9" t="str">
            <v>Credit Operations</v>
          </cell>
          <cell r="F9" t="str">
            <v>Mass Mkt &amp; Priority Banking</v>
          </cell>
          <cell r="G9" t="str">
            <v>Secured Lending</v>
          </cell>
          <cell r="H9">
            <v>502.02039617516482</v>
          </cell>
          <cell r="I9">
            <v>63.689844561748956</v>
          </cell>
          <cell r="J9">
            <v>135.83339598864518</v>
          </cell>
          <cell r="K9">
            <v>220.45844314082265</v>
          </cell>
          <cell r="L9">
            <v>314.77127343281347</v>
          </cell>
          <cell r="M9">
            <v>419.74243975116121</v>
          </cell>
          <cell r="N9">
            <v>494.04423884087635</v>
          </cell>
          <cell r="O9">
            <v>567.32723053725135</v>
          </cell>
          <cell r="P9">
            <v>631.33028903614809</v>
          </cell>
          <cell r="Q9">
            <v>709.32696398196481</v>
          </cell>
          <cell r="R9">
            <v>793.34533644089493</v>
          </cell>
          <cell r="S9">
            <v>860.08381994531919</v>
          </cell>
          <cell r="T9">
            <v>942.43109856373621</v>
          </cell>
          <cell r="U9" t="str">
            <v>0</v>
          </cell>
          <cell r="V9">
            <v>662.14206985092801</v>
          </cell>
          <cell r="W9">
            <v>662.14206985092801</v>
          </cell>
        </row>
        <row r="10">
          <cell r="B10" t="str">
            <v>SC GroupWM</v>
          </cell>
          <cell r="C10" t="str">
            <v>WM</v>
          </cell>
          <cell r="D10" t="str">
            <v>SC Group</v>
          </cell>
          <cell r="E10" t="str">
            <v>Credit Operations</v>
          </cell>
          <cell r="F10" t="str">
            <v>Mass Mkt &amp; Priority Banking</v>
          </cell>
          <cell r="G10" t="str">
            <v>Account Management Services</v>
          </cell>
          <cell r="H10">
            <v>157.98240000000001</v>
          </cell>
          <cell r="I10">
            <v>9.0175080725730297</v>
          </cell>
          <cell r="J10">
            <v>17.193466379382603</v>
          </cell>
          <cell r="K10">
            <v>24.500641955210604</v>
          </cell>
          <cell r="L10">
            <v>38.750913529922698</v>
          </cell>
          <cell r="M10">
            <v>48.404513360786098</v>
          </cell>
          <cell r="N10">
            <v>59.724987019505406</v>
          </cell>
          <cell r="O10">
            <v>66.375789697772703</v>
          </cell>
          <cell r="P10">
            <v>82.814417632600197</v>
          </cell>
          <cell r="Q10">
            <v>84.417340961158487</v>
          </cell>
          <cell r="R10">
            <v>100.45666030125702</v>
          </cell>
          <cell r="S10">
            <v>110.751901633491</v>
          </cell>
          <cell r="T10">
            <v>118.81632499594905</v>
          </cell>
          <cell r="U10" t="str">
            <v>0</v>
          </cell>
          <cell r="V10">
            <v>0</v>
          </cell>
          <cell r="W10">
            <v>0</v>
          </cell>
        </row>
        <row r="11">
          <cell r="B11" t="str">
            <v>SC GroupWM</v>
          </cell>
          <cell r="C11" t="str">
            <v>WM</v>
          </cell>
          <cell r="D11" t="str">
            <v>SC Group</v>
          </cell>
          <cell r="E11" t="str">
            <v>Credit Operations</v>
          </cell>
          <cell r="F11" t="str">
            <v>Mass Mkt &amp; Priority Banking</v>
          </cell>
          <cell r="G11" t="str">
            <v>Trade Products</v>
          </cell>
          <cell r="H11">
            <v>2.5773936509903614</v>
          </cell>
          <cell r="I11" t="str">
            <v>0</v>
          </cell>
          <cell r="J11" t="str">
            <v>0</v>
          </cell>
          <cell r="K11" t="str">
            <v>0</v>
          </cell>
          <cell r="L11" t="str">
            <v>0</v>
          </cell>
          <cell r="M11" t="str">
            <v>0</v>
          </cell>
          <cell r="N11" t="str">
            <v>0</v>
          </cell>
          <cell r="O11" t="str">
            <v>0</v>
          </cell>
          <cell r="P11" t="str">
            <v>0</v>
          </cell>
          <cell r="Q11" t="str">
            <v>0</v>
          </cell>
          <cell r="R11" t="str">
            <v>0</v>
          </cell>
          <cell r="S11" t="str">
            <v>0</v>
          </cell>
          <cell r="T11" t="str">
            <v>0</v>
          </cell>
          <cell r="U11" t="str">
            <v>0</v>
          </cell>
          <cell r="V11" t="str">
            <v>0</v>
          </cell>
          <cell r="W11" t="str">
            <v>0</v>
          </cell>
        </row>
        <row r="12">
          <cell r="B12" t="str">
            <v>SC GroupWM</v>
          </cell>
          <cell r="C12" t="str">
            <v>WM</v>
          </cell>
          <cell r="D12" t="str">
            <v>SC Group</v>
          </cell>
          <cell r="E12" t="str">
            <v>Credit Operations</v>
          </cell>
          <cell r="F12" t="str">
            <v>Mass Mkt &amp; Priority Banking</v>
          </cell>
          <cell r="G12" t="str">
            <v>Treasury Products</v>
          </cell>
          <cell r="H12" t="str">
            <v>0</v>
          </cell>
          <cell r="I12" t="str">
            <v>0</v>
          </cell>
          <cell r="J12" t="str">
            <v>0</v>
          </cell>
          <cell r="K12" t="str">
            <v>0</v>
          </cell>
          <cell r="L12" t="str">
            <v>0</v>
          </cell>
          <cell r="M12" t="str">
            <v>0</v>
          </cell>
          <cell r="N12" t="str">
            <v>0</v>
          </cell>
          <cell r="O12" t="str">
            <v>0</v>
          </cell>
          <cell r="P12" t="str">
            <v>0</v>
          </cell>
          <cell r="Q12" t="str">
            <v>0</v>
          </cell>
          <cell r="R12" t="str">
            <v>0</v>
          </cell>
          <cell r="S12" t="str">
            <v>0</v>
          </cell>
          <cell r="T12" t="str">
            <v>0</v>
          </cell>
          <cell r="U12" t="str">
            <v>0</v>
          </cell>
          <cell r="V12">
            <v>0</v>
          </cell>
          <cell r="W12">
            <v>0</v>
          </cell>
        </row>
        <row r="13">
          <cell r="B13" t="str">
            <v>SC GroupWM</v>
          </cell>
          <cell r="C13" t="str">
            <v>WM</v>
          </cell>
          <cell r="D13" t="str">
            <v>SC Group</v>
          </cell>
          <cell r="E13" t="str">
            <v>Credit Operations</v>
          </cell>
          <cell r="F13" t="str">
            <v>Mass Mkt &amp; Priority Banking</v>
          </cell>
          <cell r="G13" t="str">
            <v>Investment Services</v>
          </cell>
          <cell r="H13" t="str">
            <v>0</v>
          </cell>
          <cell r="I13" t="str">
            <v>0</v>
          </cell>
          <cell r="J13" t="str">
            <v>0</v>
          </cell>
          <cell r="K13" t="str">
            <v>0</v>
          </cell>
          <cell r="L13" t="str">
            <v>0</v>
          </cell>
          <cell r="M13" t="str">
            <v>0</v>
          </cell>
          <cell r="N13" t="str">
            <v>0</v>
          </cell>
          <cell r="O13" t="str">
            <v>0</v>
          </cell>
          <cell r="P13" t="str">
            <v>0</v>
          </cell>
          <cell r="Q13" t="str">
            <v>0</v>
          </cell>
          <cell r="R13" t="str">
            <v>0</v>
          </cell>
          <cell r="S13" t="str">
            <v>0</v>
          </cell>
          <cell r="T13" t="str">
            <v>0</v>
          </cell>
          <cell r="U13" t="str">
            <v>0</v>
          </cell>
          <cell r="V13" t="str">
            <v>0</v>
          </cell>
          <cell r="W13" t="str">
            <v>0</v>
          </cell>
        </row>
        <row r="14">
          <cell r="B14" t="str">
            <v>SC GroupOthCB</v>
          </cell>
          <cell r="C14" t="str">
            <v>OthCB</v>
          </cell>
          <cell r="D14" t="str">
            <v>SC Group</v>
          </cell>
          <cell r="E14" t="str">
            <v>Credit Operations</v>
          </cell>
          <cell r="F14" t="str">
            <v>Mass Mkt &amp; Priority Banking</v>
          </cell>
          <cell r="G14" t="str">
            <v>Other Products</v>
          </cell>
          <cell r="H14" t="str">
            <v>0</v>
          </cell>
          <cell r="I14" t="str">
            <v>0</v>
          </cell>
          <cell r="J14" t="str">
            <v>0</v>
          </cell>
          <cell r="K14" t="str">
            <v>0</v>
          </cell>
          <cell r="L14" t="str">
            <v>0</v>
          </cell>
          <cell r="M14" t="str">
            <v>0</v>
          </cell>
          <cell r="N14" t="str">
            <v>0</v>
          </cell>
          <cell r="O14" t="str">
            <v>0</v>
          </cell>
          <cell r="P14" t="str">
            <v>0</v>
          </cell>
          <cell r="Q14" t="str">
            <v>0</v>
          </cell>
          <cell r="R14" t="str">
            <v>0</v>
          </cell>
          <cell r="S14" t="str">
            <v>0</v>
          </cell>
          <cell r="T14" t="str">
            <v>0</v>
          </cell>
          <cell r="U14" t="str">
            <v>0</v>
          </cell>
          <cell r="V14">
            <v>0</v>
          </cell>
          <cell r="W14">
            <v>0</v>
          </cell>
        </row>
        <row r="15">
          <cell r="B15" t="str">
            <v>SC GroupCROps</v>
          </cell>
          <cell r="C15" t="str">
            <v>CROps</v>
          </cell>
          <cell r="D15" t="str">
            <v>SC Group</v>
          </cell>
          <cell r="E15" t="str">
            <v>Credit Operations</v>
          </cell>
          <cell r="F15" t="str">
            <v>Customer - Wholesale</v>
          </cell>
          <cell r="G15" t="str">
            <v>Corporate and Inst Lending</v>
          </cell>
          <cell r="H15">
            <v>953.97981702488983</v>
          </cell>
          <cell r="I15">
            <v>94.204229745284081</v>
          </cell>
          <cell r="J15">
            <v>197.80894197793512</v>
          </cell>
          <cell r="K15">
            <v>295.75198983695083</v>
          </cell>
          <cell r="L15">
            <v>413.29840437003526</v>
          </cell>
          <cell r="M15">
            <v>523.92164908625637</v>
          </cell>
          <cell r="N15">
            <v>610.34857337340463</v>
          </cell>
          <cell r="O15">
            <v>678.94693687288964</v>
          </cell>
          <cell r="P15">
            <v>729.27349064320606</v>
          </cell>
          <cell r="Q15">
            <v>832.50484356918298</v>
          </cell>
          <cell r="R15">
            <v>954.38923418040031</v>
          </cell>
          <cell r="S15">
            <v>1046.038717550342</v>
          </cell>
          <cell r="T15">
            <v>1166.7169779655108</v>
          </cell>
          <cell r="U15" t="str">
            <v>0</v>
          </cell>
          <cell r="V15">
            <v>1038.5041778984837</v>
          </cell>
          <cell r="W15">
            <v>1038.5041778984837</v>
          </cell>
        </row>
        <row r="16">
          <cell r="B16" t="str">
            <v>SC GroupCash</v>
          </cell>
          <cell r="C16" t="str">
            <v>Cash</v>
          </cell>
          <cell r="D16" t="str">
            <v>SC Group</v>
          </cell>
          <cell r="E16" t="str">
            <v>Credit Operations</v>
          </cell>
          <cell r="F16" t="str">
            <v>Customer - Wholesale</v>
          </cell>
          <cell r="G16" t="str">
            <v>Cash Management and Payments</v>
          </cell>
          <cell r="H16">
            <v>26.330399999999997</v>
          </cell>
          <cell r="I16">
            <v>1.502918012095503</v>
          </cell>
          <cell r="J16">
            <v>2.8655777298971041</v>
          </cell>
          <cell r="K16">
            <v>4.0834403258684446</v>
          </cell>
          <cell r="L16">
            <v>6.4584855883204551</v>
          </cell>
          <cell r="M16">
            <v>8.0674188934643425</v>
          </cell>
          <cell r="N16">
            <v>9.9541645032509116</v>
          </cell>
          <cell r="O16">
            <v>11.062631616295441</v>
          </cell>
          <cell r="P16">
            <v>13.80240293876669</v>
          </cell>
          <cell r="Q16">
            <v>14.069556826859749</v>
          </cell>
          <cell r="R16">
            <v>16.74277671687619</v>
          </cell>
          <cell r="S16">
            <v>18.458650272248502</v>
          </cell>
          <cell r="T16">
            <v>19.802720832658249</v>
          </cell>
          <cell r="U16" t="str">
            <v>0</v>
          </cell>
          <cell r="V16">
            <v>0</v>
          </cell>
          <cell r="W16">
            <v>0</v>
          </cell>
        </row>
        <row r="17">
          <cell r="B17" t="str">
            <v>SC GroupTrade</v>
          </cell>
          <cell r="C17" t="str">
            <v>Trade</v>
          </cell>
          <cell r="D17" t="str">
            <v>SC Group</v>
          </cell>
          <cell r="E17" t="str">
            <v>Credit Operations</v>
          </cell>
          <cell r="F17" t="str">
            <v>Customer - Wholesale</v>
          </cell>
          <cell r="G17" t="str">
            <v>Trade Finance</v>
          </cell>
          <cell r="H17">
            <v>110.44893686976656</v>
          </cell>
          <cell r="I17">
            <v>21.180270045198856</v>
          </cell>
          <cell r="J17">
            <v>42.736192980140352</v>
          </cell>
          <cell r="K17">
            <v>64.297875477483899</v>
          </cell>
          <cell r="L17">
            <v>85.112698391508914</v>
          </cell>
          <cell r="M17">
            <v>102.72475252827738</v>
          </cell>
          <cell r="N17">
            <v>118.10966978965583</v>
          </cell>
          <cell r="O17">
            <v>134.40740224835216</v>
          </cell>
          <cell r="P17">
            <v>142.03763782825601</v>
          </cell>
          <cell r="Q17">
            <v>161.13304420845355</v>
          </cell>
          <cell r="R17">
            <v>191.50756348861626</v>
          </cell>
          <cell r="S17">
            <v>217.02999920611501</v>
          </cell>
          <cell r="T17">
            <v>242.20353594027858</v>
          </cell>
          <cell r="U17" t="str">
            <v>0</v>
          </cell>
          <cell r="V17">
            <v>212.10340804712555</v>
          </cell>
          <cell r="W17">
            <v>212.10340804712555</v>
          </cell>
        </row>
        <row r="18">
          <cell r="B18" t="str">
            <v>SC GroupTrade</v>
          </cell>
          <cell r="C18" t="str">
            <v>Trade</v>
          </cell>
          <cell r="D18" t="str">
            <v>SC Group</v>
          </cell>
          <cell r="E18" t="str">
            <v>Credit Operations</v>
          </cell>
          <cell r="F18" t="str">
            <v>Customer - Wholesale</v>
          </cell>
          <cell r="G18" t="str">
            <v>Trade Contingents</v>
          </cell>
          <cell r="H18">
            <v>88.035033072003685</v>
          </cell>
          <cell r="I18">
            <v>22.255902308694736</v>
          </cell>
          <cell r="J18">
            <v>46.353539695317494</v>
          </cell>
          <cell r="K18">
            <v>66.624227815413022</v>
          </cell>
          <cell r="L18">
            <v>64.534447305255185</v>
          </cell>
          <cell r="M18">
            <v>80.803472609369408</v>
          </cell>
          <cell r="N18">
            <v>95.074893066966951</v>
          </cell>
          <cell r="O18">
            <v>110.3841636670454</v>
          </cell>
          <cell r="P18">
            <v>120.07463989001292</v>
          </cell>
          <cell r="Q18">
            <v>138.29881116346948</v>
          </cell>
          <cell r="R18">
            <v>159.40177914967921</v>
          </cell>
          <cell r="S18">
            <v>176.55058506877074</v>
          </cell>
          <cell r="T18">
            <v>197.90264024168081</v>
          </cell>
          <cell r="U18" t="str">
            <v>0</v>
          </cell>
          <cell r="V18">
            <v>233.41705547718107</v>
          </cell>
          <cell r="W18">
            <v>233.41705547718107</v>
          </cell>
        </row>
        <row r="19">
          <cell r="B19" t="str">
            <v>SC GroupTrade</v>
          </cell>
          <cell r="C19" t="str">
            <v>Trade</v>
          </cell>
          <cell r="D19" t="str">
            <v>SC Group</v>
          </cell>
          <cell r="E19" t="str">
            <v>Credit Operations</v>
          </cell>
          <cell r="F19" t="str">
            <v>Customer - Wholesale</v>
          </cell>
          <cell r="G19" t="str">
            <v>Trade Transactional</v>
          </cell>
          <cell r="H19">
            <v>1.3707219612356492</v>
          </cell>
          <cell r="I19" t="str">
            <v>0</v>
          </cell>
          <cell r="J19" t="str">
            <v>0</v>
          </cell>
          <cell r="K19" t="str">
            <v>0</v>
          </cell>
          <cell r="L19" t="str">
            <v>0</v>
          </cell>
          <cell r="M19" t="str">
            <v>0</v>
          </cell>
          <cell r="N19" t="str">
            <v>0</v>
          </cell>
          <cell r="O19" t="str">
            <v>0</v>
          </cell>
          <cell r="P19" t="str">
            <v>0</v>
          </cell>
          <cell r="Q19" t="str">
            <v>0</v>
          </cell>
          <cell r="R19" t="str">
            <v>0</v>
          </cell>
          <cell r="S19" t="str">
            <v>0</v>
          </cell>
          <cell r="T19" t="str">
            <v>0</v>
          </cell>
          <cell r="U19" t="str">
            <v>0</v>
          </cell>
          <cell r="V19">
            <v>0</v>
          </cell>
          <cell r="W19">
            <v>0</v>
          </cell>
        </row>
        <row r="20">
          <cell r="B20" t="str">
            <v>SC GroupTrade</v>
          </cell>
          <cell r="C20" t="str">
            <v>Trade</v>
          </cell>
          <cell r="D20" t="str">
            <v>SC Group</v>
          </cell>
          <cell r="E20" t="str">
            <v>Credit Operations</v>
          </cell>
          <cell r="F20" t="str">
            <v>Customer - Wholesale</v>
          </cell>
          <cell r="G20" t="str">
            <v>Trade Other</v>
          </cell>
          <cell r="H20">
            <v>0.73887957816417604</v>
          </cell>
          <cell r="I20" t="str">
            <v>0</v>
          </cell>
          <cell r="J20" t="str">
            <v>0</v>
          </cell>
          <cell r="K20" t="str">
            <v>0</v>
          </cell>
          <cell r="L20" t="str">
            <v>0</v>
          </cell>
          <cell r="M20" t="str">
            <v>0</v>
          </cell>
          <cell r="N20" t="str">
            <v>0</v>
          </cell>
          <cell r="O20" t="str">
            <v>0</v>
          </cell>
          <cell r="P20" t="str">
            <v>0</v>
          </cell>
          <cell r="Q20" t="str">
            <v>0</v>
          </cell>
          <cell r="R20" t="str">
            <v>0</v>
          </cell>
          <cell r="S20" t="str">
            <v>0</v>
          </cell>
          <cell r="T20" t="str">
            <v>0</v>
          </cell>
          <cell r="U20" t="str">
            <v>0</v>
          </cell>
          <cell r="V20">
            <v>0</v>
          </cell>
          <cell r="W20">
            <v>0</v>
          </cell>
        </row>
        <row r="21">
          <cell r="B21" t="str">
            <v>SC GroupFX/MM</v>
          </cell>
          <cell r="C21" t="str">
            <v>FX/MM</v>
          </cell>
          <cell r="D21" t="str">
            <v>SC Group</v>
          </cell>
          <cell r="E21" t="str">
            <v>Credit Operations</v>
          </cell>
          <cell r="F21" t="str">
            <v>Customer - Wholesale</v>
          </cell>
          <cell r="G21" t="str">
            <v>FX Sales</v>
          </cell>
          <cell r="H21">
            <v>20.902619725108323</v>
          </cell>
          <cell r="I21">
            <v>0.57611857130327504</v>
          </cell>
          <cell r="J21">
            <v>1.098471463127225</v>
          </cell>
          <cell r="K21">
            <v>1.565318791582905</v>
          </cell>
          <cell r="L21">
            <v>2.4757528088561749</v>
          </cell>
          <cell r="M21">
            <v>3.0925105758280003</v>
          </cell>
          <cell r="N21">
            <v>3.8157630595795098</v>
          </cell>
          <cell r="O21">
            <v>4.2406754529132549</v>
          </cell>
          <cell r="P21">
            <v>5.29092112652725</v>
          </cell>
          <cell r="Q21">
            <v>5.3933301169629004</v>
          </cell>
          <cell r="R21">
            <v>6.4180644081358995</v>
          </cell>
          <cell r="S21">
            <v>7.0758159376952499</v>
          </cell>
          <cell r="T21">
            <v>7.5910429858523498</v>
          </cell>
          <cell r="U21" t="str">
            <v>0</v>
          </cell>
          <cell r="V21">
            <v>0</v>
          </cell>
          <cell r="W21">
            <v>0</v>
          </cell>
        </row>
        <row r="22">
          <cell r="B22" t="str">
            <v>SC GroupFX/MM</v>
          </cell>
          <cell r="C22" t="str">
            <v>FX/MM</v>
          </cell>
          <cell r="D22" t="str">
            <v>SC Group</v>
          </cell>
          <cell r="E22" t="str">
            <v>Credit Operations</v>
          </cell>
          <cell r="F22" t="str">
            <v>Customer - Wholesale</v>
          </cell>
          <cell r="G22" t="str">
            <v>FX Trading</v>
          </cell>
          <cell r="H22" t="str">
            <v>0</v>
          </cell>
          <cell r="I22" t="str">
            <v>0</v>
          </cell>
          <cell r="J22" t="str">
            <v>0</v>
          </cell>
          <cell r="K22" t="str">
            <v>0</v>
          </cell>
          <cell r="L22" t="str">
            <v>0</v>
          </cell>
          <cell r="M22" t="str">
            <v>0</v>
          </cell>
          <cell r="N22" t="str">
            <v>0</v>
          </cell>
          <cell r="O22" t="str">
            <v>0</v>
          </cell>
          <cell r="P22" t="str">
            <v>0</v>
          </cell>
          <cell r="Q22" t="str">
            <v>0</v>
          </cell>
          <cell r="R22" t="str">
            <v>0</v>
          </cell>
          <cell r="S22" t="str">
            <v>0</v>
          </cell>
          <cell r="T22" t="str">
            <v>0</v>
          </cell>
          <cell r="U22" t="str">
            <v>0</v>
          </cell>
          <cell r="V22">
            <v>0</v>
          </cell>
          <cell r="W22">
            <v>0</v>
          </cell>
        </row>
        <row r="23">
          <cell r="B23" t="str">
            <v>SC GroupFI</v>
          </cell>
          <cell r="C23" t="str">
            <v>FI</v>
          </cell>
          <cell r="D23" t="str">
            <v>SC Group</v>
          </cell>
          <cell r="E23" t="str">
            <v>Credit Operations</v>
          </cell>
          <cell r="F23" t="str">
            <v>Customer - Wholesale</v>
          </cell>
          <cell r="G23" t="str">
            <v>Fixed Income</v>
          </cell>
          <cell r="H23">
            <v>23.69736</v>
          </cell>
          <cell r="I23">
            <v>1.3526262108859539</v>
          </cell>
          <cell r="J23">
            <v>2.5790199569074002</v>
          </cell>
          <cell r="K23">
            <v>3.6750962932815998</v>
          </cell>
          <cell r="L23">
            <v>5.8126370294884202</v>
          </cell>
          <cell r="M23">
            <v>7.2606770041179196</v>
          </cell>
          <cell r="N23">
            <v>8.9587480529258201</v>
          </cell>
          <cell r="O23">
            <v>9.956368454665899</v>
          </cell>
          <cell r="P23">
            <v>12.422162644890021</v>
          </cell>
          <cell r="Q23">
            <v>12.662601144173781</v>
          </cell>
          <cell r="R23">
            <v>15.068499045188581</v>
          </cell>
          <cell r="S23">
            <v>16.612785245023641</v>
          </cell>
          <cell r="T23">
            <v>17.822448749392422</v>
          </cell>
          <cell r="U23" t="str">
            <v>0</v>
          </cell>
          <cell r="V23">
            <v>0</v>
          </cell>
          <cell r="W23">
            <v>0</v>
          </cell>
        </row>
        <row r="24">
          <cell r="B24" t="str">
            <v>SC GroupFX/MM</v>
          </cell>
          <cell r="C24" t="str">
            <v>FX/MM</v>
          </cell>
          <cell r="D24" t="str">
            <v>SC Group</v>
          </cell>
          <cell r="E24" t="str">
            <v>Credit Operations</v>
          </cell>
          <cell r="F24" t="str">
            <v>Customer - Wholesale</v>
          </cell>
          <cell r="G24" t="str">
            <v>ALM</v>
          </cell>
          <cell r="H24">
            <v>10.09332</v>
          </cell>
          <cell r="I24">
            <v>0.57611857130327704</v>
          </cell>
          <cell r="J24">
            <v>1.0984714631272201</v>
          </cell>
          <cell r="K24">
            <v>1.5653187915829001</v>
          </cell>
          <cell r="L24">
            <v>2.4757528088561802</v>
          </cell>
          <cell r="M24">
            <v>3.0925105758279998</v>
          </cell>
          <cell r="N24">
            <v>3.8157630595795098</v>
          </cell>
          <cell r="O24">
            <v>4.2406754529132495</v>
          </cell>
          <cell r="P24">
            <v>5.2909211265272305</v>
          </cell>
          <cell r="Q24">
            <v>5.3933301169629102</v>
          </cell>
          <cell r="R24">
            <v>6.41806440813588</v>
          </cell>
          <cell r="S24">
            <v>7.0758159376952596</v>
          </cell>
          <cell r="T24">
            <v>7.5910429858523303</v>
          </cell>
          <cell r="U24" t="str">
            <v>0</v>
          </cell>
          <cell r="V24">
            <v>0</v>
          </cell>
          <cell r="W24">
            <v>0</v>
          </cell>
        </row>
        <row r="25">
          <cell r="B25" t="str">
            <v>SC GroupSEF</v>
          </cell>
          <cell r="C25" t="str">
            <v>SEF</v>
          </cell>
          <cell r="D25" t="str">
            <v>SC Group</v>
          </cell>
          <cell r="E25" t="str">
            <v>Credit Operations</v>
          </cell>
          <cell r="F25" t="str">
            <v>Customer - Wholesale</v>
          </cell>
          <cell r="G25" t="str">
            <v>Structured Trade</v>
          </cell>
          <cell r="H25" t="str">
            <v>0</v>
          </cell>
          <cell r="I25" t="str">
            <v>0</v>
          </cell>
          <cell r="J25" t="str">
            <v>0</v>
          </cell>
          <cell r="K25" t="str">
            <v>0</v>
          </cell>
          <cell r="L25" t="str">
            <v>0</v>
          </cell>
          <cell r="M25" t="str">
            <v>0</v>
          </cell>
          <cell r="N25" t="str">
            <v>0</v>
          </cell>
          <cell r="O25" t="str">
            <v>0</v>
          </cell>
          <cell r="P25" t="str">
            <v>0</v>
          </cell>
          <cell r="Q25" t="str">
            <v>0</v>
          </cell>
          <cell r="R25" t="str">
            <v>0</v>
          </cell>
          <cell r="S25" t="str">
            <v>0</v>
          </cell>
          <cell r="T25" t="str">
            <v>0</v>
          </cell>
          <cell r="U25" t="str">
            <v>0</v>
          </cell>
          <cell r="V25">
            <v>0</v>
          </cell>
          <cell r="W25">
            <v>0</v>
          </cell>
        </row>
        <row r="26">
          <cell r="B26" t="str">
            <v>SC GroupSME</v>
          </cell>
          <cell r="C26" t="str">
            <v>SME</v>
          </cell>
          <cell r="D26" t="str">
            <v>SC Group</v>
          </cell>
          <cell r="E26" t="str">
            <v>Credit Operations</v>
          </cell>
          <cell r="F26" t="str">
            <v>SME</v>
          </cell>
          <cell r="G26" t="str">
            <v>Product</v>
          </cell>
          <cell r="H26">
            <v>622.75623401583255</v>
          </cell>
          <cell r="I26">
            <v>60.761202883223319</v>
          </cell>
          <cell r="J26">
            <v>126.81723898653077</v>
          </cell>
          <cell r="K26">
            <v>193.54860167954982</v>
          </cell>
          <cell r="L26">
            <v>263.00057536444245</v>
          </cell>
          <cell r="M26">
            <v>347.76876582900928</v>
          </cell>
          <cell r="N26">
            <v>411.06140699185323</v>
          </cell>
          <cell r="O26">
            <v>486.29513729802028</v>
          </cell>
          <cell r="P26">
            <v>545.94433311718785</v>
          </cell>
          <cell r="Q26">
            <v>610.00816008750985</v>
          </cell>
          <cell r="R26">
            <v>683.48008088392498</v>
          </cell>
          <cell r="S26">
            <v>743.70813555564189</v>
          </cell>
          <cell r="T26">
            <v>819.35244877099103</v>
          </cell>
          <cell r="U26" t="str">
            <v>0</v>
          </cell>
          <cell r="V26">
            <v>576.00550363625621</v>
          </cell>
          <cell r="W26">
            <v>576.00550363625621</v>
          </cell>
        </row>
        <row r="27">
          <cell r="B27" t="str">
            <v>SC GroupTotal</v>
          </cell>
          <cell r="C27" t="str">
            <v>Total</v>
          </cell>
          <cell r="D27" t="str">
            <v>SC Group</v>
          </cell>
          <cell r="E27" t="str">
            <v>Credit Operations</v>
          </cell>
          <cell r="F27" t="str">
            <v>Customer</v>
          </cell>
          <cell r="G27" t="str">
            <v>Product</v>
          </cell>
          <cell r="H27">
            <v>4362.6574785591993</v>
          </cell>
          <cell r="I27">
            <v>382.66449756393149</v>
          </cell>
          <cell r="J27">
            <v>793.57760740859612</v>
          </cell>
          <cell r="K27">
            <v>1219.7223728136132</v>
          </cell>
          <cell r="L27">
            <v>1667.1074211268792</v>
          </cell>
          <cell r="M27">
            <v>2133.3792817843137</v>
          </cell>
          <cell r="N27">
            <v>2479.3790919660082</v>
          </cell>
          <cell r="O27">
            <v>2848.6266669885185</v>
          </cell>
          <cell r="P27">
            <v>3089.0954759119195</v>
          </cell>
          <cell r="Q27">
            <v>3477.0026256857409</v>
          </cell>
          <cell r="R27">
            <v>3949.3456033974003</v>
          </cell>
          <cell r="S27">
            <v>4359.7343160172295</v>
          </cell>
          <cell r="T27">
            <v>4829.1817967302613</v>
          </cell>
          <cell r="U27" t="str">
            <v>0</v>
          </cell>
          <cell r="V27">
            <v>3858.235108124456</v>
          </cell>
          <cell r="W27">
            <v>3858.235108124456</v>
          </cell>
        </row>
        <row r="28">
          <cell r="B28" t="str">
            <v>SC GroupCCPL</v>
          </cell>
          <cell r="C28" t="str">
            <v>CCPL</v>
          </cell>
          <cell r="D28" t="str">
            <v>SC Group</v>
          </cell>
          <cell r="E28" t="str">
            <v>Trade Operations</v>
          </cell>
          <cell r="F28" t="str">
            <v>Mass Mkt &amp; Priority Banking</v>
          </cell>
          <cell r="G28" t="str">
            <v>Unsecured Lending</v>
          </cell>
          <cell r="H28" t="str">
            <v>0</v>
          </cell>
          <cell r="I28" t="str">
            <v>0</v>
          </cell>
          <cell r="J28" t="str">
            <v>0</v>
          </cell>
          <cell r="K28" t="str">
            <v>0</v>
          </cell>
          <cell r="L28" t="str">
            <v>0</v>
          </cell>
          <cell r="M28" t="str">
            <v>0</v>
          </cell>
          <cell r="N28" t="str">
            <v>0</v>
          </cell>
          <cell r="O28" t="str">
            <v>0</v>
          </cell>
          <cell r="P28" t="str">
            <v>0</v>
          </cell>
          <cell r="Q28" t="str">
            <v>0</v>
          </cell>
          <cell r="R28" t="str">
            <v>0</v>
          </cell>
          <cell r="S28" t="str">
            <v>0</v>
          </cell>
          <cell r="T28" t="str">
            <v>0</v>
          </cell>
          <cell r="U28" t="str">
            <v>0</v>
          </cell>
          <cell r="V28">
            <v>0</v>
          </cell>
          <cell r="W28">
            <v>0</v>
          </cell>
        </row>
        <row r="29">
          <cell r="B29" t="str">
            <v>SC GroupM &amp; AL</v>
          </cell>
          <cell r="C29" t="str">
            <v>M &amp; AL</v>
          </cell>
          <cell r="D29" t="str">
            <v>SC Group</v>
          </cell>
          <cell r="E29" t="str">
            <v>Trade Operations</v>
          </cell>
          <cell r="F29" t="str">
            <v>Mass Mkt &amp; Priority Banking</v>
          </cell>
          <cell r="G29" t="str">
            <v>Secured Lending</v>
          </cell>
          <cell r="H29" t="str">
            <v>0</v>
          </cell>
          <cell r="I29" t="str">
            <v>0</v>
          </cell>
          <cell r="J29" t="str">
            <v>0</v>
          </cell>
          <cell r="K29" t="str">
            <v>0</v>
          </cell>
          <cell r="L29" t="str">
            <v>0</v>
          </cell>
          <cell r="M29" t="str">
            <v>0</v>
          </cell>
          <cell r="N29" t="str">
            <v>0</v>
          </cell>
          <cell r="O29" t="str">
            <v>0</v>
          </cell>
          <cell r="P29" t="str">
            <v>0</v>
          </cell>
          <cell r="Q29" t="str">
            <v>0</v>
          </cell>
          <cell r="R29" t="str">
            <v>0</v>
          </cell>
          <cell r="S29" t="str">
            <v>0</v>
          </cell>
          <cell r="T29" t="str">
            <v>0</v>
          </cell>
          <cell r="U29" t="str">
            <v>0</v>
          </cell>
          <cell r="V29">
            <v>0</v>
          </cell>
          <cell r="W29">
            <v>0</v>
          </cell>
        </row>
        <row r="30">
          <cell r="B30" t="str">
            <v>SC GroupWM</v>
          </cell>
          <cell r="C30" t="str">
            <v>WM</v>
          </cell>
          <cell r="D30" t="str">
            <v>SC Group</v>
          </cell>
          <cell r="E30" t="str">
            <v>Trade Operations</v>
          </cell>
          <cell r="F30" t="str">
            <v>Mass Mkt &amp; Priority Banking</v>
          </cell>
          <cell r="G30" t="str">
            <v>Account Management Services</v>
          </cell>
          <cell r="H30" t="str">
            <v>0</v>
          </cell>
          <cell r="I30" t="str">
            <v>0</v>
          </cell>
          <cell r="J30" t="str">
            <v>0</v>
          </cell>
          <cell r="K30" t="str">
            <v>0</v>
          </cell>
          <cell r="L30" t="str">
            <v>0</v>
          </cell>
          <cell r="M30" t="str">
            <v>0</v>
          </cell>
          <cell r="N30" t="str">
            <v>0</v>
          </cell>
          <cell r="O30" t="str">
            <v>0</v>
          </cell>
          <cell r="P30" t="str">
            <v>0</v>
          </cell>
          <cell r="Q30" t="str">
            <v>0</v>
          </cell>
          <cell r="R30" t="str">
            <v>0</v>
          </cell>
          <cell r="S30" t="str">
            <v>0</v>
          </cell>
          <cell r="T30" t="str">
            <v>0</v>
          </cell>
          <cell r="U30" t="str">
            <v>0</v>
          </cell>
          <cell r="V30">
            <v>0</v>
          </cell>
          <cell r="W30">
            <v>0</v>
          </cell>
        </row>
        <row r="31">
          <cell r="B31" t="str">
            <v>SC GroupWM</v>
          </cell>
          <cell r="C31" t="str">
            <v>WM</v>
          </cell>
          <cell r="D31" t="str">
            <v>SC Group</v>
          </cell>
          <cell r="E31" t="str">
            <v>Trade Operations</v>
          </cell>
          <cell r="F31" t="str">
            <v>Mass Mkt &amp; Priority Banking</v>
          </cell>
          <cell r="G31" t="str">
            <v>Trade Products</v>
          </cell>
          <cell r="H31">
            <v>53.02876568265291</v>
          </cell>
          <cell r="I31" t="str">
            <v>0</v>
          </cell>
          <cell r="J31" t="str">
            <v>0</v>
          </cell>
          <cell r="K31" t="str">
            <v>0</v>
          </cell>
          <cell r="L31" t="str">
            <v>0</v>
          </cell>
          <cell r="M31" t="str">
            <v>0</v>
          </cell>
          <cell r="N31" t="str">
            <v>0</v>
          </cell>
          <cell r="O31" t="str">
            <v>0</v>
          </cell>
          <cell r="P31" t="str">
            <v>0</v>
          </cell>
          <cell r="Q31" t="str">
            <v>0</v>
          </cell>
          <cell r="R31" t="str">
            <v>0</v>
          </cell>
          <cell r="S31" t="str">
            <v>0</v>
          </cell>
          <cell r="T31" t="str">
            <v>0</v>
          </cell>
          <cell r="U31" t="str">
            <v>0</v>
          </cell>
          <cell r="V31" t="str">
            <v>0</v>
          </cell>
          <cell r="W31" t="str">
            <v>0</v>
          </cell>
        </row>
        <row r="32">
          <cell r="B32" t="str">
            <v>SC GroupWM</v>
          </cell>
          <cell r="C32" t="str">
            <v>WM</v>
          </cell>
          <cell r="D32" t="str">
            <v>SC Group</v>
          </cell>
          <cell r="E32" t="str">
            <v>Trade Operations</v>
          </cell>
          <cell r="F32" t="str">
            <v>Mass Mkt &amp; Priority Banking</v>
          </cell>
          <cell r="G32" t="str">
            <v>Treasury Products</v>
          </cell>
          <cell r="H32" t="str">
            <v>0</v>
          </cell>
          <cell r="I32" t="str">
            <v>0</v>
          </cell>
          <cell r="J32" t="str">
            <v>0</v>
          </cell>
          <cell r="K32" t="str">
            <v>0</v>
          </cell>
          <cell r="L32" t="str">
            <v>0</v>
          </cell>
          <cell r="M32" t="str">
            <v>0</v>
          </cell>
          <cell r="N32" t="str">
            <v>0</v>
          </cell>
          <cell r="O32" t="str">
            <v>0</v>
          </cell>
          <cell r="P32" t="str">
            <v>0</v>
          </cell>
          <cell r="Q32" t="str">
            <v>0</v>
          </cell>
          <cell r="R32" t="str">
            <v>0</v>
          </cell>
          <cell r="S32" t="str">
            <v>0</v>
          </cell>
          <cell r="T32" t="str">
            <v>0</v>
          </cell>
          <cell r="U32" t="str">
            <v>0</v>
          </cell>
          <cell r="V32">
            <v>0</v>
          </cell>
          <cell r="W32">
            <v>0</v>
          </cell>
        </row>
        <row r="33">
          <cell r="B33" t="str">
            <v>SC GroupWM</v>
          </cell>
          <cell r="C33" t="str">
            <v>WM</v>
          </cell>
          <cell r="D33" t="str">
            <v>SC Group</v>
          </cell>
          <cell r="E33" t="str">
            <v>Trade Operations</v>
          </cell>
          <cell r="F33" t="str">
            <v>Mass Mkt &amp; Priority Banking</v>
          </cell>
          <cell r="G33" t="str">
            <v>Investment Services</v>
          </cell>
          <cell r="H33" t="str">
            <v>0</v>
          </cell>
          <cell r="I33" t="str">
            <v>0</v>
          </cell>
          <cell r="J33" t="str">
            <v>0</v>
          </cell>
          <cell r="K33" t="str">
            <v>0</v>
          </cell>
          <cell r="L33" t="str">
            <v>0</v>
          </cell>
          <cell r="M33" t="str">
            <v>0</v>
          </cell>
          <cell r="N33" t="str">
            <v>0</v>
          </cell>
          <cell r="O33" t="str">
            <v>0</v>
          </cell>
          <cell r="P33" t="str">
            <v>0</v>
          </cell>
          <cell r="Q33" t="str">
            <v>0</v>
          </cell>
          <cell r="R33" t="str">
            <v>0</v>
          </cell>
          <cell r="S33" t="str">
            <v>0</v>
          </cell>
          <cell r="T33" t="str">
            <v>0</v>
          </cell>
          <cell r="U33" t="str">
            <v>0</v>
          </cell>
          <cell r="V33" t="str">
            <v>0</v>
          </cell>
          <cell r="W33" t="str">
            <v>0</v>
          </cell>
        </row>
        <row r="34">
          <cell r="B34" t="str">
            <v>SC GroupOthCB</v>
          </cell>
          <cell r="C34" t="str">
            <v>OthCB</v>
          </cell>
          <cell r="D34" t="str">
            <v>SC Group</v>
          </cell>
          <cell r="E34" t="str">
            <v>Trade Operations</v>
          </cell>
          <cell r="F34" t="str">
            <v>Mass Mkt &amp; Priority Banking</v>
          </cell>
          <cell r="G34" t="str">
            <v>Other Products</v>
          </cell>
          <cell r="H34" t="str">
            <v>0</v>
          </cell>
          <cell r="I34" t="str">
            <v>0</v>
          </cell>
          <cell r="J34" t="str">
            <v>0</v>
          </cell>
          <cell r="K34" t="str">
            <v>0</v>
          </cell>
          <cell r="L34" t="str">
            <v>0</v>
          </cell>
          <cell r="M34" t="str">
            <v>0</v>
          </cell>
          <cell r="N34" t="str">
            <v>0</v>
          </cell>
          <cell r="O34" t="str">
            <v>0</v>
          </cell>
          <cell r="P34" t="str">
            <v>0</v>
          </cell>
          <cell r="Q34" t="str">
            <v>0</v>
          </cell>
          <cell r="R34" t="str">
            <v>0</v>
          </cell>
          <cell r="S34" t="str">
            <v>0</v>
          </cell>
          <cell r="T34" t="str">
            <v>0</v>
          </cell>
          <cell r="U34" t="str">
            <v>0</v>
          </cell>
          <cell r="V34">
            <v>0</v>
          </cell>
          <cell r="W34">
            <v>0</v>
          </cell>
        </row>
        <row r="35">
          <cell r="B35" t="str">
            <v>SC GroupCROps</v>
          </cell>
          <cell r="C35" t="str">
            <v>CROps</v>
          </cell>
          <cell r="D35" t="str">
            <v>SC Group</v>
          </cell>
          <cell r="E35" t="str">
            <v>Trade Operations</v>
          </cell>
          <cell r="F35" t="str">
            <v>Customer - Wholesale</v>
          </cell>
          <cell r="G35" t="str">
            <v>Corporate and Inst Lending</v>
          </cell>
          <cell r="H35">
            <v>293.52839770768298</v>
          </cell>
          <cell r="I35" t="str">
            <v>0</v>
          </cell>
          <cell r="J35" t="str">
            <v>0</v>
          </cell>
          <cell r="K35" t="str">
            <v>0</v>
          </cell>
          <cell r="L35">
            <v>125.44189059731606</v>
          </cell>
          <cell r="M35">
            <v>139.15119974168556</v>
          </cell>
          <cell r="N35">
            <v>154.3147453342136</v>
          </cell>
          <cell r="O35">
            <v>180.26644993705278</v>
          </cell>
          <cell r="P35">
            <v>199.29060005395883</v>
          </cell>
          <cell r="Q35">
            <v>210.14855802007202</v>
          </cell>
          <cell r="R35">
            <v>221.05836649611524</v>
          </cell>
          <cell r="S35">
            <v>241.0831684037</v>
          </cell>
          <cell r="T35">
            <v>256.85425889582751</v>
          </cell>
          <cell r="U35" t="str">
            <v>0</v>
          </cell>
          <cell r="V35">
            <v>0</v>
          </cell>
          <cell r="W35">
            <v>0</v>
          </cell>
        </row>
        <row r="36">
          <cell r="B36" t="str">
            <v>SC GroupCash</v>
          </cell>
          <cell r="C36" t="str">
            <v>Cash</v>
          </cell>
          <cell r="D36" t="str">
            <v>SC Group</v>
          </cell>
          <cell r="E36" t="str">
            <v>Trade Operations</v>
          </cell>
          <cell r="F36" t="str">
            <v>Customer - Wholesale</v>
          </cell>
          <cell r="G36" t="str">
            <v>Cash Management and Payments</v>
          </cell>
          <cell r="H36" t="str">
            <v>0</v>
          </cell>
          <cell r="I36" t="str">
            <v>0</v>
          </cell>
          <cell r="J36" t="str">
            <v>0</v>
          </cell>
          <cell r="K36" t="str">
            <v>0</v>
          </cell>
          <cell r="L36" t="str">
            <v>0</v>
          </cell>
          <cell r="M36" t="str">
            <v>0</v>
          </cell>
          <cell r="N36" t="str">
            <v>0</v>
          </cell>
          <cell r="O36" t="str">
            <v>0</v>
          </cell>
          <cell r="P36" t="str">
            <v>0</v>
          </cell>
          <cell r="Q36" t="str">
            <v>0</v>
          </cell>
          <cell r="R36" t="str">
            <v>0</v>
          </cell>
          <cell r="S36" t="str">
            <v>0</v>
          </cell>
          <cell r="T36" t="str">
            <v>0</v>
          </cell>
          <cell r="U36" t="str">
            <v>0</v>
          </cell>
          <cell r="V36">
            <v>0</v>
          </cell>
          <cell r="W36">
            <v>0</v>
          </cell>
        </row>
        <row r="37">
          <cell r="B37" t="str">
            <v>SC GroupTrade</v>
          </cell>
          <cell r="C37" t="str">
            <v>Trade</v>
          </cell>
          <cell r="D37" t="str">
            <v>SC Group</v>
          </cell>
          <cell r="E37" t="str">
            <v>Trade Operations</v>
          </cell>
          <cell r="F37" t="str">
            <v>Customer - Wholesale</v>
          </cell>
          <cell r="G37" t="str">
            <v>Trade Finance</v>
          </cell>
          <cell r="H37">
            <v>1383.8931832228945</v>
          </cell>
          <cell r="I37">
            <v>49.166456017575811</v>
          </cell>
          <cell r="J37">
            <v>98.428246132977279</v>
          </cell>
          <cell r="K37">
            <v>168.81670082288861</v>
          </cell>
          <cell r="L37">
            <v>201.1902417435287</v>
          </cell>
          <cell r="M37">
            <v>253.18642657516756</v>
          </cell>
          <cell r="N37">
            <v>328.71557679220246</v>
          </cell>
          <cell r="O37">
            <v>409.16527122679122</v>
          </cell>
          <cell r="P37">
            <v>431.48307206497952</v>
          </cell>
          <cell r="Q37">
            <v>518.12806429404486</v>
          </cell>
          <cell r="R37">
            <v>626.53627822217254</v>
          </cell>
          <cell r="S37">
            <v>683.32636382800672</v>
          </cell>
          <cell r="T37">
            <v>738.92053393344304</v>
          </cell>
          <cell r="U37" t="str">
            <v>0</v>
          </cell>
          <cell r="V37">
            <v>730.16965973942547</v>
          </cell>
          <cell r="W37">
            <v>730.16965973942547</v>
          </cell>
        </row>
        <row r="38">
          <cell r="B38" t="str">
            <v>SC GroupTrade</v>
          </cell>
          <cell r="C38" t="str">
            <v>Trade</v>
          </cell>
          <cell r="D38" t="str">
            <v>SC Group</v>
          </cell>
          <cell r="E38" t="str">
            <v>Trade Operations</v>
          </cell>
          <cell r="F38" t="str">
            <v>Customer - Wholesale</v>
          </cell>
          <cell r="G38" t="str">
            <v>Trade Contingents</v>
          </cell>
          <cell r="H38">
            <v>410.75216317100279</v>
          </cell>
          <cell r="I38">
            <v>149.23699146017384</v>
          </cell>
          <cell r="J38">
            <v>301.6794891546275</v>
          </cell>
          <cell r="K38">
            <v>496.26279716451137</v>
          </cell>
          <cell r="L38">
            <v>569.15464085070812</v>
          </cell>
          <cell r="M38">
            <v>704.80571433604769</v>
          </cell>
          <cell r="N38">
            <v>907.99443920695853</v>
          </cell>
          <cell r="O38">
            <v>1043.7983859741992</v>
          </cell>
          <cell r="P38">
            <v>1143.9496379568618</v>
          </cell>
          <cell r="Q38">
            <v>1323.9604271268354</v>
          </cell>
          <cell r="R38">
            <v>1498.3592621742137</v>
          </cell>
          <cell r="S38">
            <v>1621.412292856457</v>
          </cell>
          <cell r="T38">
            <v>1755.0562914165844</v>
          </cell>
          <cell r="U38" t="str">
            <v>0</v>
          </cell>
          <cell r="V38">
            <v>1723.883907236602</v>
          </cell>
          <cell r="W38">
            <v>1723.883907236602</v>
          </cell>
        </row>
        <row r="39">
          <cell r="B39" t="str">
            <v>SC GroupTrade</v>
          </cell>
          <cell r="C39" t="str">
            <v>Trade</v>
          </cell>
          <cell r="D39" t="str">
            <v>SC Group</v>
          </cell>
          <cell r="E39" t="str">
            <v>Trade Operations</v>
          </cell>
          <cell r="F39" t="str">
            <v>Customer - Wholesale</v>
          </cell>
          <cell r="G39" t="str">
            <v>Trade Transactional</v>
          </cell>
          <cell r="H39">
            <v>3.3543698693139521</v>
          </cell>
          <cell r="I39" t="str">
            <v>0</v>
          </cell>
          <cell r="J39" t="str">
            <v>0</v>
          </cell>
          <cell r="K39" t="str">
            <v>0</v>
          </cell>
          <cell r="L39" t="str">
            <v>0</v>
          </cell>
          <cell r="M39" t="str">
            <v>0</v>
          </cell>
          <cell r="N39" t="str">
            <v>0</v>
          </cell>
          <cell r="O39" t="str">
            <v>0</v>
          </cell>
          <cell r="P39" t="str">
            <v>0</v>
          </cell>
          <cell r="Q39" t="str">
            <v>0</v>
          </cell>
          <cell r="R39" t="str">
            <v>0</v>
          </cell>
          <cell r="S39" t="str">
            <v>0</v>
          </cell>
          <cell r="T39" t="str">
            <v>0</v>
          </cell>
          <cell r="U39" t="str">
            <v>0</v>
          </cell>
          <cell r="V39">
            <v>0</v>
          </cell>
          <cell r="W39">
            <v>0</v>
          </cell>
        </row>
        <row r="40">
          <cell r="B40" t="str">
            <v>SC GroupTrade</v>
          </cell>
          <cell r="C40" t="str">
            <v>Trade</v>
          </cell>
          <cell r="D40" t="str">
            <v>SC Group</v>
          </cell>
          <cell r="E40" t="str">
            <v>Trade Operations</v>
          </cell>
          <cell r="F40" t="str">
            <v>Customer - Wholesale</v>
          </cell>
          <cell r="G40" t="str">
            <v>Trade Other</v>
          </cell>
          <cell r="H40">
            <v>115.15154041235543</v>
          </cell>
          <cell r="I40" t="str">
            <v>0</v>
          </cell>
          <cell r="J40" t="str">
            <v>0</v>
          </cell>
          <cell r="K40" t="str">
            <v>0</v>
          </cell>
          <cell r="L40" t="str">
            <v>0</v>
          </cell>
          <cell r="M40" t="str">
            <v>0</v>
          </cell>
          <cell r="N40" t="str">
            <v>0</v>
          </cell>
          <cell r="O40" t="str">
            <v>0</v>
          </cell>
          <cell r="P40" t="str">
            <v>0</v>
          </cell>
          <cell r="Q40" t="str">
            <v>0</v>
          </cell>
          <cell r="R40" t="str">
            <v>0</v>
          </cell>
          <cell r="S40" t="str">
            <v>0</v>
          </cell>
          <cell r="T40" t="str">
            <v>0</v>
          </cell>
          <cell r="U40" t="str">
            <v>0</v>
          </cell>
          <cell r="V40">
            <v>0</v>
          </cell>
          <cell r="W40">
            <v>0</v>
          </cell>
        </row>
        <row r="41">
          <cell r="B41" t="str">
            <v>SC GroupFX/MM</v>
          </cell>
          <cell r="C41" t="str">
            <v>FX/MM</v>
          </cell>
          <cell r="D41" t="str">
            <v>SC Group</v>
          </cell>
          <cell r="E41" t="str">
            <v>Trade Operations</v>
          </cell>
          <cell r="F41" t="str">
            <v>Customer - Wholesale</v>
          </cell>
          <cell r="G41" t="str">
            <v>FX Sales</v>
          </cell>
          <cell r="H41" t="str">
            <v>0</v>
          </cell>
          <cell r="I41" t="str">
            <v>0</v>
          </cell>
          <cell r="J41" t="str">
            <v>0</v>
          </cell>
          <cell r="K41" t="str">
            <v>0</v>
          </cell>
          <cell r="L41" t="str">
            <v>0</v>
          </cell>
          <cell r="M41" t="str">
            <v>0</v>
          </cell>
          <cell r="N41" t="str">
            <v>0</v>
          </cell>
          <cell r="O41" t="str">
            <v>0</v>
          </cell>
          <cell r="P41" t="str">
            <v>0</v>
          </cell>
          <cell r="Q41" t="str">
            <v>0</v>
          </cell>
          <cell r="R41" t="str">
            <v>0</v>
          </cell>
          <cell r="S41" t="str">
            <v>0</v>
          </cell>
          <cell r="T41" t="str">
            <v>0</v>
          </cell>
          <cell r="U41" t="str">
            <v>0</v>
          </cell>
          <cell r="V41">
            <v>0</v>
          </cell>
          <cell r="W41">
            <v>0</v>
          </cell>
        </row>
        <row r="42">
          <cell r="B42" t="str">
            <v>SC GroupFX/MM</v>
          </cell>
          <cell r="C42" t="str">
            <v>FX/MM</v>
          </cell>
          <cell r="D42" t="str">
            <v>SC Group</v>
          </cell>
          <cell r="E42" t="str">
            <v>Trade Operations</v>
          </cell>
          <cell r="F42" t="str">
            <v>Customer - Wholesale</v>
          </cell>
          <cell r="G42" t="str">
            <v>FX Trading</v>
          </cell>
          <cell r="H42" t="str">
            <v>0</v>
          </cell>
          <cell r="I42" t="str">
            <v>0</v>
          </cell>
          <cell r="J42" t="str">
            <v>0</v>
          </cell>
          <cell r="K42" t="str">
            <v>0</v>
          </cell>
          <cell r="L42" t="str">
            <v>0</v>
          </cell>
          <cell r="M42" t="str">
            <v>0</v>
          </cell>
          <cell r="N42" t="str">
            <v>0</v>
          </cell>
          <cell r="O42" t="str">
            <v>0</v>
          </cell>
          <cell r="P42" t="str">
            <v>0</v>
          </cell>
          <cell r="Q42" t="str">
            <v>0</v>
          </cell>
          <cell r="R42" t="str">
            <v>0</v>
          </cell>
          <cell r="S42" t="str">
            <v>0</v>
          </cell>
          <cell r="T42" t="str">
            <v>0</v>
          </cell>
          <cell r="U42" t="str">
            <v>0</v>
          </cell>
          <cell r="V42">
            <v>0</v>
          </cell>
          <cell r="W42">
            <v>0</v>
          </cell>
        </row>
        <row r="43">
          <cell r="B43" t="str">
            <v>SC GroupFI</v>
          </cell>
          <cell r="C43" t="str">
            <v>FI</v>
          </cell>
          <cell r="D43" t="str">
            <v>SC Group</v>
          </cell>
          <cell r="E43" t="str">
            <v>Trade Operations</v>
          </cell>
          <cell r="F43" t="str">
            <v>Customer - Wholesale</v>
          </cell>
          <cell r="G43" t="str">
            <v>Fixed Income</v>
          </cell>
          <cell r="H43" t="str">
            <v>0</v>
          </cell>
          <cell r="I43" t="str">
            <v>0</v>
          </cell>
          <cell r="J43" t="str">
            <v>0</v>
          </cell>
          <cell r="K43" t="str">
            <v>0</v>
          </cell>
          <cell r="L43" t="str">
            <v>0</v>
          </cell>
          <cell r="M43" t="str">
            <v>0</v>
          </cell>
          <cell r="N43" t="str">
            <v>0</v>
          </cell>
          <cell r="O43" t="str">
            <v>0</v>
          </cell>
          <cell r="P43" t="str">
            <v>0</v>
          </cell>
          <cell r="Q43" t="str">
            <v>0</v>
          </cell>
          <cell r="R43" t="str">
            <v>0</v>
          </cell>
          <cell r="S43" t="str">
            <v>0</v>
          </cell>
          <cell r="T43" t="str">
            <v>0</v>
          </cell>
          <cell r="U43" t="str">
            <v>0</v>
          </cell>
          <cell r="V43">
            <v>0</v>
          </cell>
          <cell r="W43">
            <v>0</v>
          </cell>
        </row>
        <row r="44">
          <cell r="B44" t="str">
            <v>SC GroupFX/MM</v>
          </cell>
          <cell r="C44" t="str">
            <v>FX/MM</v>
          </cell>
          <cell r="D44" t="str">
            <v>SC Group</v>
          </cell>
          <cell r="E44" t="str">
            <v>Trade Operations</v>
          </cell>
          <cell r="F44" t="str">
            <v>Customer - Wholesale</v>
          </cell>
          <cell r="G44" t="str">
            <v>ALM</v>
          </cell>
          <cell r="H44" t="str">
            <v>0</v>
          </cell>
          <cell r="I44" t="str">
            <v>0</v>
          </cell>
          <cell r="J44" t="str">
            <v>0</v>
          </cell>
          <cell r="K44" t="str">
            <v>0</v>
          </cell>
          <cell r="L44" t="str">
            <v>0</v>
          </cell>
          <cell r="M44" t="str">
            <v>0</v>
          </cell>
          <cell r="N44" t="str">
            <v>0</v>
          </cell>
          <cell r="O44" t="str">
            <v>0</v>
          </cell>
          <cell r="P44" t="str">
            <v>0</v>
          </cell>
          <cell r="Q44" t="str">
            <v>0</v>
          </cell>
          <cell r="R44" t="str">
            <v>0</v>
          </cell>
          <cell r="S44" t="str">
            <v>0</v>
          </cell>
          <cell r="T44" t="str">
            <v>0</v>
          </cell>
          <cell r="U44" t="str">
            <v>0</v>
          </cell>
          <cell r="V44">
            <v>0</v>
          </cell>
          <cell r="W44">
            <v>0</v>
          </cell>
        </row>
        <row r="45">
          <cell r="B45" t="str">
            <v>SC GroupSEF</v>
          </cell>
          <cell r="C45" t="str">
            <v>SEF</v>
          </cell>
          <cell r="D45" t="str">
            <v>SC Group</v>
          </cell>
          <cell r="E45" t="str">
            <v>Trade Operations</v>
          </cell>
          <cell r="F45" t="str">
            <v>Customer - Wholesale</v>
          </cell>
          <cell r="G45" t="str">
            <v>Structured Trade</v>
          </cell>
          <cell r="H45" t="str">
            <v>0</v>
          </cell>
          <cell r="I45" t="str">
            <v>0</v>
          </cell>
          <cell r="J45" t="str">
            <v>0</v>
          </cell>
          <cell r="K45" t="str">
            <v>0</v>
          </cell>
          <cell r="L45" t="str">
            <v>0</v>
          </cell>
          <cell r="M45" t="str">
            <v>0</v>
          </cell>
          <cell r="N45" t="str">
            <v>0</v>
          </cell>
          <cell r="O45" t="str">
            <v>0</v>
          </cell>
          <cell r="P45" t="str">
            <v>0</v>
          </cell>
          <cell r="Q45" t="str">
            <v>0</v>
          </cell>
          <cell r="R45" t="str">
            <v>0</v>
          </cell>
          <cell r="S45" t="str">
            <v>0</v>
          </cell>
          <cell r="T45" t="str">
            <v>0</v>
          </cell>
          <cell r="U45" t="str">
            <v>0</v>
          </cell>
          <cell r="V45">
            <v>0</v>
          </cell>
          <cell r="W45">
            <v>0</v>
          </cell>
        </row>
        <row r="46">
          <cell r="B46" t="str">
            <v>SC GroupSME</v>
          </cell>
          <cell r="C46" t="str">
            <v>SME</v>
          </cell>
          <cell r="D46" t="str">
            <v>SC Group</v>
          </cell>
          <cell r="E46" t="str">
            <v>Trade Operations</v>
          </cell>
          <cell r="F46" t="str">
            <v>SME</v>
          </cell>
          <cell r="G46" t="str">
            <v>Product</v>
          </cell>
          <cell r="H46">
            <v>803.96860956029991</v>
          </cell>
          <cell r="I46">
            <v>76.12375017517482</v>
          </cell>
          <cell r="J46">
            <v>171.58970686050714</v>
          </cell>
          <cell r="K46">
            <v>244.65479558509219</v>
          </cell>
          <cell r="L46">
            <v>345.81306196007574</v>
          </cell>
          <cell r="M46">
            <v>388.33960366897531</v>
          </cell>
          <cell r="N46">
            <v>408.60464282018518</v>
          </cell>
          <cell r="O46">
            <v>440.00208003273451</v>
          </cell>
          <cell r="P46">
            <v>352.88260724449975</v>
          </cell>
          <cell r="Q46">
            <v>405.03752297040796</v>
          </cell>
          <cell r="R46">
            <v>474.77416068113428</v>
          </cell>
          <cell r="S46">
            <v>592.23506931743759</v>
          </cell>
          <cell r="T46">
            <v>678.30194602711981</v>
          </cell>
          <cell r="U46" t="str">
            <v>0</v>
          </cell>
          <cell r="V46">
            <v>921.35704046030128</v>
          </cell>
          <cell r="W46">
            <v>921.35704046030128</v>
          </cell>
        </row>
        <row r="47">
          <cell r="B47" t="str">
            <v>SC GroupTotal</v>
          </cell>
          <cell r="C47" t="str">
            <v>Total</v>
          </cell>
          <cell r="D47" t="str">
            <v>SC Group</v>
          </cell>
          <cell r="E47" t="str">
            <v>Trade Operations</v>
          </cell>
          <cell r="F47" t="str">
            <v>Customer</v>
          </cell>
          <cell r="G47" t="str">
            <v>Product</v>
          </cell>
          <cell r="H47">
            <v>3063.6770296262025</v>
          </cell>
          <cell r="I47">
            <v>274.52719765292443</v>
          </cell>
          <cell r="J47">
            <v>571.69744214811192</v>
          </cell>
          <cell r="K47">
            <v>909.73429357249211</v>
          </cell>
          <cell r="L47">
            <v>1241.5998351516287</v>
          </cell>
          <cell r="M47">
            <v>1485.4829443218759</v>
          </cell>
          <cell r="N47">
            <v>1799.6294041535598</v>
          </cell>
          <cell r="O47">
            <v>2073.2321871707773</v>
          </cell>
          <cell r="P47">
            <v>2127.6059173203003</v>
          </cell>
          <cell r="Q47">
            <v>2457.2745724113602</v>
          </cell>
          <cell r="R47">
            <v>2820.7280675736356</v>
          </cell>
          <cell r="S47">
            <v>3138.0568944056013</v>
          </cell>
          <cell r="T47">
            <v>3429.1330302729748</v>
          </cell>
          <cell r="U47" t="str">
            <v>0</v>
          </cell>
          <cell r="V47">
            <v>3375.410607436329</v>
          </cell>
          <cell r="W47">
            <v>3375.410607436329</v>
          </cell>
        </row>
        <row r="48">
          <cell r="B48" t="str">
            <v>SC GroupCCPL</v>
          </cell>
          <cell r="C48" t="str">
            <v>CCPL</v>
          </cell>
          <cell r="D48" t="str">
            <v>SC Group</v>
          </cell>
          <cell r="E48" t="str">
            <v>Global Mkt Risk</v>
          </cell>
          <cell r="F48" t="str">
            <v>Mass Mkt &amp; Priority Banking</v>
          </cell>
          <cell r="G48" t="str">
            <v>Unsecured Lending</v>
          </cell>
          <cell r="H48" t="str">
            <v>0</v>
          </cell>
          <cell r="I48" t="str">
            <v>0</v>
          </cell>
          <cell r="J48" t="str">
            <v>0</v>
          </cell>
          <cell r="K48" t="str">
            <v>0</v>
          </cell>
          <cell r="L48" t="str">
            <v>0</v>
          </cell>
          <cell r="M48" t="str">
            <v>0</v>
          </cell>
          <cell r="N48" t="str">
            <v>0</v>
          </cell>
          <cell r="O48" t="str">
            <v>0</v>
          </cell>
          <cell r="P48" t="str">
            <v>0</v>
          </cell>
          <cell r="Q48" t="str">
            <v>0</v>
          </cell>
          <cell r="R48" t="str">
            <v>0</v>
          </cell>
          <cell r="S48" t="str">
            <v>0</v>
          </cell>
          <cell r="T48" t="str">
            <v>0</v>
          </cell>
          <cell r="U48" t="str">
            <v>0</v>
          </cell>
          <cell r="V48" t="str">
            <v>0</v>
          </cell>
          <cell r="W48" t="str">
            <v>0</v>
          </cell>
        </row>
        <row r="49">
          <cell r="B49" t="str">
            <v>SC GroupM &amp; AL</v>
          </cell>
          <cell r="C49" t="str">
            <v>M &amp; AL</v>
          </cell>
          <cell r="D49" t="str">
            <v>SC Group</v>
          </cell>
          <cell r="E49" t="str">
            <v>Global Mkt Risk</v>
          </cell>
          <cell r="F49" t="str">
            <v>Mass Mkt &amp; Priority Banking</v>
          </cell>
          <cell r="G49" t="str">
            <v>Secured Lending</v>
          </cell>
          <cell r="H49" t="str">
            <v>0</v>
          </cell>
          <cell r="I49" t="str">
            <v>0</v>
          </cell>
          <cell r="J49" t="str">
            <v>0</v>
          </cell>
          <cell r="K49" t="str">
            <v>0</v>
          </cell>
          <cell r="L49" t="str">
            <v>0</v>
          </cell>
          <cell r="M49" t="str">
            <v>0</v>
          </cell>
          <cell r="N49" t="str">
            <v>0</v>
          </cell>
          <cell r="O49" t="str">
            <v>0</v>
          </cell>
          <cell r="P49" t="str">
            <v>0</v>
          </cell>
          <cell r="Q49" t="str">
            <v>0</v>
          </cell>
          <cell r="R49" t="str">
            <v>0</v>
          </cell>
          <cell r="S49" t="str">
            <v>0</v>
          </cell>
          <cell r="T49" t="str">
            <v>0</v>
          </cell>
          <cell r="U49" t="str">
            <v>0</v>
          </cell>
          <cell r="V49" t="str">
            <v>0</v>
          </cell>
          <cell r="W49" t="str">
            <v>0</v>
          </cell>
        </row>
        <row r="50">
          <cell r="B50" t="str">
            <v>SC GroupWM</v>
          </cell>
          <cell r="C50" t="str">
            <v>WM</v>
          </cell>
          <cell r="D50" t="str">
            <v>SC Group</v>
          </cell>
          <cell r="E50" t="str">
            <v>Global Mkt Risk</v>
          </cell>
          <cell r="F50" t="str">
            <v>Mass Mkt &amp; Priority Banking</v>
          </cell>
          <cell r="G50" t="str">
            <v>Account Management Services</v>
          </cell>
          <cell r="H50" t="str">
            <v>0</v>
          </cell>
          <cell r="I50" t="str">
            <v>0</v>
          </cell>
          <cell r="J50" t="str">
            <v>0</v>
          </cell>
          <cell r="K50" t="str">
            <v>0</v>
          </cell>
          <cell r="L50" t="str">
            <v>0</v>
          </cell>
          <cell r="M50" t="str">
            <v>0</v>
          </cell>
          <cell r="N50" t="str">
            <v>0</v>
          </cell>
          <cell r="O50" t="str">
            <v>0</v>
          </cell>
          <cell r="P50" t="str">
            <v>0</v>
          </cell>
          <cell r="Q50" t="str">
            <v>0</v>
          </cell>
          <cell r="R50" t="str">
            <v>0</v>
          </cell>
          <cell r="S50" t="str">
            <v>0</v>
          </cell>
          <cell r="T50" t="str">
            <v>0</v>
          </cell>
          <cell r="U50" t="str">
            <v>0</v>
          </cell>
          <cell r="V50" t="str">
            <v>0</v>
          </cell>
          <cell r="W50" t="str">
            <v>0</v>
          </cell>
        </row>
        <row r="51">
          <cell r="B51" t="str">
            <v>SC GroupWM</v>
          </cell>
          <cell r="C51" t="str">
            <v>WM</v>
          </cell>
          <cell r="D51" t="str">
            <v>SC Group</v>
          </cell>
          <cell r="E51" t="str">
            <v>Global Mkt Risk</v>
          </cell>
          <cell r="F51" t="str">
            <v>Mass Mkt &amp; Priority Banking</v>
          </cell>
          <cell r="G51" t="str">
            <v>Trade Products</v>
          </cell>
          <cell r="H51" t="str">
            <v>0</v>
          </cell>
          <cell r="I51" t="str">
            <v>0</v>
          </cell>
          <cell r="J51" t="str">
            <v>0</v>
          </cell>
          <cell r="K51" t="str">
            <v>0</v>
          </cell>
          <cell r="L51" t="str">
            <v>0</v>
          </cell>
          <cell r="M51" t="str">
            <v>0</v>
          </cell>
          <cell r="N51" t="str">
            <v>0</v>
          </cell>
          <cell r="O51" t="str">
            <v>0</v>
          </cell>
          <cell r="P51" t="str">
            <v>0</v>
          </cell>
          <cell r="Q51" t="str">
            <v>0</v>
          </cell>
          <cell r="R51" t="str">
            <v>0</v>
          </cell>
          <cell r="S51" t="str">
            <v>0</v>
          </cell>
          <cell r="T51" t="str">
            <v>0</v>
          </cell>
          <cell r="U51" t="str">
            <v>0</v>
          </cell>
          <cell r="V51" t="str">
            <v>0</v>
          </cell>
          <cell r="W51" t="str">
            <v>0</v>
          </cell>
        </row>
        <row r="52">
          <cell r="B52" t="str">
            <v>SC GroupWM</v>
          </cell>
          <cell r="C52" t="str">
            <v>WM</v>
          </cell>
          <cell r="D52" t="str">
            <v>SC Group</v>
          </cell>
          <cell r="E52" t="str">
            <v>Global Mkt Risk</v>
          </cell>
          <cell r="F52" t="str">
            <v>Mass Mkt &amp; Priority Banking</v>
          </cell>
          <cell r="G52" t="str">
            <v>Treasury Products</v>
          </cell>
          <cell r="H52" t="str">
            <v>0</v>
          </cell>
          <cell r="I52" t="str">
            <v>0</v>
          </cell>
          <cell r="J52" t="str">
            <v>0</v>
          </cell>
          <cell r="K52" t="str">
            <v>0</v>
          </cell>
          <cell r="L52" t="str">
            <v>0</v>
          </cell>
          <cell r="M52" t="str">
            <v>0</v>
          </cell>
          <cell r="N52" t="str">
            <v>0</v>
          </cell>
          <cell r="O52" t="str">
            <v>0</v>
          </cell>
          <cell r="P52" t="str">
            <v>0</v>
          </cell>
          <cell r="Q52" t="str">
            <v>0</v>
          </cell>
          <cell r="R52" t="str">
            <v>0</v>
          </cell>
          <cell r="S52" t="str">
            <v>0</v>
          </cell>
          <cell r="T52" t="str">
            <v>0</v>
          </cell>
          <cell r="U52" t="str">
            <v>0</v>
          </cell>
          <cell r="V52" t="str">
            <v>0</v>
          </cell>
          <cell r="W52" t="str">
            <v>0</v>
          </cell>
        </row>
        <row r="53">
          <cell r="B53" t="str">
            <v>SC GroupWM</v>
          </cell>
          <cell r="C53" t="str">
            <v>WM</v>
          </cell>
          <cell r="D53" t="str">
            <v>SC Group</v>
          </cell>
          <cell r="E53" t="str">
            <v>Global Mkt Risk</v>
          </cell>
          <cell r="F53" t="str">
            <v>Mass Mkt &amp; Priority Banking</v>
          </cell>
          <cell r="G53" t="str">
            <v>Investment Services</v>
          </cell>
          <cell r="H53" t="str">
            <v>0</v>
          </cell>
          <cell r="I53" t="str">
            <v>0</v>
          </cell>
          <cell r="J53" t="str">
            <v>0</v>
          </cell>
          <cell r="K53" t="str">
            <v>0</v>
          </cell>
          <cell r="L53" t="str">
            <v>0</v>
          </cell>
          <cell r="M53" t="str">
            <v>0</v>
          </cell>
          <cell r="N53" t="str">
            <v>0</v>
          </cell>
          <cell r="O53" t="str">
            <v>0</v>
          </cell>
          <cell r="P53" t="str">
            <v>0</v>
          </cell>
          <cell r="Q53" t="str">
            <v>0</v>
          </cell>
          <cell r="R53" t="str">
            <v>0</v>
          </cell>
          <cell r="S53" t="str">
            <v>0</v>
          </cell>
          <cell r="T53" t="str">
            <v>0</v>
          </cell>
          <cell r="U53" t="str">
            <v>0</v>
          </cell>
          <cell r="V53" t="str">
            <v>0</v>
          </cell>
          <cell r="W53" t="str">
            <v>0</v>
          </cell>
        </row>
        <row r="54">
          <cell r="B54" t="str">
            <v>SC GroupOthCB</v>
          </cell>
          <cell r="C54" t="str">
            <v>OthCB</v>
          </cell>
          <cell r="D54" t="str">
            <v>SC Group</v>
          </cell>
          <cell r="E54" t="str">
            <v>Global Mkt Risk</v>
          </cell>
          <cell r="F54" t="str">
            <v>Mass Mkt &amp; Priority Banking</v>
          </cell>
          <cell r="G54" t="str">
            <v>Other Products</v>
          </cell>
          <cell r="H54" t="str">
            <v>0</v>
          </cell>
          <cell r="I54" t="str">
            <v>0</v>
          </cell>
          <cell r="J54" t="str">
            <v>0</v>
          </cell>
          <cell r="K54" t="str">
            <v>0</v>
          </cell>
          <cell r="L54" t="str">
            <v>0</v>
          </cell>
          <cell r="M54" t="str">
            <v>0</v>
          </cell>
          <cell r="N54" t="str">
            <v>0</v>
          </cell>
          <cell r="O54" t="str">
            <v>0</v>
          </cell>
          <cell r="P54" t="str">
            <v>0</v>
          </cell>
          <cell r="Q54" t="str">
            <v>0</v>
          </cell>
          <cell r="R54" t="str">
            <v>0</v>
          </cell>
          <cell r="S54" t="str">
            <v>0</v>
          </cell>
          <cell r="T54" t="str">
            <v>0</v>
          </cell>
          <cell r="U54" t="str">
            <v>0</v>
          </cell>
          <cell r="V54" t="str">
            <v>0</v>
          </cell>
          <cell r="W54" t="str">
            <v>0</v>
          </cell>
        </row>
        <row r="55">
          <cell r="B55" t="str">
            <v>SC GroupCROps</v>
          </cell>
          <cell r="C55" t="str">
            <v>CROps</v>
          </cell>
          <cell r="D55" t="str">
            <v>SC Group</v>
          </cell>
          <cell r="E55" t="str">
            <v>Global Mkt Risk</v>
          </cell>
          <cell r="F55" t="str">
            <v>Customer - Wholesale</v>
          </cell>
          <cell r="G55" t="str">
            <v>Corporate and Inst Lending</v>
          </cell>
          <cell r="H55" t="str">
            <v>0</v>
          </cell>
          <cell r="I55" t="str">
            <v>0</v>
          </cell>
          <cell r="J55" t="str">
            <v>0</v>
          </cell>
          <cell r="K55" t="str">
            <v>0</v>
          </cell>
          <cell r="L55" t="str">
            <v>0</v>
          </cell>
          <cell r="M55" t="str">
            <v>0</v>
          </cell>
          <cell r="N55" t="str">
            <v>0</v>
          </cell>
          <cell r="O55" t="str">
            <v>0</v>
          </cell>
          <cell r="P55" t="str">
            <v>0</v>
          </cell>
          <cell r="Q55" t="str">
            <v>0</v>
          </cell>
          <cell r="R55" t="str">
            <v>0</v>
          </cell>
          <cell r="S55" t="str">
            <v>0</v>
          </cell>
          <cell r="T55" t="str">
            <v>0</v>
          </cell>
          <cell r="U55" t="str">
            <v>0</v>
          </cell>
          <cell r="V55" t="str">
            <v>0</v>
          </cell>
          <cell r="W55" t="str">
            <v>0</v>
          </cell>
        </row>
        <row r="56">
          <cell r="B56" t="str">
            <v>SC GroupCash</v>
          </cell>
          <cell r="C56" t="str">
            <v>Cash</v>
          </cell>
          <cell r="D56" t="str">
            <v>SC Group</v>
          </cell>
          <cell r="E56" t="str">
            <v>Global Mkt Risk</v>
          </cell>
          <cell r="F56" t="str">
            <v>Customer - Wholesale</v>
          </cell>
          <cell r="G56" t="str">
            <v>Cash Management and Payments</v>
          </cell>
          <cell r="H56" t="str">
            <v>0</v>
          </cell>
          <cell r="I56" t="str">
            <v>0</v>
          </cell>
          <cell r="J56" t="str">
            <v>0</v>
          </cell>
          <cell r="K56" t="str">
            <v>0</v>
          </cell>
          <cell r="L56" t="str">
            <v>0</v>
          </cell>
          <cell r="M56" t="str">
            <v>0</v>
          </cell>
          <cell r="N56" t="str">
            <v>0</v>
          </cell>
          <cell r="O56" t="str">
            <v>0</v>
          </cell>
          <cell r="P56" t="str">
            <v>0</v>
          </cell>
          <cell r="Q56" t="str">
            <v>0</v>
          </cell>
          <cell r="R56" t="str">
            <v>0</v>
          </cell>
          <cell r="S56" t="str">
            <v>0</v>
          </cell>
          <cell r="T56" t="str">
            <v>0</v>
          </cell>
          <cell r="U56" t="str">
            <v>0</v>
          </cell>
          <cell r="V56" t="str">
            <v>0</v>
          </cell>
          <cell r="W56" t="str">
            <v>0</v>
          </cell>
        </row>
        <row r="57">
          <cell r="B57" t="str">
            <v>SC GroupTrade</v>
          </cell>
          <cell r="C57" t="str">
            <v>Trade</v>
          </cell>
          <cell r="D57" t="str">
            <v>SC Group</v>
          </cell>
          <cell r="E57" t="str">
            <v>Global Mkt Risk</v>
          </cell>
          <cell r="F57" t="str">
            <v>Customer - Wholesale</v>
          </cell>
          <cell r="G57" t="str">
            <v>Trade Finance</v>
          </cell>
          <cell r="H57" t="str">
            <v>0</v>
          </cell>
          <cell r="I57" t="str">
            <v>0</v>
          </cell>
          <cell r="J57" t="str">
            <v>0</v>
          </cell>
          <cell r="K57" t="str">
            <v>0</v>
          </cell>
          <cell r="L57" t="str">
            <v>0</v>
          </cell>
          <cell r="M57" t="str">
            <v>0</v>
          </cell>
          <cell r="N57" t="str">
            <v>0</v>
          </cell>
          <cell r="O57" t="str">
            <v>0</v>
          </cell>
          <cell r="P57" t="str">
            <v>0</v>
          </cell>
          <cell r="Q57" t="str">
            <v>0</v>
          </cell>
          <cell r="R57" t="str">
            <v>0</v>
          </cell>
          <cell r="S57" t="str">
            <v>0</v>
          </cell>
          <cell r="T57" t="str">
            <v>0</v>
          </cell>
          <cell r="U57" t="str">
            <v>0</v>
          </cell>
          <cell r="V57" t="str">
            <v>0</v>
          </cell>
          <cell r="W57" t="str">
            <v>0</v>
          </cell>
        </row>
        <row r="58">
          <cell r="B58" t="str">
            <v>SC GroupTrade</v>
          </cell>
          <cell r="C58" t="str">
            <v>Trade</v>
          </cell>
          <cell r="D58" t="str">
            <v>SC Group</v>
          </cell>
          <cell r="E58" t="str">
            <v>Global Mkt Risk</v>
          </cell>
          <cell r="F58" t="str">
            <v>Customer - Wholesale</v>
          </cell>
          <cell r="G58" t="str">
            <v>Trade Contingents</v>
          </cell>
          <cell r="H58" t="str">
            <v>0</v>
          </cell>
          <cell r="I58" t="str">
            <v>0</v>
          </cell>
          <cell r="J58" t="str">
            <v>0</v>
          </cell>
          <cell r="K58" t="str">
            <v>0</v>
          </cell>
          <cell r="L58" t="str">
            <v>0</v>
          </cell>
          <cell r="M58" t="str">
            <v>0</v>
          </cell>
          <cell r="N58" t="str">
            <v>0</v>
          </cell>
          <cell r="O58" t="str">
            <v>0</v>
          </cell>
          <cell r="P58" t="str">
            <v>0</v>
          </cell>
          <cell r="Q58" t="str">
            <v>0</v>
          </cell>
          <cell r="R58" t="str">
            <v>0</v>
          </cell>
          <cell r="S58" t="str">
            <v>0</v>
          </cell>
          <cell r="T58" t="str">
            <v>0</v>
          </cell>
          <cell r="U58" t="str">
            <v>0</v>
          </cell>
          <cell r="V58" t="str">
            <v>0</v>
          </cell>
          <cell r="W58" t="str">
            <v>0</v>
          </cell>
        </row>
        <row r="59">
          <cell r="B59" t="str">
            <v>SC GroupTrade</v>
          </cell>
          <cell r="C59" t="str">
            <v>Trade</v>
          </cell>
          <cell r="D59" t="str">
            <v>SC Group</v>
          </cell>
          <cell r="E59" t="str">
            <v>Global Mkt Risk</v>
          </cell>
          <cell r="F59" t="str">
            <v>Customer - Wholesale</v>
          </cell>
          <cell r="G59" t="str">
            <v>Trade Transactional</v>
          </cell>
          <cell r="H59" t="str">
            <v>0</v>
          </cell>
          <cell r="I59" t="str">
            <v>0</v>
          </cell>
          <cell r="J59" t="str">
            <v>0</v>
          </cell>
          <cell r="K59" t="str">
            <v>0</v>
          </cell>
          <cell r="L59" t="str">
            <v>0</v>
          </cell>
          <cell r="M59" t="str">
            <v>0</v>
          </cell>
          <cell r="N59" t="str">
            <v>0</v>
          </cell>
          <cell r="O59" t="str">
            <v>0</v>
          </cell>
          <cell r="P59" t="str">
            <v>0</v>
          </cell>
          <cell r="Q59" t="str">
            <v>0</v>
          </cell>
          <cell r="R59" t="str">
            <v>0</v>
          </cell>
          <cell r="S59" t="str">
            <v>0</v>
          </cell>
          <cell r="T59" t="str">
            <v>0</v>
          </cell>
          <cell r="U59" t="str">
            <v>0</v>
          </cell>
          <cell r="V59" t="str">
            <v>0</v>
          </cell>
          <cell r="W59" t="str">
            <v>0</v>
          </cell>
        </row>
        <row r="60">
          <cell r="B60" t="str">
            <v>SC GroupTrade</v>
          </cell>
          <cell r="C60" t="str">
            <v>Trade</v>
          </cell>
          <cell r="D60" t="str">
            <v>SC Group</v>
          </cell>
          <cell r="E60" t="str">
            <v>Global Mkt Risk</v>
          </cell>
          <cell r="F60" t="str">
            <v>Customer - Wholesale</v>
          </cell>
          <cell r="G60" t="str">
            <v>Trade Other</v>
          </cell>
          <cell r="H60" t="str">
            <v>0</v>
          </cell>
          <cell r="I60" t="str">
            <v>0</v>
          </cell>
          <cell r="J60" t="str">
            <v>0</v>
          </cell>
          <cell r="K60" t="str">
            <v>0</v>
          </cell>
          <cell r="L60" t="str">
            <v>0</v>
          </cell>
          <cell r="M60" t="str">
            <v>0</v>
          </cell>
          <cell r="N60" t="str">
            <v>0</v>
          </cell>
          <cell r="O60" t="str">
            <v>0</v>
          </cell>
          <cell r="P60" t="str">
            <v>0</v>
          </cell>
          <cell r="Q60" t="str">
            <v>0</v>
          </cell>
          <cell r="R60" t="str">
            <v>0</v>
          </cell>
          <cell r="S60" t="str">
            <v>0</v>
          </cell>
          <cell r="T60" t="str">
            <v>0</v>
          </cell>
          <cell r="U60" t="str">
            <v>0</v>
          </cell>
          <cell r="V60" t="str">
            <v>0</v>
          </cell>
          <cell r="W60" t="str">
            <v>0</v>
          </cell>
        </row>
        <row r="61">
          <cell r="B61" t="str">
            <v>SC GroupFX/MM</v>
          </cell>
          <cell r="C61" t="str">
            <v>FX/MM</v>
          </cell>
          <cell r="D61" t="str">
            <v>SC Group</v>
          </cell>
          <cell r="E61" t="str">
            <v>Global Mkt Risk</v>
          </cell>
          <cell r="F61" t="str">
            <v>Customer - Wholesale</v>
          </cell>
          <cell r="G61" t="str">
            <v>FX Sales</v>
          </cell>
          <cell r="H61" t="str">
            <v>0</v>
          </cell>
          <cell r="I61" t="str">
            <v>0</v>
          </cell>
          <cell r="J61" t="str">
            <v>0</v>
          </cell>
          <cell r="K61" t="str">
            <v>0</v>
          </cell>
          <cell r="L61" t="str">
            <v>0</v>
          </cell>
          <cell r="M61" t="str">
            <v>0</v>
          </cell>
          <cell r="N61" t="str">
            <v>0</v>
          </cell>
          <cell r="O61" t="str">
            <v>0</v>
          </cell>
          <cell r="P61" t="str">
            <v>0</v>
          </cell>
          <cell r="Q61" t="str">
            <v>0</v>
          </cell>
          <cell r="R61" t="str">
            <v>0</v>
          </cell>
          <cell r="S61" t="str">
            <v>0</v>
          </cell>
          <cell r="T61" t="str">
            <v>0</v>
          </cell>
          <cell r="U61" t="str">
            <v>0</v>
          </cell>
          <cell r="V61" t="str">
            <v>0</v>
          </cell>
          <cell r="W61" t="str">
            <v>0</v>
          </cell>
        </row>
        <row r="62">
          <cell r="B62" t="str">
            <v>SC GroupFX/MM</v>
          </cell>
          <cell r="C62" t="str">
            <v>FX/MM</v>
          </cell>
          <cell r="D62" t="str">
            <v>SC Group</v>
          </cell>
          <cell r="E62" t="str">
            <v>Global Mkt Risk</v>
          </cell>
          <cell r="F62" t="str">
            <v>Customer - Wholesale</v>
          </cell>
          <cell r="G62" t="str">
            <v>FX Trading</v>
          </cell>
          <cell r="H62" t="str">
            <v>0</v>
          </cell>
          <cell r="I62" t="str">
            <v>0</v>
          </cell>
          <cell r="J62" t="str">
            <v>0</v>
          </cell>
          <cell r="K62" t="str">
            <v>0</v>
          </cell>
          <cell r="L62" t="str">
            <v>0</v>
          </cell>
          <cell r="M62" t="str">
            <v>0</v>
          </cell>
          <cell r="N62" t="str">
            <v>0</v>
          </cell>
          <cell r="O62" t="str">
            <v>0</v>
          </cell>
          <cell r="P62" t="str">
            <v>0</v>
          </cell>
          <cell r="Q62" t="str">
            <v>0</v>
          </cell>
          <cell r="R62" t="str">
            <v>0</v>
          </cell>
          <cell r="S62" t="str">
            <v>0</v>
          </cell>
          <cell r="T62" t="str">
            <v>0</v>
          </cell>
          <cell r="U62" t="str">
            <v>0</v>
          </cell>
          <cell r="V62" t="str">
            <v>0</v>
          </cell>
          <cell r="W62" t="str">
            <v>0</v>
          </cell>
        </row>
        <row r="63">
          <cell r="B63" t="str">
            <v>SC GroupFI</v>
          </cell>
          <cell r="C63" t="str">
            <v>FI</v>
          </cell>
          <cell r="D63" t="str">
            <v>SC Group</v>
          </cell>
          <cell r="E63" t="str">
            <v>Global Mkt Risk</v>
          </cell>
          <cell r="F63" t="str">
            <v>Customer - Wholesale</v>
          </cell>
          <cell r="G63" t="str">
            <v>Fixed Income</v>
          </cell>
          <cell r="H63" t="str">
            <v>0</v>
          </cell>
          <cell r="I63" t="str">
            <v>0</v>
          </cell>
          <cell r="J63" t="str">
            <v>0</v>
          </cell>
          <cell r="K63" t="str">
            <v>0</v>
          </cell>
          <cell r="L63" t="str">
            <v>0</v>
          </cell>
          <cell r="M63" t="str">
            <v>0</v>
          </cell>
          <cell r="N63" t="str">
            <v>0</v>
          </cell>
          <cell r="O63" t="str">
            <v>0</v>
          </cell>
          <cell r="P63" t="str">
            <v>0</v>
          </cell>
          <cell r="Q63" t="str">
            <v>0</v>
          </cell>
          <cell r="R63" t="str">
            <v>0</v>
          </cell>
          <cell r="S63" t="str">
            <v>0</v>
          </cell>
          <cell r="T63" t="str">
            <v>0</v>
          </cell>
          <cell r="U63" t="str">
            <v>0</v>
          </cell>
          <cell r="V63" t="str">
            <v>0</v>
          </cell>
          <cell r="W63" t="str">
            <v>0</v>
          </cell>
        </row>
        <row r="64">
          <cell r="B64" t="str">
            <v>SC GroupFX/MM</v>
          </cell>
          <cell r="C64" t="str">
            <v>FX/MM</v>
          </cell>
          <cell r="D64" t="str">
            <v>SC Group</v>
          </cell>
          <cell r="E64" t="str">
            <v>Global Mkt Risk</v>
          </cell>
          <cell r="F64" t="str">
            <v>Customer - Wholesale</v>
          </cell>
          <cell r="G64" t="str">
            <v>ALM</v>
          </cell>
          <cell r="H64" t="str">
            <v>0</v>
          </cell>
          <cell r="I64" t="str">
            <v>0</v>
          </cell>
          <cell r="J64" t="str">
            <v>0</v>
          </cell>
          <cell r="K64" t="str">
            <v>0</v>
          </cell>
          <cell r="L64" t="str">
            <v>0</v>
          </cell>
          <cell r="M64" t="str">
            <v>0</v>
          </cell>
          <cell r="N64" t="str">
            <v>0</v>
          </cell>
          <cell r="O64" t="str">
            <v>0</v>
          </cell>
          <cell r="P64" t="str">
            <v>0</v>
          </cell>
          <cell r="Q64" t="str">
            <v>0</v>
          </cell>
          <cell r="R64" t="str">
            <v>0</v>
          </cell>
          <cell r="S64" t="str">
            <v>0</v>
          </cell>
          <cell r="T64" t="str">
            <v>0</v>
          </cell>
          <cell r="U64" t="str">
            <v>0</v>
          </cell>
          <cell r="V64" t="str">
            <v>0</v>
          </cell>
          <cell r="W64" t="str">
            <v>0</v>
          </cell>
        </row>
        <row r="65">
          <cell r="B65" t="str">
            <v>SC GroupSEF</v>
          </cell>
          <cell r="C65" t="str">
            <v>SEF</v>
          </cell>
          <cell r="D65" t="str">
            <v>SC Group</v>
          </cell>
          <cell r="E65" t="str">
            <v>Global Mkt Risk</v>
          </cell>
          <cell r="F65" t="str">
            <v>Customer - Wholesale</v>
          </cell>
          <cell r="G65" t="str">
            <v>Structured Trade</v>
          </cell>
          <cell r="H65" t="str">
            <v>0</v>
          </cell>
          <cell r="I65" t="str">
            <v>0</v>
          </cell>
          <cell r="J65" t="str">
            <v>0</v>
          </cell>
          <cell r="K65" t="str">
            <v>0</v>
          </cell>
          <cell r="L65" t="str">
            <v>0</v>
          </cell>
          <cell r="M65" t="str">
            <v>0</v>
          </cell>
          <cell r="N65" t="str">
            <v>0</v>
          </cell>
          <cell r="O65" t="str">
            <v>0</v>
          </cell>
          <cell r="P65" t="str">
            <v>0</v>
          </cell>
          <cell r="Q65" t="str">
            <v>0</v>
          </cell>
          <cell r="R65" t="str">
            <v>0</v>
          </cell>
          <cell r="S65" t="str">
            <v>0</v>
          </cell>
          <cell r="T65" t="str">
            <v>0</v>
          </cell>
          <cell r="U65" t="str">
            <v>0</v>
          </cell>
          <cell r="V65" t="str">
            <v>0</v>
          </cell>
          <cell r="W65" t="str">
            <v>0</v>
          </cell>
        </row>
        <row r="66">
          <cell r="B66" t="str">
            <v>SC GroupSME</v>
          </cell>
          <cell r="C66" t="str">
            <v>SME</v>
          </cell>
          <cell r="D66" t="str">
            <v>SC Group</v>
          </cell>
          <cell r="E66" t="str">
            <v>Global Mkt Risk</v>
          </cell>
          <cell r="F66" t="str">
            <v>SME</v>
          </cell>
          <cell r="G66" t="str">
            <v>Product</v>
          </cell>
          <cell r="H66" t="str">
            <v>0</v>
          </cell>
          <cell r="I66" t="str">
            <v>0</v>
          </cell>
          <cell r="J66" t="str">
            <v>0</v>
          </cell>
          <cell r="K66" t="str">
            <v>0</v>
          </cell>
          <cell r="L66" t="str">
            <v>0</v>
          </cell>
          <cell r="M66" t="str">
            <v>0</v>
          </cell>
          <cell r="N66" t="str">
            <v>0</v>
          </cell>
          <cell r="O66" t="str">
            <v>0</v>
          </cell>
          <cell r="P66" t="str">
            <v>0</v>
          </cell>
          <cell r="Q66" t="str">
            <v>0</v>
          </cell>
          <cell r="R66" t="str">
            <v>0</v>
          </cell>
          <cell r="S66" t="str">
            <v>0</v>
          </cell>
          <cell r="T66" t="str">
            <v>0</v>
          </cell>
          <cell r="U66" t="str">
            <v>0</v>
          </cell>
          <cell r="V66" t="str">
            <v>0</v>
          </cell>
          <cell r="W66" t="str">
            <v>0</v>
          </cell>
        </row>
        <row r="67">
          <cell r="B67" t="str">
            <v>SC GroupTotal</v>
          </cell>
          <cell r="C67" t="str">
            <v>Total</v>
          </cell>
          <cell r="D67" t="str">
            <v>SC Group</v>
          </cell>
          <cell r="E67" t="str">
            <v>Global Mkt Risk</v>
          </cell>
          <cell r="F67" t="str">
            <v>Customer</v>
          </cell>
          <cell r="G67" t="str">
            <v>Product</v>
          </cell>
          <cell r="H67" t="str">
            <v>0</v>
          </cell>
          <cell r="I67" t="str">
            <v>0</v>
          </cell>
          <cell r="J67" t="str">
            <v>0</v>
          </cell>
          <cell r="K67" t="str">
            <v>0</v>
          </cell>
          <cell r="L67" t="str">
            <v>0</v>
          </cell>
          <cell r="M67" t="str">
            <v>0</v>
          </cell>
          <cell r="N67" t="str">
            <v>0</v>
          </cell>
          <cell r="O67" t="str">
            <v>0</v>
          </cell>
          <cell r="P67" t="str">
            <v>0</v>
          </cell>
          <cell r="Q67" t="str">
            <v>0</v>
          </cell>
          <cell r="R67" t="str">
            <v>0</v>
          </cell>
          <cell r="S67" t="str">
            <v>0</v>
          </cell>
          <cell r="T67" t="str">
            <v>0</v>
          </cell>
          <cell r="U67" t="str">
            <v>0</v>
          </cell>
          <cell r="V67" t="str">
            <v>0</v>
          </cell>
          <cell r="W67" t="str">
            <v>0</v>
          </cell>
        </row>
        <row r="68">
          <cell r="B68" t="str">
            <v>SC GroupCCPL</v>
          </cell>
          <cell r="C68" t="str">
            <v>CCPL</v>
          </cell>
          <cell r="D68" t="str">
            <v>SC Group</v>
          </cell>
          <cell r="E68" t="str">
            <v>Global Mkt Operations</v>
          </cell>
          <cell r="F68" t="str">
            <v>Mass Mkt &amp; Priority Banking</v>
          </cell>
          <cell r="G68" t="str">
            <v>Unsecured Lending</v>
          </cell>
          <cell r="H68">
            <v>6.5477022472782611</v>
          </cell>
          <cell r="I68" t="str">
            <v>0</v>
          </cell>
          <cell r="J68" t="str">
            <v>0</v>
          </cell>
          <cell r="K68" t="str">
            <v>0</v>
          </cell>
          <cell r="L68" t="str">
            <v>0</v>
          </cell>
          <cell r="M68" t="str">
            <v>0</v>
          </cell>
          <cell r="N68" t="str">
            <v>0</v>
          </cell>
          <cell r="O68" t="str">
            <v>0</v>
          </cell>
          <cell r="P68" t="str">
            <v>0</v>
          </cell>
          <cell r="Q68" t="str">
            <v>0</v>
          </cell>
          <cell r="R68" t="str">
            <v>0</v>
          </cell>
          <cell r="S68" t="str">
            <v>0</v>
          </cell>
          <cell r="T68" t="str">
            <v>0</v>
          </cell>
          <cell r="U68" t="str">
            <v>0</v>
          </cell>
          <cell r="V68">
            <v>0</v>
          </cell>
          <cell r="W68">
            <v>0</v>
          </cell>
        </row>
        <row r="69">
          <cell r="B69" t="str">
            <v>SC GroupM &amp; AL</v>
          </cell>
          <cell r="C69" t="str">
            <v>M &amp; AL</v>
          </cell>
          <cell r="D69" t="str">
            <v>SC Group</v>
          </cell>
          <cell r="E69" t="str">
            <v>Global Mkt Operations</v>
          </cell>
          <cell r="F69" t="str">
            <v>Mass Mkt &amp; Priority Banking</v>
          </cell>
          <cell r="G69" t="str">
            <v>Secured Lending</v>
          </cell>
          <cell r="H69" t="str">
            <v>0</v>
          </cell>
          <cell r="I69" t="str">
            <v>0</v>
          </cell>
          <cell r="J69" t="str">
            <v>0</v>
          </cell>
          <cell r="K69" t="str">
            <v>0</v>
          </cell>
          <cell r="L69" t="str">
            <v>0</v>
          </cell>
          <cell r="M69" t="str">
            <v>0</v>
          </cell>
          <cell r="N69" t="str">
            <v>0</v>
          </cell>
          <cell r="O69" t="str">
            <v>0</v>
          </cell>
          <cell r="P69" t="str">
            <v>0</v>
          </cell>
          <cell r="Q69" t="str">
            <v>0</v>
          </cell>
          <cell r="R69" t="str">
            <v>0</v>
          </cell>
          <cell r="S69" t="str">
            <v>0</v>
          </cell>
          <cell r="T69" t="str">
            <v>0</v>
          </cell>
          <cell r="U69" t="str">
            <v>0</v>
          </cell>
          <cell r="V69">
            <v>0</v>
          </cell>
          <cell r="W69">
            <v>0</v>
          </cell>
        </row>
        <row r="70">
          <cell r="B70" t="str">
            <v>SC GroupWM</v>
          </cell>
          <cell r="C70" t="str">
            <v>WM</v>
          </cell>
          <cell r="D70" t="str">
            <v>SC Group</v>
          </cell>
          <cell r="E70" t="str">
            <v>Global Mkt Operations</v>
          </cell>
          <cell r="F70" t="str">
            <v>Mass Mkt &amp; Priority Banking</v>
          </cell>
          <cell r="G70" t="str">
            <v>Account Management Services</v>
          </cell>
          <cell r="H70">
            <v>9.8215533709173926</v>
          </cell>
          <cell r="I70" t="str">
            <v>0</v>
          </cell>
          <cell r="J70" t="str">
            <v>0</v>
          </cell>
          <cell r="K70" t="str">
            <v>0</v>
          </cell>
          <cell r="L70" t="str">
            <v>0</v>
          </cell>
          <cell r="M70" t="str">
            <v>0</v>
          </cell>
          <cell r="N70" t="str">
            <v>0</v>
          </cell>
          <cell r="O70" t="str">
            <v>0</v>
          </cell>
          <cell r="P70" t="str">
            <v>0</v>
          </cell>
          <cell r="Q70" t="str">
            <v>0</v>
          </cell>
          <cell r="R70" t="str">
            <v>0</v>
          </cell>
          <cell r="S70" t="str">
            <v>0</v>
          </cell>
          <cell r="T70" t="str">
            <v>0</v>
          </cell>
          <cell r="U70" t="str">
            <v>0</v>
          </cell>
          <cell r="V70">
            <v>0</v>
          </cell>
          <cell r="W70">
            <v>0</v>
          </cell>
        </row>
        <row r="71">
          <cell r="B71" t="str">
            <v>SC GroupWM</v>
          </cell>
          <cell r="C71" t="str">
            <v>WM</v>
          </cell>
          <cell r="D71" t="str">
            <v>SC Group</v>
          </cell>
          <cell r="E71" t="str">
            <v>Global Mkt Operations</v>
          </cell>
          <cell r="F71" t="str">
            <v>Mass Mkt &amp; Priority Banking</v>
          </cell>
          <cell r="G71" t="str">
            <v>Trade Products</v>
          </cell>
          <cell r="H71" t="str">
            <v>0</v>
          </cell>
          <cell r="I71" t="str">
            <v>0</v>
          </cell>
          <cell r="J71" t="str">
            <v>0</v>
          </cell>
          <cell r="K71" t="str">
            <v>0</v>
          </cell>
          <cell r="L71" t="str">
            <v>0</v>
          </cell>
          <cell r="M71" t="str">
            <v>0</v>
          </cell>
          <cell r="N71" t="str">
            <v>0</v>
          </cell>
          <cell r="O71" t="str">
            <v>0</v>
          </cell>
          <cell r="P71" t="str">
            <v>0</v>
          </cell>
          <cell r="Q71" t="str">
            <v>0</v>
          </cell>
          <cell r="R71" t="str">
            <v>0</v>
          </cell>
          <cell r="S71" t="str">
            <v>0</v>
          </cell>
          <cell r="T71" t="str">
            <v>0</v>
          </cell>
          <cell r="U71" t="str">
            <v>0</v>
          </cell>
          <cell r="V71" t="str">
            <v>0</v>
          </cell>
          <cell r="W71" t="str">
            <v>0</v>
          </cell>
        </row>
        <row r="72">
          <cell r="B72" t="str">
            <v>SC GroupWM</v>
          </cell>
          <cell r="C72" t="str">
            <v>WM</v>
          </cell>
          <cell r="D72" t="str">
            <v>SC Group</v>
          </cell>
          <cell r="E72" t="str">
            <v>Global Mkt Operations</v>
          </cell>
          <cell r="F72" t="str">
            <v>Mass Mkt &amp; Priority Banking</v>
          </cell>
          <cell r="G72" t="str">
            <v>Treasury Products</v>
          </cell>
          <cell r="H72" t="str">
            <v>0</v>
          </cell>
          <cell r="I72" t="str">
            <v>0</v>
          </cell>
          <cell r="J72" t="str">
            <v>0</v>
          </cell>
          <cell r="K72" t="str">
            <v>0</v>
          </cell>
          <cell r="L72" t="str">
            <v>0</v>
          </cell>
          <cell r="M72" t="str">
            <v>0</v>
          </cell>
          <cell r="N72" t="str">
            <v>0</v>
          </cell>
          <cell r="O72" t="str">
            <v>0</v>
          </cell>
          <cell r="P72" t="str">
            <v>0</v>
          </cell>
          <cell r="Q72" t="str">
            <v>0</v>
          </cell>
          <cell r="R72" t="str">
            <v>0</v>
          </cell>
          <cell r="S72" t="str">
            <v>0</v>
          </cell>
          <cell r="T72" t="str">
            <v>0</v>
          </cell>
          <cell r="U72" t="str">
            <v>0</v>
          </cell>
          <cell r="V72">
            <v>0</v>
          </cell>
          <cell r="W72">
            <v>0</v>
          </cell>
        </row>
        <row r="73">
          <cell r="B73" t="str">
            <v>SC GroupWM</v>
          </cell>
          <cell r="C73" t="str">
            <v>WM</v>
          </cell>
          <cell r="D73" t="str">
            <v>SC Group</v>
          </cell>
          <cell r="E73" t="str">
            <v>Global Mkt Operations</v>
          </cell>
          <cell r="F73" t="str">
            <v>Mass Mkt &amp; Priority Banking</v>
          </cell>
          <cell r="G73" t="str">
            <v>Investment Services</v>
          </cell>
          <cell r="H73" t="str">
            <v>0</v>
          </cell>
          <cell r="I73" t="str">
            <v>0</v>
          </cell>
          <cell r="J73" t="str">
            <v>0</v>
          </cell>
          <cell r="K73" t="str">
            <v>0</v>
          </cell>
          <cell r="L73" t="str">
            <v>0</v>
          </cell>
          <cell r="M73" t="str">
            <v>0</v>
          </cell>
          <cell r="N73" t="str">
            <v>0</v>
          </cell>
          <cell r="O73" t="str">
            <v>0</v>
          </cell>
          <cell r="P73" t="str">
            <v>0</v>
          </cell>
          <cell r="Q73" t="str">
            <v>0</v>
          </cell>
          <cell r="R73" t="str">
            <v>0</v>
          </cell>
          <cell r="S73" t="str">
            <v>0</v>
          </cell>
          <cell r="T73" t="str">
            <v>0</v>
          </cell>
          <cell r="U73" t="str">
            <v>0</v>
          </cell>
          <cell r="V73" t="str">
            <v>0</v>
          </cell>
          <cell r="W73" t="str">
            <v>0</v>
          </cell>
        </row>
        <row r="74">
          <cell r="B74" t="str">
            <v>SC GroupOthCB</v>
          </cell>
          <cell r="C74" t="str">
            <v>OthCB</v>
          </cell>
          <cell r="D74" t="str">
            <v>SC Group</v>
          </cell>
          <cell r="E74" t="str">
            <v>Global Mkt Operations</v>
          </cell>
          <cell r="F74" t="str">
            <v>Mass Mkt &amp; Priority Banking</v>
          </cell>
          <cell r="G74" t="str">
            <v>Other Products</v>
          </cell>
          <cell r="H74" t="str">
            <v>0</v>
          </cell>
          <cell r="I74" t="str">
            <v>0</v>
          </cell>
          <cell r="J74" t="str">
            <v>0</v>
          </cell>
          <cell r="K74" t="str">
            <v>0</v>
          </cell>
          <cell r="L74" t="str">
            <v>0</v>
          </cell>
          <cell r="M74" t="str">
            <v>0</v>
          </cell>
          <cell r="N74" t="str">
            <v>0</v>
          </cell>
          <cell r="O74" t="str">
            <v>0</v>
          </cell>
          <cell r="P74" t="str">
            <v>0</v>
          </cell>
          <cell r="Q74" t="str">
            <v>0</v>
          </cell>
          <cell r="R74" t="str">
            <v>0</v>
          </cell>
          <cell r="S74" t="str">
            <v>0</v>
          </cell>
          <cell r="T74" t="str">
            <v>0</v>
          </cell>
          <cell r="U74" t="str">
            <v>0</v>
          </cell>
          <cell r="V74">
            <v>0</v>
          </cell>
          <cell r="W74">
            <v>0</v>
          </cell>
        </row>
        <row r="75">
          <cell r="B75" t="str">
            <v>SC GroupCROps</v>
          </cell>
          <cell r="C75" t="str">
            <v>CROps</v>
          </cell>
          <cell r="D75" t="str">
            <v>SC Group</v>
          </cell>
          <cell r="E75" t="str">
            <v>Global Mkt Operations</v>
          </cell>
          <cell r="F75" t="str">
            <v>Customer - Wholesale</v>
          </cell>
          <cell r="G75" t="str">
            <v>Corporate and Inst Lending</v>
          </cell>
          <cell r="H75" t="str">
            <v>0</v>
          </cell>
          <cell r="I75" t="str">
            <v>0</v>
          </cell>
          <cell r="J75" t="str">
            <v>0</v>
          </cell>
          <cell r="K75" t="str">
            <v>0</v>
          </cell>
          <cell r="L75" t="str">
            <v>0</v>
          </cell>
          <cell r="M75" t="str">
            <v>0</v>
          </cell>
          <cell r="N75" t="str">
            <v>0</v>
          </cell>
          <cell r="O75" t="str">
            <v>0</v>
          </cell>
          <cell r="P75" t="str">
            <v>0</v>
          </cell>
          <cell r="Q75" t="str">
            <v>0</v>
          </cell>
          <cell r="R75" t="str">
            <v>0</v>
          </cell>
          <cell r="S75" t="str">
            <v>0</v>
          </cell>
          <cell r="T75" t="str">
            <v>0</v>
          </cell>
          <cell r="U75" t="str">
            <v>0</v>
          </cell>
          <cell r="V75">
            <v>0</v>
          </cell>
          <cell r="W75">
            <v>0</v>
          </cell>
        </row>
        <row r="76">
          <cell r="B76" t="str">
            <v>SC GroupCash</v>
          </cell>
          <cell r="C76" t="str">
            <v>Cash</v>
          </cell>
          <cell r="D76" t="str">
            <v>SC Group</v>
          </cell>
          <cell r="E76" t="str">
            <v>Global Mkt Operations</v>
          </cell>
          <cell r="F76" t="str">
            <v>Customer - Wholesale</v>
          </cell>
          <cell r="G76" t="str">
            <v>Cash Management and Payments</v>
          </cell>
          <cell r="H76" t="str">
            <v>0</v>
          </cell>
          <cell r="I76" t="str">
            <v>0</v>
          </cell>
          <cell r="J76" t="str">
            <v>0</v>
          </cell>
          <cell r="K76" t="str">
            <v>0</v>
          </cell>
          <cell r="L76" t="str">
            <v>0</v>
          </cell>
          <cell r="M76" t="str">
            <v>0</v>
          </cell>
          <cell r="N76" t="str">
            <v>0</v>
          </cell>
          <cell r="O76" t="str">
            <v>0</v>
          </cell>
          <cell r="P76" t="str">
            <v>0</v>
          </cell>
          <cell r="Q76" t="str">
            <v>0</v>
          </cell>
          <cell r="R76" t="str">
            <v>0</v>
          </cell>
          <cell r="S76" t="str">
            <v>0</v>
          </cell>
          <cell r="T76" t="str">
            <v>0</v>
          </cell>
          <cell r="U76" t="str">
            <v>0</v>
          </cell>
          <cell r="V76">
            <v>0</v>
          </cell>
          <cell r="W76">
            <v>0</v>
          </cell>
        </row>
        <row r="77">
          <cell r="B77" t="str">
            <v>SC GroupTrade</v>
          </cell>
          <cell r="C77" t="str">
            <v>Trade</v>
          </cell>
          <cell r="D77" t="str">
            <v>SC Group</v>
          </cell>
          <cell r="E77" t="str">
            <v>Global Mkt Operations</v>
          </cell>
          <cell r="F77" t="str">
            <v>Customer - Wholesale</v>
          </cell>
          <cell r="G77" t="str">
            <v>Trade Finance</v>
          </cell>
          <cell r="H77" t="str">
            <v>0</v>
          </cell>
          <cell r="I77" t="str">
            <v>0</v>
          </cell>
          <cell r="J77" t="str">
            <v>0</v>
          </cell>
          <cell r="K77" t="str">
            <v>0</v>
          </cell>
          <cell r="L77" t="str">
            <v>0</v>
          </cell>
          <cell r="M77" t="str">
            <v>0</v>
          </cell>
          <cell r="N77" t="str">
            <v>0</v>
          </cell>
          <cell r="O77" t="str">
            <v>0</v>
          </cell>
          <cell r="P77" t="str">
            <v>0</v>
          </cell>
          <cell r="Q77" t="str">
            <v>0</v>
          </cell>
          <cell r="R77" t="str">
            <v>0</v>
          </cell>
          <cell r="S77" t="str">
            <v>0</v>
          </cell>
          <cell r="T77" t="str">
            <v>0</v>
          </cell>
          <cell r="U77" t="str">
            <v>0</v>
          </cell>
          <cell r="V77">
            <v>0</v>
          </cell>
          <cell r="W77">
            <v>0</v>
          </cell>
        </row>
        <row r="78">
          <cell r="B78" t="str">
            <v>SC GroupTrade</v>
          </cell>
          <cell r="C78" t="str">
            <v>Trade</v>
          </cell>
          <cell r="D78" t="str">
            <v>SC Group</v>
          </cell>
          <cell r="E78" t="str">
            <v>Global Mkt Operations</v>
          </cell>
          <cell r="F78" t="str">
            <v>Customer - Wholesale</v>
          </cell>
          <cell r="G78" t="str">
            <v>Trade Contingents</v>
          </cell>
          <cell r="H78" t="str">
            <v>0</v>
          </cell>
          <cell r="I78" t="str">
            <v>0</v>
          </cell>
          <cell r="J78" t="str">
            <v>0</v>
          </cell>
          <cell r="K78" t="str">
            <v>0</v>
          </cell>
          <cell r="L78" t="str">
            <v>0</v>
          </cell>
          <cell r="M78" t="str">
            <v>0</v>
          </cell>
          <cell r="N78" t="str">
            <v>0</v>
          </cell>
          <cell r="O78" t="str">
            <v>0</v>
          </cell>
          <cell r="P78" t="str">
            <v>0</v>
          </cell>
          <cell r="Q78" t="str">
            <v>0</v>
          </cell>
          <cell r="R78" t="str">
            <v>0</v>
          </cell>
          <cell r="S78" t="str">
            <v>0</v>
          </cell>
          <cell r="T78" t="str">
            <v>0</v>
          </cell>
          <cell r="U78" t="str">
            <v>0</v>
          </cell>
          <cell r="V78">
            <v>0</v>
          </cell>
          <cell r="W78">
            <v>0</v>
          </cell>
        </row>
        <row r="79">
          <cell r="B79" t="str">
            <v>SC GroupTrade</v>
          </cell>
          <cell r="C79" t="str">
            <v>Trade</v>
          </cell>
          <cell r="D79" t="str">
            <v>SC Group</v>
          </cell>
          <cell r="E79" t="str">
            <v>Global Mkt Operations</v>
          </cell>
          <cell r="F79" t="str">
            <v>Customer - Wholesale</v>
          </cell>
          <cell r="G79" t="str">
            <v>Trade Transactional</v>
          </cell>
          <cell r="H79" t="str">
            <v>0</v>
          </cell>
          <cell r="I79" t="str">
            <v>0</v>
          </cell>
          <cell r="J79" t="str">
            <v>0</v>
          </cell>
          <cell r="K79" t="str">
            <v>0</v>
          </cell>
          <cell r="L79" t="str">
            <v>0</v>
          </cell>
          <cell r="M79" t="str">
            <v>0</v>
          </cell>
          <cell r="N79" t="str">
            <v>0</v>
          </cell>
          <cell r="O79" t="str">
            <v>0</v>
          </cell>
          <cell r="P79" t="str">
            <v>0</v>
          </cell>
          <cell r="Q79" t="str">
            <v>0</v>
          </cell>
          <cell r="R79" t="str">
            <v>0</v>
          </cell>
          <cell r="S79" t="str">
            <v>0</v>
          </cell>
          <cell r="T79" t="str">
            <v>0</v>
          </cell>
          <cell r="U79" t="str">
            <v>0</v>
          </cell>
          <cell r="V79">
            <v>0</v>
          </cell>
          <cell r="W79">
            <v>0</v>
          </cell>
        </row>
        <row r="80">
          <cell r="B80" t="str">
            <v>SC GroupTrade</v>
          </cell>
          <cell r="C80" t="str">
            <v>Trade</v>
          </cell>
          <cell r="D80" t="str">
            <v>SC Group</v>
          </cell>
          <cell r="E80" t="str">
            <v>Global Mkt Operations</v>
          </cell>
          <cell r="F80" t="str">
            <v>Customer - Wholesale</v>
          </cell>
          <cell r="G80" t="str">
            <v>Trade Other</v>
          </cell>
          <cell r="H80" t="str">
            <v>0</v>
          </cell>
          <cell r="I80" t="str">
            <v>0</v>
          </cell>
          <cell r="J80" t="str">
            <v>0</v>
          </cell>
          <cell r="K80" t="str">
            <v>0</v>
          </cell>
          <cell r="L80" t="str">
            <v>0</v>
          </cell>
          <cell r="M80" t="str">
            <v>0</v>
          </cell>
          <cell r="N80" t="str">
            <v>0</v>
          </cell>
          <cell r="O80" t="str">
            <v>0</v>
          </cell>
          <cell r="P80" t="str">
            <v>0</v>
          </cell>
          <cell r="Q80" t="str">
            <v>0</v>
          </cell>
          <cell r="R80" t="str">
            <v>0</v>
          </cell>
          <cell r="S80" t="str">
            <v>0</v>
          </cell>
          <cell r="T80" t="str">
            <v>0</v>
          </cell>
          <cell r="U80" t="str">
            <v>0</v>
          </cell>
          <cell r="V80">
            <v>0</v>
          </cell>
          <cell r="W80">
            <v>0</v>
          </cell>
        </row>
        <row r="81">
          <cell r="B81" t="str">
            <v>SC GroupFX/MM</v>
          </cell>
          <cell r="C81" t="str">
            <v>FX/MM</v>
          </cell>
          <cell r="D81" t="str">
            <v>SC Group</v>
          </cell>
          <cell r="E81" t="str">
            <v>Global Mkt Operations</v>
          </cell>
          <cell r="F81" t="str">
            <v>Customer - Wholesale</v>
          </cell>
          <cell r="G81" t="str">
            <v>FX Sales</v>
          </cell>
          <cell r="H81">
            <v>1491.05087920398</v>
          </cell>
          <cell r="I81">
            <v>99.33664091013469</v>
          </cell>
          <cell r="J81">
            <v>247.20835508386531</v>
          </cell>
          <cell r="K81">
            <v>365.67954009510692</v>
          </cell>
          <cell r="L81">
            <v>475.07049502482329</v>
          </cell>
          <cell r="M81">
            <v>561.43075140777717</v>
          </cell>
          <cell r="N81">
            <v>617.35597445720998</v>
          </cell>
          <cell r="O81">
            <v>680.41562311474036</v>
          </cell>
          <cell r="P81">
            <v>704.83043767768174</v>
          </cell>
          <cell r="Q81">
            <v>800.70337240206686</v>
          </cell>
          <cell r="R81">
            <v>870.84336895234753</v>
          </cell>
          <cell r="S81">
            <v>1122.3354572632627</v>
          </cell>
          <cell r="T81">
            <v>1220.7621166337985</v>
          </cell>
          <cell r="U81" t="str">
            <v>0</v>
          </cell>
          <cell r="V81">
            <v>1130.1851717287198</v>
          </cell>
          <cell r="W81">
            <v>1130.1851717287198</v>
          </cell>
        </row>
        <row r="82">
          <cell r="B82" t="str">
            <v>SC GroupFX/MM</v>
          </cell>
          <cell r="C82" t="str">
            <v>FX/MM</v>
          </cell>
          <cell r="D82" t="str">
            <v>SC Group</v>
          </cell>
          <cell r="E82" t="str">
            <v>Global Mkt Operations</v>
          </cell>
          <cell r="F82" t="str">
            <v>Customer - Wholesale</v>
          </cell>
          <cell r="G82" t="str">
            <v>FX Trading</v>
          </cell>
          <cell r="H82" t="str">
            <v>0</v>
          </cell>
          <cell r="I82">
            <v>71.590681740157635</v>
          </cell>
          <cell r="J82">
            <v>153.87571730217527</v>
          </cell>
          <cell r="K82">
            <v>219.40468593436162</v>
          </cell>
          <cell r="L82">
            <v>301.11917656084512</v>
          </cell>
          <cell r="M82">
            <v>338.08197398490756</v>
          </cell>
          <cell r="N82">
            <v>334.50706239285319</v>
          </cell>
          <cell r="O82">
            <v>361.78810257113764</v>
          </cell>
          <cell r="P82">
            <v>290.52555807593706</v>
          </cell>
          <cell r="Q82">
            <v>337.29643346533328</v>
          </cell>
          <cell r="R82">
            <v>382.75060698148911</v>
          </cell>
          <cell r="S82">
            <v>490.8686192397455</v>
          </cell>
          <cell r="T82">
            <v>573.79726230308916</v>
          </cell>
          <cell r="U82" t="str">
            <v>0</v>
          </cell>
          <cell r="V82">
            <v>719.51368230828348</v>
          </cell>
          <cell r="W82">
            <v>719.51368230828348</v>
          </cell>
        </row>
        <row r="83">
          <cell r="B83" t="str">
            <v>SC GroupFI</v>
          </cell>
          <cell r="C83" t="str">
            <v>FI</v>
          </cell>
          <cell r="D83" t="str">
            <v>SC Group</v>
          </cell>
          <cell r="E83" t="str">
            <v>Global Mkt Operations</v>
          </cell>
          <cell r="F83" t="str">
            <v>Customer - Wholesale</v>
          </cell>
          <cell r="G83" t="str">
            <v>Fixed Income</v>
          </cell>
          <cell r="H83">
            <v>491.16100475993397</v>
          </cell>
          <cell r="I83" t="str">
            <v>0</v>
          </cell>
          <cell r="J83" t="str">
            <v>0</v>
          </cell>
          <cell r="K83" t="str">
            <v>0</v>
          </cell>
          <cell r="L83" t="str">
            <v>0</v>
          </cell>
          <cell r="M83" t="str">
            <v>0</v>
          </cell>
          <cell r="N83" t="str">
            <v>0</v>
          </cell>
          <cell r="O83" t="str">
            <v>0</v>
          </cell>
          <cell r="P83" t="str">
            <v>0</v>
          </cell>
          <cell r="Q83" t="str">
            <v>0</v>
          </cell>
          <cell r="R83" t="str">
            <v>0</v>
          </cell>
          <cell r="S83" t="str">
            <v>0</v>
          </cell>
          <cell r="T83" t="str">
            <v>0</v>
          </cell>
          <cell r="U83" t="str">
            <v>0</v>
          </cell>
          <cell r="V83">
            <v>0</v>
          </cell>
          <cell r="W83">
            <v>0</v>
          </cell>
        </row>
        <row r="84">
          <cell r="B84" t="str">
            <v>SC GroupFX/MM</v>
          </cell>
          <cell r="C84" t="str">
            <v>FX/MM</v>
          </cell>
          <cell r="D84" t="str">
            <v>SC Group</v>
          </cell>
          <cell r="E84" t="str">
            <v>Global Mkt Operations</v>
          </cell>
          <cell r="F84" t="str">
            <v>Customer - Wholesale</v>
          </cell>
          <cell r="G84" t="str">
            <v>ALM</v>
          </cell>
          <cell r="H84">
            <v>607.35110708813784</v>
          </cell>
          <cell r="I84">
            <v>85.906086552637518</v>
          </cell>
          <cell r="J84">
            <v>259.95854943493043</v>
          </cell>
          <cell r="K84">
            <v>360.69432871530285</v>
          </cell>
          <cell r="L84">
            <v>463.41754629047125</v>
          </cell>
          <cell r="M84">
            <v>517.16463630340229</v>
          </cell>
          <cell r="N84">
            <v>562.19290608544679</v>
          </cell>
          <cell r="O84">
            <v>611.41381730772468</v>
          </cell>
          <cell r="P84">
            <v>642.69459068331764</v>
          </cell>
          <cell r="Q84">
            <v>721.795495120601</v>
          </cell>
          <cell r="R84">
            <v>747.8015378097507</v>
          </cell>
          <cell r="S84">
            <v>1146.7762640358242</v>
          </cell>
          <cell r="T84">
            <v>1220.7718535073545</v>
          </cell>
          <cell r="U84" t="str">
            <v>0</v>
          </cell>
          <cell r="V84">
            <v>818.67022178054083</v>
          </cell>
          <cell r="W84">
            <v>818.67022178054083</v>
          </cell>
        </row>
        <row r="85">
          <cell r="B85" t="str">
            <v>SC GroupSEF</v>
          </cell>
          <cell r="C85" t="str">
            <v>SEF</v>
          </cell>
          <cell r="D85" t="str">
            <v>SC Group</v>
          </cell>
          <cell r="E85" t="str">
            <v>Global Mkt Operations</v>
          </cell>
          <cell r="F85" t="str">
            <v>Customer - Wholesale</v>
          </cell>
          <cell r="G85" t="str">
            <v>Structured Trade</v>
          </cell>
          <cell r="H85" t="str">
            <v>0</v>
          </cell>
          <cell r="I85" t="str">
            <v>0</v>
          </cell>
          <cell r="J85" t="str">
            <v>0</v>
          </cell>
          <cell r="K85" t="str">
            <v>0</v>
          </cell>
          <cell r="L85" t="str">
            <v>0</v>
          </cell>
          <cell r="M85" t="str">
            <v>0</v>
          </cell>
          <cell r="N85" t="str">
            <v>0</v>
          </cell>
          <cell r="O85" t="str">
            <v>0</v>
          </cell>
          <cell r="P85" t="str">
            <v>0</v>
          </cell>
          <cell r="Q85" t="str">
            <v>0</v>
          </cell>
          <cell r="R85" t="str">
            <v>0</v>
          </cell>
          <cell r="S85" t="str">
            <v>0</v>
          </cell>
          <cell r="T85" t="str">
            <v>0</v>
          </cell>
          <cell r="U85" t="str">
            <v>0</v>
          </cell>
          <cell r="V85">
            <v>0</v>
          </cell>
          <cell r="W85">
            <v>0</v>
          </cell>
        </row>
        <row r="86">
          <cell r="B86" t="str">
            <v>SC GroupSME</v>
          </cell>
          <cell r="C86" t="str">
            <v>SME</v>
          </cell>
          <cell r="D86" t="str">
            <v>SC Group</v>
          </cell>
          <cell r="E86" t="str">
            <v>Global Mkt Operations</v>
          </cell>
          <cell r="F86" t="str">
            <v>SME</v>
          </cell>
          <cell r="G86" t="str">
            <v>Product</v>
          </cell>
          <cell r="H86" t="str">
            <v>0</v>
          </cell>
          <cell r="I86" t="str">
            <v>0</v>
          </cell>
          <cell r="J86" t="str">
            <v>0</v>
          </cell>
          <cell r="K86" t="str">
            <v>0</v>
          </cell>
          <cell r="L86" t="str">
            <v>0</v>
          </cell>
          <cell r="M86" t="str">
            <v>0</v>
          </cell>
          <cell r="N86" t="str">
            <v>0</v>
          </cell>
          <cell r="O86" t="str">
            <v>0</v>
          </cell>
          <cell r="P86" t="str">
            <v>0</v>
          </cell>
          <cell r="Q86" t="str">
            <v>0</v>
          </cell>
          <cell r="R86" t="str">
            <v>0</v>
          </cell>
          <cell r="S86" t="str">
            <v>0</v>
          </cell>
          <cell r="T86" t="str">
            <v>0</v>
          </cell>
          <cell r="U86" t="str">
            <v>0</v>
          </cell>
          <cell r="V86">
            <v>0</v>
          </cell>
          <cell r="W86">
            <v>0</v>
          </cell>
        </row>
        <row r="87">
          <cell r="B87" t="str">
            <v>SC GroupTotal</v>
          </cell>
          <cell r="C87" t="str">
            <v>Total</v>
          </cell>
          <cell r="D87" t="str">
            <v>SC Group</v>
          </cell>
          <cell r="E87" t="str">
            <v>Global Mkt Operations</v>
          </cell>
          <cell r="F87" t="str">
            <v>Customer</v>
          </cell>
          <cell r="G87" t="str">
            <v>Product</v>
          </cell>
          <cell r="H87">
            <v>2634.0781234282817</v>
          </cell>
          <cell r="I87">
            <v>256.83340920292983</v>
          </cell>
          <cell r="J87">
            <v>661.04262182097102</v>
          </cell>
          <cell r="K87">
            <v>945.77855474477133</v>
          </cell>
          <cell r="L87">
            <v>1239.6072178761397</v>
          </cell>
          <cell r="M87">
            <v>1416.677361696087</v>
          </cell>
          <cell r="N87">
            <v>1514.0559429355098</v>
          </cell>
          <cell r="O87">
            <v>1653.6175429936027</v>
          </cell>
          <cell r="P87">
            <v>1638.0505864369366</v>
          </cell>
          <cell r="Q87">
            <v>1859.7953009880011</v>
          </cell>
          <cell r="R87">
            <v>2001.3955137435873</v>
          </cell>
          <cell r="S87">
            <v>2759.980340538832</v>
          </cell>
          <cell r="T87">
            <v>3015.3312324442422</v>
          </cell>
          <cell r="U87" t="str">
            <v>0</v>
          </cell>
          <cell r="V87">
            <v>2668.3690758175444</v>
          </cell>
          <cell r="W87">
            <v>2668.3690758175444</v>
          </cell>
        </row>
        <row r="88">
          <cell r="B88" t="str">
            <v>SC GroupCCPL</v>
          </cell>
          <cell r="C88" t="str">
            <v>CCPL</v>
          </cell>
          <cell r="D88" t="str">
            <v>SC Group</v>
          </cell>
          <cell r="E88" t="str">
            <v>Cash Mgt, Payments &amp; IP</v>
          </cell>
          <cell r="F88" t="str">
            <v>Mass Mkt &amp; Priority Banking</v>
          </cell>
          <cell r="G88" t="str">
            <v>Unsecured Lending</v>
          </cell>
          <cell r="H88">
            <v>309.61236779526615</v>
          </cell>
          <cell r="I88">
            <v>4.8663719081736954</v>
          </cell>
          <cell r="J88">
            <v>7.871261311356629</v>
          </cell>
          <cell r="K88">
            <v>10.157434141301106</v>
          </cell>
          <cell r="L88">
            <v>27.237513906841784</v>
          </cell>
          <cell r="M88">
            <v>34.276606307791759</v>
          </cell>
          <cell r="N88">
            <v>45.692863621564598</v>
          </cell>
          <cell r="O88">
            <v>57.397507983834473</v>
          </cell>
          <cell r="P88">
            <v>80.594359318209314</v>
          </cell>
          <cell r="Q88">
            <v>85.023503531696406</v>
          </cell>
          <cell r="R88">
            <v>98.062260143048931</v>
          </cell>
          <cell r="S88">
            <v>130.26959261547768</v>
          </cell>
          <cell r="T88">
            <v>146.75618740257491</v>
          </cell>
          <cell r="U88" t="str">
            <v>0</v>
          </cell>
          <cell r="V88">
            <v>40.897270732338299</v>
          </cell>
          <cell r="W88">
            <v>40.897270732338299</v>
          </cell>
        </row>
        <row r="89">
          <cell r="B89" t="str">
            <v>SC GroupM &amp; AL</v>
          </cell>
          <cell r="C89" t="str">
            <v>M &amp; AL</v>
          </cell>
          <cell r="D89" t="str">
            <v>SC Group</v>
          </cell>
          <cell r="E89" t="str">
            <v>Cash Mgt, Payments &amp; IP</v>
          </cell>
          <cell r="F89" t="str">
            <v>Mass Mkt &amp; Priority Banking</v>
          </cell>
          <cell r="G89" t="str">
            <v>Secured Lending</v>
          </cell>
          <cell r="H89">
            <v>23.228609557991877</v>
          </cell>
          <cell r="I89" t="str">
            <v>0</v>
          </cell>
          <cell r="J89" t="str">
            <v>0</v>
          </cell>
          <cell r="K89" t="str">
            <v>0</v>
          </cell>
          <cell r="L89" t="str">
            <v>0</v>
          </cell>
          <cell r="M89" t="str">
            <v>0</v>
          </cell>
          <cell r="N89" t="str">
            <v>0</v>
          </cell>
          <cell r="O89" t="str">
            <v>0</v>
          </cell>
          <cell r="P89" t="str">
            <v>0</v>
          </cell>
          <cell r="Q89" t="str">
            <v>0</v>
          </cell>
          <cell r="R89" t="str">
            <v>0</v>
          </cell>
          <cell r="S89" t="str">
            <v>0</v>
          </cell>
          <cell r="T89" t="str">
            <v>0</v>
          </cell>
          <cell r="U89" t="str">
            <v>0</v>
          </cell>
          <cell r="V89">
            <v>0</v>
          </cell>
          <cell r="W89">
            <v>0</v>
          </cell>
        </row>
        <row r="90">
          <cell r="B90" t="str">
            <v>SC GroupWM</v>
          </cell>
          <cell r="C90" t="str">
            <v>WM</v>
          </cell>
          <cell r="D90" t="str">
            <v>SC Group</v>
          </cell>
          <cell r="E90" t="str">
            <v>Cash Mgt, Payments &amp; IP</v>
          </cell>
          <cell r="F90" t="str">
            <v>Mass Mkt &amp; Priority Banking</v>
          </cell>
          <cell r="G90" t="str">
            <v>Account Management Services</v>
          </cell>
          <cell r="H90">
            <v>3345.9542739281978</v>
          </cell>
          <cell r="I90">
            <v>131.11531819688332</v>
          </cell>
          <cell r="J90">
            <v>262.12197583373893</v>
          </cell>
          <cell r="K90">
            <v>380.98248820880821</v>
          </cell>
          <cell r="L90">
            <v>550.90728315982881</v>
          </cell>
          <cell r="M90">
            <v>657.09164357980239</v>
          </cell>
          <cell r="N90">
            <v>750.8887630495143</v>
          </cell>
          <cell r="O90">
            <v>854.78046821095154</v>
          </cell>
          <cell r="P90">
            <v>911.89451951061005</v>
          </cell>
          <cell r="Q90">
            <v>1030.3412711876369</v>
          </cell>
          <cell r="R90">
            <v>1174.6947344954074</v>
          </cell>
          <cell r="S90">
            <v>1324.5652030668639</v>
          </cell>
          <cell r="T90">
            <v>1462.1219478801008</v>
          </cell>
          <cell r="U90" t="str">
            <v>0</v>
          </cell>
          <cell r="V90">
            <v>1469.6296897100835</v>
          </cell>
          <cell r="W90">
            <v>1469.6296897100835</v>
          </cell>
        </row>
        <row r="91">
          <cell r="B91" t="str">
            <v>SC GroupWM</v>
          </cell>
          <cell r="C91" t="str">
            <v>WM</v>
          </cell>
          <cell r="D91" t="str">
            <v>SC Group</v>
          </cell>
          <cell r="E91" t="str">
            <v>Cash Mgt, Payments &amp; IP</v>
          </cell>
          <cell r="F91" t="str">
            <v>Mass Mkt &amp; Priority Banking</v>
          </cell>
          <cell r="G91" t="str">
            <v>Trade Products</v>
          </cell>
          <cell r="H91">
            <v>0.1691718688925774</v>
          </cell>
          <cell r="I91" t="str">
            <v>0</v>
          </cell>
          <cell r="J91" t="str">
            <v>0</v>
          </cell>
          <cell r="K91" t="str">
            <v>0</v>
          </cell>
          <cell r="L91" t="str">
            <v>0</v>
          </cell>
          <cell r="M91" t="str">
            <v>0</v>
          </cell>
          <cell r="N91" t="str">
            <v>0</v>
          </cell>
          <cell r="O91" t="str">
            <v>0</v>
          </cell>
          <cell r="P91" t="str">
            <v>0</v>
          </cell>
          <cell r="Q91" t="str">
            <v>0</v>
          </cell>
          <cell r="R91" t="str">
            <v>0</v>
          </cell>
          <cell r="S91" t="str">
            <v>0</v>
          </cell>
          <cell r="T91" t="str">
            <v>0</v>
          </cell>
          <cell r="U91" t="str">
            <v>0</v>
          </cell>
          <cell r="V91" t="str">
            <v>0</v>
          </cell>
          <cell r="W91" t="str">
            <v>0</v>
          </cell>
        </row>
        <row r="92">
          <cell r="B92" t="str">
            <v>SC GroupWM</v>
          </cell>
          <cell r="C92" t="str">
            <v>WM</v>
          </cell>
          <cell r="D92" t="str">
            <v>SC Group</v>
          </cell>
          <cell r="E92" t="str">
            <v>Cash Mgt, Payments &amp; IP</v>
          </cell>
          <cell r="F92" t="str">
            <v>Mass Mkt &amp; Priority Banking</v>
          </cell>
          <cell r="G92" t="str">
            <v>Treasury Products</v>
          </cell>
          <cell r="H92">
            <v>222.43545243708451</v>
          </cell>
          <cell r="I92" t="str">
            <v>0</v>
          </cell>
          <cell r="J92" t="str">
            <v>0</v>
          </cell>
          <cell r="K92" t="str">
            <v>0</v>
          </cell>
          <cell r="L92" t="str">
            <v>0</v>
          </cell>
          <cell r="M92" t="str">
            <v>0</v>
          </cell>
          <cell r="N92" t="str">
            <v>0</v>
          </cell>
          <cell r="O92" t="str">
            <v>0</v>
          </cell>
          <cell r="P92" t="str">
            <v>0</v>
          </cell>
          <cell r="Q92" t="str">
            <v>0</v>
          </cell>
          <cell r="R92" t="str">
            <v>0</v>
          </cell>
          <cell r="S92" t="str">
            <v>0</v>
          </cell>
          <cell r="T92" t="str">
            <v>0</v>
          </cell>
          <cell r="U92" t="str">
            <v>0</v>
          </cell>
          <cell r="V92">
            <v>0</v>
          </cell>
          <cell r="W92">
            <v>0</v>
          </cell>
        </row>
        <row r="93">
          <cell r="B93" t="str">
            <v>SC GroupWM</v>
          </cell>
          <cell r="C93" t="str">
            <v>WM</v>
          </cell>
          <cell r="D93" t="str">
            <v>SC Group</v>
          </cell>
          <cell r="E93" t="str">
            <v>Cash Mgt, Payments &amp; IP</v>
          </cell>
          <cell r="F93" t="str">
            <v>Mass Mkt &amp; Priority Banking</v>
          </cell>
          <cell r="G93" t="str">
            <v>Investment Services</v>
          </cell>
          <cell r="H93" t="str">
            <v>0</v>
          </cell>
          <cell r="I93" t="str">
            <v>0</v>
          </cell>
          <cell r="J93" t="str">
            <v>0</v>
          </cell>
          <cell r="K93" t="str">
            <v>0</v>
          </cell>
          <cell r="L93" t="str">
            <v>0</v>
          </cell>
          <cell r="M93" t="str">
            <v>0</v>
          </cell>
          <cell r="N93" t="str">
            <v>0</v>
          </cell>
          <cell r="O93" t="str">
            <v>0</v>
          </cell>
          <cell r="P93" t="str">
            <v>0</v>
          </cell>
          <cell r="Q93" t="str">
            <v>0</v>
          </cell>
          <cell r="R93" t="str">
            <v>0</v>
          </cell>
          <cell r="S93" t="str">
            <v>0</v>
          </cell>
          <cell r="T93" t="str">
            <v>0</v>
          </cell>
          <cell r="U93" t="str">
            <v>0</v>
          </cell>
          <cell r="V93" t="str">
            <v>0</v>
          </cell>
          <cell r="W93" t="str">
            <v>0</v>
          </cell>
        </row>
        <row r="94">
          <cell r="B94" t="str">
            <v>SC GroupOthCB</v>
          </cell>
          <cell r="C94" t="str">
            <v>OthCB</v>
          </cell>
          <cell r="D94" t="str">
            <v>SC Group</v>
          </cell>
          <cell r="E94" t="str">
            <v>Cash Mgt, Payments &amp; IP</v>
          </cell>
          <cell r="F94" t="str">
            <v>Mass Mkt &amp; Priority Banking</v>
          </cell>
          <cell r="G94" t="str">
            <v>Other Products</v>
          </cell>
          <cell r="H94" t="str">
            <v>0</v>
          </cell>
          <cell r="I94" t="str">
            <v>0</v>
          </cell>
          <cell r="J94" t="str">
            <v>0</v>
          </cell>
          <cell r="K94" t="str">
            <v>0</v>
          </cell>
          <cell r="L94" t="str">
            <v>0</v>
          </cell>
          <cell r="M94" t="str">
            <v>0</v>
          </cell>
          <cell r="N94" t="str">
            <v>0</v>
          </cell>
          <cell r="O94" t="str">
            <v>0</v>
          </cell>
          <cell r="P94" t="str">
            <v>0</v>
          </cell>
          <cell r="Q94" t="str">
            <v>0</v>
          </cell>
          <cell r="R94" t="str">
            <v>0</v>
          </cell>
          <cell r="S94" t="str">
            <v>0</v>
          </cell>
          <cell r="T94" t="str">
            <v>0</v>
          </cell>
          <cell r="U94" t="str">
            <v>0</v>
          </cell>
          <cell r="V94">
            <v>0</v>
          </cell>
          <cell r="W94">
            <v>0</v>
          </cell>
        </row>
        <row r="95">
          <cell r="B95" t="str">
            <v>SC GroupCROps</v>
          </cell>
          <cell r="C95" t="str">
            <v>CROps</v>
          </cell>
          <cell r="D95" t="str">
            <v>SC Group</v>
          </cell>
          <cell r="E95" t="str">
            <v>Cash Mgt, Payments &amp; IP</v>
          </cell>
          <cell r="F95" t="str">
            <v>Customer - Wholesale</v>
          </cell>
          <cell r="G95" t="str">
            <v>Corporate and Inst Lending</v>
          </cell>
          <cell r="H95">
            <v>547.49613220188905</v>
          </cell>
          <cell r="I95" t="str">
            <v>0</v>
          </cell>
          <cell r="J95" t="str">
            <v>0</v>
          </cell>
          <cell r="K95" t="str">
            <v>0</v>
          </cell>
          <cell r="L95">
            <v>4.0633937567719594</v>
          </cell>
          <cell r="M95">
            <v>5.2477393067425853</v>
          </cell>
          <cell r="N95">
            <v>7.8340123347450126</v>
          </cell>
          <cell r="O95">
            <v>10.508199072524739</v>
          </cell>
          <cell r="P95">
            <v>16.725651076796115</v>
          </cell>
          <cell r="Q95">
            <v>17.084965040508617</v>
          </cell>
          <cell r="R95">
            <v>19.856610447855473</v>
          </cell>
          <cell r="S95">
            <v>28.55425166767062</v>
          </cell>
          <cell r="T95">
            <v>32.459362850580597</v>
          </cell>
          <cell r="U95" t="str">
            <v>0</v>
          </cell>
          <cell r="V95">
            <v>0</v>
          </cell>
          <cell r="W95">
            <v>0</v>
          </cell>
        </row>
        <row r="96">
          <cell r="B96" t="str">
            <v>SC GroupCash</v>
          </cell>
          <cell r="C96" t="str">
            <v>Cash</v>
          </cell>
          <cell r="D96" t="str">
            <v>SC Group</v>
          </cell>
          <cell r="E96" t="str">
            <v>Cash Mgt, Payments &amp; IP</v>
          </cell>
          <cell r="F96" t="str">
            <v>Customer - Wholesale</v>
          </cell>
          <cell r="G96" t="str">
            <v>Cash Management and Payments</v>
          </cell>
          <cell r="H96">
            <v>2118.2737364743475</v>
          </cell>
          <cell r="I96">
            <v>226.86828246484339</v>
          </cell>
          <cell r="J96">
            <v>485.94474900900036</v>
          </cell>
          <cell r="K96">
            <v>724.29056297311445</v>
          </cell>
          <cell r="L96">
            <v>1039.5430777308716</v>
          </cell>
          <cell r="M96">
            <v>1231.2762784427591</v>
          </cell>
          <cell r="N96">
            <v>1381.6378312792694</v>
          </cell>
          <cell r="O96">
            <v>1555.1114179696383</v>
          </cell>
          <cell r="P96">
            <v>1594.3392578609059</v>
          </cell>
          <cell r="Q96">
            <v>1824.6982236956187</v>
          </cell>
          <cell r="R96">
            <v>2057.2243742410415</v>
          </cell>
          <cell r="S96">
            <v>2367.4960126899259</v>
          </cell>
          <cell r="T96">
            <v>2714.6155448135369</v>
          </cell>
          <cell r="U96" t="str">
            <v>0</v>
          </cell>
          <cell r="V96">
            <v>2892.4591562850565</v>
          </cell>
          <cell r="W96">
            <v>2892.4591562850565</v>
          </cell>
        </row>
        <row r="97">
          <cell r="B97" t="str">
            <v>SC GroupTrade</v>
          </cell>
          <cell r="C97" t="str">
            <v>Trade</v>
          </cell>
          <cell r="D97" t="str">
            <v>SC Group</v>
          </cell>
          <cell r="E97" t="str">
            <v>Cash Mgt, Payments &amp; IP</v>
          </cell>
          <cell r="F97" t="str">
            <v>Customer - Wholesale</v>
          </cell>
          <cell r="G97" t="str">
            <v>Trade Finance</v>
          </cell>
          <cell r="H97">
            <v>127.81232239224039</v>
          </cell>
          <cell r="I97" t="str">
            <v>0</v>
          </cell>
          <cell r="J97" t="str">
            <v>0</v>
          </cell>
          <cell r="K97" t="str">
            <v>0</v>
          </cell>
          <cell r="L97">
            <v>0.21858503326751896</v>
          </cell>
          <cell r="M97">
            <v>0.28229537662499549</v>
          </cell>
          <cell r="N97">
            <v>0.42189336725656595</v>
          </cell>
          <cell r="O97">
            <v>0.56572803620659429</v>
          </cell>
          <cell r="P97">
            <v>0.89984288457570905</v>
          </cell>
          <cell r="Q97">
            <v>0.91956938785217135</v>
          </cell>
          <cell r="R97">
            <v>1.0691049207251595</v>
          </cell>
          <cell r="S97">
            <v>1.5360391889919378</v>
          </cell>
          <cell r="T97">
            <v>1.7461096150753455</v>
          </cell>
          <cell r="U97" t="str">
            <v>0</v>
          </cell>
          <cell r="V97">
            <v>0</v>
          </cell>
          <cell r="W97">
            <v>0</v>
          </cell>
        </row>
        <row r="98">
          <cell r="B98" t="str">
            <v>SC GroupTrade</v>
          </cell>
          <cell r="C98" t="str">
            <v>Trade</v>
          </cell>
          <cell r="D98" t="str">
            <v>SC Group</v>
          </cell>
          <cell r="E98" t="str">
            <v>Cash Mgt, Payments &amp; IP</v>
          </cell>
          <cell r="F98" t="str">
            <v>Customer - Wholesale</v>
          </cell>
          <cell r="G98" t="str">
            <v>Trade Contingents</v>
          </cell>
          <cell r="H98">
            <v>2.4669846090680272</v>
          </cell>
          <cell r="I98" t="str">
            <v>0</v>
          </cell>
          <cell r="J98" t="str">
            <v>0</v>
          </cell>
          <cell r="K98" t="str">
            <v>0</v>
          </cell>
          <cell r="L98">
            <v>8.989548545484484E-2</v>
          </cell>
          <cell r="M98">
            <v>0.11609706091955577</v>
          </cell>
          <cell r="N98">
            <v>0.17391024299125621</v>
          </cell>
          <cell r="O98">
            <v>0.23425921499258975</v>
          </cell>
          <cell r="P98">
            <v>0.37136373014235607</v>
          </cell>
          <cell r="Q98">
            <v>0.38051147083538123</v>
          </cell>
          <cell r="R98">
            <v>0.44217042511528015</v>
          </cell>
          <cell r="S98">
            <v>0.6317129151431935</v>
          </cell>
          <cell r="T98">
            <v>0.71810667527480154</v>
          </cell>
          <cell r="U98" t="str">
            <v>0</v>
          </cell>
          <cell r="V98">
            <v>0</v>
          </cell>
          <cell r="W98">
            <v>0</v>
          </cell>
        </row>
        <row r="99">
          <cell r="B99" t="str">
            <v>SC GroupTrade</v>
          </cell>
          <cell r="C99" t="str">
            <v>Trade</v>
          </cell>
          <cell r="D99" t="str">
            <v>SC Group</v>
          </cell>
          <cell r="E99" t="str">
            <v>Cash Mgt, Payments &amp; IP</v>
          </cell>
          <cell r="F99" t="str">
            <v>Customer - Wholesale</v>
          </cell>
          <cell r="G99" t="str">
            <v>Trade Transactional</v>
          </cell>
          <cell r="H99">
            <v>1.0609552917229193E-2</v>
          </cell>
          <cell r="I99" t="str">
            <v>0</v>
          </cell>
          <cell r="J99" t="str">
            <v>0</v>
          </cell>
          <cell r="K99" t="str">
            <v>0</v>
          </cell>
          <cell r="L99" t="str">
            <v>0</v>
          </cell>
          <cell r="M99" t="str">
            <v>0</v>
          </cell>
          <cell r="N99" t="str">
            <v>0</v>
          </cell>
          <cell r="O99" t="str">
            <v>0</v>
          </cell>
          <cell r="P99" t="str">
            <v>0</v>
          </cell>
          <cell r="Q99" t="str">
            <v>0</v>
          </cell>
          <cell r="R99" t="str">
            <v>0</v>
          </cell>
          <cell r="S99" t="str">
            <v>0</v>
          </cell>
          <cell r="T99" t="str">
            <v>0</v>
          </cell>
          <cell r="U99" t="str">
            <v>0</v>
          </cell>
          <cell r="V99">
            <v>0</v>
          </cell>
          <cell r="W99">
            <v>0</v>
          </cell>
        </row>
        <row r="100">
          <cell r="B100" t="str">
            <v>SC GroupTrade</v>
          </cell>
          <cell r="C100" t="str">
            <v>Trade</v>
          </cell>
          <cell r="D100" t="str">
            <v>SC Group</v>
          </cell>
          <cell r="E100" t="str">
            <v>Cash Mgt, Payments &amp; IP</v>
          </cell>
          <cell r="F100" t="str">
            <v>Customer - Wholesale</v>
          </cell>
          <cell r="G100" t="str">
            <v>Trade Other</v>
          </cell>
          <cell r="H100">
            <v>24.420917339836485</v>
          </cell>
          <cell r="I100" t="str">
            <v>0</v>
          </cell>
          <cell r="J100" t="str">
            <v>0</v>
          </cell>
          <cell r="K100" t="str">
            <v>0</v>
          </cell>
          <cell r="L100" t="str">
            <v>0</v>
          </cell>
          <cell r="M100" t="str">
            <v>0</v>
          </cell>
          <cell r="N100" t="str">
            <v>0</v>
          </cell>
          <cell r="O100" t="str">
            <v>0</v>
          </cell>
          <cell r="P100" t="str">
            <v>0</v>
          </cell>
          <cell r="Q100" t="str">
            <v>0</v>
          </cell>
          <cell r="R100" t="str">
            <v>0</v>
          </cell>
          <cell r="S100" t="str">
            <v>0</v>
          </cell>
          <cell r="T100" t="str">
            <v>0</v>
          </cell>
          <cell r="U100" t="str">
            <v>0</v>
          </cell>
          <cell r="V100">
            <v>0</v>
          </cell>
          <cell r="W100">
            <v>0</v>
          </cell>
        </row>
        <row r="101">
          <cell r="B101" t="str">
            <v>SC GroupFX/MM</v>
          </cell>
          <cell r="C101" t="str">
            <v>FX/MM</v>
          </cell>
          <cell r="D101" t="str">
            <v>SC Group</v>
          </cell>
          <cell r="E101" t="str">
            <v>Cash Mgt, Payments &amp; IP</v>
          </cell>
          <cell r="F101" t="str">
            <v>Customer - Wholesale</v>
          </cell>
          <cell r="G101" t="str">
            <v>FX Sales</v>
          </cell>
          <cell r="H101">
            <v>329.35658549444423</v>
          </cell>
          <cell r="I101">
            <v>9.8149794514803315</v>
          </cell>
          <cell r="J101">
            <v>7.4804778214017205</v>
          </cell>
          <cell r="K101">
            <v>3.0526473676316184</v>
          </cell>
          <cell r="L101">
            <v>4.3718742754943198</v>
          </cell>
          <cell r="M101">
            <v>5.6461317442871444</v>
          </cell>
          <cell r="N101">
            <v>8.4298159449928356</v>
          </cell>
          <cell r="O101">
            <v>11.306592723621934</v>
          </cell>
          <cell r="P101">
            <v>17.99685769151418</v>
          </cell>
          <cell r="Q101">
            <v>18.383460434734356</v>
          </cell>
          <cell r="R101">
            <v>21.36630661360622</v>
          </cell>
          <cell r="S101">
            <v>30.722003771805753</v>
          </cell>
          <cell r="T101">
            <v>34.923579140930734</v>
          </cell>
          <cell r="U101" t="str">
            <v>0</v>
          </cell>
          <cell r="V101">
            <v>2.8691209781069267</v>
          </cell>
          <cell r="W101">
            <v>2.8691209781069267</v>
          </cell>
        </row>
        <row r="102">
          <cell r="B102" t="str">
            <v>SC GroupFX/MM</v>
          </cell>
          <cell r="C102" t="str">
            <v>FX/MM</v>
          </cell>
          <cell r="D102" t="str">
            <v>SC Group</v>
          </cell>
          <cell r="E102" t="str">
            <v>Cash Mgt, Payments &amp; IP</v>
          </cell>
          <cell r="F102" t="str">
            <v>Customer - Wholesale</v>
          </cell>
          <cell r="G102" t="str">
            <v>FX Trading</v>
          </cell>
          <cell r="H102" t="str">
            <v>0</v>
          </cell>
          <cell r="I102">
            <v>2.4603587304249936</v>
          </cell>
          <cell r="J102">
            <v>1.8751602085993484</v>
          </cell>
          <cell r="K102">
            <v>0.76521888191304765</v>
          </cell>
          <cell r="L102" t="str">
            <v>0</v>
          </cell>
          <cell r="M102" t="str">
            <v>0</v>
          </cell>
          <cell r="N102" t="str">
            <v>0</v>
          </cell>
          <cell r="O102" t="str">
            <v>0</v>
          </cell>
          <cell r="P102" t="str">
            <v>0</v>
          </cell>
          <cell r="Q102" t="str">
            <v>0</v>
          </cell>
          <cell r="R102" t="str">
            <v>0</v>
          </cell>
          <cell r="S102" t="str">
            <v>0</v>
          </cell>
          <cell r="T102" t="str">
            <v>0</v>
          </cell>
          <cell r="U102" t="str">
            <v>0</v>
          </cell>
          <cell r="V102">
            <v>0.71921361445807053</v>
          </cell>
          <cell r="W102">
            <v>0.71921361445807053</v>
          </cell>
        </row>
        <row r="103">
          <cell r="B103" t="str">
            <v>SC GroupFI</v>
          </cell>
          <cell r="C103" t="str">
            <v>FI</v>
          </cell>
          <cell r="D103" t="str">
            <v>SC Group</v>
          </cell>
          <cell r="E103" t="str">
            <v>Cash Mgt, Payments &amp; IP</v>
          </cell>
          <cell r="F103" t="str">
            <v>Customer - Wholesale</v>
          </cell>
          <cell r="G103" t="str">
            <v>Fixed Income</v>
          </cell>
          <cell r="H103" t="str">
            <v>0</v>
          </cell>
          <cell r="I103" t="str">
            <v>0</v>
          </cell>
          <cell r="J103" t="str">
            <v>0</v>
          </cell>
          <cell r="K103" t="str">
            <v>0</v>
          </cell>
          <cell r="L103" t="str">
            <v>0</v>
          </cell>
          <cell r="M103" t="str">
            <v>0</v>
          </cell>
          <cell r="N103" t="str">
            <v>0</v>
          </cell>
          <cell r="O103" t="str">
            <v>0</v>
          </cell>
          <cell r="P103" t="str">
            <v>0</v>
          </cell>
          <cell r="Q103" t="str">
            <v>0</v>
          </cell>
          <cell r="R103" t="str">
            <v>0</v>
          </cell>
          <cell r="S103" t="str">
            <v>0</v>
          </cell>
          <cell r="T103" t="str">
            <v>0</v>
          </cell>
          <cell r="U103" t="str">
            <v>0</v>
          </cell>
          <cell r="V103">
            <v>0</v>
          </cell>
          <cell r="W103">
            <v>0</v>
          </cell>
        </row>
        <row r="104">
          <cell r="B104" t="str">
            <v>SC GroupFX/MM</v>
          </cell>
          <cell r="C104" t="str">
            <v>FX/MM</v>
          </cell>
          <cell r="D104" t="str">
            <v>SC Group</v>
          </cell>
          <cell r="E104" t="str">
            <v>Cash Mgt, Payments &amp; IP</v>
          </cell>
          <cell r="F104" t="str">
            <v>Customer - Wholesale</v>
          </cell>
          <cell r="G104" t="str">
            <v>ALM</v>
          </cell>
          <cell r="H104">
            <v>107.08700699596892</v>
          </cell>
          <cell r="I104">
            <v>10.873198260265269</v>
          </cell>
          <cell r="J104">
            <v>8.2869983412294044</v>
          </cell>
          <cell r="K104">
            <v>3.3817737684544276</v>
          </cell>
          <cell r="L104" t="str">
            <v>0</v>
          </cell>
          <cell r="M104" t="str">
            <v>0</v>
          </cell>
          <cell r="N104" t="str">
            <v>0</v>
          </cell>
          <cell r="O104" t="str">
            <v>0</v>
          </cell>
          <cell r="P104" t="str">
            <v>0</v>
          </cell>
          <cell r="Q104" t="str">
            <v>0</v>
          </cell>
          <cell r="R104" t="str">
            <v>0</v>
          </cell>
          <cell r="S104" t="str">
            <v>0</v>
          </cell>
          <cell r="T104" t="str">
            <v>0</v>
          </cell>
          <cell r="U104" t="str">
            <v>0</v>
          </cell>
          <cell r="V104">
            <v>3.178460167121147</v>
          </cell>
          <cell r="W104">
            <v>3.178460167121147</v>
          </cell>
        </row>
        <row r="105">
          <cell r="B105" t="str">
            <v>SC GroupSEF</v>
          </cell>
          <cell r="C105" t="str">
            <v>SEF</v>
          </cell>
          <cell r="D105" t="str">
            <v>SC Group</v>
          </cell>
          <cell r="E105" t="str">
            <v>Cash Mgt, Payments &amp; IP</v>
          </cell>
          <cell r="F105" t="str">
            <v>Customer - Wholesale</v>
          </cell>
          <cell r="G105" t="str">
            <v>Structured Trade</v>
          </cell>
          <cell r="H105">
            <v>1.4765803962530169E-3</v>
          </cell>
          <cell r="I105" t="str">
            <v>0</v>
          </cell>
          <cell r="J105" t="str">
            <v>0</v>
          </cell>
          <cell r="K105" t="str">
            <v>0</v>
          </cell>
          <cell r="L105" t="str">
            <v>0</v>
          </cell>
          <cell r="M105" t="str">
            <v>0</v>
          </cell>
          <cell r="N105" t="str">
            <v>0</v>
          </cell>
          <cell r="O105" t="str">
            <v>0</v>
          </cell>
          <cell r="P105" t="str">
            <v>0</v>
          </cell>
          <cell r="Q105" t="str">
            <v>0</v>
          </cell>
          <cell r="R105" t="str">
            <v>0</v>
          </cell>
          <cell r="S105" t="str">
            <v>0</v>
          </cell>
          <cell r="T105" t="str">
            <v>0</v>
          </cell>
          <cell r="U105" t="str">
            <v>0</v>
          </cell>
          <cell r="V105">
            <v>0</v>
          </cell>
          <cell r="W105">
            <v>0</v>
          </cell>
        </row>
        <row r="106">
          <cell r="B106" t="str">
            <v>SC GroupSME</v>
          </cell>
          <cell r="C106" t="str">
            <v>SME</v>
          </cell>
          <cell r="D106" t="str">
            <v>SC Group</v>
          </cell>
          <cell r="E106" t="str">
            <v>Cash Mgt, Payments &amp; IP</v>
          </cell>
          <cell r="F106" t="str">
            <v>SME</v>
          </cell>
          <cell r="G106" t="str">
            <v>Product</v>
          </cell>
          <cell r="H106">
            <v>2724.6820447041828</v>
          </cell>
          <cell r="I106">
            <v>248.29333468957282</v>
          </cell>
          <cell r="J106">
            <v>490.62975651921192</v>
          </cell>
          <cell r="K106">
            <v>700.17015236448322</v>
          </cell>
          <cell r="L106">
            <v>1020.1110639140287</v>
          </cell>
          <cell r="M106">
            <v>1225.7575971133458</v>
          </cell>
          <cell r="N106">
            <v>1407.6138428484878</v>
          </cell>
          <cell r="O106">
            <v>1602.3516625557661</v>
          </cell>
          <cell r="P106">
            <v>1722.7446938157555</v>
          </cell>
          <cell r="Q106">
            <v>1952.7973672141209</v>
          </cell>
          <cell r="R106">
            <v>2221.6248932335211</v>
          </cell>
          <cell r="S106">
            <v>2474.9156630648181</v>
          </cell>
          <cell r="T106">
            <v>2744.9364807165366</v>
          </cell>
          <cell r="U106" t="str">
            <v>0</v>
          </cell>
          <cell r="V106">
            <v>2932.7449965628675</v>
          </cell>
          <cell r="W106">
            <v>2932.7449965628675</v>
          </cell>
        </row>
        <row r="107">
          <cell r="B107" t="str">
            <v>SC GroupTotal</v>
          </cell>
          <cell r="C107" t="str">
            <v>Total</v>
          </cell>
          <cell r="D107" t="str">
            <v>SC Group</v>
          </cell>
          <cell r="E107" t="str">
            <v>Cash Mgt, Payments &amp; IP</v>
          </cell>
          <cell r="F107" t="str">
            <v>Customer</v>
          </cell>
          <cell r="G107" t="str">
            <v>Product</v>
          </cell>
          <cell r="H107">
            <v>9923.227948706879</v>
          </cell>
          <cell r="I107">
            <v>634.29184370164387</v>
          </cell>
          <cell r="J107">
            <v>1264.2103790445383</v>
          </cell>
          <cell r="K107">
            <v>1822.8002777057063</v>
          </cell>
          <cell r="L107">
            <v>2646.5426872625594</v>
          </cell>
          <cell r="M107">
            <v>3159.6943889322733</v>
          </cell>
          <cell r="N107">
            <v>3602.6929326888221</v>
          </cell>
          <cell r="O107">
            <v>4092.2558357675366</v>
          </cell>
          <cell r="P107">
            <v>4345.5665458885087</v>
          </cell>
          <cell r="Q107">
            <v>4929.6288719630029</v>
          </cell>
          <cell r="R107">
            <v>5594.3404545203211</v>
          </cell>
          <cell r="S107">
            <v>6358.6904789806968</v>
          </cell>
          <cell r="T107">
            <v>7138.2773190946109</v>
          </cell>
          <cell r="U107" t="str">
            <v>0</v>
          </cell>
          <cell r="V107">
            <v>7342.4979080500325</v>
          </cell>
          <cell r="W107">
            <v>7342.4979080500325</v>
          </cell>
        </row>
        <row r="108">
          <cell r="B108" t="str">
            <v>SC GroupCCPL</v>
          </cell>
          <cell r="C108" t="str">
            <v>CCPL</v>
          </cell>
          <cell r="D108" t="str">
            <v>SC Group</v>
          </cell>
          <cell r="E108" t="str">
            <v>Messaging Operations</v>
          </cell>
          <cell r="F108" t="str">
            <v>Mass Mkt &amp; Priority Banking</v>
          </cell>
          <cell r="G108" t="str">
            <v>Unsecured Lending</v>
          </cell>
          <cell r="H108" t="str">
            <v>0</v>
          </cell>
          <cell r="I108">
            <v>0.35406650638533782</v>
          </cell>
          <cell r="J108">
            <v>0.73404046586931471</v>
          </cell>
          <cell r="K108">
            <v>1.2769106030134321</v>
          </cell>
          <cell r="L108">
            <v>1.784090808068943</v>
          </cell>
          <cell r="M108">
            <v>2.5449971798954416</v>
          </cell>
          <cell r="N108">
            <v>2.2763298395588212</v>
          </cell>
          <cell r="O108">
            <v>2.6621261730675378</v>
          </cell>
          <cell r="P108">
            <v>2.8599909180298742</v>
          </cell>
          <cell r="Q108">
            <v>3.3154404528460817</v>
          </cell>
          <cell r="R108">
            <v>11.948916999620646</v>
          </cell>
          <cell r="S108">
            <v>12.391213789248676</v>
          </cell>
          <cell r="T108">
            <v>11.074073079403863</v>
          </cell>
          <cell r="U108" t="str">
            <v>0</v>
          </cell>
          <cell r="V108">
            <v>6.1454364939189681</v>
          </cell>
          <cell r="W108">
            <v>6.1454364939189681</v>
          </cell>
        </row>
        <row r="109">
          <cell r="B109" t="str">
            <v>SC GroupM &amp; AL</v>
          </cell>
          <cell r="C109" t="str">
            <v>M &amp; AL</v>
          </cell>
          <cell r="D109" t="str">
            <v>SC Group</v>
          </cell>
          <cell r="E109" t="str">
            <v>Messaging Operations</v>
          </cell>
          <cell r="F109" t="str">
            <v>Mass Mkt &amp; Priority Banking</v>
          </cell>
          <cell r="G109" t="str">
            <v>Secured Lending</v>
          </cell>
          <cell r="H109" t="str">
            <v>0</v>
          </cell>
          <cell r="I109" t="str">
            <v>0</v>
          </cell>
          <cell r="J109" t="str">
            <v>0</v>
          </cell>
          <cell r="K109" t="str">
            <v>0</v>
          </cell>
          <cell r="L109" t="str">
            <v>0</v>
          </cell>
          <cell r="M109" t="str">
            <v>0</v>
          </cell>
          <cell r="N109" t="str">
            <v>0</v>
          </cell>
          <cell r="O109" t="str">
            <v>0</v>
          </cell>
          <cell r="P109" t="str">
            <v>0</v>
          </cell>
          <cell r="Q109" t="str">
            <v>0</v>
          </cell>
          <cell r="R109" t="str">
            <v>0</v>
          </cell>
          <cell r="S109" t="str">
            <v>0</v>
          </cell>
          <cell r="T109" t="str">
            <v>0</v>
          </cell>
          <cell r="U109" t="str">
            <v>0</v>
          </cell>
          <cell r="V109">
            <v>0</v>
          </cell>
          <cell r="W109">
            <v>0</v>
          </cell>
        </row>
        <row r="110">
          <cell r="B110" t="str">
            <v>SC GroupWM</v>
          </cell>
          <cell r="C110" t="str">
            <v>WM</v>
          </cell>
          <cell r="D110" t="str">
            <v>SC Group</v>
          </cell>
          <cell r="E110" t="str">
            <v>Messaging Operations</v>
          </cell>
          <cell r="F110" t="str">
            <v>Mass Mkt &amp; Priority Banking</v>
          </cell>
          <cell r="G110" t="str">
            <v>Account Management Services</v>
          </cell>
          <cell r="H110" t="str">
            <v>0</v>
          </cell>
          <cell r="I110">
            <v>29.360663219295851</v>
          </cell>
          <cell r="J110">
            <v>94.449647981514602</v>
          </cell>
          <cell r="K110">
            <v>168.75618487924191</v>
          </cell>
          <cell r="L110">
            <v>124.37046558308411</v>
          </cell>
          <cell r="M110">
            <v>152.79621910702008</v>
          </cell>
          <cell r="N110">
            <v>177.77769953310755</v>
          </cell>
          <cell r="O110">
            <v>200.42768067004204</v>
          </cell>
          <cell r="P110">
            <v>230.07441619446931</v>
          </cell>
          <cell r="Q110">
            <v>264.85583534832176</v>
          </cell>
          <cell r="R110">
            <v>267.90795521473586</v>
          </cell>
          <cell r="S110">
            <v>302.92057788470828</v>
          </cell>
          <cell r="T110">
            <v>321.76115221213831</v>
          </cell>
          <cell r="U110" t="str">
            <v>0</v>
          </cell>
          <cell r="V110">
            <v>393.2397608746972</v>
          </cell>
          <cell r="W110">
            <v>393.2397608746972</v>
          </cell>
        </row>
        <row r="111">
          <cell r="B111" t="str">
            <v>SC GroupWM</v>
          </cell>
          <cell r="C111" t="str">
            <v>WM</v>
          </cell>
          <cell r="D111" t="str">
            <v>SC Group</v>
          </cell>
          <cell r="E111" t="str">
            <v>Messaging Operations</v>
          </cell>
          <cell r="F111" t="str">
            <v>Mass Mkt &amp; Priority Banking</v>
          </cell>
          <cell r="G111" t="str">
            <v>Trade Products</v>
          </cell>
          <cell r="H111" t="str">
            <v>0</v>
          </cell>
          <cell r="I111" t="str">
            <v>0</v>
          </cell>
          <cell r="J111" t="str">
            <v>0</v>
          </cell>
          <cell r="K111" t="str">
            <v>0</v>
          </cell>
          <cell r="L111" t="str">
            <v>0</v>
          </cell>
          <cell r="M111" t="str">
            <v>0</v>
          </cell>
          <cell r="N111" t="str">
            <v>0</v>
          </cell>
          <cell r="O111" t="str">
            <v>0</v>
          </cell>
          <cell r="P111" t="str">
            <v>0</v>
          </cell>
          <cell r="Q111" t="str">
            <v>0</v>
          </cell>
          <cell r="R111" t="str">
            <v>0</v>
          </cell>
          <cell r="S111" t="str">
            <v>0</v>
          </cell>
          <cell r="T111" t="str">
            <v>0</v>
          </cell>
          <cell r="U111" t="str">
            <v>0</v>
          </cell>
          <cell r="V111" t="str">
            <v>0</v>
          </cell>
          <cell r="W111" t="str">
            <v>0</v>
          </cell>
        </row>
        <row r="112">
          <cell r="B112" t="str">
            <v>SC GroupWM</v>
          </cell>
          <cell r="C112" t="str">
            <v>WM</v>
          </cell>
          <cell r="D112" t="str">
            <v>SC Group</v>
          </cell>
          <cell r="E112" t="str">
            <v>Messaging Operations</v>
          </cell>
          <cell r="F112" t="str">
            <v>Mass Mkt &amp; Priority Banking</v>
          </cell>
          <cell r="G112" t="str">
            <v>Treasury Products</v>
          </cell>
          <cell r="H112" t="str">
            <v>0</v>
          </cell>
          <cell r="I112" t="str">
            <v>0</v>
          </cell>
          <cell r="J112" t="str">
            <v>0</v>
          </cell>
          <cell r="K112" t="str">
            <v>0</v>
          </cell>
          <cell r="L112" t="str">
            <v>0</v>
          </cell>
          <cell r="M112" t="str">
            <v>0</v>
          </cell>
          <cell r="N112" t="str">
            <v>0</v>
          </cell>
          <cell r="O112" t="str">
            <v>0</v>
          </cell>
          <cell r="P112" t="str">
            <v>0</v>
          </cell>
          <cell r="Q112" t="str">
            <v>0</v>
          </cell>
          <cell r="R112" t="str">
            <v>0</v>
          </cell>
          <cell r="S112" t="str">
            <v>0</v>
          </cell>
          <cell r="T112" t="str">
            <v>0</v>
          </cell>
          <cell r="U112" t="str">
            <v>0</v>
          </cell>
          <cell r="V112">
            <v>0</v>
          </cell>
          <cell r="W112">
            <v>0</v>
          </cell>
        </row>
        <row r="113">
          <cell r="B113" t="str">
            <v>SC GroupWM</v>
          </cell>
          <cell r="C113" t="str">
            <v>WM</v>
          </cell>
          <cell r="D113" t="str">
            <v>SC Group</v>
          </cell>
          <cell r="E113" t="str">
            <v>Messaging Operations</v>
          </cell>
          <cell r="F113" t="str">
            <v>Mass Mkt &amp; Priority Banking</v>
          </cell>
          <cell r="G113" t="str">
            <v>Investment Services</v>
          </cell>
          <cell r="H113" t="str">
            <v>0</v>
          </cell>
          <cell r="I113" t="str">
            <v>0</v>
          </cell>
          <cell r="J113" t="str">
            <v>0</v>
          </cell>
          <cell r="K113" t="str">
            <v>0</v>
          </cell>
          <cell r="L113" t="str">
            <v>0</v>
          </cell>
          <cell r="M113" t="str">
            <v>0</v>
          </cell>
          <cell r="N113" t="str">
            <v>0</v>
          </cell>
          <cell r="O113" t="str">
            <v>0</v>
          </cell>
          <cell r="P113" t="str">
            <v>0</v>
          </cell>
          <cell r="Q113" t="str">
            <v>0</v>
          </cell>
          <cell r="R113" t="str">
            <v>0</v>
          </cell>
          <cell r="S113" t="str">
            <v>0</v>
          </cell>
          <cell r="T113" t="str">
            <v>0</v>
          </cell>
          <cell r="U113" t="str">
            <v>0</v>
          </cell>
          <cell r="V113" t="str">
            <v>0</v>
          </cell>
          <cell r="W113" t="str">
            <v>0</v>
          </cell>
        </row>
        <row r="114">
          <cell r="B114" t="str">
            <v>SC GroupOthCB</v>
          </cell>
          <cell r="C114" t="str">
            <v>OthCB</v>
          </cell>
          <cell r="D114" t="str">
            <v>SC Group</v>
          </cell>
          <cell r="E114" t="str">
            <v>Messaging Operations</v>
          </cell>
          <cell r="F114" t="str">
            <v>Mass Mkt &amp; Priority Banking</v>
          </cell>
          <cell r="G114" t="str">
            <v>Other Products</v>
          </cell>
          <cell r="H114" t="str">
            <v>0</v>
          </cell>
          <cell r="I114" t="str">
            <v>0</v>
          </cell>
          <cell r="J114" t="str">
            <v>0</v>
          </cell>
          <cell r="K114" t="str">
            <v>0</v>
          </cell>
          <cell r="L114" t="str">
            <v>0</v>
          </cell>
          <cell r="M114" t="str">
            <v>0</v>
          </cell>
          <cell r="N114" t="str">
            <v>0</v>
          </cell>
          <cell r="O114" t="str">
            <v>0</v>
          </cell>
          <cell r="P114" t="str">
            <v>0</v>
          </cell>
          <cell r="Q114" t="str">
            <v>0</v>
          </cell>
          <cell r="R114" t="str">
            <v>0</v>
          </cell>
          <cell r="S114" t="str">
            <v>0</v>
          </cell>
          <cell r="T114" t="str">
            <v>0</v>
          </cell>
          <cell r="U114" t="str">
            <v>0</v>
          </cell>
          <cell r="V114">
            <v>0</v>
          </cell>
          <cell r="W114">
            <v>0</v>
          </cell>
        </row>
        <row r="115">
          <cell r="B115" t="str">
            <v>SC GroupCROps</v>
          </cell>
          <cell r="C115" t="str">
            <v>CROps</v>
          </cell>
          <cell r="D115" t="str">
            <v>SC Group</v>
          </cell>
          <cell r="E115" t="str">
            <v>Messaging Operations</v>
          </cell>
          <cell r="F115" t="str">
            <v>Customer - Wholesale</v>
          </cell>
          <cell r="G115" t="str">
            <v>Corporate and Inst Lending</v>
          </cell>
          <cell r="H115" t="str">
            <v>0</v>
          </cell>
          <cell r="I115">
            <v>7.5847288719985553</v>
          </cell>
          <cell r="J115">
            <v>18.228985123668188</v>
          </cell>
          <cell r="K115">
            <v>30.035019886866806</v>
          </cell>
          <cell r="L115">
            <v>29.277045312563267</v>
          </cell>
          <cell r="M115">
            <v>36.167424771261445</v>
          </cell>
          <cell r="N115">
            <v>42.244327984764254</v>
          </cell>
          <cell r="O115">
            <v>47.767853373746121</v>
          </cell>
          <cell r="P115">
            <v>54.254175358986977</v>
          </cell>
          <cell r="Q115">
            <v>62.453461171553627</v>
          </cell>
          <cell r="R115">
            <v>67.273983264573232</v>
          </cell>
          <cell r="S115">
            <v>74.621373002821954</v>
          </cell>
          <cell r="T115">
            <v>79.063620473969223</v>
          </cell>
          <cell r="U115" t="str">
            <v>0</v>
          </cell>
          <cell r="V115">
            <v>94.637433483626253</v>
          </cell>
          <cell r="W115">
            <v>94.637433483626253</v>
          </cell>
        </row>
        <row r="116">
          <cell r="B116" t="str">
            <v>SC GroupCash</v>
          </cell>
          <cell r="C116" t="str">
            <v>Cash</v>
          </cell>
          <cell r="D116" t="str">
            <v>SC Group</v>
          </cell>
          <cell r="E116" t="str">
            <v>Messaging Operations</v>
          </cell>
          <cell r="F116" t="str">
            <v>Customer - Wholesale</v>
          </cell>
          <cell r="G116" t="str">
            <v>Cash Management and Payments</v>
          </cell>
          <cell r="H116" t="str">
            <v>0</v>
          </cell>
          <cell r="I116">
            <v>56.170384163542693</v>
          </cell>
          <cell r="J116">
            <v>128.58995535606854</v>
          </cell>
          <cell r="K116">
            <v>196.80324416205121</v>
          </cell>
          <cell r="L116">
            <v>227.0751591763086</v>
          </cell>
          <cell r="M116">
            <v>249.17519597562631</v>
          </cell>
          <cell r="N116">
            <v>268.67921863540408</v>
          </cell>
          <cell r="O116">
            <v>301.70743623156341</v>
          </cell>
          <cell r="P116">
            <v>287.92604723623043</v>
          </cell>
          <cell r="Q116">
            <v>338.09379220087175</v>
          </cell>
          <cell r="R116">
            <v>350.70755012584937</v>
          </cell>
          <cell r="S116">
            <v>615.87802880314314</v>
          </cell>
          <cell r="T116">
            <v>650.32731843827946</v>
          </cell>
          <cell r="U116" t="str">
            <v>0</v>
          </cell>
          <cell r="V116">
            <v>504.16057636070786</v>
          </cell>
          <cell r="W116">
            <v>504.16057636070786</v>
          </cell>
        </row>
        <row r="117">
          <cell r="B117" t="str">
            <v>SC GroupTrade</v>
          </cell>
          <cell r="C117" t="str">
            <v>Trade</v>
          </cell>
          <cell r="D117" t="str">
            <v>SC Group</v>
          </cell>
          <cell r="E117" t="str">
            <v>Messaging Operations</v>
          </cell>
          <cell r="F117" t="str">
            <v>Customer - Wholesale</v>
          </cell>
          <cell r="G117" t="str">
            <v>Trade Finance</v>
          </cell>
          <cell r="H117" t="str">
            <v>0</v>
          </cell>
          <cell r="I117" t="str">
            <v>0</v>
          </cell>
          <cell r="J117" t="str">
            <v>0</v>
          </cell>
          <cell r="K117" t="str">
            <v>0</v>
          </cell>
          <cell r="L117" t="str">
            <v>0</v>
          </cell>
          <cell r="M117" t="str">
            <v>0</v>
          </cell>
          <cell r="N117" t="str">
            <v>0</v>
          </cell>
          <cell r="O117" t="str">
            <v>0</v>
          </cell>
          <cell r="P117" t="str">
            <v>0</v>
          </cell>
          <cell r="Q117" t="str">
            <v>0</v>
          </cell>
          <cell r="R117">
            <v>0.13580948771397891</v>
          </cell>
          <cell r="S117">
            <v>0.13586864686468647</v>
          </cell>
          <cell r="T117">
            <v>0.11192064689518599</v>
          </cell>
          <cell r="U117" t="str">
            <v>0</v>
          </cell>
          <cell r="V117">
            <v>0</v>
          </cell>
          <cell r="W117">
            <v>0</v>
          </cell>
        </row>
        <row r="118">
          <cell r="B118" t="str">
            <v>SC GroupTrade</v>
          </cell>
          <cell r="C118" t="str">
            <v>Trade</v>
          </cell>
          <cell r="D118" t="str">
            <v>SC Group</v>
          </cell>
          <cell r="E118" t="str">
            <v>Messaging Operations</v>
          </cell>
          <cell r="F118" t="str">
            <v>Customer - Wholesale</v>
          </cell>
          <cell r="G118" t="str">
            <v>Trade Contingents</v>
          </cell>
          <cell r="H118" t="str">
            <v>0</v>
          </cell>
          <cell r="I118" t="str">
            <v>0</v>
          </cell>
          <cell r="J118" t="str">
            <v>0</v>
          </cell>
          <cell r="K118" t="str">
            <v>0</v>
          </cell>
          <cell r="L118" t="str">
            <v>0</v>
          </cell>
          <cell r="M118" t="str">
            <v>0</v>
          </cell>
          <cell r="N118" t="str">
            <v>0</v>
          </cell>
          <cell r="O118" t="str">
            <v>0</v>
          </cell>
          <cell r="P118" t="str">
            <v>0</v>
          </cell>
          <cell r="Q118" t="str">
            <v>0</v>
          </cell>
          <cell r="R118">
            <v>5.6850483229107449E-2</v>
          </cell>
          <cell r="S118">
            <v>5.6159040704070413E-2</v>
          </cell>
          <cell r="T118">
            <v>4.626053405001021E-2</v>
          </cell>
          <cell r="U118" t="str">
            <v>0</v>
          </cell>
          <cell r="V118">
            <v>0</v>
          </cell>
          <cell r="W118">
            <v>0</v>
          </cell>
        </row>
        <row r="119">
          <cell r="B119" t="str">
            <v>SC GroupTrade</v>
          </cell>
          <cell r="C119" t="str">
            <v>Trade</v>
          </cell>
          <cell r="D119" t="str">
            <v>SC Group</v>
          </cell>
          <cell r="E119" t="str">
            <v>Messaging Operations</v>
          </cell>
          <cell r="F119" t="str">
            <v>Customer - Wholesale</v>
          </cell>
          <cell r="G119" t="str">
            <v>Trade Transactional</v>
          </cell>
          <cell r="H119" t="str">
            <v>0</v>
          </cell>
          <cell r="I119" t="str">
            <v>0</v>
          </cell>
          <cell r="J119" t="str">
            <v>0</v>
          </cell>
          <cell r="K119" t="str">
            <v>0</v>
          </cell>
          <cell r="L119" t="str">
            <v>0</v>
          </cell>
          <cell r="M119" t="str">
            <v>0</v>
          </cell>
          <cell r="N119" t="str">
            <v>0</v>
          </cell>
          <cell r="O119" t="str">
            <v>0</v>
          </cell>
          <cell r="P119" t="str">
            <v>0</v>
          </cell>
          <cell r="Q119" t="str">
            <v>0</v>
          </cell>
          <cell r="R119" t="str">
            <v>0</v>
          </cell>
          <cell r="S119" t="str">
            <v>0</v>
          </cell>
          <cell r="T119" t="str">
            <v>0</v>
          </cell>
          <cell r="U119" t="str">
            <v>0</v>
          </cell>
          <cell r="V119">
            <v>0</v>
          </cell>
          <cell r="W119">
            <v>0</v>
          </cell>
        </row>
        <row r="120">
          <cell r="B120" t="str">
            <v>SC GroupTrade</v>
          </cell>
          <cell r="C120" t="str">
            <v>Trade</v>
          </cell>
          <cell r="D120" t="str">
            <v>SC Group</v>
          </cell>
          <cell r="E120" t="str">
            <v>Messaging Operations</v>
          </cell>
          <cell r="F120" t="str">
            <v>Customer - Wholesale</v>
          </cell>
          <cell r="G120" t="str">
            <v>Trade Other</v>
          </cell>
          <cell r="H120" t="str">
            <v>0</v>
          </cell>
          <cell r="I120" t="str">
            <v>0</v>
          </cell>
          <cell r="J120" t="str">
            <v>0</v>
          </cell>
          <cell r="K120" t="str">
            <v>0</v>
          </cell>
          <cell r="L120" t="str">
            <v>0</v>
          </cell>
          <cell r="M120" t="str">
            <v>0</v>
          </cell>
          <cell r="N120" t="str">
            <v>0</v>
          </cell>
          <cell r="O120" t="str">
            <v>0</v>
          </cell>
          <cell r="P120" t="str">
            <v>0</v>
          </cell>
          <cell r="Q120" t="str">
            <v>0</v>
          </cell>
          <cell r="R120" t="str">
            <v>0</v>
          </cell>
          <cell r="S120" t="str">
            <v>0</v>
          </cell>
          <cell r="T120" t="str">
            <v>0</v>
          </cell>
          <cell r="U120" t="str">
            <v>0</v>
          </cell>
          <cell r="V120">
            <v>0</v>
          </cell>
          <cell r="W120">
            <v>0</v>
          </cell>
        </row>
        <row r="121">
          <cell r="B121" t="str">
            <v>SC GroupFX/MM</v>
          </cell>
          <cell r="C121" t="str">
            <v>FX/MM</v>
          </cell>
          <cell r="D121" t="str">
            <v>SC Group</v>
          </cell>
          <cell r="E121" t="str">
            <v>Messaging Operations</v>
          </cell>
          <cell r="F121" t="str">
            <v>Customer - Wholesale</v>
          </cell>
          <cell r="G121" t="str">
            <v>FX Sales</v>
          </cell>
          <cell r="H121" t="str">
            <v>0</v>
          </cell>
          <cell r="I121" t="str">
            <v>0</v>
          </cell>
          <cell r="J121" t="str">
            <v>0</v>
          </cell>
          <cell r="K121" t="str">
            <v>0</v>
          </cell>
          <cell r="L121">
            <v>1.2638691087338125</v>
          </cell>
          <cell r="M121">
            <v>3.2881935543562064</v>
          </cell>
          <cell r="N121" t="str">
            <v>0</v>
          </cell>
          <cell r="O121" t="str">
            <v>0</v>
          </cell>
          <cell r="P121" t="str">
            <v>0</v>
          </cell>
          <cell r="Q121" t="str">
            <v>0</v>
          </cell>
          <cell r="R121">
            <v>2.7240856547280652</v>
          </cell>
          <cell r="S121">
            <v>2.7173729372937294</v>
          </cell>
          <cell r="T121">
            <v>2.2384129379037199</v>
          </cell>
          <cell r="U121" t="str">
            <v>0</v>
          </cell>
          <cell r="V121">
            <v>5.9608131804902644</v>
          </cell>
          <cell r="W121">
            <v>5.9608131804902644</v>
          </cell>
        </row>
        <row r="122">
          <cell r="B122" t="str">
            <v>SC GroupFX/MM</v>
          </cell>
          <cell r="C122" t="str">
            <v>FX/MM</v>
          </cell>
          <cell r="D122" t="str">
            <v>SC Group</v>
          </cell>
          <cell r="E122" t="str">
            <v>Messaging Operations</v>
          </cell>
          <cell r="F122" t="str">
            <v>Customer - Wholesale</v>
          </cell>
          <cell r="G122" t="str">
            <v>FX Trading</v>
          </cell>
          <cell r="H122" t="str">
            <v>0</v>
          </cell>
          <cell r="I122" t="str">
            <v>0</v>
          </cell>
          <cell r="J122" t="str">
            <v>0</v>
          </cell>
          <cell r="K122" t="str">
            <v>0</v>
          </cell>
          <cell r="L122">
            <v>0.31681894100335506</v>
          </cell>
          <cell r="M122">
            <v>0.82426415243969553</v>
          </cell>
          <cell r="N122" t="str">
            <v>0</v>
          </cell>
          <cell r="O122" t="str">
            <v>0</v>
          </cell>
          <cell r="P122" t="str">
            <v>0</v>
          </cell>
          <cell r="Q122" t="str">
            <v>0</v>
          </cell>
          <cell r="R122" t="str">
            <v>0</v>
          </cell>
          <cell r="S122" t="str">
            <v>0</v>
          </cell>
          <cell r="T122" t="str">
            <v>0</v>
          </cell>
          <cell r="U122" t="str">
            <v>0</v>
          </cell>
          <cell r="V122">
            <v>1.494220015594603</v>
          </cell>
          <cell r="W122">
            <v>1.494220015594603</v>
          </cell>
        </row>
        <row r="123">
          <cell r="B123" t="str">
            <v>SC GroupFI</v>
          </cell>
          <cell r="C123" t="str">
            <v>FI</v>
          </cell>
          <cell r="D123" t="str">
            <v>SC Group</v>
          </cell>
          <cell r="E123" t="str">
            <v>Messaging Operations</v>
          </cell>
          <cell r="F123" t="str">
            <v>Customer - Wholesale</v>
          </cell>
          <cell r="G123" t="str">
            <v>Fixed Income</v>
          </cell>
          <cell r="H123" t="str">
            <v>0</v>
          </cell>
          <cell r="I123" t="str">
            <v>0</v>
          </cell>
          <cell r="J123" t="str">
            <v>0</v>
          </cell>
          <cell r="K123" t="str">
            <v>0</v>
          </cell>
          <cell r="L123" t="str">
            <v>0</v>
          </cell>
          <cell r="M123" t="str">
            <v>0</v>
          </cell>
          <cell r="N123" t="str">
            <v>0</v>
          </cell>
          <cell r="O123" t="str">
            <v>0</v>
          </cell>
          <cell r="P123" t="str">
            <v>0</v>
          </cell>
          <cell r="Q123" t="str">
            <v>0</v>
          </cell>
          <cell r="R123" t="str">
            <v>0</v>
          </cell>
          <cell r="S123" t="str">
            <v>0</v>
          </cell>
          <cell r="T123" t="str">
            <v>0</v>
          </cell>
          <cell r="U123" t="str">
            <v>0</v>
          </cell>
          <cell r="V123">
            <v>0</v>
          </cell>
          <cell r="W123">
            <v>0</v>
          </cell>
        </row>
        <row r="124">
          <cell r="B124" t="str">
            <v>SC GroupFX/MM</v>
          </cell>
          <cell r="C124" t="str">
            <v>FX/MM</v>
          </cell>
          <cell r="D124" t="str">
            <v>SC Group</v>
          </cell>
          <cell r="E124" t="str">
            <v>Messaging Operations</v>
          </cell>
          <cell r="F124" t="str">
            <v>Customer - Wholesale</v>
          </cell>
          <cell r="G124" t="str">
            <v>ALM</v>
          </cell>
          <cell r="H124" t="str">
            <v>0</v>
          </cell>
          <cell r="I124" t="str">
            <v>0</v>
          </cell>
          <cell r="J124" t="str">
            <v>0</v>
          </cell>
          <cell r="K124" t="str">
            <v>0</v>
          </cell>
          <cell r="L124">
            <v>1.4001353199180506</v>
          </cell>
          <cell r="M124">
            <v>3.6427157704593083</v>
          </cell>
          <cell r="N124" t="str">
            <v>0</v>
          </cell>
          <cell r="O124" t="str">
            <v>0</v>
          </cell>
          <cell r="P124" t="str">
            <v>0</v>
          </cell>
          <cell r="Q124" t="str">
            <v>0</v>
          </cell>
          <cell r="R124" t="str">
            <v>0</v>
          </cell>
          <cell r="S124" t="str">
            <v>0</v>
          </cell>
          <cell r="T124" t="str">
            <v>0</v>
          </cell>
          <cell r="U124" t="str">
            <v>0</v>
          </cell>
          <cell r="V124">
            <v>6.6034884560148237</v>
          </cell>
          <cell r="W124">
            <v>6.6034884560148237</v>
          </cell>
        </row>
        <row r="125">
          <cell r="B125" t="str">
            <v>SC GroupSEF</v>
          </cell>
          <cell r="C125" t="str">
            <v>SEF</v>
          </cell>
          <cell r="D125" t="str">
            <v>SC Group</v>
          </cell>
          <cell r="E125" t="str">
            <v>Messaging Operations</v>
          </cell>
          <cell r="F125" t="str">
            <v>Customer - Wholesale</v>
          </cell>
          <cell r="G125" t="str">
            <v>Structured Trade</v>
          </cell>
          <cell r="H125" t="str">
            <v>0</v>
          </cell>
          <cell r="I125">
            <v>6.1381759196731445E-2</v>
          </cell>
          <cell r="J125">
            <v>0.10292565645974318</v>
          </cell>
          <cell r="K125">
            <v>0.12780763124252206</v>
          </cell>
          <cell r="L125">
            <v>0.18337635512106082</v>
          </cell>
          <cell r="M125">
            <v>0.22214578784662403</v>
          </cell>
          <cell r="N125">
            <v>0.26422189382407468</v>
          </cell>
          <cell r="O125">
            <v>0.31603564598429296</v>
          </cell>
          <cell r="P125">
            <v>0.35802761870147054</v>
          </cell>
          <cell r="Q125">
            <v>0.41951349931177567</v>
          </cell>
          <cell r="R125">
            <v>0.46152164031202514</v>
          </cell>
          <cell r="S125">
            <v>0.49773378627818871</v>
          </cell>
          <cell r="T125">
            <v>0.53282700381162162</v>
          </cell>
          <cell r="U125" t="str">
            <v>0</v>
          </cell>
          <cell r="V125">
            <v>0.63984094982079032</v>
          </cell>
          <cell r="W125">
            <v>0.63984094982079032</v>
          </cell>
        </row>
        <row r="126">
          <cell r="B126" t="str">
            <v>SC GroupSME</v>
          </cell>
          <cell r="C126" t="str">
            <v>SME</v>
          </cell>
          <cell r="D126" t="str">
            <v>SC Group</v>
          </cell>
          <cell r="E126" t="str">
            <v>Messaging Operations</v>
          </cell>
          <cell r="F126" t="str">
            <v>SME</v>
          </cell>
          <cell r="G126" t="str">
            <v>Product</v>
          </cell>
          <cell r="H126" t="str">
            <v>0</v>
          </cell>
          <cell r="I126">
            <v>23.92119533911697</v>
          </cell>
          <cell r="J126">
            <v>78.705723350476603</v>
          </cell>
          <cell r="K126">
            <v>138.03791532521407</v>
          </cell>
          <cell r="L126">
            <v>101.54052480425915</v>
          </cell>
          <cell r="M126">
            <v>124.3737814958024</v>
          </cell>
          <cell r="N126">
            <v>145.19273079352928</v>
          </cell>
          <cell r="O126">
            <v>168.55587716436656</v>
          </cell>
          <cell r="P126">
            <v>189.16964703277205</v>
          </cell>
          <cell r="Q126">
            <v>219.2762390258342</v>
          </cell>
          <cell r="R126">
            <v>218.7962127406019</v>
          </cell>
          <cell r="S126">
            <v>247.99528630558046</v>
          </cell>
          <cell r="T126">
            <v>264.10044742330666</v>
          </cell>
          <cell r="U126" t="str">
            <v>0</v>
          </cell>
          <cell r="V126">
            <v>306.10985749801489</v>
          </cell>
          <cell r="W126">
            <v>306.10985749801489</v>
          </cell>
        </row>
        <row r="127">
          <cell r="B127" t="str">
            <v>SC GroupTotal</v>
          </cell>
          <cell r="C127" t="str">
            <v>Total</v>
          </cell>
          <cell r="D127" t="str">
            <v>SC Group</v>
          </cell>
          <cell r="E127" t="str">
            <v>Messaging Operations</v>
          </cell>
          <cell r="F127" t="str">
            <v>Customer</v>
          </cell>
          <cell r="G127" t="str">
            <v>Product</v>
          </cell>
          <cell r="H127" t="str">
            <v>0</v>
          </cell>
          <cell r="I127">
            <v>117.45241985953614</v>
          </cell>
          <cell r="J127">
            <v>320.81127793405699</v>
          </cell>
          <cell r="K127">
            <v>535.03708248762996</v>
          </cell>
          <cell r="L127">
            <v>487.21148540906029</v>
          </cell>
          <cell r="M127">
            <v>573.0349377947075</v>
          </cell>
          <cell r="N127">
            <v>636.43452868018812</v>
          </cell>
          <cell r="O127">
            <v>721.43700925876988</v>
          </cell>
          <cell r="P127">
            <v>764.64230435919012</v>
          </cell>
          <cell r="Q127">
            <v>888.41428169873916</v>
          </cell>
          <cell r="R127">
            <v>920.01288561136414</v>
          </cell>
          <cell r="S127">
            <v>1257.213614196643</v>
          </cell>
          <cell r="T127">
            <v>1329.2560327497581</v>
          </cell>
          <cell r="U127" t="str">
            <v>0</v>
          </cell>
          <cell r="V127">
            <v>1318.9914273128857</v>
          </cell>
          <cell r="W127">
            <v>1318.9914273128857</v>
          </cell>
        </row>
        <row r="128">
          <cell r="B128" t="str">
            <v>SC GroupCCPL</v>
          </cell>
          <cell r="C128" t="str">
            <v>CCPL</v>
          </cell>
          <cell r="D128" t="str">
            <v>SC Group</v>
          </cell>
          <cell r="E128" t="str">
            <v>Account Services</v>
          </cell>
          <cell r="F128" t="str">
            <v>Mass Mkt &amp; Priority Banking</v>
          </cell>
          <cell r="G128" t="str">
            <v>Unsecured Lending</v>
          </cell>
          <cell r="H128" t="str">
            <v>0</v>
          </cell>
          <cell r="I128" t="str">
            <v>0</v>
          </cell>
          <cell r="J128" t="str">
            <v>0</v>
          </cell>
          <cell r="K128" t="str">
            <v>0</v>
          </cell>
          <cell r="L128" t="str">
            <v>0</v>
          </cell>
          <cell r="M128">
            <v>0.14897623976771274</v>
          </cell>
          <cell r="N128" t="str">
            <v>0</v>
          </cell>
          <cell r="O128" t="str">
            <v>0</v>
          </cell>
          <cell r="P128" t="str">
            <v>0</v>
          </cell>
          <cell r="Q128" t="str">
            <v>0</v>
          </cell>
          <cell r="R128">
            <v>2.9467500473754029</v>
          </cell>
          <cell r="S128">
            <v>2.9478245132798997</v>
          </cell>
          <cell r="T128">
            <v>2.8111287827494618</v>
          </cell>
          <cell r="U128" t="str">
            <v>0</v>
          </cell>
          <cell r="V128">
            <v>4.6332129553560737</v>
          </cell>
          <cell r="W128">
            <v>4.6332129553560737</v>
          </cell>
        </row>
        <row r="129">
          <cell r="B129" t="str">
            <v>SC GroupM &amp; AL</v>
          </cell>
          <cell r="C129" t="str">
            <v>M &amp; AL</v>
          </cell>
          <cell r="D129" t="str">
            <v>SC Group</v>
          </cell>
          <cell r="E129" t="str">
            <v>Account Services</v>
          </cell>
          <cell r="F129" t="str">
            <v>Mass Mkt &amp; Priority Banking</v>
          </cell>
          <cell r="G129" t="str">
            <v>Secured Lending</v>
          </cell>
          <cell r="H129" t="str">
            <v>0</v>
          </cell>
          <cell r="I129" t="str">
            <v>0</v>
          </cell>
          <cell r="J129" t="str">
            <v>0</v>
          </cell>
          <cell r="K129" t="str">
            <v>0</v>
          </cell>
          <cell r="L129" t="str">
            <v>0</v>
          </cell>
          <cell r="M129" t="str">
            <v>0</v>
          </cell>
          <cell r="N129" t="str">
            <v>0</v>
          </cell>
          <cell r="O129" t="str">
            <v>0</v>
          </cell>
          <cell r="P129" t="str">
            <v>0</v>
          </cell>
          <cell r="Q129" t="str">
            <v>0</v>
          </cell>
          <cell r="R129" t="str">
            <v>0</v>
          </cell>
          <cell r="S129" t="str">
            <v>0</v>
          </cell>
          <cell r="T129" t="str">
            <v>0</v>
          </cell>
          <cell r="U129" t="str">
            <v>0</v>
          </cell>
          <cell r="V129">
            <v>0</v>
          </cell>
          <cell r="W129">
            <v>0</v>
          </cell>
        </row>
        <row r="130">
          <cell r="B130" t="str">
            <v>SC GroupWM</v>
          </cell>
          <cell r="C130" t="str">
            <v>WM</v>
          </cell>
          <cell r="D130" t="str">
            <v>SC Group</v>
          </cell>
          <cell r="E130" t="str">
            <v>Account Services</v>
          </cell>
          <cell r="F130" t="str">
            <v>Mass Mkt &amp; Priority Banking</v>
          </cell>
          <cell r="G130" t="str">
            <v>Account Management Services</v>
          </cell>
          <cell r="H130" t="str">
            <v>0</v>
          </cell>
          <cell r="I130">
            <v>45.235463711561259</v>
          </cell>
          <cell r="J130">
            <v>81.225406223102425</v>
          </cell>
          <cell r="K130">
            <v>133.70823719672902</v>
          </cell>
          <cell r="L130">
            <v>179.22911384010501</v>
          </cell>
          <cell r="M130">
            <v>226.96746881951358</v>
          </cell>
          <cell r="N130">
            <v>269.22893550624815</v>
          </cell>
          <cell r="O130">
            <v>313.73000998205015</v>
          </cell>
          <cell r="P130">
            <v>353.27719168373187</v>
          </cell>
          <cell r="Q130">
            <v>402.33156987027184</v>
          </cell>
          <cell r="R130">
            <v>426.85231357813495</v>
          </cell>
          <cell r="S130">
            <v>470.93187334820487</v>
          </cell>
          <cell r="T130">
            <v>516.14723096555554</v>
          </cell>
          <cell r="U130" t="str">
            <v>0</v>
          </cell>
          <cell r="V130">
            <v>696.66587889675156</v>
          </cell>
          <cell r="W130">
            <v>696.66587889675156</v>
          </cell>
        </row>
        <row r="131">
          <cell r="B131" t="str">
            <v>SC GroupWM</v>
          </cell>
          <cell r="C131" t="str">
            <v>WM</v>
          </cell>
          <cell r="D131" t="str">
            <v>SC Group</v>
          </cell>
          <cell r="E131" t="str">
            <v>Account Services</v>
          </cell>
          <cell r="F131" t="str">
            <v>Mass Mkt &amp; Priority Banking</v>
          </cell>
          <cell r="G131" t="str">
            <v>Trade Products</v>
          </cell>
          <cell r="H131" t="str">
            <v>0</v>
          </cell>
          <cell r="I131" t="str">
            <v>0</v>
          </cell>
          <cell r="J131" t="str">
            <v>0</v>
          </cell>
          <cell r="K131" t="str">
            <v>0</v>
          </cell>
          <cell r="L131" t="str">
            <v>0</v>
          </cell>
          <cell r="M131" t="str">
            <v>0</v>
          </cell>
          <cell r="N131" t="str">
            <v>0</v>
          </cell>
          <cell r="O131" t="str">
            <v>0</v>
          </cell>
          <cell r="P131" t="str">
            <v>0</v>
          </cell>
          <cell r="Q131" t="str">
            <v>0</v>
          </cell>
          <cell r="R131" t="str">
            <v>0</v>
          </cell>
          <cell r="S131" t="str">
            <v>0</v>
          </cell>
          <cell r="T131" t="str">
            <v>0</v>
          </cell>
          <cell r="U131" t="str">
            <v>0</v>
          </cell>
          <cell r="V131" t="str">
            <v>0</v>
          </cell>
          <cell r="W131" t="str">
            <v>0</v>
          </cell>
        </row>
        <row r="132">
          <cell r="B132" t="str">
            <v>SC GroupWM</v>
          </cell>
          <cell r="C132" t="str">
            <v>WM</v>
          </cell>
          <cell r="D132" t="str">
            <v>SC Group</v>
          </cell>
          <cell r="E132" t="str">
            <v>Account Services</v>
          </cell>
          <cell r="F132" t="str">
            <v>Mass Mkt &amp; Priority Banking</v>
          </cell>
          <cell r="G132" t="str">
            <v>Treasury Products</v>
          </cell>
          <cell r="H132" t="str">
            <v>0</v>
          </cell>
          <cell r="I132" t="str">
            <v>0</v>
          </cell>
          <cell r="J132" t="str">
            <v>0</v>
          </cell>
          <cell r="K132" t="str">
            <v>0</v>
          </cell>
          <cell r="L132" t="str">
            <v>0</v>
          </cell>
          <cell r="M132" t="str">
            <v>0</v>
          </cell>
          <cell r="N132" t="str">
            <v>0</v>
          </cell>
          <cell r="O132" t="str">
            <v>0</v>
          </cell>
          <cell r="P132" t="str">
            <v>0</v>
          </cell>
          <cell r="Q132" t="str">
            <v>0</v>
          </cell>
          <cell r="R132" t="str">
            <v>0</v>
          </cell>
          <cell r="S132" t="str">
            <v>0</v>
          </cell>
          <cell r="T132" t="str">
            <v>0</v>
          </cell>
          <cell r="U132" t="str">
            <v>0</v>
          </cell>
          <cell r="V132">
            <v>0</v>
          </cell>
          <cell r="W132">
            <v>0</v>
          </cell>
        </row>
        <row r="133">
          <cell r="B133" t="str">
            <v>SC GroupWM</v>
          </cell>
          <cell r="C133" t="str">
            <v>WM</v>
          </cell>
          <cell r="D133" t="str">
            <v>SC Group</v>
          </cell>
          <cell r="E133" t="str">
            <v>Account Services</v>
          </cell>
          <cell r="F133" t="str">
            <v>Mass Mkt &amp; Priority Banking</v>
          </cell>
          <cell r="G133" t="str">
            <v>Investment Services</v>
          </cell>
          <cell r="H133" t="str">
            <v>0</v>
          </cell>
          <cell r="I133" t="str">
            <v>0</v>
          </cell>
          <cell r="J133" t="str">
            <v>0</v>
          </cell>
          <cell r="K133" t="str">
            <v>0</v>
          </cell>
          <cell r="L133" t="str">
            <v>0</v>
          </cell>
          <cell r="M133" t="str">
            <v>0</v>
          </cell>
          <cell r="N133" t="str">
            <v>0</v>
          </cell>
          <cell r="O133" t="str">
            <v>0</v>
          </cell>
          <cell r="P133" t="str">
            <v>0</v>
          </cell>
          <cell r="Q133" t="str">
            <v>0</v>
          </cell>
          <cell r="R133" t="str">
            <v>0</v>
          </cell>
          <cell r="S133" t="str">
            <v>0</v>
          </cell>
          <cell r="T133" t="str">
            <v>0</v>
          </cell>
          <cell r="U133" t="str">
            <v>0</v>
          </cell>
          <cell r="V133" t="str">
            <v>0</v>
          </cell>
          <cell r="W133" t="str">
            <v>0</v>
          </cell>
        </row>
        <row r="134">
          <cell r="B134" t="str">
            <v>SC GroupOthCB</v>
          </cell>
          <cell r="C134" t="str">
            <v>OthCB</v>
          </cell>
          <cell r="D134" t="str">
            <v>SC Group</v>
          </cell>
          <cell r="E134" t="str">
            <v>Account Services</v>
          </cell>
          <cell r="F134" t="str">
            <v>Mass Mkt &amp; Priority Banking</v>
          </cell>
          <cell r="G134" t="str">
            <v>Other Products</v>
          </cell>
          <cell r="H134" t="str">
            <v>0</v>
          </cell>
          <cell r="I134" t="str">
            <v>0</v>
          </cell>
          <cell r="J134" t="str">
            <v>0</v>
          </cell>
          <cell r="K134" t="str">
            <v>0</v>
          </cell>
          <cell r="L134" t="str">
            <v>0</v>
          </cell>
          <cell r="M134" t="str">
            <v>0</v>
          </cell>
          <cell r="N134" t="str">
            <v>0</v>
          </cell>
          <cell r="O134" t="str">
            <v>0</v>
          </cell>
          <cell r="P134" t="str">
            <v>0</v>
          </cell>
          <cell r="Q134" t="str">
            <v>0</v>
          </cell>
          <cell r="R134" t="str">
            <v>0</v>
          </cell>
          <cell r="S134" t="str">
            <v>0</v>
          </cell>
          <cell r="T134" t="str">
            <v>0</v>
          </cell>
          <cell r="U134" t="str">
            <v>0</v>
          </cell>
          <cell r="V134">
            <v>0</v>
          </cell>
          <cell r="W134">
            <v>0</v>
          </cell>
        </row>
        <row r="135">
          <cell r="B135" t="str">
            <v>SC GroupCROps</v>
          </cell>
          <cell r="C135" t="str">
            <v>CROps</v>
          </cell>
          <cell r="D135" t="str">
            <v>SC Group</v>
          </cell>
          <cell r="E135" t="str">
            <v>Account Services</v>
          </cell>
          <cell r="F135" t="str">
            <v>Customer - Wholesale</v>
          </cell>
          <cell r="G135" t="str">
            <v>Corporate and Inst Lending</v>
          </cell>
          <cell r="H135" t="str">
            <v>0</v>
          </cell>
          <cell r="I135">
            <v>0.16841362192414716</v>
          </cell>
          <cell r="J135">
            <v>0.30157949166993392</v>
          </cell>
          <cell r="K135">
            <v>0.45796724397371741</v>
          </cell>
          <cell r="L135">
            <v>0.63086487667401592</v>
          </cell>
          <cell r="M135">
            <v>0.79127649237308018</v>
          </cell>
          <cell r="N135">
            <v>0.96807091518380206</v>
          </cell>
          <cell r="O135">
            <v>1.0997738471917717</v>
          </cell>
          <cell r="P135">
            <v>1.2822453159544709</v>
          </cell>
          <cell r="Q135">
            <v>1.4481053479213595</v>
          </cell>
          <cell r="R135">
            <v>2.4732658955366609</v>
          </cell>
          <cell r="S135">
            <v>2.6341541877471442</v>
          </cell>
          <cell r="T135">
            <v>2.7531968507094668</v>
          </cell>
          <cell r="U135" t="str">
            <v>0</v>
          </cell>
          <cell r="V135">
            <v>3.1810575710256361</v>
          </cell>
          <cell r="W135">
            <v>3.1810575710256361</v>
          </cell>
        </row>
        <row r="136">
          <cell r="B136" t="str">
            <v>SC GroupCash</v>
          </cell>
          <cell r="C136" t="str">
            <v>Cash</v>
          </cell>
          <cell r="D136" t="str">
            <v>SC Group</v>
          </cell>
          <cell r="E136" t="str">
            <v>Account Services</v>
          </cell>
          <cell r="F136" t="str">
            <v>Customer - Wholesale</v>
          </cell>
          <cell r="G136" t="str">
            <v>Cash Management and Payments</v>
          </cell>
          <cell r="H136" t="str">
            <v>0</v>
          </cell>
          <cell r="I136">
            <v>22.868470593205497</v>
          </cell>
          <cell r="J136">
            <v>44.713581395938519</v>
          </cell>
          <cell r="K136">
            <v>70.942375333182866</v>
          </cell>
          <cell r="L136">
            <v>94.916565940534809</v>
          </cell>
          <cell r="M136">
            <v>120.85132430416091</v>
          </cell>
          <cell r="N136">
            <v>141.97134865211174</v>
          </cell>
          <cell r="O136">
            <v>164.99929892044935</v>
          </cell>
          <cell r="P136">
            <v>187.27132684905305</v>
          </cell>
          <cell r="Q136">
            <v>213.01261147932701</v>
          </cell>
          <cell r="R136">
            <v>228.97484049217775</v>
          </cell>
          <cell r="S136">
            <v>254.9461709107681</v>
          </cell>
          <cell r="T136">
            <v>275.9184099842023</v>
          </cell>
          <cell r="U136" t="str">
            <v>0</v>
          </cell>
          <cell r="V136">
            <v>380.50713295977533</v>
          </cell>
          <cell r="W136">
            <v>380.50713295977533</v>
          </cell>
        </row>
        <row r="137">
          <cell r="B137" t="str">
            <v>SC GroupTrade</v>
          </cell>
          <cell r="C137" t="str">
            <v>Trade</v>
          </cell>
          <cell r="D137" t="str">
            <v>SC Group</v>
          </cell>
          <cell r="E137" t="str">
            <v>Account Services</v>
          </cell>
          <cell r="F137" t="str">
            <v>Customer - Wholesale</v>
          </cell>
          <cell r="G137" t="str">
            <v>Trade Finance</v>
          </cell>
          <cell r="H137" t="str">
            <v>0</v>
          </cell>
          <cell r="I137">
            <v>2.7534840925599855E-2</v>
          </cell>
          <cell r="J137">
            <v>5.5716179808882153E-2</v>
          </cell>
          <cell r="K137">
            <v>8.3016460946305465E-2</v>
          </cell>
          <cell r="L137">
            <v>0.11144534326410825</v>
          </cell>
          <cell r="M137">
            <v>0.13723320825437019</v>
          </cell>
          <cell r="N137">
            <v>0.16085592554507119</v>
          </cell>
          <cell r="O137">
            <v>0.17869665326952361</v>
          </cell>
          <cell r="P137">
            <v>0.20940627793003361</v>
          </cell>
          <cell r="Q137">
            <v>0.23495130767240632</v>
          </cell>
          <cell r="R137">
            <v>0.30418906065221563</v>
          </cell>
          <cell r="S137">
            <v>0.32688361353014306</v>
          </cell>
          <cell r="T137">
            <v>0.3462339959146708</v>
          </cell>
          <cell r="U137" t="str">
            <v>0</v>
          </cell>
          <cell r="V137">
            <v>0.60945692604430957</v>
          </cell>
          <cell r="W137">
            <v>0.60945692604430957</v>
          </cell>
        </row>
        <row r="138">
          <cell r="B138" t="str">
            <v>SC GroupTrade</v>
          </cell>
          <cell r="C138" t="str">
            <v>Trade</v>
          </cell>
          <cell r="D138" t="str">
            <v>SC Group</v>
          </cell>
          <cell r="E138" t="str">
            <v>Account Services</v>
          </cell>
          <cell r="F138" t="str">
            <v>Customer - Wholesale</v>
          </cell>
          <cell r="G138" t="str">
            <v>Trade Contingents</v>
          </cell>
          <cell r="H138" t="str">
            <v>0</v>
          </cell>
          <cell r="I138" t="str">
            <v>0</v>
          </cell>
          <cell r="J138" t="str">
            <v>0</v>
          </cell>
          <cell r="K138" t="str">
            <v>0</v>
          </cell>
          <cell r="L138" t="str">
            <v>0</v>
          </cell>
          <cell r="M138" t="str">
            <v>0</v>
          </cell>
          <cell r="N138" t="str">
            <v>0</v>
          </cell>
          <cell r="O138" t="str">
            <v>0</v>
          </cell>
          <cell r="P138" t="str">
            <v>0</v>
          </cell>
          <cell r="Q138" t="str">
            <v>0</v>
          </cell>
          <cell r="R138">
            <v>1.8950161076369151E-2</v>
          </cell>
          <cell r="S138">
            <v>1.9584774948923467E-2</v>
          </cell>
          <cell r="T138">
            <v>1.8676594998978419E-2</v>
          </cell>
          <cell r="U138" t="str">
            <v>0</v>
          </cell>
          <cell r="V138">
            <v>0</v>
          </cell>
          <cell r="W138">
            <v>0</v>
          </cell>
        </row>
        <row r="139">
          <cell r="B139" t="str">
            <v>SC GroupTrade</v>
          </cell>
          <cell r="C139" t="str">
            <v>Trade</v>
          </cell>
          <cell r="D139" t="str">
            <v>SC Group</v>
          </cell>
          <cell r="E139" t="str">
            <v>Account Services</v>
          </cell>
          <cell r="F139" t="str">
            <v>Customer - Wholesale</v>
          </cell>
          <cell r="G139" t="str">
            <v>Trade Transactional</v>
          </cell>
          <cell r="H139" t="str">
            <v>0</v>
          </cell>
          <cell r="I139" t="str">
            <v>0</v>
          </cell>
          <cell r="J139" t="str">
            <v>0</v>
          </cell>
          <cell r="K139" t="str">
            <v>0</v>
          </cell>
          <cell r="L139" t="str">
            <v>0</v>
          </cell>
          <cell r="M139" t="str">
            <v>0</v>
          </cell>
          <cell r="N139" t="str">
            <v>0</v>
          </cell>
          <cell r="O139" t="str">
            <v>0</v>
          </cell>
          <cell r="P139" t="str">
            <v>0</v>
          </cell>
          <cell r="Q139" t="str">
            <v>0</v>
          </cell>
          <cell r="R139" t="str">
            <v>0</v>
          </cell>
          <cell r="S139" t="str">
            <v>0</v>
          </cell>
          <cell r="T139" t="str">
            <v>0</v>
          </cell>
          <cell r="U139" t="str">
            <v>0</v>
          </cell>
          <cell r="V139">
            <v>0</v>
          </cell>
          <cell r="W139">
            <v>0</v>
          </cell>
        </row>
        <row r="140">
          <cell r="B140" t="str">
            <v>SC GroupTrade</v>
          </cell>
          <cell r="C140" t="str">
            <v>Trade</v>
          </cell>
          <cell r="D140" t="str">
            <v>SC Group</v>
          </cell>
          <cell r="E140" t="str">
            <v>Account Services</v>
          </cell>
          <cell r="F140" t="str">
            <v>Customer - Wholesale</v>
          </cell>
          <cell r="G140" t="str">
            <v>Trade Other</v>
          </cell>
          <cell r="H140" t="str">
            <v>0</v>
          </cell>
          <cell r="I140" t="str">
            <v>0</v>
          </cell>
          <cell r="J140" t="str">
            <v>0</v>
          </cell>
          <cell r="K140" t="str">
            <v>0</v>
          </cell>
          <cell r="L140" t="str">
            <v>0</v>
          </cell>
          <cell r="M140" t="str">
            <v>0</v>
          </cell>
          <cell r="N140" t="str">
            <v>0</v>
          </cell>
          <cell r="O140" t="str">
            <v>0</v>
          </cell>
          <cell r="P140" t="str">
            <v>0</v>
          </cell>
          <cell r="Q140" t="str">
            <v>0</v>
          </cell>
          <cell r="R140" t="str">
            <v>0</v>
          </cell>
          <cell r="S140" t="str">
            <v>0</v>
          </cell>
          <cell r="T140" t="str">
            <v>0</v>
          </cell>
          <cell r="U140" t="str">
            <v>0</v>
          </cell>
          <cell r="V140">
            <v>0</v>
          </cell>
          <cell r="W140">
            <v>0</v>
          </cell>
        </row>
        <row r="141">
          <cell r="B141" t="str">
            <v>SC GroupFX/MM</v>
          </cell>
          <cell r="C141" t="str">
            <v>FX/MM</v>
          </cell>
          <cell r="D141" t="str">
            <v>SC Group</v>
          </cell>
          <cell r="E141" t="str">
            <v>Account Services</v>
          </cell>
          <cell r="F141" t="str">
            <v>Customer - Wholesale</v>
          </cell>
          <cell r="G141" t="str">
            <v>FX Sales</v>
          </cell>
          <cell r="H141" t="str">
            <v>0</v>
          </cell>
          <cell r="I141" t="str">
            <v>0</v>
          </cell>
          <cell r="J141" t="str">
            <v>0</v>
          </cell>
          <cell r="K141" t="str">
            <v>0</v>
          </cell>
          <cell r="L141" t="str">
            <v>0</v>
          </cell>
          <cell r="M141">
            <v>0.92437939992453932</v>
          </cell>
          <cell r="N141" t="str">
            <v>0</v>
          </cell>
          <cell r="O141" t="str">
            <v>0</v>
          </cell>
          <cell r="P141" t="str">
            <v>0</v>
          </cell>
          <cell r="Q141" t="str">
            <v>0</v>
          </cell>
          <cell r="R141">
            <v>0.94750805381845749</v>
          </cell>
          <cell r="S141">
            <v>0.94765040075436124</v>
          </cell>
          <cell r="T141">
            <v>0.90370620962798809</v>
          </cell>
          <cell r="U141" t="str">
            <v>0</v>
          </cell>
          <cell r="V141">
            <v>28.748521362014262</v>
          </cell>
          <cell r="W141">
            <v>28.748521362014262</v>
          </cell>
        </row>
        <row r="142">
          <cell r="B142" t="str">
            <v>SC GroupFX/MM</v>
          </cell>
          <cell r="C142" t="str">
            <v>FX/MM</v>
          </cell>
          <cell r="D142" t="str">
            <v>SC Group</v>
          </cell>
          <cell r="E142" t="str">
            <v>Account Services</v>
          </cell>
          <cell r="F142" t="str">
            <v>Customer - Wholesale</v>
          </cell>
          <cell r="G142" t="str">
            <v>FX Trading</v>
          </cell>
          <cell r="H142" t="str">
            <v>0</v>
          </cell>
          <cell r="I142" t="str">
            <v>0</v>
          </cell>
          <cell r="J142" t="str">
            <v>0</v>
          </cell>
          <cell r="K142" t="str">
            <v>0</v>
          </cell>
          <cell r="L142" t="str">
            <v>0</v>
          </cell>
          <cell r="M142">
            <v>0.23171774715089485</v>
          </cell>
          <cell r="N142" t="str">
            <v>0</v>
          </cell>
          <cell r="O142" t="str">
            <v>0</v>
          </cell>
          <cell r="P142" t="str">
            <v>0</v>
          </cell>
          <cell r="Q142" t="str">
            <v>0</v>
          </cell>
          <cell r="R142" t="str">
            <v>0</v>
          </cell>
          <cell r="S142" t="str">
            <v>0</v>
          </cell>
          <cell r="T142" t="str">
            <v>0</v>
          </cell>
          <cell r="U142" t="str">
            <v>0</v>
          </cell>
          <cell r="V142">
            <v>7.2065026594806616</v>
          </cell>
          <cell r="W142">
            <v>7.2065026594806616</v>
          </cell>
        </row>
        <row r="143">
          <cell r="B143" t="str">
            <v>SC GroupFI</v>
          </cell>
          <cell r="C143" t="str">
            <v>FI</v>
          </cell>
          <cell r="D143" t="str">
            <v>SC Group</v>
          </cell>
          <cell r="E143" t="str">
            <v>Account Services</v>
          </cell>
          <cell r="F143" t="str">
            <v>Customer - Wholesale</v>
          </cell>
          <cell r="G143" t="str">
            <v>Fixed Income</v>
          </cell>
          <cell r="H143" t="str">
            <v>0</v>
          </cell>
          <cell r="I143" t="str">
            <v>0</v>
          </cell>
          <cell r="J143" t="str">
            <v>0</v>
          </cell>
          <cell r="K143" t="str">
            <v>0</v>
          </cell>
          <cell r="L143" t="str">
            <v>0</v>
          </cell>
          <cell r="M143" t="str">
            <v>0</v>
          </cell>
          <cell r="N143" t="str">
            <v>0</v>
          </cell>
          <cell r="O143" t="str">
            <v>0</v>
          </cell>
          <cell r="P143" t="str">
            <v>0</v>
          </cell>
          <cell r="Q143" t="str">
            <v>0</v>
          </cell>
          <cell r="R143" t="str">
            <v>0</v>
          </cell>
          <cell r="S143" t="str">
            <v>0</v>
          </cell>
          <cell r="T143" t="str">
            <v>0</v>
          </cell>
          <cell r="U143" t="str">
            <v>0</v>
          </cell>
          <cell r="V143">
            <v>0</v>
          </cell>
          <cell r="W143">
            <v>0</v>
          </cell>
        </row>
        <row r="144">
          <cell r="B144" t="str">
            <v>SC GroupFX/MM</v>
          </cell>
          <cell r="C144" t="str">
            <v>FX/MM</v>
          </cell>
          <cell r="D144" t="str">
            <v>SC Group</v>
          </cell>
          <cell r="E144" t="str">
            <v>Account Services</v>
          </cell>
          <cell r="F144" t="str">
            <v>Customer - Wholesale</v>
          </cell>
          <cell r="G144" t="str">
            <v>ALM</v>
          </cell>
          <cell r="H144" t="str">
            <v>0</v>
          </cell>
          <cell r="I144" t="str">
            <v>0</v>
          </cell>
          <cell r="J144" t="str">
            <v>0</v>
          </cell>
          <cell r="K144" t="str">
            <v>0</v>
          </cell>
          <cell r="L144" t="str">
            <v>0</v>
          </cell>
          <cell r="M144">
            <v>1.0240429470862153</v>
          </cell>
          <cell r="N144" t="str">
            <v>0</v>
          </cell>
          <cell r="O144" t="str">
            <v>0</v>
          </cell>
          <cell r="P144" t="str">
            <v>0</v>
          </cell>
          <cell r="Q144" t="str">
            <v>0</v>
          </cell>
          <cell r="R144" t="str">
            <v>0</v>
          </cell>
          <cell r="S144" t="str">
            <v>0</v>
          </cell>
          <cell r="T144" t="str">
            <v>0</v>
          </cell>
          <cell r="U144" t="str">
            <v>0</v>
          </cell>
          <cell r="V144">
            <v>31.848092398350001</v>
          </cell>
          <cell r="W144">
            <v>31.848092398350001</v>
          </cell>
        </row>
        <row r="145">
          <cell r="B145" t="str">
            <v>SC GroupSEF</v>
          </cell>
          <cell r="C145" t="str">
            <v>SEF</v>
          </cell>
          <cell r="D145" t="str">
            <v>SC Group</v>
          </cell>
          <cell r="E145" t="str">
            <v>Account Services</v>
          </cell>
          <cell r="F145" t="str">
            <v>Customer - Wholesale</v>
          </cell>
          <cell r="G145" t="str">
            <v>Structured Trade</v>
          </cell>
          <cell r="H145" t="str">
            <v>0</v>
          </cell>
          <cell r="I145">
            <v>1.2276932117266956E-3</v>
          </cell>
          <cell r="J145">
            <v>5.3589009392692359E-3</v>
          </cell>
          <cell r="K145">
            <v>1.0571976570992504E-2</v>
          </cell>
          <cell r="L145">
            <v>1.3575463968454739E-2</v>
          </cell>
          <cell r="M145">
            <v>1.7948575227678901E-2</v>
          </cell>
          <cell r="N145">
            <v>1.7636069753614824E-2</v>
          </cell>
          <cell r="O145">
            <v>2.2472571356910442E-2</v>
          </cell>
          <cell r="P145">
            <v>2.6278914997784359E-2</v>
          </cell>
          <cell r="Q145">
            <v>3.1663400518725855E-2</v>
          </cell>
          <cell r="R145">
            <v>3.1245505843921214E-2</v>
          </cell>
          <cell r="S145">
            <v>3.7878410223926774E-2</v>
          </cell>
          <cell r="T145">
            <v>4.0631393280100292E-2</v>
          </cell>
          <cell r="U145" t="str">
            <v>0</v>
          </cell>
          <cell r="V145">
            <v>4.7883596416499162E-2</v>
          </cell>
          <cell r="W145">
            <v>4.7883596416499162E-2</v>
          </cell>
        </row>
        <row r="146">
          <cell r="B146" t="str">
            <v>SC GroupSME</v>
          </cell>
          <cell r="C146" t="str">
            <v>SME</v>
          </cell>
          <cell r="D146" t="str">
            <v>SC Group</v>
          </cell>
          <cell r="E146" t="str">
            <v>Account Services</v>
          </cell>
          <cell r="F146" t="str">
            <v>SME</v>
          </cell>
          <cell r="G146" t="str">
            <v>Product</v>
          </cell>
          <cell r="H146" t="str">
            <v>0</v>
          </cell>
          <cell r="I146">
            <v>26.283992086140117</v>
          </cell>
          <cell r="J146">
            <v>50.392998248897243</v>
          </cell>
          <cell r="K146">
            <v>78.365130832617425</v>
          </cell>
          <cell r="L146">
            <v>104.86760946715562</v>
          </cell>
          <cell r="M146">
            <v>132.77228931219449</v>
          </cell>
          <cell r="N146">
            <v>157.72663055278886</v>
          </cell>
          <cell r="O146">
            <v>184.45571184452638</v>
          </cell>
          <cell r="P146">
            <v>209.73997445414452</v>
          </cell>
          <cell r="Q146">
            <v>239.55255051269793</v>
          </cell>
          <cell r="R146">
            <v>255.95497690372616</v>
          </cell>
          <cell r="S146">
            <v>284.93916671011527</v>
          </cell>
          <cell r="T146">
            <v>311.69145980128172</v>
          </cell>
          <cell r="U146" t="str">
            <v>0</v>
          </cell>
          <cell r="V146">
            <v>395.02581249591572</v>
          </cell>
          <cell r="W146">
            <v>395.02581249591572</v>
          </cell>
        </row>
        <row r="147">
          <cell r="B147" t="str">
            <v>SC GroupTotal</v>
          </cell>
          <cell r="C147" t="str">
            <v>Total</v>
          </cell>
          <cell r="D147" t="str">
            <v>SC Group</v>
          </cell>
          <cell r="E147" t="str">
            <v>Account Services</v>
          </cell>
          <cell r="F147" t="str">
            <v>Customer</v>
          </cell>
          <cell r="G147" t="str">
            <v>Product</v>
          </cell>
          <cell r="H147" t="str">
            <v>0</v>
          </cell>
          <cell r="I147">
            <v>94.585102546968344</v>
          </cell>
          <cell r="J147">
            <v>176.69464044035627</v>
          </cell>
          <cell r="K147">
            <v>283.56729904402033</v>
          </cell>
          <cell r="L147">
            <v>379.76917493170197</v>
          </cell>
          <cell r="M147">
            <v>483.86665704565348</v>
          </cell>
          <cell r="N147">
            <v>570.07347762163124</v>
          </cell>
          <cell r="O147">
            <v>664.48596381884408</v>
          </cell>
          <cell r="P147">
            <v>751.80642349581171</v>
          </cell>
          <cell r="Q147">
            <v>856.61145191840922</v>
          </cell>
          <cell r="R147">
            <v>918.50403969834201</v>
          </cell>
          <cell r="S147">
            <v>1017.7311868695726</v>
          </cell>
          <cell r="T147">
            <v>1110.6306745783202</v>
          </cell>
          <cell r="U147" t="str">
            <v>0</v>
          </cell>
          <cell r="V147">
            <v>1548.4735518211301</v>
          </cell>
          <cell r="W147">
            <v>1548.4735518211301</v>
          </cell>
        </row>
        <row r="148">
          <cell r="B148" t="str">
            <v>SC GroupCCPL</v>
          </cell>
          <cell r="C148" t="str">
            <v>CCPL</v>
          </cell>
          <cell r="D148" t="str">
            <v>SC Group</v>
          </cell>
          <cell r="E148" t="str">
            <v>Customer Support</v>
          </cell>
          <cell r="F148" t="str">
            <v>Mass Mkt &amp; Priority Banking</v>
          </cell>
          <cell r="G148" t="str">
            <v>Unsecured Lending</v>
          </cell>
          <cell r="H148">
            <v>3480.0235317363249</v>
          </cell>
          <cell r="I148">
            <v>158.6790598336764</v>
          </cell>
          <cell r="J148">
            <v>234.54663631976544</v>
          </cell>
          <cell r="K148">
            <v>359.23343766067785</v>
          </cell>
          <cell r="L148">
            <v>501.1454409562636</v>
          </cell>
          <cell r="M148">
            <v>610.41453623981579</v>
          </cell>
          <cell r="N148">
            <v>704.53614069046466</v>
          </cell>
          <cell r="O148">
            <v>776.79635997800995</v>
          </cell>
          <cell r="P148">
            <v>793.3649602705591</v>
          </cell>
          <cell r="Q148">
            <v>932.20502039135647</v>
          </cell>
          <cell r="R148">
            <v>1125.9843715642164</v>
          </cell>
          <cell r="S148">
            <v>1229.4455443328775</v>
          </cell>
          <cell r="T148">
            <v>1378.9133468451346</v>
          </cell>
          <cell r="U148" t="str">
            <v>0</v>
          </cell>
          <cell r="V148">
            <v>2802.3658836515474</v>
          </cell>
          <cell r="W148">
            <v>2802.3658836515474</v>
          </cell>
        </row>
        <row r="149">
          <cell r="B149" t="str">
            <v>SC GroupM &amp; AL</v>
          </cell>
          <cell r="C149" t="str">
            <v>M &amp; AL</v>
          </cell>
          <cell r="D149" t="str">
            <v>SC Group</v>
          </cell>
          <cell r="E149" t="str">
            <v>Customer Support</v>
          </cell>
          <cell r="F149" t="str">
            <v>Mass Mkt &amp; Priority Banking</v>
          </cell>
          <cell r="G149" t="str">
            <v>Secured Lending</v>
          </cell>
          <cell r="H149">
            <v>38.095199768741644</v>
          </cell>
          <cell r="I149">
            <v>11.073094167948607</v>
          </cell>
          <cell r="J149">
            <v>21.942972191987621</v>
          </cell>
          <cell r="K149">
            <v>28.922344242568322</v>
          </cell>
          <cell r="L149">
            <v>88.768977344672848</v>
          </cell>
          <cell r="M149">
            <v>118.49085636923664</v>
          </cell>
          <cell r="N149">
            <v>145.54450716494722</v>
          </cell>
          <cell r="O149">
            <v>150.60884275518157</v>
          </cell>
          <cell r="P149">
            <v>173.164319501005</v>
          </cell>
          <cell r="Q149">
            <v>200.7421442446412</v>
          </cell>
          <cell r="R149">
            <v>283.01625553294025</v>
          </cell>
          <cell r="S149">
            <v>304.76699700868016</v>
          </cell>
          <cell r="T149">
            <v>331.73691188556836</v>
          </cell>
          <cell r="U149" t="str">
            <v>0</v>
          </cell>
          <cell r="V149">
            <v>126.23781955377801</v>
          </cell>
          <cell r="W149">
            <v>126.23781955377801</v>
          </cell>
        </row>
        <row r="150">
          <cell r="B150" t="str">
            <v>SC GroupWM</v>
          </cell>
          <cell r="C150" t="str">
            <v>WM</v>
          </cell>
          <cell r="D150" t="str">
            <v>SC Group</v>
          </cell>
          <cell r="E150" t="str">
            <v>Customer Support</v>
          </cell>
          <cell r="F150" t="str">
            <v>Mass Mkt &amp; Priority Banking</v>
          </cell>
          <cell r="G150" t="str">
            <v>Account Management Services</v>
          </cell>
          <cell r="H150">
            <v>9013.0425956510408</v>
          </cell>
          <cell r="I150">
            <v>347.36539524435557</v>
          </cell>
          <cell r="J150">
            <v>612.82165581822073</v>
          </cell>
          <cell r="K150">
            <v>887.3981529375244</v>
          </cell>
          <cell r="L150">
            <v>1130.6252782277456</v>
          </cell>
          <cell r="M150">
            <v>1366.2803171173555</v>
          </cell>
          <cell r="N150">
            <v>1518.8401492982539</v>
          </cell>
          <cell r="O150">
            <v>1711.3045379882906</v>
          </cell>
          <cell r="P150">
            <v>1700.5033100810888</v>
          </cell>
          <cell r="Q150">
            <v>1944.1282809935785</v>
          </cell>
          <cell r="R150">
            <v>2184.0286877130879</v>
          </cell>
          <cell r="S150">
            <v>2446.679827008797</v>
          </cell>
          <cell r="T150">
            <v>2755.7485127318882</v>
          </cell>
          <cell r="U150" t="str">
            <v>0</v>
          </cell>
          <cell r="V150">
            <v>5380.4299444975059</v>
          </cell>
          <cell r="W150">
            <v>5380.4299444975059</v>
          </cell>
        </row>
        <row r="151">
          <cell r="B151" t="str">
            <v>SC GroupWM</v>
          </cell>
          <cell r="C151" t="str">
            <v>WM</v>
          </cell>
          <cell r="D151" t="str">
            <v>SC Group</v>
          </cell>
          <cell r="E151" t="str">
            <v>Customer Support</v>
          </cell>
          <cell r="F151" t="str">
            <v>Mass Mkt &amp; Priority Banking</v>
          </cell>
          <cell r="G151" t="str">
            <v>Trade Products</v>
          </cell>
          <cell r="H151">
            <v>9.9055919713625595E-2</v>
          </cell>
          <cell r="I151" t="str">
            <v>0</v>
          </cell>
          <cell r="J151" t="str">
            <v>0</v>
          </cell>
          <cell r="K151" t="str">
            <v>0</v>
          </cell>
          <cell r="L151" t="str">
            <v>0</v>
          </cell>
          <cell r="M151" t="str">
            <v>0</v>
          </cell>
          <cell r="N151" t="str">
            <v>0</v>
          </cell>
          <cell r="O151" t="str">
            <v>0</v>
          </cell>
          <cell r="P151" t="str">
            <v>0</v>
          </cell>
          <cell r="Q151" t="str">
            <v>0</v>
          </cell>
          <cell r="R151" t="str">
            <v>0</v>
          </cell>
          <cell r="S151" t="str">
            <v>0</v>
          </cell>
          <cell r="T151" t="str">
            <v>0</v>
          </cell>
          <cell r="U151" t="str">
            <v>0</v>
          </cell>
          <cell r="V151" t="str">
            <v>0</v>
          </cell>
          <cell r="W151" t="str">
            <v>0</v>
          </cell>
        </row>
        <row r="152">
          <cell r="B152" t="str">
            <v>SC GroupWM</v>
          </cell>
          <cell r="C152" t="str">
            <v>WM</v>
          </cell>
          <cell r="D152" t="str">
            <v>SC Group</v>
          </cell>
          <cell r="E152" t="str">
            <v>Customer Support</v>
          </cell>
          <cell r="F152" t="str">
            <v>Mass Mkt &amp; Priority Banking</v>
          </cell>
          <cell r="G152" t="str">
            <v>Treasury Products</v>
          </cell>
          <cell r="H152">
            <v>24.598495181322374</v>
          </cell>
          <cell r="I152" t="str">
            <v>0</v>
          </cell>
          <cell r="J152" t="str">
            <v>0</v>
          </cell>
          <cell r="K152" t="str">
            <v>0</v>
          </cell>
          <cell r="L152" t="str">
            <v>0</v>
          </cell>
          <cell r="M152" t="str">
            <v>0</v>
          </cell>
          <cell r="N152" t="str">
            <v>0</v>
          </cell>
          <cell r="O152" t="str">
            <v>0</v>
          </cell>
          <cell r="P152" t="str">
            <v>0</v>
          </cell>
          <cell r="Q152" t="str">
            <v>0</v>
          </cell>
          <cell r="R152" t="str">
            <v>0</v>
          </cell>
          <cell r="S152" t="str">
            <v>0</v>
          </cell>
          <cell r="T152" t="str">
            <v>0</v>
          </cell>
          <cell r="U152" t="str">
            <v>0</v>
          </cell>
          <cell r="V152">
            <v>0</v>
          </cell>
          <cell r="W152">
            <v>0</v>
          </cell>
        </row>
        <row r="153">
          <cell r="B153" t="str">
            <v>SC GroupWM</v>
          </cell>
          <cell r="C153" t="str">
            <v>WM</v>
          </cell>
          <cell r="D153" t="str">
            <v>SC Group</v>
          </cell>
          <cell r="E153" t="str">
            <v>Customer Support</v>
          </cell>
          <cell r="F153" t="str">
            <v>Mass Mkt &amp; Priority Banking</v>
          </cell>
          <cell r="G153" t="str">
            <v>Investment Services</v>
          </cell>
          <cell r="H153" t="str">
            <v>0</v>
          </cell>
          <cell r="I153" t="str">
            <v>0</v>
          </cell>
          <cell r="J153" t="str">
            <v>0</v>
          </cell>
          <cell r="K153" t="str">
            <v>0</v>
          </cell>
          <cell r="L153" t="str">
            <v>0</v>
          </cell>
          <cell r="M153" t="str">
            <v>0</v>
          </cell>
          <cell r="N153" t="str">
            <v>0</v>
          </cell>
          <cell r="O153" t="str">
            <v>0</v>
          </cell>
          <cell r="P153" t="str">
            <v>0</v>
          </cell>
          <cell r="Q153" t="str">
            <v>0</v>
          </cell>
          <cell r="R153" t="str">
            <v>0</v>
          </cell>
          <cell r="S153" t="str">
            <v>0</v>
          </cell>
          <cell r="T153" t="str">
            <v>0</v>
          </cell>
          <cell r="U153" t="str">
            <v>0</v>
          </cell>
          <cell r="V153" t="str">
            <v>0</v>
          </cell>
          <cell r="W153" t="str">
            <v>0</v>
          </cell>
        </row>
        <row r="154">
          <cell r="B154" t="str">
            <v>SC GroupOthCB</v>
          </cell>
          <cell r="C154" t="str">
            <v>OthCB</v>
          </cell>
          <cell r="D154" t="str">
            <v>SC Group</v>
          </cell>
          <cell r="E154" t="str">
            <v>Customer Support</v>
          </cell>
          <cell r="F154" t="str">
            <v>Mass Mkt &amp; Priority Banking</v>
          </cell>
          <cell r="G154" t="str">
            <v>Other Products</v>
          </cell>
          <cell r="H154" t="str">
            <v>0</v>
          </cell>
          <cell r="I154" t="str">
            <v>0</v>
          </cell>
          <cell r="J154" t="str">
            <v>0</v>
          </cell>
          <cell r="K154" t="str">
            <v>0</v>
          </cell>
          <cell r="L154" t="str">
            <v>0</v>
          </cell>
          <cell r="M154" t="str">
            <v>0</v>
          </cell>
          <cell r="N154" t="str">
            <v>0</v>
          </cell>
          <cell r="O154" t="str">
            <v>0</v>
          </cell>
          <cell r="P154" t="str">
            <v>0</v>
          </cell>
          <cell r="Q154" t="str">
            <v>0</v>
          </cell>
          <cell r="R154" t="str">
            <v>0</v>
          </cell>
          <cell r="S154" t="str">
            <v>0</v>
          </cell>
          <cell r="T154" t="str">
            <v>0</v>
          </cell>
          <cell r="U154" t="str">
            <v>0</v>
          </cell>
          <cell r="V154">
            <v>0</v>
          </cell>
          <cell r="W154">
            <v>0</v>
          </cell>
        </row>
        <row r="155">
          <cell r="B155" t="str">
            <v>SC GroupCROps</v>
          </cell>
          <cell r="C155" t="str">
            <v>CROps</v>
          </cell>
          <cell r="D155" t="str">
            <v>SC Group</v>
          </cell>
          <cell r="E155" t="str">
            <v>Customer Support</v>
          </cell>
          <cell r="F155" t="str">
            <v>Customer - Wholesale</v>
          </cell>
          <cell r="G155" t="str">
            <v>Corporate and Inst Lending</v>
          </cell>
          <cell r="H155">
            <v>286.34596423718011</v>
          </cell>
          <cell r="I155">
            <v>58.784566449422293</v>
          </cell>
          <cell r="J155">
            <v>116.19136246318293</v>
          </cell>
          <cell r="K155">
            <v>137.96749291923422</v>
          </cell>
          <cell r="L155">
            <v>187.21556263148935</v>
          </cell>
          <cell r="M155">
            <v>237.62924313046224</v>
          </cell>
          <cell r="N155">
            <v>249.72095479695679</v>
          </cell>
          <cell r="O155">
            <v>298.88574036183479</v>
          </cell>
          <cell r="P155">
            <v>318.40459587779338</v>
          </cell>
          <cell r="Q155">
            <v>346.9092340179983</v>
          </cell>
          <cell r="R155">
            <v>371.45702816121991</v>
          </cell>
          <cell r="S155">
            <v>386.14607466040536</v>
          </cell>
          <cell r="T155">
            <v>407.92499638510003</v>
          </cell>
          <cell r="U155" t="str">
            <v>0</v>
          </cell>
          <cell r="V155">
            <v>408.56865963437207</v>
          </cell>
          <cell r="W155">
            <v>408.56865963437207</v>
          </cell>
        </row>
        <row r="156">
          <cell r="B156" t="str">
            <v>SC GroupCash</v>
          </cell>
          <cell r="C156" t="str">
            <v>Cash</v>
          </cell>
          <cell r="D156" t="str">
            <v>SC Group</v>
          </cell>
          <cell r="E156" t="str">
            <v>Customer Support</v>
          </cell>
          <cell r="F156" t="str">
            <v>Customer - Wholesale</v>
          </cell>
          <cell r="G156" t="str">
            <v>Cash Management and Payments</v>
          </cell>
          <cell r="H156">
            <v>1622.1825613321978</v>
          </cell>
          <cell r="I156">
            <v>229.98214592185494</v>
          </cell>
          <cell r="J156">
            <v>412.30741282596773</v>
          </cell>
          <cell r="K156">
            <v>518.92061137344649</v>
          </cell>
          <cell r="L156">
            <v>716.78695939727481</v>
          </cell>
          <cell r="M156">
            <v>900.71301900550202</v>
          </cell>
          <cell r="N156">
            <v>984.75204231871749</v>
          </cell>
          <cell r="O156">
            <v>1186.4338748692126</v>
          </cell>
          <cell r="P156">
            <v>1302.1295032780752</v>
          </cell>
          <cell r="Q156">
            <v>1435.0963117833708</v>
          </cell>
          <cell r="R156">
            <v>1542.9008975197564</v>
          </cell>
          <cell r="S156">
            <v>1583.7722466426621</v>
          </cell>
          <cell r="T156">
            <v>1709.9010864017077</v>
          </cell>
          <cell r="U156" t="str">
            <v>0</v>
          </cell>
          <cell r="V156">
            <v>1656.5423900357532</v>
          </cell>
          <cell r="W156">
            <v>1656.5423900357532</v>
          </cell>
        </row>
        <row r="157">
          <cell r="B157" t="str">
            <v>SC GroupTrade</v>
          </cell>
          <cell r="C157" t="str">
            <v>Trade</v>
          </cell>
          <cell r="D157" t="str">
            <v>SC Group</v>
          </cell>
          <cell r="E157" t="str">
            <v>Customer Support</v>
          </cell>
          <cell r="F157" t="str">
            <v>Customer - Wholesale</v>
          </cell>
          <cell r="G157" t="str">
            <v>Trade Finance</v>
          </cell>
          <cell r="H157">
            <v>385.17638511500843</v>
          </cell>
          <cell r="I157">
            <v>5.4197651522495534</v>
          </cell>
          <cell r="J157">
            <v>36.425899173759348</v>
          </cell>
          <cell r="K157">
            <v>34.472429818414312</v>
          </cell>
          <cell r="L157">
            <v>36.886198687696847</v>
          </cell>
          <cell r="M157">
            <v>55.374703064848106</v>
          </cell>
          <cell r="N157">
            <v>60.32172501237995</v>
          </cell>
          <cell r="O157">
            <v>65.580663384707719</v>
          </cell>
          <cell r="P157">
            <v>66.675116249775442</v>
          </cell>
          <cell r="Q157">
            <v>68.800181461094667</v>
          </cell>
          <cell r="R157">
            <v>72.362588445803937</v>
          </cell>
          <cell r="S157">
            <v>74.579316667985609</v>
          </cell>
          <cell r="T157">
            <v>71.237888412391854</v>
          </cell>
          <cell r="U157" t="str">
            <v>0</v>
          </cell>
          <cell r="V157">
            <v>89.857432116600918</v>
          </cell>
          <cell r="W157">
            <v>89.857432116600918</v>
          </cell>
        </row>
        <row r="158">
          <cell r="B158" t="str">
            <v>SC GroupTrade</v>
          </cell>
          <cell r="C158" t="str">
            <v>Trade</v>
          </cell>
          <cell r="D158" t="str">
            <v>SC Group</v>
          </cell>
          <cell r="E158" t="str">
            <v>Customer Support</v>
          </cell>
          <cell r="F158" t="str">
            <v>Customer - Wholesale</v>
          </cell>
          <cell r="G158" t="str">
            <v>Trade Contingents</v>
          </cell>
          <cell r="H158">
            <v>7.2144631160790169</v>
          </cell>
          <cell r="I158" t="str">
            <v>0</v>
          </cell>
          <cell r="J158" t="str">
            <v>0</v>
          </cell>
          <cell r="K158" t="str">
            <v>0</v>
          </cell>
          <cell r="L158" t="str">
            <v>0</v>
          </cell>
          <cell r="M158" t="str">
            <v>0</v>
          </cell>
          <cell r="N158" t="str">
            <v>0</v>
          </cell>
          <cell r="O158" t="str">
            <v>0</v>
          </cell>
          <cell r="P158" t="str">
            <v>0</v>
          </cell>
          <cell r="Q158" t="str">
            <v>0</v>
          </cell>
          <cell r="R158" t="str">
            <v>0</v>
          </cell>
          <cell r="S158" t="str">
            <v>0</v>
          </cell>
          <cell r="T158" t="str">
            <v>0</v>
          </cell>
          <cell r="U158" t="str">
            <v>0</v>
          </cell>
          <cell r="V158">
            <v>0</v>
          </cell>
          <cell r="W158">
            <v>0</v>
          </cell>
        </row>
        <row r="159">
          <cell r="B159" t="str">
            <v>SC GroupTrade</v>
          </cell>
          <cell r="C159" t="str">
            <v>Trade</v>
          </cell>
          <cell r="D159" t="str">
            <v>SC Group</v>
          </cell>
          <cell r="E159" t="str">
            <v>Customer Support</v>
          </cell>
          <cell r="F159" t="str">
            <v>Customer - Wholesale</v>
          </cell>
          <cell r="G159" t="str">
            <v>Trade Transactional</v>
          </cell>
          <cell r="H159">
            <v>0.23884429873562169</v>
          </cell>
          <cell r="I159" t="str">
            <v>0</v>
          </cell>
          <cell r="J159" t="str">
            <v>0</v>
          </cell>
          <cell r="K159" t="str">
            <v>0</v>
          </cell>
          <cell r="L159" t="str">
            <v>0</v>
          </cell>
          <cell r="M159" t="str">
            <v>0</v>
          </cell>
          <cell r="N159" t="str">
            <v>0</v>
          </cell>
          <cell r="O159" t="str">
            <v>0</v>
          </cell>
          <cell r="P159" t="str">
            <v>0</v>
          </cell>
          <cell r="Q159" t="str">
            <v>0</v>
          </cell>
          <cell r="R159" t="str">
            <v>0</v>
          </cell>
          <cell r="S159" t="str">
            <v>0</v>
          </cell>
          <cell r="T159" t="str">
            <v>0</v>
          </cell>
          <cell r="U159" t="str">
            <v>0</v>
          </cell>
          <cell r="V159">
            <v>0</v>
          </cell>
          <cell r="W159">
            <v>0</v>
          </cell>
        </row>
        <row r="160">
          <cell r="B160" t="str">
            <v>SC GroupTrade</v>
          </cell>
          <cell r="C160" t="str">
            <v>Trade</v>
          </cell>
          <cell r="D160" t="str">
            <v>SC Group</v>
          </cell>
          <cell r="E160" t="str">
            <v>Customer Support</v>
          </cell>
          <cell r="F160" t="str">
            <v>Customer - Wholesale</v>
          </cell>
          <cell r="G160" t="str">
            <v>Trade Other</v>
          </cell>
          <cell r="H160">
            <v>87.509865936931504</v>
          </cell>
          <cell r="I160" t="str">
            <v>0</v>
          </cell>
          <cell r="J160" t="str">
            <v>0</v>
          </cell>
          <cell r="K160" t="str">
            <v>0</v>
          </cell>
          <cell r="L160" t="str">
            <v>0</v>
          </cell>
          <cell r="M160" t="str">
            <v>0</v>
          </cell>
          <cell r="N160" t="str">
            <v>0</v>
          </cell>
          <cell r="O160" t="str">
            <v>0</v>
          </cell>
          <cell r="P160" t="str">
            <v>0</v>
          </cell>
          <cell r="Q160" t="str">
            <v>0</v>
          </cell>
          <cell r="R160" t="str">
            <v>0</v>
          </cell>
          <cell r="S160" t="str">
            <v>0</v>
          </cell>
          <cell r="T160" t="str">
            <v>0</v>
          </cell>
          <cell r="U160" t="str">
            <v>0</v>
          </cell>
          <cell r="V160">
            <v>0</v>
          </cell>
          <cell r="W160">
            <v>0</v>
          </cell>
        </row>
        <row r="161">
          <cell r="B161" t="str">
            <v>SC GroupFX/MM</v>
          </cell>
          <cell r="C161" t="str">
            <v>FX/MM</v>
          </cell>
          <cell r="D161" t="str">
            <v>SC Group</v>
          </cell>
          <cell r="E161" t="str">
            <v>Customer Support</v>
          </cell>
          <cell r="F161" t="str">
            <v>Customer - Wholesale</v>
          </cell>
          <cell r="G161" t="str">
            <v>FX Sales</v>
          </cell>
          <cell r="H161">
            <v>421.37729952864294</v>
          </cell>
          <cell r="I161">
            <v>0.83079024220170994</v>
          </cell>
          <cell r="J161">
            <v>5.58473044615425</v>
          </cell>
          <cell r="K161">
            <v>5.2848741639035</v>
          </cell>
          <cell r="L161">
            <v>5.6545873550074504</v>
          </cell>
          <cell r="M161">
            <v>8.4891372261995492</v>
          </cell>
          <cell r="N161">
            <v>9.2474686946746001</v>
          </cell>
          <cell r="O161">
            <v>10.053398374981599</v>
          </cell>
          <cell r="P161">
            <v>10.220926614864002</v>
          </cell>
          <cell r="Q161">
            <v>10.546353815351699</v>
          </cell>
          <cell r="R161">
            <v>11.092324754831299</v>
          </cell>
          <cell r="S161">
            <v>11.431867744970102</v>
          </cell>
          <cell r="T161">
            <v>10.91905141652925</v>
          </cell>
          <cell r="U161" t="str">
            <v>0</v>
          </cell>
          <cell r="V161">
            <v>13.7755016616292</v>
          </cell>
          <cell r="W161">
            <v>13.7755016616292</v>
          </cell>
        </row>
        <row r="162">
          <cell r="B162" t="str">
            <v>SC GroupFX/MM</v>
          </cell>
          <cell r="C162" t="str">
            <v>FX/MM</v>
          </cell>
          <cell r="D162" t="str">
            <v>SC Group</v>
          </cell>
          <cell r="E162" t="str">
            <v>Customer Support</v>
          </cell>
          <cell r="F162" t="str">
            <v>Customer - Wholesale</v>
          </cell>
          <cell r="G162" t="str">
            <v>FX Trading</v>
          </cell>
          <cell r="H162" t="str">
            <v>0</v>
          </cell>
          <cell r="I162" t="str">
            <v>0</v>
          </cell>
          <cell r="J162" t="str">
            <v>0</v>
          </cell>
          <cell r="K162" t="str">
            <v>0</v>
          </cell>
          <cell r="L162" t="str">
            <v>0</v>
          </cell>
          <cell r="M162" t="str">
            <v>0</v>
          </cell>
          <cell r="N162" t="str">
            <v>0</v>
          </cell>
          <cell r="O162" t="str">
            <v>0</v>
          </cell>
          <cell r="P162" t="str">
            <v>0</v>
          </cell>
          <cell r="Q162" t="str">
            <v>0</v>
          </cell>
          <cell r="R162" t="str">
            <v>0</v>
          </cell>
          <cell r="S162" t="str">
            <v>0</v>
          </cell>
          <cell r="T162" t="str">
            <v>0</v>
          </cell>
          <cell r="U162" t="str">
            <v>0</v>
          </cell>
          <cell r="V162">
            <v>0</v>
          </cell>
          <cell r="W162">
            <v>0</v>
          </cell>
        </row>
        <row r="163">
          <cell r="B163" t="str">
            <v>SC GroupFI</v>
          </cell>
          <cell r="C163" t="str">
            <v>FI</v>
          </cell>
          <cell r="D163" t="str">
            <v>SC Group</v>
          </cell>
          <cell r="E163" t="str">
            <v>Customer Support</v>
          </cell>
          <cell r="F163" t="str">
            <v>Customer - Wholesale</v>
          </cell>
          <cell r="G163" t="str">
            <v>Fixed Income</v>
          </cell>
          <cell r="H163">
            <v>54.840128005231001</v>
          </cell>
          <cell r="I163">
            <v>1.9505510034301019</v>
          </cell>
          <cell r="J163">
            <v>13.111975830101301</v>
          </cell>
          <cell r="K163">
            <v>12.407965428295221</v>
          </cell>
          <cell r="L163">
            <v>13.275987703060959</v>
          </cell>
          <cell r="M163">
            <v>19.931017835425081</v>
          </cell>
          <cell r="N163">
            <v>21.711448239670801</v>
          </cell>
          <cell r="O163">
            <v>23.603630967348</v>
          </cell>
          <cell r="P163">
            <v>23.996958139246001</v>
          </cell>
          <cell r="Q163">
            <v>24.761004609956199</v>
          </cell>
          <cell r="R163">
            <v>26.042849424386599</v>
          </cell>
          <cell r="S163">
            <v>26.840037314277598</v>
          </cell>
          <cell r="T163">
            <v>25.636033760547001</v>
          </cell>
          <cell r="U163" t="str">
            <v>0</v>
          </cell>
          <cell r="V163">
            <v>32.342482162086</v>
          </cell>
          <cell r="W163">
            <v>32.342482162086</v>
          </cell>
        </row>
        <row r="164">
          <cell r="B164" t="str">
            <v>SC GroupFX/MM</v>
          </cell>
          <cell r="C164" t="str">
            <v>FX/MM</v>
          </cell>
          <cell r="D164" t="str">
            <v>SC Group</v>
          </cell>
          <cell r="E164" t="str">
            <v>Customer Support</v>
          </cell>
          <cell r="F164" t="str">
            <v>Customer - Wholesale</v>
          </cell>
          <cell r="G164" t="str">
            <v>ALM</v>
          </cell>
          <cell r="H164">
            <v>62.479753728479849</v>
          </cell>
          <cell r="I164">
            <v>0.83079024220171005</v>
          </cell>
          <cell r="J164">
            <v>5.5847304461542597</v>
          </cell>
          <cell r="K164">
            <v>5.2848741639035204</v>
          </cell>
          <cell r="L164">
            <v>5.6545873550074504</v>
          </cell>
          <cell r="M164">
            <v>8.4891372261995706</v>
          </cell>
          <cell r="N164">
            <v>9.2474686946745805</v>
          </cell>
          <cell r="O164">
            <v>10.053398374981599</v>
          </cell>
          <cell r="P164">
            <v>10.220926614864</v>
          </cell>
          <cell r="Q164">
            <v>10.546353815351701</v>
          </cell>
          <cell r="R164">
            <v>11.092324754831299</v>
          </cell>
          <cell r="S164">
            <v>11.4318677449701</v>
          </cell>
          <cell r="T164">
            <v>10.9190514165292</v>
          </cell>
          <cell r="U164" t="str">
            <v>0</v>
          </cell>
          <cell r="V164">
            <v>13.7755016616292</v>
          </cell>
          <cell r="W164">
            <v>13.7755016616292</v>
          </cell>
        </row>
        <row r="165">
          <cell r="B165" t="str">
            <v>SC GroupSEF</v>
          </cell>
          <cell r="C165" t="str">
            <v>SEF</v>
          </cell>
          <cell r="D165" t="str">
            <v>SC Group</v>
          </cell>
          <cell r="E165" t="str">
            <v>Customer Support</v>
          </cell>
          <cell r="F165" t="str">
            <v>Customer - Wholesale</v>
          </cell>
          <cell r="G165" t="str">
            <v>Structured Trade</v>
          </cell>
          <cell r="H165">
            <v>2.4595394143563779E-3</v>
          </cell>
          <cell r="I165">
            <v>4.7037614978134691E-3</v>
          </cell>
          <cell r="J165">
            <v>1.1232270433810991E-2</v>
          </cell>
          <cell r="K165">
            <v>1.7577552782630436E-2</v>
          </cell>
          <cell r="L165">
            <v>2.5365204249284949E-2</v>
          </cell>
          <cell r="M165">
            <v>3.2293899335467287E-2</v>
          </cell>
          <cell r="N165">
            <v>3.6439706550313061E-2</v>
          </cell>
          <cell r="O165">
            <v>4.506542622286748E-2</v>
          </cell>
          <cell r="P165">
            <v>5.0697588943522533E-2</v>
          </cell>
          <cell r="Q165">
            <v>5.8839300316328433E-2</v>
          </cell>
          <cell r="R165">
            <v>6.4020134190670902E-2</v>
          </cell>
          <cell r="S165">
            <v>7.0972384976739272E-2</v>
          </cell>
          <cell r="T165">
            <v>8.0050565951612918E-2</v>
          </cell>
          <cell r="U165" t="str">
            <v>0</v>
          </cell>
          <cell r="V165">
            <v>5.1611665752945006E-2</v>
          </cell>
          <cell r="W165">
            <v>5.1611665752945006E-2</v>
          </cell>
        </row>
        <row r="166">
          <cell r="B166" t="str">
            <v>SC GroupSME</v>
          </cell>
          <cell r="C166" t="str">
            <v>SME</v>
          </cell>
          <cell r="D166" t="str">
            <v>SC Group</v>
          </cell>
          <cell r="E166" t="str">
            <v>Customer Support</v>
          </cell>
          <cell r="F166" t="str">
            <v>SME</v>
          </cell>
          <cell r="G166" t="str">
            <v>Product</v>
          </cell>
          <cell r="H166">
            <v>1226.4863209229297</v>
          </cell>
          <cell r="I166">
            <v>79.930134404573693</v>
          </cell>
          <cell r="J166">
            <v>174.03598577480233</v>
          </cell>
          <cell r="K166">
            <v>236.73462818299834</v>
          </cell>
          <cell r="L166">
            <v>315.21676301489146</v>
          </cell>
          <cell r="M166">
            <v>390.33896614950936</v>
          </cell>
          <cell r="N166">
            <v>442.73731874523537</v>
          </cell>
          <cell r="O166">
            <v>504.04592409457763</v>
          </cell>
          <cell r="P166">
            <v>526.58206511098194</v>
          </cell>
          <cell r="Q166">
            <v>594.95981199091079</v>
          </cell>
          <cell r="R166">
            <v>653.59526613255878</v>
          </cell>
          <cell r="S166">
            <v>712.88667786025826</v>
          </cell>
          <cell r="T166">
            <v>796.22521561709755</v>
          </cell>
          <cell r="U166" t="str">
            <v>0</v>
          </cell>
          <cell r="V166">
            <v>972.99254535789248</v>
          </cell>
          <cell r="W166">
            <v>972.99254535789248</v>
          </cell>
        </row>
        <row r="167">
          <cell r="B167" t="str">
            <v>SC GroupTotal</v>
          </cell>
          <cell r="C167" t="str">
            <v>Total</v>
          </cell>
          <cell r="D167" t="str">
            <v>SC Group</v>
          </cell>
          <cell r="E167" t="str">
            <v>Customer Support</v>
          </cell>
          <cell r="F167" t="str">
            <v>Customer</v>
          </cell>
          <cell r="G167" t="str">
            <v>Product</v>
          </cell>
          <cell r="H167">
            <v>16709.740862326147</v>
          </cell>
          <cell r="I167">
            <v>894.85099642341243</v>
          </cell>
          <cell r="J167">
            <v>1632.5645935605298</v>
          </cell>
          <cell r="K167">
            <v>2226.644388443749</v>
          </cell>
          <cell r="L167">
            <v>3001.2557078773598</v>
          </cell>
          <cell r="M167">
            <v>3716.1832272638894</v>
          </cell>
          <cell r="N167">
            <v>4146.695663362525</v>
          </cell>
          <cell r="O167">
            <v>4737.4114365753485</v>
          </cell>
          <cell r="P167">
            <v>4925.3133793271963</v>
          </cell>
          <cell r="Q167">
            <v>5568.7535364239266</v>
          </cell>
          <cell r="R167">
            <v>6281.6366141378239</v>
          </cell>
          <cell r="S167">
            <v>6788.0514293708611</v>
          </cell>
          <cell r="T167">
            <v>7499.2421454384457</v>
          </cell>
          <cell r="U167" t="str">
            <v>0</v>
          </cell>
          <cell r="V167">
            <v>11496.939771998546</v>
          </cell>
          <cell r="W167">
            <v>11496.939771998546</v>
          </cell>
        </row>
        <row r="168">
          <cell r="B168" t="str">
            <v>SC GroupCCPL</v>
          </cell>
          <cell r="C168" t="str">
            <v>CCPL</v>
          </cell>
          <cell r="D168" t="str">
            <v>SC Group</v>
          </cell>
          <cell r="E168" t="str">
            <v>Card Operations</v>
          </cell>
          <cell r="F168" t="str">
            <v>Mass Mkt &amp; Priority Banking</v>
          </cell>
          <cell r="G168" t="str">
            <v>Unsecured Lending</v>
          </cell>
          <cell r="H168">
            <v>647.20080738235436</v>
          </cell>
          <cell r="I168">
            <v>20.477711263035939</v>
          </cell>
          <cell r="J168">
            <v>24.876348324093751</v>
          </cell>
          <cell r="K168">
            <v>32.639515394465626</v>
          </cell>
          <cell r="L168">
            <v>63.777392512500619</v>
          </cell>
          <cell r="M168">
            <v>69.696810431966384</v>
          </cell>
          <cell r="N168">
            <v>68.14335183498396</v>
          </cell>
          <cell r="O168">
            <v>71.774880713400833</v>
          </cell>
          <cell r="P168">
            <v>61.012506643045313</v>
          </cell>
          <cell r="Q168">
            <v>91.15187378764611</v>
          </cell>
          <cell r="R168">
            <v>100.42546021592278</v>
          </cell>
          <cell r="S168">
            <v>97.169594109944171</v>
          </cell>
          <cell r="T168">
            <v>114.56477308631008</v>
          </cell>
          <cell r="U168" t="str">
            <v>0</v>
          </cell>
          <cell r="V168">
            <v>252.67499509503986</v>
          </cell>
          <cell r="W168">
            <v>252.67499509503986</v>
          </cell>
        </row>
        <row r="169">
          <cell r="B169" t="str">
            <v>SC GroupM &amp; AL</v>
          </cell>
          <cell r="C169" t="str">
            <v>M &amp; AL</v>
          </cell>
          <cell r="D169" t="str">
            <v>SC Group</v>
          </cell>
          <cell r="E169" t="str">
            <v>Card Operations</v>
          </cell>
          <cell r="F169" t="str">
            <v>Mass Mkt &amp; Priority Banking</v>
          </cell>
          <cell r="G169" t="str">
            <v>Secured Lending</v>
          </cell>
          <cell r="H169" t="str">
            <v>0</v>
          </cell>
          <cell r="I169" t="str">
            <v>0</v>
          </cell>
          <cell r="J169" t="str">
            <v>0</v>
          </cell>
          <cell r="K169" t="str">
            <v>0</v>
          </cell>
          <cell r="L169" t="str">
            <v>0</v>
          </cell>
          <cell r="M169" t="str">
            <v>0</v>
          </cell>
          <cell r="N169" t="str">
            <v>0</v>
          </cell>
          <cell r="O169" t="str">
            <v>0</v>
          </cell>
          <cell r="P169" t="str">
            <v>0</v>
          </cell>
          <cell r="Q169" t="str">
            <v>0</v>
          </cell>
          <cell r="R169" t="str">
            <v>0</v>
          </cell>
          <cell r="S169" t="str">
            <v>0</v>
          </cell>
          <cell r="T169" t="str">
            <v>0</v>
          </cell>
          <cell r="U169" t="str">
            <v>0</v>
          </cell>
          <cell r="V169">
            <v>0</v>
          </cell>
          <cell r="W169">
            <v>0</v>
          </cell>
        </row>
        <row r="170">
          <cell r="B170" t="str">
            <v>SC GroupWM</v>
          </cell>
          <cell r="C170" t="str">
            <v>WM</v>
          </cell>
          <cell r="D170" t="str">
            <v>SC Group</v>
          </cell>
          <cell r="E170" t="str">
            <v>Card Operations</v>
          </cell>
          <cell r="F170" t="str">
            <v>Mass Mkt &amp; Priority Banking</v>
          </cell>
          <cell r="G170" t="str">
            <v>Account Management Services</v>
          </cell>
          <cell r="H170">
            <v>61.382890020605032</v>
          </cell>
          <cell r="I170">
            <v>80.180769671394572</v>
          </cell>
          <cell r="J170">
            <v>230.87735187832547</v>
          </cell>
          <cell r="K170">
            <v>295.60686440281114</v>
          </cell>
          <cell r="L170">
            <v>384.84152726459592</v>
          </cell>
          <cell r="M170">
            <v>478.59483985531938</v>
          </cell>
          <cell r="N170">
            <v>552.39146259898723</v>
          </cell>
          <cell r="O170">
            <v>612.37337624049394</v>
          </cell>
          <cell r="P170">
            <v>646.98256964721554</v>
          </cell>
          <cell r="Q170">
            <v>775.65227937852592</v>
          </cell>
          <cell r="R170">
            <v>900.14609141142978</v>
          </cell>
          <cell r="S170">
            <v>949.9194166457238</v>
          </cell>
          <cell r="T170">
            <v>1042.473158119345</v>
          </cell>
          <cell r="U170" t="str">
            <v>0</v>
          </cell>
          <cell r="V170">
            <v>1586.1328296554839</v>
          </cell>
          <cell r="W170">
            <v>1586.1328296554839</v>
          </cell>
        </row>
        <row r="171">
          <cell r="B171" t="str">
            <v>SC GroupWM</v>
          </cell>
          <cell r="C171" t="str">
            <v>WM</v>
          </cell>
          <cell r="D171" t="str">
            <v>SC Group</v>
          </cell>
          <cell r="E171" t="str">
            <v>Card Operations</v>
          </cell>
          <cell r="F171" t="str">
            <v>Mass Mkt &amp; Priority Banking</v>
          </cell>
          <cell r="G171" t="str">
            <v>Trade Products</v>
          </cell>
          <cell r="H171" t="str">
            <v>0</v>
          </cell>
          <cell r="I171" t="str">
            <v>0</v>
          </cell>
          <cell r="J171" t="str">
            <v>0</v>
          </cell>
          <cell r="K171" t="str">
            <v>0</v>
          </cell>
          <cell r="L171" t="str">
            <v>0</v>
          </cell>
          <cell r="M171" t="str">
            <v>0</v>
          </cell>
          <cell r="N171" t="str">
            <v>0</v>
          </cell>
          <cell r="O171" t="str">
            <v>0</v>
          </cell>
          <cell r="P171" t="str">
            <v>0</v>
          </cell>
          <cell r="Q171" t="str">
            <v>0</v>
          </cell>
          <cell r="R171" t="str">
            <v>0</v>
          </cell>
          <cell r="S171" t="str">
            <v>0</v>
          </cell>
          <cell r="T171" t="str">
            <v>0</v>
          </cell>
          <cell r="U171" t="str">
            <v>0</v>
          </cell>
          <cell r="V171" t="str">
            <v>0</v>
          </cell>
          <cell r="W171" t="str">
            <v>0</v>
          </cell>
        </row>
        <row r="172">
          <cell r="B172" t="str">
            <v>SC GroupWM</v>
          </cell>
          <cell r="C172" t="str">
            <v>WM</v>
          </cell>
          <cell r="D172" t="str">
            <v>SC Group</v>
          </cell>
          <cell r="E172" t="str">
            <v>Card Operations</v>
          </cell>
          <cell r="F172" t="str">
            <v>Mass Mkt &amp; Priority Banking</v>
          </cell>
          <cell r="G172" t="str">
            <v>Treasury Products</v>
          </cell>
          <cell r="H172" t="str">
            <v>0</v>
          </cell>
          <cell r="I172" t="str">
            <v>0</v>
          </cell>
          <cell r="J172" t="str">
            <v>0</v>
          </cell>
          <cell r="K172" t="str">
            <v>0</v>
          </cell>
          <cell r="L172" t="str">
            <v>0</v>
          </cell>
          <cell r="M172" t="str">
            <v>0</v>
          </cell>
          <cell r="N172" t="str">
            <v>0</v>
          </cell>
          <cell r="O172" t="str">
            <v>0</v>
          </cell>
          <cell r="P172" t="str">
            <v>0</v>
          </cell>
          <cell r="Q172" t="str">
            <v>0</v>
          </cell>
          <cell r="R172" t="str">
            <v>0</v>
          </cell>
          <cell r="S172" t="str">
            <v>0</v>
          </cell>
          <cell r="T172" t="str">
            <v>0</v>
          </cell>
          <cell r="U172" t="str">
            <v>0</v>
          </cell>
          <cell r="V172">
            <v>0</v>
          </cell>
          <cell r="W172">
            <v>0</v>
          </cell>
        </row>
        <row r="173">
          <cell r="B173" t="str">
            <v>SC GroupWM</v>
          </cell>
          <cell r="C173" t="str">
            <v>WM</v>
          </cell>
          <cell r="D173" t="str">
            <v>SC Group</v>
          </cell>
          <cell r="E173" t="str">
            <v>Card Operations</v>
          </cell>
          <cell r="F173" t="str">
            <v>Mass Mkt &amp; Priority Banking</v>
          </cell>
          <cell r="G173" t="str">
            <v>Investment Services</v>
          </cell>
          <cell r="H173" t="str">
            <v>0</v>
          </cell>
          <cell r="I173" t="str">
            <v>0</v>
          </cell>
          <cell r="J173" t="str">
            <v>0</v>
          </cell>
          <cell r="K173" t="str">
            <v>0</v>
          </cell>
          <cell r="L173" t="str">
            <v>0</v>
          </cell>
          <cell r="M173" t="str">
            <v>0</v>
          </cell>
          <cell r="N173" t="str">
            <v>0</v>
          </cell>
          <cell r="O173" t="str">
            <v>0</v>
          </cell>
          <cell r="P173" t="str">
            <v>0</v>
          </cell>
          <cell r="Q173" t="str">
            <v>0</v>
          </cell>
          <cell r="R173" t="str">
            <v>0</v>
          </cell>
          <cell r="S173" t="str">
            <v>0</v>
          </cell>
          <cell r="T173" t="str">
            <v>0</v>
          </cell>
          <cell r="U173" t="str">
            <v>0</v>
          </cell>
          <cell r="V173" t="str">
            <v>0</v>
          </cell>
          <cell r="W173" t="str">
            <v>0</v>
          </cell>
        </row>
        <row r="174">
          <cell r="B174" t="str">
            <v>SC GroupOthCB</v>
          </cell>
          <cell r="C174" t="str">
            <v>OthCB</v>
          </cell>
          <cell r="D174" t="str">
            <v>SC Group</v>
          </cell>
          <cell r="E174" t="str">
            <v>Card Operations</v>
          </cell>
          <cell r="F174" t="str">
            <v>Mass Mkt &amp; Priority Banking</v>
          </cell>
          <cell r="G174" t="str">
            <v>Other Products</v>
          </cell>
          <cell r="H174">
            <v>29.281766917687978</v>
          </cell>
          <cell r="I174" t="str">
            <v>0</v>
          </cell>
          <cell r="J174" t="str">
            <v>0</v>
          </cell>
          <cell r="K174" t="str">
            <v>0</v>
          </cell>
          <cell r="L174" t="str">
            <v>0</v>
          </cell>
          <cell r="M174" t="str">
            <v>0</v>
          </cell>
          <cell r="N174" t="str">
            <v>0</v>
          </cell>
          <cell r="O174" t="str">
            <v>0</v>
          </cell>
          <cell r="P174" t="str">
            <v>0</v>
          </cell>
          <cell r="Q174" t="str">
            <v>0</v>
          </cell>
          <cell r="R174" t="str">
            <v>0</v>
          </cell>
          <cell r="S174" t="str">
            <v>0</v>
          </cell>
          <cell r="T174" t="str">
            <v>0</v>
          </cell>
          <cell r="U174" t="str">
            <v>0</v>
          </cell>
          <cell r="V174">
            <v>0</v>
          </cell>
          <cell r="W174">
            <v>0</v>
          </cell>
        </row>
        <row r="175">
          <cell r="B175" t="str">
            <v>SC GroupCROps</v>
          </cell>
          <cell r="C175" t="str">
            <v>CROps</v>
          </cell>
          <cell r="D175" t="str">
            <v>SC Group</v>
          </cell>
          <cell r="E175" t="str">
            <v>Card Operations</v>
          </cell>
          <cell r="F175" t="str">
            <v>Customer - Wholesale</v>
          </cell>
          <cell r="G175" t="str">
            <v>Corporate and Inst Lending</v>
          </cell>
          <cell r="H175" t="str">
            <v>0</v>
          </cell>
          <cell r="I175" t="str">
            <v>0</v>
          </cell>
          <cell r="J175" t="str">
            <v>0</v>
          </cell>
          <cell r="K175" t="str">
            <v>0</v>
          </cell>
          <cell r="L175" t="str">
            <v>0</v>
          </cell>
          <cell r="M175" t="str">
            <v>0</v>
          </cell>
          <cell r="N175" t="str">
            <v>0</v>
          </cell>
          <cell r="O175" t="str">
            <v>0</v>
          </cell>
          <cell r="P175" t="str">
            <v>0</v>
          </cell>
          <cell r="Q175" t="str">
            <v>0</v>
          </cell>
          <cell r="R175" t="str">
            <v>0</v>
          </cell>
          <cell r="S175" t="str">
            <v>0</v>
          </cell>
          <cell r="T175" t="str">
            <v>0</v>
          </cell>
          <cell r="U175" t="str">
            <v>0</v>
          </cell>
          <cell r="V175">
            <v>0</v>
          </cell>
          <cell r="W175">
            <v>0</v>
          </cell>
        </row>
        <row r="176">
          <cell r="B176" t="str">
            <v>SC GroupCash</v>
          </cell>
          <cell r="C176" t="str">
            <v>Cash</v>
          </cell>
          <cell r="D176" t="str">
            <v>SC Group</v>
          </cell>
          <cell r="E176" t="str">
            <v>Card Operations</v>
          </cell>
          <cell r="F176" t="str">
            <v>Customer - Wholesale</v>
          </cell>
          <cell r="G176" t="str">
            <v>Cash Management and Payments</v>
          </cell>
          <cell r="H176">
            <v>0.14336646260504393</v>
          </cell>
          <cell r="I176">
            <v>6.2926087439310413E-2</v>
          </cell>
          <cell r="J176">
            <v>0.32452624745182679</v>
          </cell>
          <cell r="K176">
            <v>0.54628099587905499</v>
          </cell>
          <cell r="L176">
            <v>0.77636511379969353</v>
          </cell>
          <cell r="M176">
            <v>1.0140838480150316</v>
          </cell>
          <cell r="N176">
            <v>1.233603177180161</v>
          </cell>
          <cell r="O176">
            <v>1.4562563400989887</v>
          </cell>
          <cell r="P176">
            <v>1.6607754955738094</v>
          </cell>
          <cell r="Q176">
            <v>1.6904718005025252</v>
          </cell>
          <cell r="R176">
            <v>1.7246632237869814</v>
          </cell>
          <cell r="S176">
            <v>2.3131725424751739</v>
          </cell>
          <cell r="T176">
            <v>2.5542745272111484</v>
          </cell>
          <cell r="U176" t="str">
            <v>0</v>
          </cell>
          <cell r="V176">
            <v>2.7453378720363091</v>
          </cell>
          <cell r="W176">
            <v>2.7453378720363091</v>
          </cell>
        </row>
        <row r="177">
          <cell r="B177" t="str">
            <v>SC GroupTrade</v>
          </cell>
          <cell r="C177" t="str">
            <v>Trade</v>
          </cell>
          <cell r="D177" t="str">
            <v>SC Group</v>
          </cell>
          <cell r="E177" t="str">
            <v>Card Operations</v>
          </cell>
          <cell r="F177" t="str">
            <v>Customer - Wholesale</v>
          </cell>
          <cell r="G177" t="str">
            <v>Trade Finance</v>
          </cell>
          <cell r="H177" t="str">
            <v>0</v>
          </cell>
          <cell r="I177" t="str">
            <v>0</v>
          </cell>
          <cell r="J177" t="str">
            <v>0</v>
          </cell>
          <cell r="K177" t="str">
            <v>0</v>
          </cell>
          <cell r="L177" t="str">
            <v>0</v>
          </cell>
          <cell r="M177" t="str">
            <v>0</v>
          </cell>
          <cell r="N177" t="str">
            <v>0</v>
          </cell>
          <cell r="O177" t="str">
            <v>0</v>
          </cell>
          <cell r="P177" t="str">
            <v>0</v>
          </cell>
          <cell r="Q177" t="str">
            <v>0</v>
          </cell>
          <cell r="R177" t="str">
            <v>0</v>
          </cell>
          <cell r="S177" t="str">
            <v>0</v>
          </cell>
          <cell r="T177" t="str">
            <v>0</v>
          </cell>
          <cell r="U177" t="str">
            <v>0</v>
          </cell>
          <cell r="V177">
            <v>0</v>
          </cell>
          <cell r="W177">
            <v>0</v>
          </cell>
        </row>
        <row r="178">
          <cell r="B178" t="str">
            <v>SC GroupTrade</v>
          </cell>
          <cell r="C178" t="str">
            <v>Trade</v>
          </cell>
          <cell r="D178" t="str">
            <v>SC Group</v>
          </cell>
          <cell r="E178" t="str">
            <v>Card Operations</v>
          </cell>
          <cell r="F178" t="str">
            <v>Customer - Wholesale</v>
          </cell>
          <cell r="G178" t="str">
            <v>Trade Contingents</v>
          </cell>
          <cell r="H178" t="str">
            <v>0</v>
          </cell>
          <cell r="I178" t="str">
            <v>0</v>
          </cell>
          <cell r="J178" t="str">
            <v>0</v>
          </cell>
          <cell r="K178" t="str">
            <v>0</v>
          </cell>
          <cell r="L178" t="str">
            <v>0</v>
          </cell>
          <cell r="M178" t="str">
            <v>0</v>
          </cell>
          <cell r="N178" t="str">
            <v>0</v>
          </cell>
          <cell r="O178" t="str">
            <v>0</v>
          </cell>
          <cell r="P178" t="str">
            <v>0</v>
          </cell>
          <cell r="Q178" t="str">
            <v>0</v>
          </cell>
          <cell r="R178" t="str">
            <v>0</v>
          </cell>
          <cell r="S178" t="str">
            <v>0</v>
          </cell>
          <cell r="T178" t="str">
            <v>0</v>
          </cell>
          <cell r="U178" t="str">
            <v>0</v>
          </cell>
          <cell r="V178">
            <v>0</v>
          </cell>
          <cell r="W178">
            <v>0</v>
          </cell>
        </row>
        <row r="179">
          <cell r="B179" t="str">
            <v>SC GroupTrade</v>
          </cell>
          <cell r="C179" t="str">
            <v>Trade</v>
          </cell>
          <cell r="D179" t="str">
            <v>SC Group</v>
          </cell>
          <cell r="E179" t="str">
            <v>Card Operations</v>
          </cell>
          <cell r="F179" t="str">
            <v>Customer - Wholesale</v>
          </cell>
          <cell r="G179" t="str">
            <v>Trade Transactional</v>
          </cell>
          <cell r="H179" t="str">
            <v>0</v>
          </cell>
          <cell r="I179" t="str">
            <v>0</v>
          </cell>
          <cell r="J179" t="str">
            <v>0</v>
          </cell>
          <cell r="K179" t="str">
            <v>0</v>
          </cell>
          <cell r="L179" t="str">
            <v>0</v>
          </cell>
          <cell r="M179" t="str">
            <v>0</v>
          </cell>
          <cell r="N179" t="str">
            <v>0</v>
          </cell>
          <cell r="O179" t="str">
            <v>0</v>
          </cell>
          <cell r="P179" t="str">
            <v>0</v>
          </cell>
          <cell r="Q179" t="str">
            <v>0</v>
          </cell>
          <cell r="R179" t="str">
            <v>0</v>
          </cell>
          <cell r="S179" t="str">
            <v>0</v>
          </cell>
          <cell r="T179" t="str">
            <v>0</v>
          </cell>
          <cell r="U179" t="str">
            <v>0</v>
          </cell>
          <cell r="V179">
            <v>0</v>
          </cell>
          <cell r="W179">
            <v>0</v>
          </cell>
        </row>
        <row r="180">
          <cell r="B180" t="str">
            <v>SC GroupTrade</v>
          </cell>
          <cell r="C180" t="str">
            <v>Trade</v>
          </cell>
          <cell r="D180" t="str">
            <v>SC Group</v>
          </cell>
          <cell r="E180" t="str">
            <v>Card Operations</v>
          </cell>
          <cell r="F180" t="str">
            <v>Customer - Wholesale</v>
          </cell>
          <cell r="G180" t="str">
            <v>Trade Other</v>
          </cell>
          <cell r="H180" t="str">
            <v>0</v>
          </cell>
          <cell r="I180" t="str">
            <v>0</v>
          </cell>
          <cell r="J180" t="str">
            <v>0</v>
          </cell>
          <cell r="K180" t="str">
            <v>0</v>
          </cell>
          <cell r="L180" t="str">
            <v>0</v>
          </cell>
          <cell r="M180" t="str">
            <v>0</v>
          </cell>
          <cell r="N180" t="str">
            <v>0</v>
          </cell>
          <cell r="O180" t="str">
            <v>0</v>
          </cell>
          <cell r="P180" t="str">
            <v>0</v>
          </cell>
          <cell r="Q180" t="str">
            <v>0</v>
          </cell>
          <cell r="R180" t="str">
            <v>0</v>
          </cell>
          <cell r="S180" t="str">
            <v>0</v>
          </cell>
          <cell r="T180" t="str">
            <v>0</v>
          </cell>
          <cell r="U180" t="str">
            <v>0</v>
          </cell>
          <cell r="V180">
            <v>0</v>
          </cell>
          <cell r="W180">
            <v>0</v>
          </cell>
        </row>
        <row r="181">
          <cell r="B181" t="str">
            <v>SC GroupFX/MM</v>
          </cell>
          <cell r="C181" t="str">
            <v>FX/MM</v>
          </cell>
          <cell r="D181" t="str">
            <v>SC Group</v>
          </cell>
          <cell r="E181" t="str">
            <v>Card Operations</v>
          </cell>
          <cell r="F181" t="str">
            <v>Customer - Wholesale</v>
          </cell>
          <cell r="G181" t="str">
            <v>FX Sales</v>
          </cell>
          <cell r="H181" t="str">
            <v>0</v>
          </cell>
          <cell r="I181" t="str">
            <v>0</v>
          </cell>
          <cell r="J181" t="str">
            <v>0</v>
          </cell>
          <cell r="K181" t="str">
            <v>0</v>
          </cell>
          <cell r="L181" t="str">
            <v>0</v>
          </cell>
          <cell r="M181" t="str">
            <v>0</v>
          </cell>
          <cell r="N181" t="str">
            <v>0</v>
          </cell>
          <cell r="O181" t="str">
            <v>0</v>
          </cell>
          <cell r="P181" t="str">
            <v>0</v>
          </cell>
          <cell r="Q181" t="str">
            <v>0</v>
          </cell>
          <cell r="R181" t="str">
            <v>0</v>
          </cell>
          <cell r="S181" t="str">
            <v>0</v>
          </cell>
          <cell r="T181" t="str">
            <v>0</v>
          </cell>
          <cell r="U181" t="str">
            <v>0</v>
          </cell>
          <cell r="V181">
            <v>0</v>
          </cell>
          <cell r="W181">
            <v>0</v>
          </cell>
        </row>
        <row r="182">
          <cell r="B182" t="str">
            <v>SC GroupFX/MM</v>
          </cell>
          <cell r="C182" t="str">
            <v>FX/MM</v>
          </cell>
          <cell r="D182" t="str">
            <v>SC Group</v>
          </cell>
          <cell r="E182" t="str">
            <v>Card Operations</v>
          </cell>
          <cell r="F182" t="str">
            <v>Customer - Wholesale</v>
          </cell>
          <cell r="G182" t="str">
            <v>FX Trading</v>
          </cell>
          <cell r="H182" t="str">
            <v>0</v>
          </cell>
          <cell r="I182" t="str">
            <v>0</v>
          </cell>
          <cell r="J182" t="str">
            <v>0</v>
          </cell>
          <cell r="K182" t="str">
            <v>0</v>
          </cell>
          <cell r="L182" t="str">
            <v>0</v>
          </cell>
          <cell r="M182" t="str">
            <v>0</v>
          </cell>
          <cell r="N182" t="str">
            <v>0</v>
          </cell>
          <cell r="O182" t="str">
            <v>0</v>
          </cell>
          <cell r="P182" t="str">
            <v>0</v>
          </cell>
          <cell r="Q182" t="str">
            <v>0</v>
          </cell>
          <cell r="R182" t="str">
            <v>0</v>
          </cell>
          <cell r="S182" t="str">
            <v>0</v>
          </cell>
          <cell r="T182" t="str">
            <v>0</v>
          </cell>
          <cell r="U182" t="str">
            <v>0</v>
          </cell>
          <cell r="V182">
            <v>0</v>
          </cell>
          <cell r="W182">
            <v>0</v>
          </cell>
        </row>
        <row r="183">
          <cell r="B183" t="str">
            <v>SC GroupFI</v>
          </cell>
          <cell r="C183" t="str">
            <v>FI</v>
          </cell>
          <cell r="D183" t="str">
            <v>SC Group</v>
          </cell>
          <cell r="E183" t="str">
            <v>Card Operations</v>
          </cell>
          <cell r="F183" t="str">
            <v>Customer - Wholesale</v>
          </cell>
          <cell r="G183" t="str">
            <v>Fixed Income</v>
          </cell>
          <cell r="H183" t="str">
            <v>0</v>
          </cell>
          <cell r="I183" t="str">
            <v>0</v>
          </cell>
          <cell r="J183" t="str">
            <v>0</v>
          </cell>
          <cell r="K183" t="str">
            <v>0</v>
          </cell>
          <cell r="L183" t="str">
            <v>0</v>
          </cell>
          <cell r="M183" t="str">
            <v>0</v>
          </cell>
          <cell r="N183" t="str">
            <v>0</v>
          </cell>
          <cell r="O183" t="str">
            <v>0</v>
          </cell>
          <cell r="P183" t="str">
            <v>0</v>
          </cell>
          <cell r="Q183" t="str">
            <v>0</v>
          </cell>
          <cell r="R183" t="str">
            <v>0</v>
          </cell>
          <cell r="S183" t="str">
            <v>0</v>
          </cell>
          <cell r="T183" t="str">
            <v>0</v>
          </cell>
          <cell r="U183" t="str">
            <v>0</v>
          </cell>
          <cell r="V183">
            <v>0</v>
          </cell>
          <cell r="W183">
            <v>0</v>
          </cell>
        </row>
        <row r="184">
          <cell r="B184" t="str">
            <v>SC GroupFX/MM</v>
          </cell>
          <cell r="C184" t="str">
            <v>FX/MM</v>
          </cell>
          <cell r="D184" t="str">
            <v>SC Group</v>
          </cell>
          <cell r="E184" t="str">
            <v>Card Operations</v>
          </cell>
          <cell r="F184" t="str">
            <v>Customer - Wholesale</v>
          </cell>
          <cell r="G184" t="str">
            <v>ALM</v>
          </cell>
          <cell r="H184" t="str">
            <v>0</v>
          </cell>
          <cell r="I184" t="str">
            <v>0</v>
          </cell>
          <cell r="J184" t="str">
            <v>0</v>
          </cell>
          <cell r="K184" t="str">
            <v>0</v>
          </cell>
          <cell r="L184" t="str">
            <v>0</v>
          </cell>
          <cell r="M184" t="str">
            <v>0</v>
          </cell>
          <cell r="N184" t="str">
            <v>0</v>
          </cell>
          <cell r="O184" t="str">
            <v>0</v>
          </cell>
          <cell r="P184" t="str">
            <v>0</v>
          </cell>
          <cell r="Q184" t="str">
            <v>0</v>
          </cell>
          <cell r="R184" t="str">
            <v>0</v>
          </cell>
          <cell r="S184" t="str">
            <v>0</v>
          </cell>
          <cell r="T184" t="str">
            <v>0</v>
          </cell>
          <cell r="U184" t="str">
            <v>0</v>
          </cell>
          <cell r="V184">
            <v>0</v>
          </cell>
          <cell r="W184">
            <v>0</v>
          </cell>
        </row>
        <row r="185">
          <cell r="B185" t="str">
            <v>SC GroupSEF</v>
          </cell>
          <cell r="C185" t="str">
            <v>SEF</v>
          </cell>
          <cell r="D185" t="str">
            <v>SC Group</v>
          </cell>
          <cell r="E185" t="str">
            <v>Card Operations</v>
          </cell>
          <cell r="F185" t="str">
            <v>Customer - Wholesale</v>
          </cell>
          <cell r="G185" t="str">
            <v>Structured Trade</v>
          </cell>
          <cell r="H185" t="str">
            <v>0</v>
          </cell>
          <cell r="I185" t="str">
            <v>0</v>
          </cell>
          <cell r="J185" t="str">
            <v>0</v>
          </cell>
          <cell r="K185" t="str">
            <v>0</v>
          </cell>
          <cell r="L185" t="str">
            <v>0</v>
          </cell>
          <cell r="M185" t="str">
            <v>0</v>
          </cell>
          <cell r="N185" t="str">
            <v>0</v>
          </cell>
          <cell r="O185" t="str">
            <v>0</v>
          </cell>
          <cell r="P185" t="str">
            <v>0</v>
          </cell>
          <cell r="Q185" t="str">
            <v>0</v>
          </cell>
          <cell r="R185" t="str">
            <v>0</v>
          </cell>
          <cell r="S185" t="str">
            <v>0</v>
          </cell>
          <cell r="T185" t="str">
            <v>0</v>
          </cell>
          <cell r="U185" t="str">
            <v>0</v>
          </cell>
          <cell r="V185">
            <v>0</v>
          </cell>
          <cell r="W185">
            <v>0</v>
          </cell>
        </row>
        <row r="186">
          <cell r="B186" t="str">
            <v>SC GroupSME</v>
          </cell>
          <cell r="C186" t="str">
            <v>SME</v>
          </cell>
          <cell r="D186" t="str">
            <v>SC Group</v>
          </cell>
          <cell r="E186" t="str">
            <v>Card Operations</v>
          </cell>
          <cell r="F186" t="str">
            <v>SME</v>
          </cell>
          <cell r="G186" t="str">
            <v>Product</v>
          </cell>
          <cell r="H186">
            <v>1.6367671147409166</v>
          </cell>
          <cell r="I186">
            <v>-2.1209162392941372</v>
          </cell>
          <cell r="J186">
            <v>0.63963482270060601</v>
          </cell>
          <cell r="K186">
            <v>3.6531157149604381</v>
          </cell>
          <cell r="L186">
            <v>5.4164996884174474</v>
          </cell>
          <cell r="M186">
            <v>8.1030056771831873</v>
          </cell>
          <cell r="N186">
            <v>9.8081996731351548</v>
          </cell>
          <cell r="O186">
            <v>11.843367723601887</v>
          </cell>
          <cell r="P186">
            <v>13.509153395149855</v>
          </cell>
          <cell r="Q186">
            <v>16.272083158005209</v>
          </cell>
          <cell r="R186">
            <v>19.133850073901751</v>
          </cell>
          <cell r="S186">
            <v>20.589374127765662</v>
          </cell>
          <cell r="T186">
            <v>22.213976908365044</v>
          </cell>
          <cell r="U186" t="str">
            <v>0</v>
          </cell>
          <cell r="V186">
            <v>25.372120557436297</v>
          </cell>
          <cell r="W186">
            <v>25.372120557436297</v>
          </cell>
        </row>
        <row r="187">
          <cell r="B187" t="str">
            <v>SC GroupTotal</v>
          </cell>
          <cell r="C187" t="str">
            <v>Total</v>
          </cell>
          <cell r="D187" t="str">
            <v>SC Group</v>
          </cell>
          <cell r="E187" t="str">
            <v>Card Operations</v>
          </cell>
          <cell r="F187" t="str">
            <v>Customer</v>
          </cell>
          <cell r="G187" t="str">
            <v>Product</v>
          </cell>
          <cell r="H187">
            <v>739.6455978979933</v>
          </cell>
          <cell r="I187">
            <v>98.60049078257569</v>
          </cell>
          <cell r="J187">
            <v>256.71786127257167</v>
          </cell>
          <cell r="K187">
            <v>332.4457765081163</v>
          </cell>
          <cell r="L187">
            <v>454.81178457931361</v>
          </cell>
          <cell r="M187">
            <v>557.40873981248399</v>
          </cell>
          <cell r="N187">
            <v>631.5766172842865</v>
          </cell>
          <cell r="O187">
            <v>697.44788101759571</v>
          </cell>
          <cell r="P187">
            <v>723.16500518098451</v>
          </cell>
          <cell r="Q187">
            <v>884.76670812467989</v>
          </cell>
          <cell r="R187">
            <v>1021.4300649250413</v>
          </cell>
          <cell r="S187">
            <v>1069.9915574259089</v>
          </cell>
          <cell r="T187">
            <v>1181.8061826412313</v>
          </cell>
          <cell r="U187" t="str">
            <v>0</v>
          </cell>
          <cell r="V187">
            <v>1866.9252831799965</v>
          </cell>
          <cell r="W187">
            <v>1866.9252831799965</v>
          </cell>
        </row>
        <row r="188">
          <cell r="B188" t="str">
            <v>SC GroupCCPL</v>
          </cell>
          <cell r="C188" t="str">
            <v>CCPL</v>
          </cell>
          <cell r="D188" t="str">
            <v>SC Group</v>
          </cell>
          <cell r="E188" t="str">
            <v>Compliance, Audit &amp; OR</v>
          </cell>
          <cell r="F188" t="str">
            <v>Mass Mkt &amp; Priority Banking</v>
          </cell>
          <cell r="G188" t="str">
            <v>Unsecured Lending</v>
          </cell>
          <cell r="H188">
            <v>130.63376671717506</v>
          </cell>
          <cell r="I188">
            <v>3.3364626949700575</v>
          </cell>
          <cell r="J188">
            <v>6.0819248814426974</v>
          </cell>
          <cell r="K188">
            <v>9.3424075998651936</v>
          </cell>
          <cell r="L188">
            <v>13.546304337753352</v>
          </cell>
          <cell r="M188">
            <v>16.448893928342422</v>
          </cell>
          <cell r="N188">
            <v>18.650881329265857</v>
          </cell>
          <cell r="O188">
            <v>20.50607316649721</v>
          </cell>
          <cell r="P188">
            <v>21.104103252892674</v>
          </cell>
          <cell r="Q188">
            <v>24.118354708000112</v>
          </cell>
          <cell r="R188">
            <v>27.326990492777643</v>
          </cell>
          <cell r="S188">
            <v>31.292876904516845</v>
          </cell>
          <cell r="T188">
            <v>35.923481573959855</v>
          </cell>
          <cell r="U188" t="str">
            <v>0</v>
          </cell>
          <cell r="V188">
            <v>30.957659526291561</v>
          </cell>
          <cell r="W188">
            <v>30.957659526291561</v>
          </cell>
        </row>
        <row r="189">
          <cell r="B189" t="str">
            <v>SC GroupM &amp; AL</v>
          </cell>
          <cell r="C189" t="str">
            <v>M &amp; AL</v>
          </cell>
          <cell r="D189" t="str">
            <v>SC Group</v>
          </cell>
          <cell r="E189" t="str">
            <v>Compliance, Audit &amp; OR</v>
          </cell>
          <cell r="F189" t="str">
            <v>Mass Mkt &amp; Priority Banking</v>
          </cell>
          <cell r="G189" t="str">
            <v>Secured Lending</v>
          </cell>
          <cell r="H189">
            <v>16.88175484997894</v>
          </cell>
          <cell r="I189">
            <v>2.9639431815210129</v>
          </cell>
          <cell r="J189">
            <v>5.6986396294099508</v>
          </cell>
          <cell r="K189">
            <v>8.2899785101963541</v>
          </cell>
          <cell r="L189">
            <v>11.144264129991184</v>
          </cell>
          <cell r="M189">
            <v>13.881711370165453</v>
          </cell>
          <cell r="N189">
            <v>16.882057615661015</v>
          </cell>
          <cell r="O189">
            <v>18.13967627224724</v>
          </cell>
          <cell r="P189">
            <v>20.679508000628253</v>
          </cell>
          <cell r="Q189">
            <v>23.318993671131754</v>
          </cell>
          <cell r="R189">
            <v>25.74826233813635</v>
          </cell>
          <cell r="S189">
            <v>27.743074063086457</v>
          </cell>
          <cell r="T189">
            <v>30.014750345015202</v>
          </cell>
          <cell r="U189" t="str">
            <v>0</v>
          </cell>
          <cell r="V189">
            <v>27.386391684238934</v>
          </cell>
          <cell r="W189">
            <v>27.386391684238934</v>
          </cell>
        </row>
        <row r="190">
          <cell r="B190" t="str">
            <v>SC GroupWM</v>
          </cell>
          <cell r="C190" t="str">
            <v>WM</v>
          </cell>
          <cell r="D190" t="str">
            <v>SC Group</v>
          </cell>
          <cell r="E190" t="str">
            <v>Compliance, Audit &amp; OR</v>
          </cell>
          <cell r="F190" t="str">
            <v>Mass Mkt &amp; Priority Banking</v>
          </cell>
          <cell r="G190" t="str">
            <v>Account Management Services</v>
          </cell>
          <cell r="H190">
            <v>1029.0495687605569</v>
          </cell>
          <cell r="I190">
            <v>88.379049035999856</v>
          </cell>
          <cell r="J190">
            <v>156.75336209129202</v>
          </cell>
          <cell r="K190">
            <v>242.20560762573865</v>
          </cell>
          <cell r="L190">
            <v>341.66371314044318</v>
          </cell>
          <cell r="M190">
            <v>425.56078585442725</v>
          </cell>
          <cell r="N190">
            <v>498.40065205213347</v>
          </cell>
          <cell r="O190">
            <v>566.56443290904656</v>
          </cell>
          <cell r="P190">
            <v>613.66854752058896</v>
          </cell>
          <cell r="Q190">
            <v>698.9251175211931</v>
          </cell>
          <cell r="R190">
            <v>781.54132513296508</v>
          </cell>
          <cell r="S190">
            <v>886.97100883397172</v>
          </cell>
          <cell r="T190">
            <v>999.31817295147334</v>
          </cell>
          <cell r="U190" t="str">
            <v>0</v>
          </cell>
          <cell r="V190">
            <v>892.58385635541231</v>
          </cell>
          <cell r="W190">
            <v>892.58385635541231</v>
          </cell>
        </row>
        <row r="191">
          <cell r="B191" t="str">
            <v>SC GroupWM</v>
          </cell>
          <cell r="C191" t="str">
            <v>WM</v>
          </cell>
          <cell r="D191" t="str">
            <v>SC Group</v>
          </cell>
          <cell r="E191" t="str">
            <v>Compliance, Audit &amp; OR</v>
          </cell>
          <cell r="F191" t="str">
            <v>Mass Mkt &amp; Priority Banking</v>
          </cell>
          <cell r="G191" t="str">
            <v>Trade Products</v>
          </cell>
          <cell r="H191">
            <v>0.33585781156923911</v>
          </cell>
          <cell r="I191" t="str">
            <v>0</v>
          </cell>
          <cell r="J191" t="str">
            <v>0</v>
          </cell>
          <cell r="K191" t="str">
            <v>0</v>
          </cell>
          <cell r="L191" t="str">
            <v>0</v>
          </cell>
          <cell r="M191" t="str">
            <v>0</v>
          </cell>
          <cell r="N191" t="str">
            <v>0</v>
          </cell>
          <cell r="O191" t="str">
            <v>0</v>
          </cell>
          <cell r="P191" t="str">
            <v>0</v>
          </cell>
          <cell r="Q191" t="str">
            <v>0</v>
          </cell>
          <cell r="R191" t="str">
            <v>0</v>
          </cell>
          <cell r="S191" t="str">
            <v>0</v>
          </cell>
          <cell r="T191" t="str">
            <v>0</v>
          </cell>
          <cell r="U191" t="str">
            <v>0</v>
          </cell>
          <cell r="V191" t="str">
            <v>0</v>
          </cell>
          <cell r="W191" t="str">
            <v>0</v>
          </cell>
        </row>
        <row r="192">
          <cell r="B192" t="str">
            <v>SC GroupWM</v>
          </cell>
          <cell r="C192" t="str">
            <v>WM</v>
          </cell>
          <cell r="D192" t="str">
            <v>SC Group</v>
          </cell>
          <cell r="E192" t="str">
            <v>Compliance, Audit &amp; OR</v>
          </cell>
          <cell r="F192" t="str">
            <v>Mass Mkt &amp; Priority Banking</v>
          </cell>
          <cell r="G192" t="str">
            <v>Treasury Products</v>
          </cell>
          <cell r="H192">
            <v>23.99171620685534</v>
          </cell>
          <cell r="I192" t="str">
            <v>0</v>
          </cell>
          <cell r="J192" t="str">
            <v>0</v>
          </cell>
          <cell r="K192" t="str">
            <v>0</v>
          </cell>
          <cell r="L192" t="str">
            <v>0</v>
          </cell>
          <cell r="M192" t="str">
            <v>0</v>
          </cell>
          <cell r="N192" t="str">
            <v>0</v>
          </cell>
          <cell r="O192" t="str">
            <v>0</v>
          </cell>
          <cell r="P192" t="str">
            <v>0</v>
          </cell>
          <cell r="Q192" t="str">
            <v>0</v>
          </cell>
          <cell r="R192" t="str">
            <v>0</v>
          </cell>
          <cell r="S192" t="str">
            <v>0</v>
          </cell>
          <cell r="T192" t="str">
            <v>0</v>
          </cell>
          <cell r="U192" t="str">
            <v>0</v>
          </cell>
          <cell r="V192">
            <v>0</v>
          </cell>
          <cell r="W192">
            <v>0</v>
          </cell>
        </row>
        <row r="193">
          <cell r="B193" t="str">
            <v>SC GroupWM</v>
          </cell>
          <cell r="C193" t="str">
            <v>WM</v>
          </cell>
          <cell r="D193" t="str">
            <v>SC Group</v>
          </cell>
          <cell r="E193" t="str">
            <v>Compliance, Audit &amp; OR</v>
          </cell>
          <cell r="F193" t="str">
            <v>Mass Mkt &amp; Priority Banking</v>
          </cell>
          <cell r="G193" t="str">
            <v>Investment Services</v>
          </cell>
          <cell r="H193" t="str">
            <v>0</v>
          </cell>
          <cell r="I193" t="str">
            <v>0</v>
          </cell>
          <cell r="J193" t="str">
            <v>0</v>
          </cell>
          <cell r="K193" t="str">
            <v>0</v>
          </cell>
          <cell r="L193" t="str">
            <v>0</v>
          </cell>
          <cell r="M193" t="str">
            <v>0</v>
          </cell>
          <cell r="N193" t="str">
            <v>0</v>
          </cell>
          <cell r="O193" t="str">
            <v>0</v>
          </cell>
          <cell r="P193" t="str">
            <v>0</v>
          </cell>
          <cell r="Q193" t="str">
            <v>0</v>
          </cell>
          <cell r="R193" t="str">
            <v>0</v>
          </cell>
          <cell r="S193" t="str">
            <v>0</v>
          </cell>
          <cell r="T193" t="str">
            <v>0</v>
          </cell>
          <cell r="U193" t="str">
            <v>0</v>
          </cell>
          <cell r="V193" t="str">
            <v>0</v>
          </cell>
          <cell r="W193" t="str">
            <v>0</v>
          </cell>
        </row>
        <row r="194">
          <cell r="B194" t="str">
            <v>SC GroupOthCB</v>
          </cell>
          <cell r="C194" t="str">
            <v>OthCB</v>
          </cell>
          <cell r="D194" t="str">
            <v>SC Group</v>
          </cell>
          <cell r="E194" t="str">
            <v>Compliance, Audit &amp; OR</v>
          </cell>
          <cell r="F194" t="str">
            <v>Mass Mkt &amp; Priority Banking</v>
          </cell>
          <cell r="G194" t="str">
            <v>Other Products</v>
          </cell>
          <cell r="H194" t="str">
            <v>0</v>
          </cell>
          <cell r="I194" t="str">
            <v>0</v>
          </cell>
          <cell r="J194" t="str">
            <v>0</v>
          </cell>
          <cell r="K194" t="str">
            <v>0</v>
          </cell>
          <cell r="L194" t="str">
            <v>0</v>
          </cell>
          <cell r="M194" t="str">
            <v>0</v>
          </cell>
          <cell r="N194" t="str">
            <v>0</v>
          </cell>
          <cell r="O194" t="str">
            <v>0</v>
          </cell>
          <cell r="P194" t="str">
            <v>0</v>
          </cell>
          <cell r="Q194" t="str">
            <v>0</v>
          </cell>
          <cell r="R194" t="str">
            <v>0</v>
          </cell>
          <cell r="S194" t="str">
            <v>0</v>
          </cell>
          <cell r="T194" t="str">
            <v>0</v>
          </cell>
          <cell r="U194" t="str">
            <v>0</v>
          </cell>
          <cell r="V194">
            <v>0</v>
          </cell>
          <cell r="W194">
            <v>0</v>
          </cell>
        </row>
        <row r="195">
          <cell r="B195" t="str">
            <v>SC GroupCROps</v>
          </cell>
          <cell r="C195" t="str">
            <v>CROps</v>
          </cell>
          <cell r="D195" t="str">
            <v>SC Group</v>
          </cell>
          <cell r="E195" t="str">
            <v>Compliance, Audit &amp; OR</v>
          </cell>
          <cell r="F195" t="str">
            <v>Customer - Wholesale</v>
          </cell>
          <cell r="G195" t="str">
            <v>Corporate and Inst Lending</v>
          </cell>
          <cell r="H195">
            <v>131.16124425240338</v>
          </cell>
          <cell r="I195">
            <v>29.512334312359989</v>
          </cell>
          <cell r="J195">
            <v>54.17671490996544</v>
          </cell>
          <cell r="K195">
            <v>80.096499961764323</v>
          </cell>
          <cell r="L195">
            <v>142.0458736918431</v>
          </cell>
          <cell r="M195">
            <v>177.14707185448862</v>
          </cell>
          <cell r="N195">
            <v>209.55206661909205</v>
          </cell>
          <cell r="O195">
            <v>238.33362181513533</v>
          </cell>
          <cell r="P195">
            <v>266.64835052151403</v>
          </cell>
          <cell r="Q195">
            <v>310.75141460763729</v>
          </cell>
          <cell r="R195">
            <v>343.24379839110321</v>
          </cell>
          <cell r="S195">
            <v>387.53380633842499</v>
          </cell>
          <cell r="T195">
            <v>430.39600551374861</v>
          </cell>
          <cell r="U195" t="str">
            <v>0</v>
          </cell>
          <cell r="V195">
            <v>285.86682642428457</v>
          </cell>
          <cell r="W195">
            <v>285.86682642428457</v>
          </cell>
        </row>
        <row r="196">
          <cell r="B196" t="str">
            <v>SC GroupCash</v>
          </cell>
          <cell r="C196" t="str">
            <v>Cash</v>
          </cell>
          <cell r="D196" t="str">
            <v>SC Group</v>
          </cell>
          <cell r="E196" t="str">
            <v>Compliance, Audit &amp; OR</v>
          </cell>
          <cell r="F196" t="str">
            <v>Customer - Wholesale</v>
          </cell>
          <cell r="G196" t="str">
            <v>Cash Management and Payments</v>
          </cell>
          <cell r="H196">
            <v>720.35892819027424</v>
          </cell>
          <cell r="I196">
            <v>90.587133210572262</v>
          </cell>
          <cell r="J196">
            <v>159.12465581711839</v>
          </cell>
          <cell r="K196">
            <v>246.39373141623906</v>
          </cell>
          <cell r="L196">
            <v>354.73799894251727</v>
          </cell>
          <cell r="M196">
            <v>440.12601033409527</v>
          </cell>
          <cell r="N196">
            <v>505.86156909250076</v>
          </cell>
          <cell r="O196">
            <v>573.87809907132089</v>
          </cell>
          <cell r="P196">
            <v>603.88397563609021</v>
          </cell>
          <cell r="Q196">
            <v>693.50052334754355</v>
          </cell>
          <cell r="R196">
            <v>775.07634013284257</v>
          </cell>
          <cell r="S196">
            <v>898.05692629770601</v>
          </cell>
          <cell r="T196">
            <v>1019.1710699127817</v>
          </cell>
          <cell r="U196" t="str">
            <v>0</v>
          </cell>
          <cell r="V196">
            <v>904.96678424496429</v>
          </cell>
          <cell r="W196">
            <v>904.96678424496429</v>
          </cell>
        </row>
        <row r="197">
          <cell r="B197" t="str">
            <v>SC GroupTrade</v>
          </cell>
          <cell r="C197" t="str">
            <v>Trade</v>
          </cell>
          <cell r="D197" t="str">
            <v>SC Group</v>
          </cell>
          <cell r="E197" t="str">
            <v>Compliance, Audit &amp; OR</v>
          </cell>
          <cell r="F197" t="str">
            <v>Customer - Wholesale</v>
          </cell>
          <cell r="G197" t="str">
            <v>Trade Finance</v>
          </cell>
          <cell r="H197">
            <v>17.474799927636695</v>
          </cell>
          <cell r="I197" t="str">
            <v>0</v>
          </cell>
          <cell r="J197" t="str">
            <v>0</v>
          </cell>
          <cell r="K197" t="str">
            <v>0</v>
          </cell>
          <cell r="L197">
            <v>1.593849200908994</v>
          </cell>
          <cell r="M197">
            <v>1.9799074295892976</v>
          </cell>
          <cell r="N197">
            <v>2.3477882803819585</v>
          </cell>
          <cell r="O197">
            <v>2.8174849803190387</v>
          </cell>
          <cell r="P197">
            <v>3.3882972814270529</v>
          </cell>
          <cell r="Q197">
            <v>4.0508616999349965</v>
          </cell>
          <cell r="R197">
            <v>4.4738171941128169</v>
          </cell>
          <cell r="S197">
            <v>4.8750351063177275</v>
          </cell>
          <cell r="T197">
            <v>5.3795567853951001</v>
          </cell>
          <cell r="U197" t="str">
            <v>0</v>
          </cell>
          <cell r="V197">
            <v>0</v>
          </cell>
          <cell r="W197">
            <v>0</v>
          </cell>
        </row>
        <row r="198">
          <cell r="B198" t="str">
            <v>SC GroupTrade</v>
          </cell>
          <cell r="C198" t="str">
            <v>Trade</v>
          </cell>
          <cell r="D198" t="str">
            <v>SC Group</v>
          </cell>
          <cell r="E198" t="str">
            <v>Compliance, Audit &amp; OR</v>
          </cell>
          <cell r="F198" t="str">
            <v>Customer - Wholesale</v>
          </cell>
          <cell r="G198" t="str">
            <v>Trade Contingents</v>
          </cell>
          <cell r="H198">
            <v>1.7374590144674251</v>
          </cell>
          <cell r="I198">
            <v>4.4216039939611942E-3</v>
          </cell>
          <cell r="J198">
            <v>1.4226386865251222E-2</v>
          </cell>
          <cell r="K198">
            <v>1.2450521672314084E-2</v>
          </cell>
          <cell r="L198">
            <v>0.6727410236943312</v>
          </cell>
          <cell r="M198">
            <v>0.83572664362627891</v>
          </cell>
          <cell r="N198">
            <v>0.99252745024413336</v>
          </cell>
          <cell r="O198">
            <v>1.1913574592337846</v>
          </cell>
          <cell r="P198">
            <v>1.4343698680671575</v>
          </cell>
          <cell r="Q198">
            <v>1.7132008769633758</v>
          </cell>
          <cell r="R198">
            <v>1.8908981067071431</v>
          </cell>
          <cell r="S198">
            <v>2.0573362074953039</v>
          </cell>
          <cell r="T198">
            <v>2.272446348650714</v>
          </cell>
          <cell r="U198" t="str">
            <v>0</v>
          </cell>
          <cell r="V198">
            <v>3.3193826315572508E-2</v>
          </cell>
          <cell r="W198">
            <v>3.3193826315572508E-2</v>
          </cell>
        </row>
        <row r="199">
          <cell r="B199" t="str">
            <v>SC GroupTrade</v>
          </cell>
          <cell r="C199" t="str">
            <v>Trade</v>
          </cell>
          <cell r="D199" t="str">
            <v>SC Group</v>
          </cell>
          <cell r="E199" t="str">
            <v>Compliance, Audit &amp; OR</v>
          </cell>
          <cell r="F199" t="str">
            <v>Customer - Wholesale</v>
          </cell>
          <cell r="G199" t="str">
            <v>Trade Transactional</v>
          </cell>
          <cell r="H199" t="str">
            <v>0</v>
          </cell>
          <cell r="I199" t="str">
            <v>0</v>
          </cell>
          <cell r="J199" t="str">
            <v>0</v>
          </cell>
          <cell r="K199" t="str">
            <v>0</v>
          </cell>
          <cell r="L199" t="str">
            <v>0</v>
          </cell>
          <cell r="M199" t="str">
            <v>0</v>
          </cell>
          <cell r="N199" t="str">
            <v>0</v>
          </cell>
          <cell r="O199" t="str">
            <v>0</v>
          </cell>
          <cell r="P199" t="str">
            <v>0</v>
          </cell>
          <cell r="Q199" t="str">
            <v>0</v>
          </cell>
          <cell r="R199" t="str">
            <v>0</v>
          </cell>
          <cell r="S199" t="str">
            <v>0</v>
          </cell>
          <cell r="T199" t="str">
            <v>0</v>
          </cell>
          <cell r="U199" t="str">
            <v>0</v>
          </cell>
          <cell r="V199">
            <v>0</v>
          </cell>
          <cell r="W199">
            <v>0</v>
          </cell>
        </row>
        <row r="200">
          <cell r="B200" t="str">
            <v>SC GroupTrade</v>
          </cell>
          <cell r="C200" t="str">
            <v>Trade</v>
          </cell>
          <cell r="D200" t="str">
            <v>SC Group</v>
          </cell>
          <cell r="E200" t="str">
            <v>Compliance, Audit &amp; OR</v>
          </cell>
          <cell r="F200" t="str">
            <v>Customer - Wholesale</v>
          </cell>
          <cell r="G200" t="str">
            <v>Trade Other</v>
          </cell>
          <cell r="H200" t="str">
            <v>0</v>
          </cell>
          <cell r="I200" t="str">
            <v>0</v>
          </cell>
          <cell r="J200" t="str">
            <v>0</v>
          </cell>
          <cell r="K200" t="str">
            <v>0</v>
          </cell>
          <cell r="L200" t="str">
            <v>0</v>
          </cell>
          <cell r="M200" t="str">
            <v>0</v>
          </cell>
          <cell r="N200" t="str">
            <v>0</v>
          </cell>
          <cell r="O200" t="str">
            <v>0</v>
          </cell>
          <cell r="P200" t="str">
            <v>0</v>
          </cell>
          <cell r="Q200" t="str">
            <v>0</v>
          </cell>
          <cell r="R200" t="str">
            <v>0</v>
          </cell>
          <cell r="S200" t="str">
            <v>0</v>
          </cell>
          <cell r="T200" t="str">
            <v>0</v>
          </cell>
          <cell r="U200" t="str">
            <v>0</v>
          </cell>
          <cell r="V200">
            <v>0</v>
          </cell>
          <cell r="W200">
            <v>0</v>
          </cell>
        </row>
        <row r="201">
          <cell r="B201" t="str">
            <v>SC GroupFX/MM</v>
          </cell>
          <cell r="C201" t="str">
            <v>FX/MM</v>
          </cell>
          <cell r="D201" t="str">
            <v>SC Group</v>
          </cell>
          <cell r="E201" t="str">
            <v>Compliance, Audit &amp; OR</v>
          </cell>
          <cell r="F201" t="str">
            <v>Customer - Wholesale</v>
          </cell>
          <cell r="G201" t="str">
            <v>FX Sales</v>
          </cell>
          <cell r="H201" t="str">
            <v>0</v>
          </cell>
          <cell r="I201">
            <v>6.3299505158097791</v>
          </cell>
          <cell r="J201">
            <v>12.042435886726254</v>
          </cell>
          <cell r="K201">
            <v>18.513740979617683</v>
          </cell>
          <cell r="L201">
            <v>31.878249925479416</v>
          </cell>
          <cell r="M201">
            <v>39.599721124034183</v>
          </cell>
          <cell r="N201">
            <v>46.939662807362197</v>
          </cell>
          <cell r="O201">
            <v>56.333763605360872</v>
          </cell>
          <cell r="P201">
            <v>67.765945628541061</v>
          </cell>
          <cell r="Q201">
            <v>81.017233998699936</v>
          </cell>
          <cell r="R201">
            <v>89.460552081359367</v>
          </cell>
          <cell r="S201">
            <v>97.504574100267178</v>
          </cell>
          <cell r="T201">
            <v>107.59540839580683</v>
          </cell>
          <cell r="U201" t="str">
            <v>0</v>
          </cell>
          <cell r="V201">
            <v>0.99603875311431034</v>
          </cell>
          <cell r="W201">
            <v>0.99603875311431034</v>
          </cell>
        </row>
        <row r="202">
          <cell r="B202" t="str">
            <v>SC GroupFX/MM</v>
          </cell>
          <cell r="C202" t="str">
            <v>FX/MM</v>
          </cell>
          <cell r="D202" t="str">
            <v>SC Group</v>
          </cell>
          <cell r="E202" t="str">
            <v>Compliance, Audit &amp; OR</v>
          </cell>
          <cell r="F202" t="str">
            <v>Customer - Wholesale</v>
          </cell>
          <cell r="G202" t="str">
            <v>FX Trading</v>
          </cell>
          <cell r="H202" t="str">
            <v>0</v>
          </cell>
          <cell r="I202">
            <v>1.586753094259594</v>
          </cell>
          <cell r="J202">
            <v>3.0187238206618328</v>
          </cell>
          <cell r="K202">
            <v>4.6409108116022697</v>
          </cell>
          <cell r="L202" t="str">
            <v>0</v>
          </cell>
          <cell r="M202" t="str">
            <v>0</v>
          </cell>
          <cell r="N202" t="str">
            <v>0</v>
          </cell>
          <cell r="O202" t="str">
            <v>0</v>
          </cell>
          <cell r="P202" t="str">
            <v>0</v>
          </cell>
          <cell r="Q202" t="str">
            <v>0</v>
          </cell>
          <cell r="R202" t="str">
            <v>0</v>
          </cell>
          <cell r="S202" t="str">
            <v>0</v>
          </cell>
          <cell r="T202" t="str">
            <v>0</v>
          </cell>
          <cell r="U202" t="str">
            <v>0</v>
          </cell>
          <cell r="V202">
            <v>0.24968087342218531</v>
          </cell>
          <cell r="W202">
            <v>0.24968087342218531</v>
          </cell>
        </row>
        <row r="203">
          <cell r="B203" t="str">
            <v>SC GroupFI</v>
          </cell>
          <cell r="C203" t="str">
            <v>FI</v>
          </cell>
          <cell r="D203" t="str">
            <v>SC Group</v>
          </cell>
          <cell r="E203" t="str">
            <v>Compliance, Audit &amp; OR</v>
          </cell>
          <cell r="F203" t="str">
            <v>Customer - Wholesale</v>
          </cell>
          <cell r="G203" t="str">
            <v>Fixed Income</v>
          </cell>
          <cell r="H203" t="str">
            <v>0</v>
          </cell>
          <cell r="I203" t="str">
            <v>0</v>
          </cell>
          <cell r="J203" t="str">
            <v>0</v>
          </cell>
          <cell r="K203" t="str">
            <v>0</v>
          </cell>
          <cell r="L203" t="str">
            <v>0</v>
          </cell>
          <cell r="M203" t="str">
            <v>0</v>
          </cell>
          <cell r="N203" t="str">
            <v>0</v>
          </cell>
          <cell r="O203" t="str">
            <v>0</v>
          </cell>
          <cell r="P203" t="str">
            <v>0</v>
          </cell>
          <cell r="Q203" t="str">
            <v>0</v>
          </cell>
          <cell r="R203" t="str">
            <v>0</v>
          </cell>
          <cell r="S203" t="str">
            <v>0</v>
          </cell>
          <cell r="T203" t="str">
            <v>0</v>
          </cell>
          <cell r="U203" t="str">
            <v>0</v>
          </cell>
          <cell r="V203">
            <v>0</v>
          </cell>
          <cell r="W203">
            <v>0</v>
          </cell>
        </row>
        <row r="204">
          <cell r="B204" t="str">
            <v>SC GroupFX/MM</v>
          </cell>
          <cell r="C204" t="str">
            <v>FX/MM</v>
          </cell>
          <cell r="D204" t="str">
            <v>SC Group</v>
          </cell>
          <cell r="E204" t="str">
            <v>Compliance, Audit &amp; OR</v>
          </cell>
          <cell r="F204" t="str">
            <v>Customer - Wholesale</v>
          </cell>
          <cell r="G204" t="str">
            <v>ALM</v>
          </cell>
          <cell r="H204" t="str">
            <v>0</v>
          </cell>
          <cell r="I204">
            <v>7.0124249649536861</v>
          </cell>
          <cell r="J204">
            <v>13.340811723570061</v>
          </cell>
          <cell r="K204">
            <v>20.509831651274602</v>
          </cell>
          <cell r="L204" t="str">
            <v>0</v>
          </cell>
          <cell r="M204" t="str">
            <v>0</v>
          </cell>
          <cell r="N204" t="str">
            <v>0</v>
          </cell>
          <cell r="O204" t="str">
            <v>0</v>
          </cell>
          <cell r="P204" t="str">
            <v>0</v>
          </cell>
          <cell r="Q204" t="str">
            <v>0</v>
          </cell>
          <cell r="R204" t="str">
            <v>0</v>
          </cell>
          <cell r="S204" t="str">
            <v>0</v>
          </cell>
          <cell r="T204" t="str">
            <v>0</v>
          </cell>
          <cell r="U204" t="str">
            <v>0</v>
          </cell>
          <cell r="V204">
            <v>1.1034283760915942</v>
          </cell>
          <cell r="W204">
            <v>1.1034283760915942</v>
          </cell>
        </row>
        <row r="205">
          <cell r="B205" t="str">
            <v>SC GroupSEF</v>
          </cell>
          <cell r="C205" t="str">
            <v>SEF</v>
          </cell>
          <cell r="D205" t="str">
            <v>SC Group</v>
          </cell>
          <cell r="E205" t="str">
            <v>Compliance, Audit &amp; OR</v>
          </cell>
          <cell r="F205" t="str">
            <v>Customer - Wholesale</v>
          </cell>
          <cell r="G205" t="str">
            <v>Structured Trade</v>
          </cell>
          <cell r="H205" t="str">
            <v>0</v>
          </cell>
          <cell r="I205" t="str">
            <v>0</v>
          </cell>
          <cell r="J205" t="str">
            <v>0</v>
          </cell>
          <cell r="K205" t="str">
            <v>0</v>
          </cell>
          <cell r="L205" t="str">
            <v>0</v>
          </cell>
          <cell r="M205" t="str">
            <v>0</v>
          </cell>
          <cell r="N205" t="str">
            <v>0</v>
          </cell>
          <cell r="O205" t="str">
            <v>0</v>
          </cell>
          <cell r="P205" t="str">
            <v>0</v>
          </cell>
          <cell r="Q205" t="str">
            <v>0</v>
          </cell>
          <cell r="R205" t="str">
            <v>0</v>
          </cell>
          <cell r="S205" t="str">
            <v>0</v>
          </cell>
          <cell r="T205" t="str">
            <v>0</v>
          </cell>
          <cell r="U205" t="str">
            <v>0</v>
          </cell>
          <cell r="V205">
            <v>0</v>
          </cell>
          <cell r="W205">
            <v>0</v>
          </cell>
        </row>
        <row r="206">
          <cell r="B206" t="str">
            <v>SC GroupSME</v>
          </cell>
          <cell r="C206" t="str">
            <v>SME</v>
          </cell>
          <cell r="D206" t="str">
            <v>SC Group</v>
          </cell>
          <cell r="E206" t="str">
            <v>Compliance, Audit &amp; OR</v>
          </cell>
          <cell r="F206" t="str">
            <v>SME</v>
          </cell>
          <cell r="G206" t="str">
            <v>Product</v>
          </cell>
          <cell r="H206">
            <v>597.87295757726008</v>
          </cell>
          <cell r="I206">
            <v>82.032254000735961</v>
          </cell>
          <cell r="J206">
            <v>143.68544673701695</v>
          </cell>
          <cell r="K206">
            <v>222.53524811518415</v>
          </cell>
          <cell r="L206">
            <v>319.31945717361475</v>
          </cell>
          <cell r="M206">
            <v>393.98797985918509</v>
          </cell>
          <cell r="N206">
            <v>447.43449493613576</v>
          </cell>
          <cell r="O206">
            <v>502.20085690246754</v>
          </cell>
          <cell r="P206">
            <v>518.66471168606972</v>
          </cell>
          <cell r="Q206">
            <v>589.90952560886251</v>
          </cell>
          <cell r="R206">
            <v>665.23061934728446</v>
          </cell>
          <cell r="S206">
            <v>768.21479385741861</v>
          </cell>
          <cell r="T206">
            <v>876.06776720973289</v>
          </cell>
          <cell r="U206" t="str">
            <v>0</v>
          </cell>
          <cell r="V206">
            <v>781.71242604074143</v>
          </cell>
          <cell r="W206">
            <v>781.71242604074143</v>
          </cell>
        </row>
        <row r="207">
          <cell r="B207" t="str">
            <v>SC GroupTotal</v>
          </cell>
          <cell r="C207" t="str">
            <v>Total</v>
          </cell>
          <cell r="D207" t="str">
            <v>SC Group</v>
          </cell>
          <cell r="E207" t="str">
            <v>Compliance, Audit &amp; OR</v>
          </cell>
          <cell r="F207" t="str">
            <v>Customer</v>
          </cell>
          <cell r="G207" t="str">
            <v>Product</v>
          </cell>
          <cell r="H207">
            <v>2669.4980533081771</v>
          </cell>
          <cell r="I207">
            <v>311.74472661517615</v>
          </cell>
          <cell r="J207">
            <v>553.93694188406891</v>
          </cell>
          <cell r="K207">
            <v>852.54040719315458</v>
          </cell>
          <cell r="L207">
            <v>1216.6024515662455</v>
          </cell>
          <cell r="M207">
            <v>1509.5678083979537</v>
          </cell>
          <cell r="N207">
            <v>1747.0617001827773</v>
          </cell>
          <cell r="O207">
            <v>1979.9653661816283</v>
          </cell>
          <cell r="P207">
            <v>2117.2378093958191</v>
          </cell>
          <cell r="Q207">
            <v>2427.3052260399663</v>
          </cell>
          <cell r="R207">
            <v>2713.9926032172889</v>
          </cell>
          <cell r="S207">
            <v>3104.2494317092051</v>
          </cell>
          <cell r="T207">
            <v>3506.1386590365646</v>
          </cell>
          <cell r="U207" t="str">
            <v>0</v>
          </cell>
          <cell r="V207">
            <v>2925.8562861048767</v>
          </cell>
          <cell r="W207">
            <v>2925.8562861048767</v>
          </cell>
        </row>
        <row r="208">
          <cell r="B208" t="str">
            <v>SC GroupCCPL</v>
          </cell>
          <cell r="C208" t="str">
            <v>CCPL</v>
          </cell>
          <cell r="D208" t="str">
            <v>SC Group</v>
          </cell>
          <cell r="E208" t="str">
            <v>Central Cash</v>
          </cell>
          <cell r="F208" t="str">
            <v>Mass Mkt &amp; Priority Banking</v>
          </cell>
          <cell r="G208" t="str">
            <v>Unsecured Lending</v>
          </cell>
          <cell r="H208" t="str">
            <v>0</v>
          </cell>
          <cell r="I208" t="str">
            <v>0</v>
          </cell>
          <cell r="J208" t="str">
            <v>0</v>
          </cell>
          <cell r="K208" t="str">
            <v>0</v>
          </cell>
          <cell r="L208" t="str">
            <v>0</v>
          </cell>
          <cell r="M208" t="str">
            <v>0</v>
          </cell>
          <cell r="N208" t="str">
            <v>0</v>
          </cell>
          <cell r="O208" t="str">
            <v>0</v>
          </cell>
          <cell r="P208" t="str">
            <v>0</v>
          </cell>
          <cell r="Q208" t="str">
            <v>0</v>
          </cell>
          <cell r="R208" t="str">
            <v>0</v>
          </cell>
          <cell r="S208" t="str">
            <v>0</v>
          </cell>
          <cell r="T208" t="str">
            <v>0</v>
          </cell>
          <cell r="U208" t="str">
            <v>0</v>
          </cell>
          <cell r="V208" t="str">
            <v>0</v>
          </cell>
          <cell r="W208" t="str">
            <v>0</v>
          </cell>
        </row>
        <row r="209">
          <cell r="B209" t="str">
            <v>SC GroupM &amp; AL</v>
          </cell>
          <cell r="C209" t="str">
            <v>M &amp; AL</v>
          </cell>
          <cell r="D209" t="str">
            <v>SC Group</v>
          </cell>
          <cell r="E209" t="str">
            <v>Central Cash</v>
          </cell>
          <cell r="F209" t="str">
            <v>Mass Mkt &amp; Priority Banking</v>
          </cell>
          <cell r="G209" t="str">
            <v>Secured Lending</v>
          </cell>
          <cell r="H209" t="str">
            <v>0</v>
          </cell>
          <cell r="I209" t="str">
            <v>0</v>
          </cell>
          <cell r="J209" t="str">
            <v>0</v>
          </cell>
          <cell r="K209" t="str">
            <v>0</v>
          </cell>
          <cell r="L209" t="str">
            <v>0</v>
          </cell>
          <cell r="M209" t="str">
            <v>0</v>
          </cell>
          <cell r="N209" t="str">
            <v>0</v>
          </cell>
          <cell r="O209" t="str">
            <v>0</v>
          </cell>
          <cell r="P209" t="str">
            <v>0</v>
          </cell>
          <cell r="Q209" t="str">
            <v>0</v>
          </cell>
          <cell r="R209" t="str">
            <v>0</v>
          </cell>
          <cell r="S209" t="str">
            <v>0</v>
          </cell>
          <cell r="T209" t="str">
            <v>0</v>
          </cell>
          <cell r="U209" t="str">
            <v>0</v>
          </cell>
          <cell r="V209" t="str">
            <v>0</v>
          </cell>
          <cell r="W209" t="str">
            <v>0</v>
          </cell>
        </row>
        <row r="210">
          <cell r="B210" t="str">
            <v>SC GroupWM</v>
          </cell>
          <cell r="C210" t="str">
            <v>WM</v>
          </cell>
          <cell r="D210" t="str">
            <v>SC Group</v>
          </cell>
          <cell r="E210" t="str">
            <v>Central Cash</v>
          </cell>
          <cell r="F210" t="str">
            <v>Mass Mkt &amp; Priority Banking</v>
          </cell>
          <cell r="G210" t="str">
            <v>Account Management Services</v>
          </cell>
          <cell r="H210" t="str">
            <v>0</v>
          </cell>
          <cell r="I210" t="str">
            <v>0</v>
          </cell>
          <cell r="J210" t="str">
            <v>0</v>
          </cell>
          <cell r="K210" t="str">
            <v>0</v>
          </cell>
          <cell r="L210" t="str">
            <v>0</v>
          </cell>
          <cell r="M210" t="str">
            <v>0</v>
          </cell>
          <cell r="N210" t="str">
            <v>0</v>
          </cell>
          <cell r="O210" t="str">
            <v>0</v>
          </cell>
          <cell r="P210" t="str">
            <v>0</v>
          </cell>
          <cell r="Q210" t="str">
            <v>0</v>
          </cell>
          <cell r="R210" t="str">
            <v>0</v>
          </cell>
          <cell r="S210" t="str">
            <v>0</v>
          </cell>
          <cell r="T210" t="str">
            <v>0</v>
          </cell>
          <cell r="U210" t="str">
            <v>0</v>
          </cell>
          <cell r="V210" t="str">
            <v>0</v>
          </cell>
          <cell r="W210" t="str">
            <v>0</v>
          </cell>
        </row>
        <row r="211">
          <cell r="B211" t="str">
            <v>SC GroupWM</v>
          </cell>
          <cell r="C211" t="str">
            <v>WM</v>
          </cell>
          <cell r="D211" t="str">
            <v>SC Group</v>
          </cell>
          <cell r="E211" t="str">
            <v>Central Cash</v>
          </cell>
          <cell r="F211" t="str">
            <v>Mass Mkt &amp; Priority Banking</v>
          </cell>
          <cell r="G211" t="str">
            <v>Trade Products</v>
          </cell>
          <cell r="H211" t="str">
            <v>0</v>
          </cell>
          <cell r="I211" t="str">
            <v>0</v>
          </cell>
          <cell r="J211" t="str">
            <v>0</v>
          </cell>
          <cell r="K211" t="str">
            <v>0</v>
          </cell>
          <cell r="L211" t="str">
            <v>0</v>
          </cell>
          <cell r="M211" t="str">
            <v>0</v>
          </cell>
          <cell r="N211" t="str">
            <v>0</v>
          </cell>
          <cell r="O211" t="str">
            <v>0</v>
          </cell>
          <cell r="P211" t="str">
            <v>0</v>
          </cell>
          <cell r="Q211" t="str">
            <v>0</v>
          </cell>
          <cell r="R211" t="str">
            <v>0</v>
          </cell>
          <cell r="S211" t="str">
            <v>0</v>
          </cell>
          <cell r="T211" t="str">
            <v>0</v>
          </cell>
          <cell r="U211" t="str">
            <v>0</v>
          </cell>
          <cell r="V211" t="str">
            <v>0</v>
          </cell>
          <cell r="W211" t="str">
            <v>0</v>
          </cell>
        </row>
        <row r="212">
          <cell r="B212" t="str">
            <v>SC GroupWM</v>
          </cell>
          <cell r="C212" t="str">
            <v>WM</v>
          </cell>
          <cell r="D212" t="str">
            <v>SC Group</v>
          </cell>
          <cell r="E212" t="str">
            <v>Central Cash</v>
          </cell>
          <cell r="F212" t="str">
            <v>Mass Mkt &amp; Priority Banking</v>
          </cell>
          <cell r="G212" t="str">
            <v>Treasury Products</v>
          </cell>
          <cell r="H212" t="str">
            <v>0</v>
          </cell>
          <cell r="I212" t="str">
            <v>0</v>
          </cell>
          <cell r="J212" t="str">
            <v>0</v>
          </cell>
          <cell r="K212" t="str">
            <v>0</v>
          </cell>
          <cell r="L212" t="str">
            <v>0</v>
          </cell>
          <cell r="M212" t="str">
            <v>0</v>
          </cell>
          <cell r="N212" t="str">
            <v>0</v>
          </cell>
          <cell r="O212" t="str">
            <v>0</v>
          </cell>
          <cell r="P212" t="str">
            <v>0</v>
          </cell>
          <cell r="Q212" t="str">
            <v>0</v>
          </cell>
          <cell r="R212" t="str">
            <v>0</v>
          </cell>
          <cell r="S212" t="str">
            <v>0</v>
          </cell>
          <cell r="T212" t="str">
            <v>0</v>
          </cell>
          <cell r="U212" t="str">
            <v>0</v>
          </cell>
          <cell r="V212" t="str">
            <v>0</v>
          </cell>
          <cell r="W212" t="str">
            <v>0</v>
          </cell>
        </row>
        <row r="213">
          <cell r="B213" t="str">
            <v>SC GroupWM</v>
          </cell>
          <cell r="C213" t="str">
            <v>WM</v>
          </cell>
          <cell r="D213" t="str">
            <v>SC Group</v>
          </cell>
          <cell r="E213" t="str">
            <v>Central Cash</v>
          </cell>
          <cell r="F213" t="str">
            <v>Mass Mkt &amp; Priority Banking</v>
          </cell>
          <cell r="G213" t="str">
            <v>Investment Services</v>
          </cell>
          <cell r="H213" t="str">
            <v>0</v>
          </cell>
          <cell r="I213" t="str">
            <v>0</v>
          </cell>
          <cell r="J213" t="str">
            <v>0</v>
          </cell>
          <cell r="K213" t="str">
            <v>0</v>
          </cell>
          <cell r="L213" t="str">
            <v>0</v>
          </cell>
          <cell r="M213" t="str">
            <v>0</v>
          </cell>
          <cell r="N213" t="str">
            <v>0</v>
          </cell>
          <cell r="O213" t="str">
            <v>0</v>
          </cell>
          <cell r="P213" t="str">
            <v>0</v>
          </cell>
          <cell r="Q213" t="str">
            <v>0</v>
          </cell>
          <cell r="R213" t="str">
            <v>0</v>
          </cell>
          <cell r="S213" t="str">
            <v>0</v>
          </cell>
          <cell r="T213" t="str">
            <v>0</v>
          </cell>
          <cell r="U213" t="str">
            <v>0</v>
          </cell>
          <cell r="V213" t="str">
            <v>0</v>
          </cell>
          <cell r="W213" t="str">
            <v>0</v>
          </cell>
        </row>
        <row r="214">
          <cell r="B214" t="str">
            <v>SC GroupOthCB</v>
          </cell>
          <cell r="C214" t="str">
            <v>OthCB</v>
          </cell>
          <cell r="D214" t="str">
            <v>SC Group</v>
          </cell>
          <cell r="E214" t="str">
            <v>Central Cash</v>
          </cell>
          <cell r="F214" t="str">
            <v>Mass Mkt &amp; Priority Banking</v>
          </cell>
          <cell r="G214" t="str">
            <v>Other Products</v>
          </cell>
          <cell r="H214" t="str">
            <v>0</v>
          </cell>
          <cell r="I214" t="str">
            <v>0</v>
          </cell>
          <cell r="J214" t="str">
            <v>0</v>
          </cell>
          <cell r="K214" t="str">
            <v>0</v>
          </cell>
          <cell r="L214" t="str">
            <v>0</v>
          </cell>
          <cell r="M214" t="str">
            <v>0</v>
          </cell>
          <cell r="N214" t="str">
            <v>0</v>
          </cell>
          <cell r="O214" t="str">
            <v>0</v>
          </cell>
          <cell r="P214" t="str">
            <v>0</v>
          </cell>
          <cell r="Q214" t="str">
            <v>0</v>
          </cell>
          <cell r="R214" t="str">
            <v>0</v>
          </cell>
          <cell r="S214" t="str">
            <v>0</v>
          </cell>
          <cell r="T214" t="str">
            <v>0</v>
          </cell>
          <cell r="U214" t="str">
            <v>0</v>
          </cell>
          <cell r="V214" t="str">
            <v>0</v>
          </cell>
          <cell r="W214" t="str">
            <v>0</v>
          </cell>
        </row>
        <row r="215">
          <cell r="B215" t="str">
            <v>SC GroupCROps</v>
          </cell>
          <cell r="C215" t="str">
            <v>CROps</v>
          </cell>
          <cell r="D215" t="str">
            <v>SC Group</v>
          </cell>
          <cell r="E215" t="str">
            <v>Central Cash</v>
          </cell>
          <cell r="F215" t="str">
            <v>Customer - Wholesale</v>
          </cell>
          <cell r="G215" t="str">
            <v>Corporate and Inst Lending</v>
          </cell>
          <cell r="H215" t="str">
            <v>0</v>
          </cell>
          <cell r="I215" t="str">
            <v>0</v>
          </cell>
          <cell r="J215" t="str">
            <v>0</v>
          </cell>
          <cell r="K215" t="str">
            <v>0</v>
          </cell>
          <cell r="L215" t="str">
            <v>0</v>
          </cell>
          <cell r="M215" t="str">
            <v>0</v>
          </cell>
          <cell r="N215" t="str">
            <v>0</v>
          </cell>
          <cell r="O215" t="str">
            <v>0</v>
          </cell>
          <cell r="P215" t="str">
            <v>0</v>
          </cell>
          <cell r="Q215" t="str">
            <v>0</v>
          </cell>
          <cell r="R215" t="str">
            <v>0</v>
          </cell>
          <cell r="S215" t="str">
            <v>0</v>
          </cell>
          <cell r="T215" t="str">
            <v>0</v>
          </cell>
          <cell r="U215" t="str">
            <v>0</v>
          </cell>
          <cell r="V215" t="str">
            <v>0</v>
          </cell>
          <cell r="W215" t="str">
            <v>0</v>
          </cell>
        </row>
        <row r="216">
          <cell r="B216" t="str">
            <v>SC GroupCash</v>
          </cell>
          <cell r="C216" t="str">
            <v>Cash</v>
          </cell>
          <cell r="D216" t="str">
            <v>SC Group</v>
          </cell>
          <cell r="E216" t="str">
            <v>Central Cash</v>
          </cell>
          <cell r="F216" t="str">
            <v>Customer - Wholesale</v>
          </cell>
          <cell r="G216" t="str">
            <v>Cash Management and Payments</v>
          </cell>
          <cell r="H216" t="str">
            <v>0</v>
          </cell>
          <cell r="I216" t="str">
            <v>0</v>
          </cell>
          <cell r="J216" t="str">
            <v>0</v>
          </cell>
          <cell r="K216" t="str">
            <v>0</v>
          </cell>
          <cell r="L216" t="str">
            <v>0</v>
          </cell>
          <cell r="M216" t="str">
            <v>0</v>
          </cell>
          <cell r="N216" t="str">
            <v>0</v>
          </cell>
          <cell r="O216" t="str">
            <v>0</v>
          </cell>
          <cell r="P216" t="str">
            <v>0</v>
          </cell>
          <cell r="Q216" t="str">
            <v>0</v>
          </cell>
          <cell r="R216" t="str">
            <v>0</v>
          </cell>
          <cell r="S216" t="str">
            <v>0</v>
          </cell>
          <cell r="T216" t="str">
            <v>0</v>
          </cell>
          <cell r="U216" t="str">
            <v>0</v>
          </cell>
          <cell r="V216" t="str">
            <v>0</v>
          </cell>
          <cell r="W216" t="str">
            <v>0</v>
          </cell>
        </row>
        <row r="217">
          <cell r="B217" t="str">
            <v>SC GroupTrade</v>
          </cell>
          <cell r="C217" t="str">
            <v>Trade</v>
          </cell>
          <cell r="D217" t="str">
            <v>SC Group</v>
          </cell>
          <cell r="E217" t="str">
            <v>Central Cash</v>
          </cell>
          <cell r="F217" t="str">
            <v>Customer - Wholesale</v>
          </cell>
          <cell r="G217" t="str">
            <v>Trade Finance</v>
          </cell>
          <cell r="H217" t="str">
            <v>0</v>
          </cell>
          <cell r="I217" t="str">
            <v>0</v>
          </cell>
          <cell r="J217" t="str">
            <v>0</v>
          </cell>
          <cell r="K217" t="str">
            <v>0</v>
          </cell>
          <cell r="L217" t="str">
            <v>0</v>
          </cell>
          <cell r="M217" t="str">
            <v>0</v>
          </cell>
          <cell r="N217" t="str">
            <v>0</v>
          </cell>
          <cell r="O217" t="str">
            <v>0</v>
          </cell>
          <cell r="P217" t="str">
            <v>0</v>
          </cell>
          <cell r="Q217" t="str">
            <v>0</v>
          </cell>
          <cell r="R217" t="str">
            <v>0</v>
          </cell>
          <cell r="S217" t="str">
            <v>0</v>
          </cell>
          <cell r="T217" t="str">
            <v>0</v>
          </cell>
          <cell r="U217" t="str">
            <v>0</v>
          </cell>
          <cell r="V217" t="str">
            <v>0</v>
          </cell>
          <cell r="W217" t="str">
            <v>0</v>
          </cell>
        </row>
        <row r="218">
          <cell r="B218" t="str">
            <v>SC GroupTrade</v>
          </cell>
          <cell r="C218" t="str">
            <v>Trade</v>
          </cell>
          <cell r="D218" t="str">
            <v>SC Group</v>
          </cell>
          <cell r="E218" t="str">
            <v>Central Cash</v>
          </cell>
          <cell r="F218" t="str">
            <v>Customer - Wholesale</v>
          </cell>
          <cell r="G218" t="str">
            <v>Trade Contingents</v>
          </cell>
          <cell r="H218" t="str">
            <v>0</v>
          </cell>
          <cell r="I218" t="str">
            <v>0</v>
          </cell>
          <cell r="J218" t="str">
            <v>0</v>
          </cell>
          <cell r="K218" t="str">
            <v>0</v>
          </cell>
          <cell r="L218" t="str">
            <v>0</v>
          </cell>
          <cell r="M218" t="str">
            <v>0</v>
          </cell>
          <cell r="N218" t="str">
            <v>0</v>
          </cell>
          <cell r="O218" t="str">
            <v>0</v>
          </cell>
          <cell r="P218" t="str">
            <v>0</v>
          </cell>
          <cell r="Q218" t="str">
            <v>0</v>
          </cell>
          <cell r="R218" t="str">
            <v>0</v>
          </cell>
          <cell r="S218" t="str">
            <v>0</v>
          </cell>
          <cell r="T218" t="str">
            <v>0</v>
          </cell>
          <cell r="U218" t="str">
            <v>0</v>
          </cell>
          <cell r="V218" t="str">
            <v>0</v>
          </cell>
          <cell r="W218" t="str">
            <v>0</v>
          </cell>
        </row>
        <row r="219">
          <cell r="B219" t="str">
            <v>SC GroupTrade</v>
          </cell>
          <cell r="C219" t="str">
            <v>Trade</v>
          </cell>
          <cell r="D219" t="str">
            <v>SC Group</v>
          </cell>
          <cell r="E219" t="str">
            <v>Central Cash</v>
          </cell>
          <cell r="F219" t="str">
            <v>Customer - Wholesale</v>
          </cell>
          <cell r="G219" t="str">
            <v>Trade Transactional</v>
          </cell>
          <cell r="H219" t="str">
            <v>0</v>
          </cell>
          <cell r="I219" t="str">
            <v>0</v>
          </cell>
          <cell r="J219" t="str">
            <v>0</v>
          </cell>
          <cell r="K219" t="str">
            <v>0</v>
          </cell>
          <cell r="L219" t="str">
            <v>0</v>
          </cell>
          <cell r="M219" t="str">
            <v>0</v>
          </cell>
          <cell r="N219" t="str">
            <v>0</v>
          </cell>
          <cell r="O219" t="str">
            <v>0</v>
          </cell>
          <cell r="P219" t="str">
            <v>0</v>
          </cell>
          <cell r="Q219" t="str">
            <v>0</v>
          </cell>
          <cell r="R219" t="str">
            <v>0</v>
          </cell>
          <cell r="S219" t="str">
            <v>0</v>
          </cell>
          <cell r="T219" t="str">
            <v>0</v>
          </cell>
          <cell r="U219" t="str">
            <v>0</v>
          </cell>
          <cell r="V219" t="str">
            <v>0</v>
          </cell>
          <cell r="W219" t="str">
            <v>0</v>
          </cell>
        </row>
        <row r="220">
          <cell r="B220" t="str">
            <v>SC GroupTrade</v>
          </cell>
          <cell r="C220" t="str">
            <v>Trade</v>
          </cell>
          <cell r="D220" t="str">
            <v>SC Group</v>
          </cell>
          <cell r="E220" t="str">
            <v>Central Cash</v>
          </cell>
          <cell r="F220" t="str">
            <v>Customer - Wholesale</v>
          </cell>
          <cell r="G220" t="str">
            <v>Trade Other</v>
          </cell>
          <cell r="H220" t="str">
            <v>0</v>
          </cell>
          <cell r="I220" t="str">
            <v>0</v>
          </cell>
          <cell r="J220" t="str">
            <v>0</v>
          </cell>
          <cell r="K220" t="str">
            <v>0</v>
          </cell>
          <cell r="L220" t="str">
            <v>0</v>
          </cell>
          <cell r="M220" t="str">
            <v>0</v>
          </cell>
          <cell r="N220" t="str">
            <v>0</v>
          </cell>
          <cell r="O220" t="str">
            <v>0</v>
          </cell>
          <cell r="P220" t="str">
            <v>0</v>
          </cell>
          <cell r="Q220" t="str">
            <v>0</v>
          </cell>
          <cell r="R220" t="str">
            <v>0</v>
          </cell>
          <cell r="S220" t="str">
            <v>0</v>
          </cell>
          <cell r="T220" t="str">
            <v>0</v>
          </cell>
          <cell r="U220" t="str">
            <v>0</v>
          </cell>
          <cell r="V220" t="str">
            <v>0</v>
          </cell>
          <cell r="W220" t="str">
            <v>0</v>
          </cell>
        </row>
        <row r="221">
          <cell r="B221" t="str">
            <v>SC GroupFX/MM</v>
          </cell>
          <cell r="C221" t="str">
            <v>FX/MM</v>
          </cell>
          <cell r="D221" t="str">
            <v>SC Group</v>
          </cell>
          <cell r="E221" t="str">
            <v>Central Cash</v>
          </cell>
          <cell r="F221" t="str">
            <v>Customer - Wholesale</v>
          </cell>
          <cell r="G221" t="str">
            <v>FX Sales</v>
          </cell>
          <cell r="H221" t="str">
            <v>0</v>
          </cell>
          <cell r="I221" t="str">
            <v>0</v>
          </cell>
          <cell r="J221" t="str">
            <v>0</v>
          </cell>
          <cell r="K221" t="str">
            <v>0</v>
          </cell>
          <cell r="L221" t="str">
            <v>0</v>
          </cell>
          <cell r="M221" t="str">
            <v>0</v>
          </cell>
          <cell r="N221" t="str">
            <v>0</v>
          </cell>
          <cell r="O221" t="str">
            <v>0</v>
          </cell>
          <cell r="P221" t="str">
            <v>0</v>
          </cell>
          <cell r="Q221" t="str">
            <v>0</v>
          </cell>
          <cell r="R221" t="str">
            <v>0</v>
          </cell>
          <cell r="S221" t="str">
            <v>0</v>
          </cell>
          <cell r="T221" t="str">
            <v>0</v>
          </cell>
          <cell r="U221" t="str">
            <v>0</v>
          </cell>
          <cell r="V221" t="str">
            <v>0</v>
          </cell>
          <cell r="W221" t="str">
            <v>0</v>
          </cell>
        </row>
        <row r="222">
          <cell r="B222" t="str">
            <v>SC GroupFX/MM</v>
          </cell>
          <cell r="C222" t="str">
            <v>FX/MM</v>
          </cell>
          <cell r="D222" t="str">
            <v>SC Group</v>
          </cell>
          <cell r="E222" t="str">
            <v>Central Cash</v>
          </cell>
          <cell r="F222" t="str">
            <v>Customer - Wholesale</v>
          </cell>
          <cell r="G222" t="str">
            <v>FX Trading</v>
          </cell>
          <cell r="H222" t="str">
            <v>0</v>
          </cell>
          <cell r="I222" t="str">
            <v>0</v>
          </cell>
          <cell r="J222" t="str">
            <v>0</v>
          </cell>
          <cell r="K222" t="str">
            <v>0</v>
          </cell>
          <cell r="L222" t="str">
            <v>0</v>
          </cell>
          <cell r="M222" t="str">
            <v>0</v>
          </cell>
          <cell r="N222" t="str">
            <v>0</v>
          </cell>
          <cell r="O222" t="str">
            <v>0</v>
          </cell>
          <cell r="P222" t="str">
            <v>0</v>
          </cell>
          <cell r="Q222" t="str">
            <v>0</v>
          </cell>
          <cell r="R222" t="str">
            <v>0</v>
          </cell>
          <cell r="S222" t="str">
            <v>0</v>
          </cell>
          <cell r="T222" t="str">
            <v>0</v>
          </cell>
          <cell r="U222" t="str">
            <v>0</v>
          </cell>
          <cell r="V222" t="str">
            <v>0</v>
          </cell>
          <cell r="W222" t="str">
            <v>0</v>
          </cell>
        </row>
        <row r="223">
          <cell r="B223" t="str">
            <v>SC GroupFI</v>
          </cell>
          <cell r="C223" t="str">
            <v>FI</v>
          </cell>
          <cell r="D223" t="str">
            <v>SC Group</v>
          </cell>
          <cell r="E223" t="str">
            <v>Central Cash</v>
          </cell>
          <cell r="F223" t="str">
            <v>Customer - Wholesale</v>
          </cell>
          <cell r="G223" t="str">
            <v>Fixed Income</v>
          </cell>
          <cell r="H223" t="str">
            <v>0</v>
          </cell>
          <cell r="I223" t="str">
            <v>0</v>
          </cell>
          <cell r="J223" t="str">
            <v>0</v>
          </cell>
          <cell r="K223" t="str">
            <v>0</v>
          </cell>
          <cell r="L223" t="str">
            <v>0</v>
          </cell>
          <cell r="M223" t="str">
            <v>0</v>
          </cell>
          <cell r="N223" t="str">
            <v>0</v>
          </cell>
          <cell r="O223" t="str">
            <v>0</v>
          </cell>
          <cell r="P223" t="str">
            <v>0</v>
          </cell>
          <cell r="Q223" t="str">
            <v>0</v>
          </cell>
          <cell r="R223" t="str">
            <v>0</v>
          </cell>
          <cell r="S223" t="str">
            <v>0</v>
          </cell>
          <cell r="T223" t="str">
            <v>0</v>
          </cell>
          <cell r="U223" t="str">
            <v>0</v>
          </cell>
          <cell r="V223" t="str">
            <v>0</v>
          </cell>
          <cell r="W223" t="str">
            <v>0</v>
          </cell>
        </row>
        <row r="224">
          <cell r="B224" t="str">
            <v>SC GroupFX/MM</v>
          </cell>
          <cell r="C224" t="str">
            <v>FX/MM</v>
          </cell>
          <cell r="D224" t="str">
            <v>SC Group</v>
          </cell>
          <cell r="E224" t="str">
            <v>Central Cash</v>
          </cell>
          <cell r="F224" t="str">
            <v>Customer - Wholesale</v>
          </cell>
          <cell r="G224" t="str">
            <v>ALM</v>
          </cell>
          <cell r="H224" t="str">
            <v>0</v>
          </cell>
          <cell r="I224" t="str">
            <v>0</v>
          </cell>
          <cell r="J224" t="str">
            <v>0</v>
          </cell>
          <cell r="K224" t="str">
            <v>0</v>
          </cell>
          <cell r="L224" t="str">
            <v>0</v>
          </cell>
          <cell r="M224" t="str">
            <v>0</v>
          </cell>
          <cell r="N224" t="str">
            <v>0</v>
          </cell>
          <cell r="O224" t="str">
            <v>0</v>
          </cell>
          <cell r="P224" t="str">
            <v>0</v>
          </cell>
          <cell r="Q224" t="str">
            <v>0</v>
          </cell>
          <cell r="R224" t="str">
            <v>0</v>
          </cell>
          <cell r="S224" t="str">
            <v>0</v>
          </cell>
          <cell r="T224" t="str">
            <v>0</v>
          </cell>
          <cell r="U224" t="str">
            <v>0</v>
          </cell>
          <cell r="V224" t="str">
            <v>0</v>
          </cell>
          <cell r="W224" t="str">
            <v>0</v>
          </cell>
        </row>
        <row r="225">
          <cell r="B225" t="str">
            <v>SC GroupSEF</v>
          </cell>
          <cell r="C225" t="str">
            <v>SEF</v>
          </cell>
          <cell r="D225" t="str">
            <v>SC Group</v>
          </cell>
          <cell r="E225" t="str">
            <v>Central Cash</v>
          </cell>
          <cell r="F225" t="str">
            <v>Customer - Wholesale</v>
          </cell>
          <cell r="G225" t="str">
            <v>Structured Trade</v>
          </cell>
          <cell r="H225" t="str">
            <v>0</v>
          </cell>
          <cell r="I225" t="str">
            <v>0</v>
          </cell>
          <cell r="J225" t="str">
            <v>0</v>
          </cell>
          <cell r="K225" t="str">
            <v>0</v>
          </cell>
          <cell r="L225" t="str">
            <v>0</v>
          </cell>
          <cell r="M225" t="str">
            <v>0</v>
          </cell>
          <cell r="N225" t="str">
            <v>0</v>
          </cell>
          <cell r="O225" t="str">
            <v>0</v>
          </cell>
          <cell r="P225" t="str">
            <v>0</v>
          </cell>
          <cell r="Q225" t="str">
            <v>0</v>
          </cell>
          <cell r="R225" t="str">
            <v>0</v>
          </cell>
          <cell r="S225" t="str">
            <v>0</v>
          </cell>
          <cell r="T225" t="str">
            <v>0</v>
          </cell>
          <cell r="U225" t="str">
            <v>0</v>
          </cell>
          <cell r="V225" t="str">
            <v>0</v>
          </cell>
          <cell r="W225" t="str">
            <v>0</v>
          </cell>
        </row>
        <row r="226">
          <cell r="B226" t="str">
            <v>SC GroupSME</v>
          </cell>
          <cell r="C226" t="str">
            <v>SME</v>
          </cell>
          <cell r="D226" t="str">
            <v>SC Group</v>
          </cell>
          <cell r="E226" t="str">
            <v>Central Cash</v>
          </cell>
          <cell r="F226" t="str">
            <v>SME</v>
          </cell>
          <cell r="G226" t="str">
            <v>Product</v>
          </cell>
          <cell r="H226" t="str">
            <v>0</v>
          </cell>
          <cell r="I226" t="str">
            <v>0</v>
          </cell>
          <cell r="J226" t="str">
            <v>0</v>
          </cell>
          <cell r="K226" t="str">
            <v>0</v>
          </cell>
          <cell r="L226" t="str">
            <v>0</v>
          </cell>
          <cell r="M226" t="str">
            <v>0</v>
          </cell>
          <cell r="N226" t="str">
            <v>0</v>
          </cell>
          <cell r="O226" t="str">
            <v>0</v>
          </cell>
          <cell r="P226" t="str">
            <v>0</v>
          </cell>
          <cell r="Q226" t="str">
            <v>0</v>
          </cell>
          <cell r="R226" t="str">
            <v>0</v>
          </cell>
          <cell r="S226" t="str">
            <v>0</v>
          </cell>
          <cell r="T226" t="str">
            <v>0</v>
          </cell>
          <cell r="U226" t="str">
            <v>0</v>
          </cell>
          <cell r="V226" t="str">
            <v>0</v>
          </cell>
          <cell r="W226" t="str">
            <v>0</v>
          </cell>
        </row>
        <row r="227">
          <cell r="B227" t="str">
            <v>SC GroupTotal</v>
          </cell>
          <cell r="C227" t="str">
            <v>Total</v>
          </cell>
          <cell r="D227" t="str">
            <v>SC Group</v>
          </cell>
          <cell r="E227" t="str">
            <v>Central Cash</v>
          </cell>
          <cell r="F227" t="str">
            <v>Customer</v>
          </cell>
          <cell r="G227" t="str">
            <v>Product</v>
          </cell>
          <cell r="H227" t="str">
            <v>0</v>
          </cell>
          <cell r="I227" t="str">
            <v>0</v>
          </cell>
          <cell r="J227" t="str">
            <v>0</v>
          </cell>
          <cell r="K227" t="str">
            <v>0</v>
          </cell>
          <cell r="L227" t="str">
            <v>0</v>
          </cell>
          <cell r="M227" t="str">
            <v>0</v>
          </cell>
          <cell r="N227" t="str">
            <v>0</v>
          </cell>
          <cell r="O227" t="str">
            <v>0</v>
          </cell>
          <cell r="P227" t="str">
            <v>0</v>
          </cell>
          <cell r="Q227" t="str">
            <v>0</v>
          </cell>
          <cell r="R227" t="str">
            <v>0</v>
          </cell>
          <cell r="S227" t="str">
            <v>0</v>
          </cell>
          <cell r="T227" t="str">
            <v>0</v>
          </cell>
          <cell r="U227" t="str">
            <v>0</v>
          </cell>
          <cell r="V227" t="str">
            <v>0</v>
          </cell>
          <cell r="W227" t="str">
            <v>0</v>
          </cell>
        </row>
        <row r="228">
          <cell r="B228" t="str">
            <v>SC GroupCCPL</v>
          </cell>
          <cell r="C228" t="str">
            <v>CCPL</v>
          </cell>
          <cell r="D228" t="str">
            <v>SC Group</v>
          </cell>
          <cell r="E228" t="str">
            <v>Systems &amp; Processes</v>
          </cell>
          <cell r="F228" t="str">
            <v>Mass Mkt &amp; Priority Banking</v>
          </cell>
          <cell r="G228" t="str">
            <v>Unsecured Lending</v>
          </cell>
          <cell r="H228">
            <v>30.23766455813621</v>
          </cell>
          <cell r="I228">
            <v>5.525606680287523</v>
          </cell>
          <cell r="J228">
            <v>16.971303578876405</v>
          </cell>
          <cell r="K228">
            <v>21.255597178908324</v>
          </cell>
          <cell r="L228">
            <v>132.65673290319501</v>
          </cell>
          <cell r="M228">
            <v>171.6516662991545</v>
          </cell>
          <cell r="N228">
            <v>196.56850645704858</v>
          </cell>
          <cell r="O228">
            <v>227.94960931123777</v>
          </cell>
          <cell r="P228">
            <v>257.33606782960248</v>
          </cell>
          <cell r="Q228">
            <v>289.05405803693952</v>
          </cell>
          <cell r="R228">
            <v>318.66907956225663</v>
          </cell>
          <cell r="S228">
            <v>337.82337370434527</v>
          </cell>
          <cell r="T228">
            <v>377.31962331498761</v>
          </cell>
          <cell r="U228" t="str">
            <v>0</v>
          </cell>
          <cell r="V228">
            <v>23.747804994633697</v>
          </cell>
          <cell r="W228">
            <v>23.747804994633697</v>
          </cell>
        </row>
        <row r="229">
          <cell r="B229" t="str">
            <v>SC GroupM &amp; AL</v>
          </cell>
          <cell r="C229" t="str">
            <v>M &amp; AL</v>
          </cell>
          <cell r="D229" t="str">
            <v>SC Group</v>
          </cell>
          <cell r="E229" t="str">
            <v>Systems &amp; Processes</v>
          </cell>
          <cell r="F229" t="str">
            <v>Mass Mkt &amp; Priority Banking</v>
          </cell>
          <cell r="G229" t="str">
            <v>Secured Lending</v>
          </cell>
          <cell r="H229">
            <v>0.66255112265715188</v>
          </cell>
          <cell r="I229">
            <v>0.11573720739943558</v>
          </cell>
          <cell r="J229">
            <v>0.20640926335103812</v>
          </cell>
          <cell r="K229">
            <v>0.20506612930361295</v>
          </cell>
          <cell r="L229">
            <v>384.50801077649146</v>
          </cell>
          <cell r="M229">
            <v>498.9058920468911</v>
          </cell>
          <cell r="N229">
            <v>572.36821421358104</v>
          </cell>
          <cell r="O229">
            <v>664.22784742710303</v>
          </cell>
          <cell r="P229">
            <v>753.33048692565535</v>
          </cell>
          <cell r="Q229">
            <v>845.31259007582571</v>
          </cell>
          <cell r="R229">
            <v>932.56166892718954</v>
          </cell>
          <cell r="S229">
            <v>986.08429025624207</v>
          </cell>
          <cell r="T229">
            <v>1099.9576023905356</v>
          </cell>
          <cell r="U229" t="str">
            <v>0</v>
          </cell>
          <cell r="V229">
            <v>4.7324380646518982</v>
          </cell>
          <cell r="W229">
            <v>4.7324380646518982</v>
          </cell>
        </row>
        <row r="230">
          <cell r="B230" t="str">
            <v>SC GroupWM</v>
          </cell>
          <cell r="C230" t="str">
            <v>WM</v>
          </cell>
          <cell r="D230" t="str">
            <v>SC Group</v>
          </cell>
          <cell r="E230" t="str">
            <v>Systems &amp; Processes</v>
          </cell>
          <cell r="F230" t="str">
            <v>Mass Mkt &amp; Priority Banking</v>
          </cell>
          <cell r="G230" t="str">
            <v>Account Management Services</v>
          </cell>
          <cell r="H230">
            <v>420.44305794112933</v>
          </cell>
          <cell r="I230">
            <v>37.206360595451443</v>
          </cell>
          <cell r="J230">
            <v>84.816791212889825</v>
          </cell>
          <cell r="K230">
            <v>104.26947010549475</v>
          </cell>
          <cell r="L230">
            <v>246.7194756004115</v>
          </cell>
          <cell r="M230">
            <v>306.58651887391767</v>
          </cell>
          <cell r="N230">
            <v>338.49104032932343</v>
          </cell>
          <cell r="O230">
            <v>387.18761361706697</v>
          </cell>
          <cell r="P230">
            <v>404.07059901851687</v>
          </cell>
          <cell r="Q230">
            <v>463.31852972998621</v>
          </cell>
          <cell r="R230">
            <v>503.5649410085631</v>
          </cell>
          <cell r="S230">
            <v>557.47844188938063</v>
          </cell>
          <cell r="T230">
            <v>639.36697585867364</v>
          </cell>
          <cell r="U230" t="str">
            <v>0</v>
          </cell>
          <cell r="V230">
            <v>518.98895062565089</v>
          </cell>
          <cell r="W230">
            <v>518.98895062565089</v>
          </cell>
        </row>
        <row r="231">
          <cell r="B231" t="str">
            <v>SC GroupWM</v>
          </cell>
          <cell r="C231" t="str">
            <v>WM</v>
          </cell>
          <cell r="D231" t="str">
            <v>SC Group</v>
          </cell>
          <cell r="E231" t="str">
            <v>Systems &amp; Processes</v>
          </cell>
          <cell r="F231" t="str">
            <v>Mass Mkt &amp; Priority Banking</v>
          </cell>
          <cell r="G231" t="str">
            <v>Trade Products</v>
          </cell>
          <cell r="H231">
            <v>1.7430023865659769E-2</v>
          </cell>
          <cell r="I231" t="str">
            <v>0</v>
          </cell>
          <cell r="J231" t="str">
            <v>0</v>
          </cell>
          <cell r="K231" t="str">
            <v>0</v>
          </cell>
          <cell r="L231" t="str">
            <v>0</v>
          </cell>
          <cell r="M231" t="str">
            <v>0</v>
          </cell>
          <cell r="N231" t="str">
            <v>0</v>
          </cell>
          <cell r="O231" t="str">
            <v>0</v>
          </cell>
          <cell r="P231" t="str">
            <v>0</v>
          </cell>
          <cell r="Q231" t="str">
            <v>0</v>
          </cell>
          <cell r="R231" t="str">
            <v>0</v>
          </cell>
          <cell r="S231" t="str">
            <v>0</v>
          </cell>
          <cell r="T231" t="str">
            <v>0</v>
          </cell>
          <cell r="U231" t="str">
            <v>0</v>
          </cell>
          <cell r="V231" t="str">
            <v>0</v>
          </cell>
          <cell r="W231" t="str">
            <v>0</v>
          </cell>
        </row>
        <row r="232">
          <cell r="B232" t="str">
            <v>SC GroupWM</v>
          </cell>
          <cell r="C232" t="str">
            <v>WM</v>
          </cell>
          <cell r="D232" t="str">
            <v>SC Group</v>
          </cell>
          <cell r="E232" t="str">
            <v>Systems &amp; Processes</v>
          </cell>
          <cell r="F232" t="str">
            <v>Mass Mkt &amp; Priority Banking</v>
          </cell>
          <cell r="G232" t="str">
            <v>Treasury Products</v>
          </cell>
          <cell r="H232">
            <v>1.33831895135532</v>
          </cell>
          <cell r="I232">
            <v>0.1136430980838324</v>
          </cell>
          <cell r="J232">
            <v>0.22358586565367367</v>
          </cell>
          <cell r="K232">
            <v>0.24014012083410322</v>
          </cell>
          <cell r="L232">
            <v>0.32097671262932126</v>
          </cell>
          <cell r="M232">
            <v>0.37720292231388997</v>
          </cell>
          <cell r="N232">
            <v>0.40845642012187972</v>
          </cell>
          <cell r="O232">
            <v>0.45442287603826681</v>
          </cell>
          <cell r="P232">
            <v>0.4459141551196586</v>
          </cell>
          <cell r="Q232">
            <v>0.49630784330132816</v>
          </cell>
          <cell r="R232">
            <v>0.53312014384182072</v>
          </cell>
          <cell r="S232">
            <v>0.61940879595136478</v>
          </cell>
          <cell r="T232">
            <v>0.70255876122257166</v>
          </cell>
          <cell r="U232" t="str">
            <v>0</v>
          </cell>
          <cell r="V232">
            <v>1.2138353921965244</v>
          </cell>
          <cell r="W232">
            <v>1.2138353921965244</v>
          </cell>
        </row>
        <row r="233">
          <cell r="B233" t="str">
            <v>SC GroupWM</v>
          </cell>
          <cell r="C233" t="str">
            <v>WM</v>
          </cell>
          <cell r="D233" t="str">
            <v>SC Group</v>
          </cell>
          <cell r="E233" t="str">
            <v>Systems &amp; Processes</v>
          </cell>
          <cell r="F233" t="str">
            <v>Mass Mkt &amp; Priority Banking</v>
          </cell>
          <cell r="G233" t="str">
            <v>Investment Services</v>
          </cell>
          <cell r="H233" t="str">
            <v>0</v>
          </cell>
          <cell r="I233" t="str">
            <v>0</v>
          </cell>
          <cell r="J233" t="str">
            <v>0</v>
          </cell>
          <cell r="K233" t="str">
            <v>0</v>
          </cell>
          <cell r="L233" t="str">
            <v>0</v>
          </cell>
          <cell r="M233" t="str">
            <v>0</v>
          </cell>
          <cell r="N233" t="str">
            <v>0</v>
          </cell>
          <cell r="O233" t="str">
            <v>0</v>
          </cell>
          <cell r="P233" t="str">
            <v>0</v>
          </cell>
          <cell r="Q233" t="str">
            <v>0</v>
          </cell>
          <cell r="R233" t="str">
            <v>0</v>
          </cell>
          <cell r="S233" t="str">
            <v>0</v>
          </cell>
          <cell r="T233" t="str">
            <v>0</v>
          </cell>
          <cell r="U233" t="str">
            <v>0</v>
          </cell>
          <cell r="V233" t="str">
            <v>0</v>
          </cell>
          <cell r="W233" t="str">
            <v>0</v>
          </cell>
        </row>
        <row r="234">
          <cell r="B234" t="str">
            <v>SC GroupOthCB</v>
          </cell>
          <cell r="C234" t="str">
            <v>OthCB</v>
          </cell>
          <cell r="D234" t="str">
            <v>SC Group</v>
          </cell>
          <cell r="E234" t="str">
            <v>Systems &amp; Processes</v>
          </cell>
          <cell r="F234" t="str">
            <v>Mass Mkt &amp; Priority Banking</v>
          </cell>
          <cell r="G234" t="str">
            <v>Other Products</v>
          </cell>
          <cell r="H234" t="str">
            <v>0</v>
          </cell>
          <cell r="I234" t="str">
            <v>0</v>
          </cell>
          <cell r="J234" t="str">
            <v>0</v>
          </cell>
          <cell r="K234" t="str">
            <v>0</v>
          </cell>
          <cell r="L234" t="str">
            <v>0</v>
          </cell>
          <cell r="M234" t="str">
            <v>0</v>
          </cell>
          <cell r="N234" t="str">
            <v>0</v>
          </cell>
          <cell r="O234" t="str">
            <v>0</v>
          </cell>
          <cell r="P234" t="str">
            <v>0</v>
          </cell>
          <cell r="Q234" t="str">
            <v>0</v>
          </cell>
          <cell r="R234" t="str">
            <v>0</v>
          </cell>
          <cell r="S234" t="str">
            <v>0</v>
          </cell>
          <cell r="T234" t="str">
            <v>0</v>
          </cell>
          <cell r="U234" t="str">
            <v>0</v>
          </cell>
          <cell r="V234">
            <v>0</v>
          </cell>
          <cell r="W234">
            <v>0</v>
          </cell>
        </row>
        <row r="235">
          <cell r="B235" t="str">
            <v>SC GroupCROps</v>
          </cell>
          <cell r="C235" t="str">
            <v>CROps</v>
          </cell>
          <cell r="D235" t="str">
            <v>SC Group</v>
          </cell>
          <cell r="E235" t="str">
            <v>Systems &amp; Processes</v>
          </cell>
          <cell r="F235" t="str">
            <v>Customer - Wholesale</v>
          </cell>
          <cell r="G235" t="str">
            <v>Corporate and Inst Lending</v>
          </cell>
          <cell r="H235">
            <v>26.087121191024629</v>
          </cell>
          <cell r="I235">
            <v>12.944895756305572</v>
          </cell>
          <cell r="J235">
            <v>33.756095326680359</v>
          </cell>
          <cell r="K235">
            <v>39.175431285344438</v>
          </cell>
          <cell r="L235">
            <v>20.908764976875386</v>
          </cell>
          <cell r="M235">
            <v>24.030936055385961</v>
          </cell>
          <cell r="N235">
            <v>24.987421269570184</v>
          </cell>
          <cell r="O235">
            <v>27.518895387917532</v>
          </cell>
          <cell r="P235">
            <v>24.991213891478843</v>
          </cell>
          <cell r="Q235">
            <v>28.939711665102884</v>
          </cell>
          <cell r="R235">
            <v>30.741116663292992</v>
          </cell>
          <cell r="S235">
            <v>36.19893671530604</v>
          </cell>
          <cell r="T235">
            <v>41.864145700514122</v>
          </cell>
          <cell r="U235" t="str">
            <v>0</v>
          </cell>
          <cell r="V235">
            <v>77.920933565023759</v>
          </cell>
          <cell r="W235">
            <v>77.920933565023759</v>
          </cell>
        </row>
        <row r="236">
          <cell r="B236" t="str">
            <v>SC GroupCash</v>
          </cell>
          <cell r="C236" t="str">
            <v>Cash</v>
          </cell>
          <cell r="D236" t="str">
            <v>SC Group</v>
          </cell>
          <cell r="E236" t="str">
            <v>Systems &amp; Processes</v>
          </cell>
          <cell r="F236" t="str">
            <v>Customer - Wholesale</v>
          </cell>
          <cell r="G236" t="str">
            <v>Cash Management and Payments</v>
          </cell>
          <cell r="H236">
            <v>181.53232162787575</v>
          </cell>
          <cell r="I236">
            <v>42.131143067659863</v>
          </cell>
          <cell r="J236">
            <v>115.2694713819636</v>
          </cell>
          <cell r="K236">
            <v>137.94756141852412</v>
          </cell>
          <cell r="L236">
            <v>64.243851616030582</v>
          </cell>
          <cell r="M236">
            <v>75.589150862274337</v>
          </cell>
          <cell r="N236">
            <v>79.625284624633323</v>
          </cell>
          <cell r="O236">
            <v>88.513280328170012</v>
          </cell>
          <cell r="P236">
            <v>82.677242884390353</v>
          </cell>
          <cell r="Q236">
            <v>95.849090297322093</v>
          </cell>
          <cell r="R236">
            <v>101.68041993756952</v>
          </cell>
          <cell r="S236">
            <v>120.41882189395845</v>
          </cell>
          <cell r="T236">
            <v>142.21266115924013</v>
          </cell>
          <cell r="U236" t="str">
            <v>0</v>
          </cell>
          <cell r="V236">
            <v>247.5702637725486</v>
          </cell>
          <cell r="W236">
            <v>247.5702637725486</v>
          </cell>
        </row>
        <row r="237">
          <cell r="B237" t="str">
            <v>SC GroupTrade</v>
          </cell>
          <cell r="C237" t="str">
            <v>Trade</v>
          </cell>
          <cell r="D237" t="str">
            <v>SC Group</v>
          </cell>
          <cell r="E237" t="str">
            <v>Systems &amp; Processes</v>
          </cell>
          <cell r="F237" t="str">
            <v>Customer - Wholesale</v>
          </cell>
          <cell r="G237" t="str">
            <v>Trade Finance</v>
          </cell>
          <cell r="H237">
            <v>4.5355546140494578</v>
          </cell>
          <cell r="I237">
            <v>1.0378707279956858</v>
          </cell>
          <cell r="J237">
            <v>3.2145987769216324</v>
          </cell>
          <cell r="K237">
            <v>3.9180678799316868</v>
          </cell>
          <cell r="L237">
            <v>0.36805668190277363</v>
          </cell>
          <cell r="M237">
            <v>0.43276943926994493</v>
          </cell>
          <cell r="N237">
            <v>0.49756596793296531</v>
          </cell>
          <cell r="O237">
            <v>0.56909342682343556</v>
          </cell>
          <cell r="P237">
            <v>0.60498630733762371</v>
          </cell>
          <cell r="Q237">
            <v>0.69252432985467638</v>
          </cell>
          <cell r="R237">
            <v>0.7128213349556668</v>
          </cell>
          <cell r="S237">
            <v>0.77458986868926705</v>
          </cell>
          <cell r="T237">
            <v>0.84601019525560106</v>
          </cell>
          <cell r="U237" t="str">
            <v>0</v>
          </cell>
          <cell r="V237">
            <v>1.5594267482058712</v>
          </cell>
          <cell r="W237">
            <v>1.5594267482058712</v>
          </cell>
        </row>
        <row r="238">
          <cell r="B238" t="str">
            <v>SC GroupTrade</v>
          </cell>
          <cell r="C238" t="str">
            <v>Trade</v>
          </cell>
          <cell r="D238" t="str">
            <v>SC Group</v>
          </cell>
          <cell r="E238" t="str">
            <v>Systems &amp; Processes</v>
          </cell>
          <cell r="F238" t="str">
            <v>Customer - Wholesale</v>
          </cell>
          <cell r="G238" t="str">
            <v>Trade Contingents</v>
          </cell>
          <cell r="H238">
            <v>0.56436186369647312</v>
          </cell>
          <cell r="I238">
            <v>2.7215781299834187</v>
          </cell>
          <cell r="J238">
            <v>8.9625618183950095</v>
          </cell>
          <cell r="K238">
            <v>11.061326439378195</v>
          </cell>
          <cell r="L238">
            <v>0.20170903136102705</v>
          </cell>
          <cell r="M238">
            <v>0.24834275700734923</v>
          </cell>
          <cell r="N238">
            <v>0.28244840159652285</v>
          </cell>
          <cell r="O238">
            <v>0.32414600501114799</v>
          </cell>
          <cell r="P238">
            <v>0.34923506436131674</v>
          </cell>
          <cell r="Q238">
            <v>0.40059222703222919</v>
          </cell>
          <cell r="R238">
            <v>0.41807948376039955</v>
          </cell>
          <cell r="S238">
            <v>0.46495863622948735</v>
          </cell>
          <cell r="T238">
            <v>0.53946536078963037</v>
          </cell>
          <cell r="U238" t="str">
            <v>0</v>
          </cell>
          <cell r="V238">
            <v>1.7804817621715936</v>
          </cell>
          <cell r="W238">
            <v>1.7804817621715936</v>
          </cell>
        </row>
        <row r="239">
          <cell r="B239" t="str">
            <v>SC GroupTrade</v>
          </cell>
          <cell r="C239" t="str">
            <v>Trade</v>
          </cell>
          <cell r="D239" t="str">
            <v>SC Group</v>
          </cell>
          <cell r="E239" t="str">
            <v>Systems &amp; Processes</v>
          </cell>
          <cell r="F239" t="str">
            <v>Customer - Wholesale</v>
          </cell>
          <cell r="G239" t="str">
            <v>Trade Transactional</v>
          </cell>
          <cell r="H239">
            <v>1.3451397448629871E-2</v>
          </cell>
          <cell r="I239" t="str">
            <v>0</v>
          </cell>
          <cell r="J239" t="str">
            <v>0</v>
          </cell>
          <cell r="K239" t="str">
            <v>0</v>
          </cell>
          <cell r="L239" t="str">
            <v>0</v>
          </cell>
          <cell r="M239" t="str">
            <v>0</v>
          </cell>
          <cell r="N239" t="str">
            <v>0</v>
          </cell>
          <cell r="O239" t="str">
            <v>0</v>
          </cell>
          <cell r="P239" t="str">
            <v>0</v>
          </cell>
          <cell r="Q239" t="str">
            <v>0</v>
          </cell>
          <cell r="R239" t="str">
            <v>0</v>
          </cell>
          <cell r="S239" t="str">
            <v>0</v>
          </cell>
          <cell r="T239" t="str">
            <v>0</v>
          </cell>
          <cell r="U239" t="str">
            <v>0</v>
          </cell>
          <cell r="V239">
            <v>0</v>
          </cell>
          <cell r="W239">
            <v>0</v>
          </cell>
        </row>
        <row r="240">
          <cell r="B240" t="str">
            <v>SC GroupTrade</v>
          </cell>
          <cell r="C240" t="str">
            <v>Trade</v>
          </cell>
          <cell r="D240" t="str">
            <v>SC Group</v>
          </cell>
          <cell r="E240" t="str">
            <v>Systems &amp; Processes</v>
          </cell>
          <cell r="F240" t="str">
            <v>Customer - Wholesale</v>
          </cell>
          <cell r="G240" t="str">
            <v>Trade Other</v>
          </cell>
          <cell r="H240">
            <v>5.4942327607079751</v>
          </cell>
          <cell r="I240" t="str">
            <v>0</v>
          </cell>
          <cell r="J240" t="str">
            <v>0</v>
          </cell>
          <cell r="K240" t="str">
            <v>0</v>
          </cell>
          <cell r="L240" t="str">
            <v>0</v>
          </cell>
          <cell r="M240" t="str">
            <v>0</v>
          </cell>
          <cell r="N240" t="str">
            <v>0</v>
          </cell>
          <cell r="O240" t="str">
            <v>0</v>
          </cell>
          <cell r="P240" t="str">
            <v>0</v>
          </cell>
          <cell r="Q240" t="str">
            <v>0</v>
          </cell>
          <cell r="R240" t="str">
            <v>0</v>
          </cell>
          <cell r="S240" t="str">
            <v>0</v>
          </cell>
          <cell r="T240" t="str">
            <v>0</v>
          </cell>
          <cell r="U240" t="str">
            <v>0</v>
          </cell>
          <cell r="V240">
            <v>0</v>
          </cell>
          <cell r="W240">
            <v>0</v>
          </cell>
        </row>
        <row r="241">
          <cell r="B241" t="str">
            <v>SC GroupFX/MM</v>
          </cell>
          <cell r="C241" t="str">
            <v>FX/MM</v>
          </cell>
          <cell r="D241" t="str">
            <v>SC Group</v>
          </cell>
          <cell r="E241" t="str">
            <v>Systems &amp; Processes</v>
          </cell>
          <cell r="F241" t="str">
            <v>Customer - Wholesale</v>
          </cell>
          <cell r="G241" t="str">
            <v>FX Sales</v>
          </cell>
          <cell r="H241">
            <v>27.516032455614283</v>
          </cell>
          <cell r="I241">
            <v>1.0275440461753775</v>
          </cell>
          <cell r="J241">
            <v>2.1034870439116098</v>
          </cell>
          <cell r="K241">
            <v>2.0784085147600986</v>
          </cell>
          <cell r="L241">
            <v>3.0904014668319433</v>
          </cell>
          <cell r="M241">
            <v>3.7561434293281377</v>
          </cell>
          <cell r="N241">
            <v>4.0912807963341855</v>
          </cell>
          <cell r="O241">
            <v>4.656856506994032</v>
          </cell>
          <cell r="P241">
            <v>4.6868729747890274</v>
          </cell>
          <cell r="Q241">
            <v>5.4913920650449759</v>
          </cell>
          <cell r="R241">
            <v>5.8253429018480993</v>
          </cell>
          <cell r="S241">
            <v>6.65298467688869</v>
          </cell>
          <cell r="T241">
            <v>7.8479720235884916</v>
          </cell>
          <cell r="U241" t="str">
            <v>0</v>
          </cell>
          <cell r="V241">
            <v>11.9660806202487</v>
          </cell>
          <cell r="W241">
            <v>11.9660806202487</v>
          </cell>
        </row>
        <row r="242">
          <cell r="B242" t="str">
            <v>SC GroupFX/MM</v>
          </cell>
          <cell r="C242" t="str">
            <v>FX/MM</v>
          </cell>
          <cell r="D242" t="str">
            <v>SC Group</v>
          </cell>
          <cell r="E242" t="str">
            <v>Systems &amp; Processes</v>
          </cell>
          <cell r="F242" t="str">
            <v>Customer - Wholesale</v>
          </cell>
          <cell r="G242" t="str">
            <v>FX Trading</v>
          </cell>
          <cell r="H242" t="str">
            <v>0</v>
          </cell>
          <cell r="I242">
            <v>63.42114755610271</v>
          </cell>
          <cell r="J242">
            <v>206.34466565293985</v>
          </cell>
          <cell r="K242">
            <v>252.99495494286509</v>
          </cell>
          <cell r="L242">
            <v>6.6766466823503317</v>
          </cell>
          <cell r="M242">
            <v>7.8662503853436245</v>
          </cell>
          <cell r="N242">
            <v>8.9189771075069313</v>
          </cell>
          <cell r="O242">
            <v>10.048953434968452</v>
          </cell>
          <cell r="P242">
            <v>10.873735987315914</v>
          </cell>
          <cell r="Q242">
            <v>11.935472759557683</v>
          </cell>
          <cell r="R242">
            <v>12.669718113373646</v>
          </cell>
          <cell r="S242">
            <v>13.76280360428299</v>
          </cell>
          <cell r="T242">
            <v>14.824349388244361</v>
          </cell>
          <cell r="U242" t="str">
            <v>0</v>
          </cell>
          <cell r="V242">
            <v>39.260544630091665</v>
          </cell>
          <cell r="W242">
            <v>39.260544630091665</v>
          </cell>
        </row>
        <row r="243">
          <cell r="B243" t="str">
            <v>SC GroupFI</v>
          </cell>
          <cell r="C243" t="str">
            <v>FI</v>
          </cell>
          <cell r="D243" t="str">
            <v>SC Group</v>
          </cell>
          <cell r="E243" t="str">
            <v>Systems &amp; Processes</v>
          </cell>
          <cell r="F243" t="str">
            <v>Customer - Wholesale</v>
          </cell>
          <cell r="G243" t="str">
            <v>Fixed Income</v>
          </cell>
          <cell r="H243">
            <v>0.15078568529437375</v>
          </cell>
          <cell r="I243">
            <v>0.1407543144605973</v>
          </cell>
          <cell r="J243">
            <v>0.32676274979208003</v>
          </cell>
          <cell r="K243">
            <v>0.38722277746690048</v>
          </cell>
          <cell r="L243">
            <v>0.58335179514486879</v>
          </cell>
          <cell r="M243">
            <v>0.69982464968947078</v>
          </cell>
          <cell r="N243">
            <v>0.71625114042980798</v>
          </cell>
          <cell r="O243">
            <v>0.77908985294089028</v>
          </cell>
          <cell r="P243">
            <v>0.70198508872498921</v>
          </cell>
          <cell r="Q243">
            <v>0.81323015287488154</v>
          </cell>
          <cell r="R243">
            <v>0.85163652131287582</v>
          </cell>
          <cell r="S243">
            <v>1.0564158677125808</v>
          </cell>
          <cell r="T243">
            <v>1.3413843517522315</v>
          </cell>
          <cell r="U243" t="str">
            <v>0</v>
          </cell>
          <cell r="V243">
            <v>2.8779672471265139</v>
          </cell>
          <cell r="W243">
            <v>2.8779672471265139</v>
          </cell>
        </row>
        <row r="244">
          <cell r="B244" t="str">
            <v>SC GroupFX/MM</v>
          </cell>
          <cell r="C244" t="str">
            <v>FX/MM</v>
          </cell>
          <cell r="D244" t="str">
            <v>SC Group</v>
          </cell>
          <cell r="E244" t="str">
            <v>Systems &amp; Processes</v>
          </cell>
          <cell r="F244" t="str">
            <v>Customer - Wholesale</v>
          </cell>
          <cell r="G244" t="str">
            <v>ALM</v>
          </cell>
          <cell r="H244">
            <v>24.040703177589155</v>
          </cell>
          <cell r="I244">
            <v>4.8602889076030564</v>
          </cell>
          <cell r="J244">
            <v>15.405717988188579</v>
          </cell>
          <cell r="K244">
            <v>19.157122027618271</v>
          </cell>
          <cell r="L244">
            <v>1.5990918338782789</v>
          </cell>
          <cell r="M244">
            <v>1.9722057197510923</v>
          </cell>
          <cell r="N244">
            <v>2.3283491533209189</v>
          </cell>
          <cell r="O244">
            <v>2.7153469147725309</v>
          </cell>
          <cell r="P244">
            <v>2.9776297650457466</v>
          </cell>
          <cell r="Q244">
            <v>3.4026695285506094</v>
          </cell>
          <cell r="R244">
            <v>3.4696506321443126</v>
          </cell>
          <cell r="S244">
            <v>3.9306823042582075</v>
          </cell>
          <cell r="T244">
            <v>4.46854961694505</v>
          </cell>
          <cell r="U244" t="str">
            <v>0</v>
          </cell>
          <cell r="V244">
            <v>9.0798811599508955</v>
          </cell>
          <cell r="W244">
            <v>9.0798811599508955</v>
          </cell>
        </row>
        <row r="245">
          <cell r="B245" t="str">
            <v>SC GroupSEF</v>
          </cell>
          <cell r="C245" t="str">
            <v>SEF</v>
          </cell>
          <cell r="D245" t="str">
            <v>SC Group</v>
          </cell>
          <cell r="E245" t="str">
            <v>Systems &amp; Processes</v>
          </cell>
          <cell r="F245" t="str">
            <v>Customer - Wholesale</v>
          </cell>
          <cell r="G245" t="str">
            <v>Structured Trade</v>
          </cell>
          <cell r="H245">
            <v>3.1228112439049419E-4</v>
          </cell>
          <cell r="I245">
            <v>9.6751352335822924E-2</v>
          </cell>
          <cell r="J245">
            <v>0.18596382376231227</v>
          </cell>
          <cell r="K245">
            <v>0.23378271480450238</v>
          </cell>
          <cell r="L245">
            <v>0.24345077668368448</v>
          </cell>
          <cell r="M245">
            <v>0.30166911870242819</v>
          </cell>
          <cell r="N245">
            <v>0.3570409281272468</v>
          </cell>
          <cell r="O245">
            <v>0.3828458224594577</v>
          </cell>
          <cell r="P245">
            <v>0.43730229757210615</v>
          </cell>
          <cell r="Q245">
            <v>0.44185031071296321</v>
          </cell>
          <cell r="R245">
            <v>0.44140387889950222</v>
          </cell>
          <cell r="S245">
            <v>0.49403444525443718</v>
          </cell>
          <cell r="T245">
            <v>0.58904909625647628</v>
          </cell>
          <cell r="U245" t="str">
            <v>0</v>
          </cell>
          <cell r="V245">
            <v>1.124861380601343</v>
          </cell>
          <cell r="W245">
            <v>1.124861380601343</v>
          </cell>
        </row>
        <row r="246">
          <cell r="B246" t="str">
            <v>SC GroupSME</v>
          </cell>
          <cell r="C246" t="str">
            <v>SME</v>
          </cell>
          <cell r="D246" t="str">
            <v>SC Group</v>
          </cell>
          <cell r="E246" t="str">
            <v>Systems &amp; Processes</v>
          </cell>
          <cell r="F246" t="str">
            <v>SME</v>
          </cell>
          <cell r="G246" t="str">
            <v>Product</v>
          </cell>
          <cell r="H246">
            <v>149.14538989774675</v>
          </cell>
          <cell r="I246">
            <v>11.594160989606083</v>
          </cell>
          <cell r="J246">
            <v>24.052050454620378</v>
          </cell>
          <cell r="K246">
            <v>27.593471775118978</v>
          </cell>
          <cell r="L246">
            <v>42.416426676612701</v>
          </cell>
          <cell r="M246">
            <v>50.575349586687551</v>
          </cell>
          <cell r="N246">
            <v>53.242312058792884</v>
          </cell>
          <cell r="O246">
            <v>59.83520464953169</v>
          </cell>
          <cell r="P246">
            <v>55.880206458939234</v>
          </cell>
          <cell r="Q246">
            <v>66.716626902243576</v>
          </cell>
          <cell r="R246">
            <v>70.338801648054471</v>
          </cell>
          <cell r="S246">
            <v>83.156528211629009</v>
          </cell>
          <cell r="T246">
            <v>100.26632380160947</v>
          </cell>
          <cell r="U246" t="str">
            <v>0</v>
          </cell>
          <cell r="V246">
            <v>166.47269953647174</v>
          </cell>
          <cell r="W246">
            <v>166.47269953647174</v>
          </cell>
        </row>
        <row r="247">
          <cell r="B247" t="str">
            <v>SC GroupTotal</v>
          </cell>
          <cell r="C247" t="str">
            <v>Total</v>
          </cell>
          <cell r="D247" t="str">
            <v>SC Group</v>
          </cell>
          <cell r="E247" t="str">
            <v>Systems &amp; Processes</v>
          </cell>
          <cell r="F247" t="str">
            <v>Customer</v>
          </cell>
          <cell r="G247" t="str">
            <v>Product</v>
          </cell>
          <cell r="H247">
            <v>871.77928954931554</v>
          </cell>
          <cell r="I247">
            <v>182.93748242945043</v>
          </cell>
          <cell r="J247">
            <v>511.83946493794633</v>
          </cell>
          <cell r="K247">
            <v>620.51762331035309</v>
          </cell>
          <cell r="L247">
            <v>904.53694753039883</v>
          </cell>
          <cell r="M247">
            <v>1142.9939221457173</v>
          </cell>
          <cell r="N247">
            <v>1282.8831488683195</v>
          </cell>
          <cell r="O247">
            <v>1475.1632055610353</v>
          </cell>
          <cell r="P247">
            <v>1599.3634786488494</v>
          </cell>
          <cell r="Q247">
            <v>1812.8646459243496</v>
          </cell>
          <cell r="R247">
            <v>1982.4778007570624</v>
          </cell>
          <cell r="S247">
            <v>2148.9162708701283</v>
          </cell>
          <cell r="T247">
            <v>2432.1466710196146</v>
          </cell>
          <cell r="U247" t="str">
            <v>0</v>
          </cell>
          <cell r="V247">
            <v>1108.2961694995736</v>
          </cell>
          <cell r="W247">
            <v>1108.2961694995736</v>
          </cell>
        </row>
        <row r="248">
          <cell r="B248" t="str">
            <v>SC GroupCCPL</v>
          </cell>
          <cell r="C248" t="str">
            <v>CCPL</v>
          </cell>
          <cell r="D248" t="str">
            <v>SC Group</v>
          </cell>
          <cell r="E248" t="str">
            <v>Projects</v>
          </cell>
          <cell r="F248" t="str">
            <v>Mass Mkt &amp; Priority Banking</v>
          </cell>
          <cell r="G248" t="str">
            <v>Unsecured Lending</v>
          </cell>
          <cell r="H248">
            <v>51.931797354262279</v>
          </cell>
          <cell r="I248">
            <v>0.12688845501647422</v>
          </cell>
          <cell r="J248">
            <v>0.25251558208714348</v>
          </cell>
          <cell r="K248">
            <v>0.37831599920072861</v>
          </cell>
          <cell r="L248">
            <v>0.51258676293337668</v>
          </cell>
          <cell r="M248">
            <v>0.64368156134043264</v>
          </cell>
          <cell r="N248">
            <v>0.75401544915931384</v>
          </cell>
          <cell r="O248">
            <v>0.86684974615806032</v>
          </cell>
          <cell r="P248">
            <v>0.97921750517830364</v>
          </cell>
          <cell r="Q248">
            <v>1.0930557088775963</v>
          </cell>
          <cell r="R248">
            <v>1.2041346389100123</v>
          </cell>
          <cell r="S248">
            <v>1.3382379827672746</v>
          </cell>
          <cell r="T248">
            <v>1.4492809778554174</v>
          </cell>
          <cell r="U248" t="str">
            <v>0</v>
          </cell>
          <cell r="V248">
            <v>29.772311878510266</v>
          </cell>
          <cell r="W248">
            <v>29.772311878510266</v>
          </cell>
        </row>
        <row r="249">
          <cell r="B249" t="str">
            <v>SC GroupM &amp; AL</v>
          </cell>
          <cell r="C249" t="str">
            <v>M &amp; AL</v>
          </cell>
          <cell r="D249" t="str">
            <v>SC Group</v>
          </cell>
          <cell r="E249" t="str">
            <v>Projects</v>
          </cell>
          <cell r="F249" t="str">
            <v>Mass Mkt &amp; Priority Banking</v>
          </cell>
          <cell r="G249" t="str">
            <v>Secured Lending</v>
          </cell>
          <cell r="H249">
            <v>4.8349166519764308</v>
          </cell>
          <cell r="I249">
            <v>8.263897075757598E-2</v>
          </cell>
          <cell r="J249">
            <v>0.16450125000446472</v>
          </cell>
          <cell r="K249">
            <v>0.24645391880700201</v>
          </cell>
          <cell r="L249">
            <v>0.33394578644456024</v>
          </cell>
          <cell r="M249">
            <v>0.4193318792920252</v>
          </cell>
          <cell r="N249">
            <v>0.49122906176240211</v>
          </cell>
          <cell r="O249">
            <v>0.56475341598011997</v>
          </cell>
          <cell r="P249">
            <v>0.63795369994982776</v>
          </cell>
          <cell r="Q249">
            <v>0.71213252651438397</v>
          </cell>
          <cell r="R249">
            <v>0.7844730825506212</v>
          </cell>
          <cell r="S249">
            <v>0.8718686133826542</v>
          </cell>
          <cell r="T249">
            <v>0.94418629050713765</v>
          </cell>
          <cell r="U249" t="str">
            <v>0</v>
          </cell>
          <cell r="V249">
            <v>12.508222572948466</v>
          </cell>
          <cell r="W249">
            <v>12.508222572948466</v>
          </cell>
        </row>
        <row r="250">
          <cell r="B250" t="str">
            <v>SC GroupWM</v>
          </cell>
          <cell r="C250" t="str">
            <v>WM</v>
          </cell>
          <cell r="D250" t="str">
            <v>SC Group</v>
          </cell>
          <cell r="E250" t="str">
            <v>Projects</v>
          </cell>
          <cell r="F250" t="str">
            <v>Mass Mkt &amp; Priority Banking</v>
          </cell>
          <cell r="G250" t="str">
            <v>Account Management Services</v>
          </cell>
          <cell r="H250">
            <v>592.97268205668229</v>
          </cell>
          <cell r="I250">
            <v>2.3513292339237943</v>
          </cell>
          <cell r="J250">
            <v>4.6793299813061022</v>
          </cell>
          <cell r="K250">
            <v>7.0104747186388092</v>
          </cell>
          <cell r="L250">
            <v>9.498646598943818</v>
          </cell>
          <cell r="M250">
            <v>11.927489558683684</v>
          </cell>
          <cell r="N250">
            <v>13.972062162107727</v>
          </cell>
          <cell r="O250">
            <v>16.063004061191815</v>
          </cell>
          <cell r="P250">
            <v>18.145258971175004</v>
          </cell>
          <cell r="Q250">
            <v>20.254760713278067</v>
          </cell>
          <cell r="R250">
            <v>22.313151406950503</v>
          </cell>
          <cell r="S250">
            <v>24.798185460779816</v>
          </cell>
          <cell r="T250">
            <v>26.855908536286314</v>
          </cell>
          <cell r="U250" t="str">
            <v>0</v>
          </cell>
          <cell r="V250">
            <v>210.74105430703355</v>
          </cell>
          <cell r="W250">
            <v>210.74105430703355</v>
          </cell>
        </row>
        <row r="251">
          <cell r="B251" t="str">
            <v>SC GroupWM</v>
          </cell>
          <cell r="C251" t="str">
            <v>WM</v>
          </cell>
          <cell r="D251" t="str">
            <v>SC Group</v>
          </cell>
          <cell r="E251" t="str">
            <v>Projects</v>
          </cell>
          <cell r="F251" t="str">
            <v>Mass Mkt &amp; Priority Banking</v>
          </cell>
          <cell r="G251" t="str">
            <v>Trade Products</v>
          </cell>
          <cell r="H251">
            <v>9.8018265769469538E-4</v>
          </cell>
          <cell r="I251" t="str">
            <v>0</v>
          </cell>
          <cell r="J251" t="str">
            <v>0</v>
          </cell>
          <cell r="K251" t="str">
            <v>0</v>
          </cell>
          <cell r="L251" t="str">
            <v>0</v>
          </cell>
          <cell r="M251" t="str">
            <v>0</v>
          </cell>
          <cell r="N251" t="str">
            <v>0</v>
          </cell>
          <cell r="O251" t="str">
            <v>0</v>
          </cell>
          <cell r="P251" t="str">
            <v>0</v>
          </cell>
          <cell r="Q251" t="str">
            <v>0</v>
          </cell>
          <cell r="R251" t="str">
            <v>0</v>
          </cell>
          <cell r="S251" t="str">
            <v>0</v>
          </cell>
          <cell r="T251" t="str">
            <v>0</v>
          </cell>
          <cell r="U251" t="str">
            <v>0</v>
          </cell>
          <cell r="V251" t="str">
            <v>0</v>
          </cell>
          <cell r="W251" t="str">
            <v>0</v>
          </cell>
        </row>
        <row r="252">
          <cell r="B252" t="str">
            <v>SC GroupWM</v>
          </cell>
          <cell r="C252" t="str">
            <v>WM</v>
          </cell>
          <cell r="D252" t="str">
            <v>SC Group</v>
          </cell>
          <cell r="E252" t="str">
            <v>Projects</v>
          </cell>
          <cell r="F252" t="str">
            <v>Mass Mkt &amp; Priority Banking</v>
          </cell>
          <cell r="G252" t="str">
            <v>Treasury Products</v>
          </cell>
          <cell r="H252">
            <v>2.6149137827121338</v>
          </cell>
          <cell r="I252">
            <v>5.9293147358193236E-3</v>
          </cell>
          <cell r="J252">
            <v>1.1777301039661197E-2</v>
          </cell>
          <cell r="K252">
            <v>1.7655800365748237E-2</v>
          </cell>
          <cell r="L252">
            <v>2.3927244931765283E-2</v>
          </cell>
          <cell r="M252">
            <v>3.0049359202069727E-2</v>
          </cell>
          <cell r="N252">
            <v>3.5181815359442446E-2</v>
          </cell>
          <cell r="O252">
            <v>4.045171624525884E-2</v>
          </cell>
          <cell r="P252">
            <v>4.5700641434818119E-2</v>
          </cell>
          <cell r="Q252">
            <v>5.1018068758066942E-2</v>
          </cell>
          <cell r="R252">
            <v>5.6206617966797406E-2</v>
          </cell>
          <cell r="S252">
            <v>6.246202145052851E-2</v>
          </cell>
          <cell r="T252">
            <v>6.7648818688470946E-2</v>
          </cell>
          <cell r="U252" t="str">
            <v>0</v>
          </cell>
          <cell r="V252">
            <v>0.23194809960020712</v>
          </cell>
          <cell r="W252">
            <v>0.23194809960020712</v>
          </cell>
        </row>
        <row r="253">
          <cell r="B253" t="str">
            <v>SC GroupWM</v>
          </cell>
          <cell r="C253" t="str">
            <v>WM</v>
          </cell>
          <cell r="D253" t="str">
            <v>SC Group</v>
          </cell>
          <cell r="E253" t="str">
            <v>Projects</v>
          </cell>
          <cell r="F253" t="str">
            <v>Mass Mkt &amp; Priority Banking</v>
          </cell>
          <cell r="G253" t="str">
            <v>Investment Services</v>
          </cell>
          <cell r="H253" t="str">
            <v>0</v>
          </cell>
          <cell r="I253" t="str">
            <v>0</v>
          </cell>
          <cell r="J253" t="str">
            <v>0</v>
          </cell>
          <cell r="K253" t="str">
            <v>0</v>
          </cell>
          <cell r="L253" t="str">
            <v>0</v>
          </cell>
          <cell r="M253" t="str">
            <v>0</v>
          </cell>
          <cell r="N253" t="str">
            <v>0</v>
          </cell>
          <cell r="O253" t="str">
            <v>0</v>
          </cell>
          <cell r="P253" t="str">
            <v>0</v>
          </cell>
          <cell r="Q253" t="str">
            <v>0</v>
          </cell>
          <cell r="R253" t="str">
            <v>0</v>
          </cell>
          <cell r="S253" t="str">
            <v>0</v>
          </cell>
          <cell r="T253" t="str">
            <v>0</v>
          </cell>
          <cell r="U253" t="str">
            <v>0</v>
          </cell>
          <cell r="V253" t="str">
            <v>0</v>
          </cell>
          <cell r="W253" t="str">
            <v>0</v>
          </cell>
        </row>
        <row r="254">
          <cell r="B254" t="str">
            <v>SC GroupOthCB</v>
          </cell>
          <cell r="C254" t="str">
            <v>OthCB</v>
          </cell>
          <cell r="D254" t="str">
            <v>SC Group</v>
          </cell>
          <cell r="E254" t="str">
            <v>Projects</v>
          </cell>
          <cell r="F254" t="str">
            <v>Mass Mkt &amp; Priority Banking</v>
          </cell>
          <cell r="G254" t="str">
            <v>Other Products</v>
          </cell>
          <cell r="H254" t="str">
            <v>0</v>
          </cell>
          <cell r="I254" t="str">
            <v>0</v>
          </cell>
          <cell r="J254" t="str">
            <v>0</v>
          </cell>
          <cell r="K254" t="str">
            <v>0</v>
          </cell>
          <cell r="L254" t="str">
            <v>0</v>
          </cell>
          <cell r="M254" t="str">
            <v>0</v>
          </cell>
          <cell r="N254" t="str">
            <v>0</v>
          </cell>
          <cell r="O254" t="str">
            <v>0</v>
          </cell>
          <cell r="P254" t="str">
            <v>0</v>
          </cell>
          <cell r="Q254" t="str">
            <v>0</v>
          </cell>
          <cell r="R254" t="str">
            <v>0</v>
          </cell>
          <cell r="S254" t="str">
            <v>0</v>
          </cell>
          <cell r="T254" t="str">
            <v>0</v>
          </cell>
          <cell r="U254" t="str">
            <v>0</v>
          </cell>
          <cell r="V254">
            <v>0</v>
          </cell>
          <cell r="W254">
            <v>0</v>
          </cell>
        </row>
        <row r="255">
          <cell r="B255" t="str">
            <v>SC GroupCROps</v>
          </cell>
          <cell r="C255" t="str">
            <v>CROps</v>
          </cell>
          <cell r="D255" t="str">
            <v>SC Group</v>
          </cell>
          <cell r="E255" t="str">
            <v>Projects</v>
          </cell>
          <cell r="F255" t="str">
            <v>Customer - Wholesale</v>
          </cell>
          <cell r="G255" t="str">
            <v>Corporate and Inst Lending</v>
          </cell>
          <cell r="H255">
            <v>21.231439791203638</v>
          </cell>
          <cell r="I255">
            <v>0.37625457164457132</v>
          </cell>
          <cell r="J255">
            <v>0.7487690047092328</v>
          </cell>
          <cell r="K255">
            <v>1.1217972841349266</v>
          </cell>
          <cell r="L255">
            <v>1.5199421641089017</v>
          </cell>
          <cell r="M255">
            <v>1.9086040776151114</v>
          </cell>
          <cell r="N255">
            <v>2.2357724825902623</v>
          </cell>
          <cell r="O255">
            <v>2.5703544150781319</v>
          </cell>
          <cell r="P255">
            <v>2.9035526370120421</v>
          </cell>
          <cell r="Q255">
            <v>3.2411107733391047</v>
          </cell>
          <cell r="R255">
            <v>35.492033335883654</v>
          </cell>
          <cell r="S255">
            <v>49.041742189956622</v>
          </cell>
          <cell r="T255">
            <v>55.915164406695823</v>
          </cell>
          <cell r="U255" t="str">
            <v>0</v>
          </cell>
          <cell r="V255">
            <v>46.111843673454082</v>
          </cell>
          <cell r="W255">
            <v>46.111843673454082</v>
          </cell>
        </row>
        <row r="256">
          <cell r="B256" t="str">
            <v>SC GroupCash</v>
          </cell>
          <cell r="C256" t="str">
            <v>Cash</v>
          </cell>
          <cell r="D256" t="str">
            <v>SC Group</v>
          </cell>
          <cell r="E256" t="str">
            <v>Projects</v>
          </cell>
          <cell r="F256" t="str">
            <v>Customer - Wholesale</v>
          </cell>
          <cell r="G256" t="str">
            <v>Cash Management and Payments</v>
          </cell>
          <cell r="H256">
            <v>167.90481544347213</v>
          </cell>
          <cell r="I256">
            <v>0.61950759159077218</v>
          </cell>
          <cell r="J256">
            <v>1.2328570008803217</v>
          </cell>
          <cell r="K256">
            <v>1.8470524642661159</v>
          </cell>
          <cell r="L256">
            <v>2.5026027068021119</v>
          </cell>
          <cell r="M256">
            <v>3.1425391331606596</v>
          </cell>
          <cell r="N256">
            <v>3.6812257721690456</v>
          </cell>
          <cell r="O256">
            <v>4.2321188716983311</v>
          </cell>
          <cell r="P256">
            <v>4.7807336754743082</v>
          </cell>
          <cell r="Q256">
            <v>5.3365271297406807</v>
          </cell>
          <cell r="R256">
            <v>5.8788489777155837</v>
          </cell>
          <cell r="S256">
            <v>6.5335829281903521</v>
          </cell>
          <cell r="T256">
            <v>7.0757289435007085</v>
          </cell>
          <cell r="U256" t="str">
            <v>0</v>
          </cell>
          <cell r="V256">
            <v>55.074041923318319</v>
          </cell>
          <cell r="W256">
            <v>55.074041923318319</v>
          </cell>
        </row>
        <row r="257">
          <cell r="B257" t="str">
            <v>SC GroupTrade</v>
          </cell>
          <cell r="C257" t="str">
            <v>Trade</v>
          </cell>
          <cell r="D257" t="str">
            <v>SC Group</v>
          </cell>
          <cell r="E257" t="str">
            <v>Projects</v>
          </cell>
          <cell r="F257" t="str">
            <v>Customer - Wholesale</v>
          </cell>
          <cell r="G257" t="str">
            <v>Trade Finance</v>
          </cell>
          <cell r="H257">
            <v>11.368985889856544</v>
          </cell>
          <cell r="I257">
            <v>2.7000270002700027E-4</v>
          </cell>
          <cell r="J257">
            <v>5.5970984641561818E-4</v>
          </cell>
          <cell r="K257">
            <v>8.2737030411449033E-4</v>
          </cell>
          <cell r="L257">
            <v>1.1126193284229733E-3</v>
          </cell>
          <cell r="M257">
            <v>1.4130842772294718E-3</v>
          </cell>
          <cell r="N257">
            <v>1.646143321361382E-3</v>
          </cell>
          <cell r="O257">
            <v>1.8847378120288155E-3</v>
          </cell>
          <cell r="P257">
            <v>2.1434901791050928E-3</v>
          </cell>
          <cell r="Q257">
            <v>2.3847376788553257E-3</v>
          </cell>
          <cell r="R257">
            <v>1.7207680601319189</v>
          </cell>
          <cell r="S257">
            <v>2.4277862329061866</v>
          </cell>
          <cell r="T257">
            <v>2.780104832275478</v>
          </cell>
          <cell r="U257" t="str">
            <v>0</v>
          </cell>
          <cell r="V257">
            <v>67.5</v>
          </cell>
          <cell r="W257">
            <v>67.5</v>
          </cell>
        </row>
        <row r="258">
          <cell r="B258" t="str">
            <v>SC GroupTrade</v>
          </cell>
          <cell r="C258" t="str">
            <v>Trade</v>
          </cell>
          <cell r="D258" t="str">
            <v>SC Group</v>
          </cell>
          <cell r="E258" t="str">
            <v>Projects</v>
          </cell>
          <cell r="F258" t="str">
            <v>Customer - Wholesale</v>
          </cell>
          <cell r="G258" t="str">
            <v>Trade Contingents</v>
          </cell>
          <cell r="H258">
            <v>0.99923875243317606</v>
          </cell>
          <cell r="I258">
            <v>1.3050130501305014E-3</v>
          </cell>
          <cell r="J258">
            <v>2.5746652935118436E-3</v>
          </cell>
          <cell r="K258">
            <v>3.8908765652951702E-3</v>
          </cell>
          <cell r="L258">
            <v>5.2738156167248936E-3</v>
          </cell>
          <cell r="M258">
            <v>6.6017531076814386E-3</v>
          </cell>
          <cell r="N258">
            <v>7.739011458867795E-3</v>
          </cell>
          <cell r="O258">
            <v>8.9001507790249616E-3</v>
          </cell>
          <cell r="P258">
            <v>1.0037304973309425E-2</v>
          </cell>
          <cell r="Q258">
            <v>1.1210305327952388E-2</v>
          </cell>
          <cell r="R258">
            <v>0.71982756570524808</v>
          </cell>
          <cell r="S258">
            <v>1.0127603437571016</v>
          </cell>
          <cell r="T258">
            <v>1.15895464083222</v>
          </cell>
          <cell r="U258" t="str">
            <v>0</v>
          </cell>
          <cell r="V258">
            <v>6.563909874199382E-2</v>
          </cell>
          <cell r="W258">
            <v>6.563909874199382E-2</v>
          </cell>
        </row>
        <row r="259">
          <cell r="B259" t="str">
            <v>SC GroupTrade</v>
          </cell>
          <cell r="C259" t="str">
            <v>Trade</v>
          </cell>
          <cell r="D259" t="str">
            <v>SC Group</v>
          </cell>
          <cell r="E259" t="str">
            <v>Projects</v>
          </cell>
          <cell r="F259" t="str">
            <v>Customer - Wholesale</v>
          </cell>
          <cell r="G259" t="str">
            <v>Trade Transactional</v>
          </cell>
          <cell r="H259">
            <v>3.4859959585181635E-2</v>
          </cell>
          <cell r="I259" t="str">
            <v>0</v>
          </cell>
          <cell r="J259" t="str">
            <v>0</v>
          </cell>
          <cell r="K259" t="str">
            <v>0</v>
          </cell>
          <cell r="L259" t="str">
            <v>0</v>
          </cell>
          <cell r="M259" t="str">
            <v>0</v>
          </cell>
          <cell r="N259" t="str">
            <v>0</v>
          </cell>
          <cell r="O259" t="str">
            <v>0</v>
          </cell>
          <cell r="P259" t="str">
            <v>0</v>
          </cell>
          <cell r="Q259" t="str">
            <v>0</v>
          </cell>
          <cell r="R259" t="str">
            <v>0</v>
          </cell>
          <cell r="S259" t="str">
            <v>0</v>
          </cell>
          <cell r="T259" t="str">
            <v>0</v>
          </cell>
          <cell r="U259" t="str">
            <v>0</v>
          </cell>
          <cell r="V259">
            <v>0</v>
          </cell>
          <cell r="W259">
            <v>0</v>
          </cell>
        </row>
        <row r="260">
          <cell r="B260" t="str">
            <v>SC GroupTrade</v>
          </cell>
          <cell r="C260" t="str">
            <v>Trade</v>
          </cell>
          <cell r="D260" t="str">
            <v>SC Group</v>
          </cell>
          <cell r="E260" t="str">
            <v>Projects</v>
          </cell>
          <cell r="F260" t="str">
            <v>Customer - Wholesale</v>
          </cell>
          <cell r="G260" t="str">
            <v>Trade Other</v>
          </cell>
          <cell r="H260">
            <v>3.7133435210302177</v>
          </cell>
          <cell r="I260" t="str">
            <v>0</v>
          </cell>
          <cell r="J260" t="str">
            <v>0</v>
          </cell>
          <cell r="K260" t="str">
            <v>0</v>
          </cell>
          <cell r="L260" t="str">
            <v>0</v>
          </cell>
          <cell r="M260" t="str">
            <v>0</v>
          </cell>
          <cell r="N260" t="str">
            <v>0</v>
          </cell>
          <cell r="O260" t="str">
            <v>0</v>
          </cell>
          <cell r="P260" t="str">
            <v>0</v>
          </cell>
          <cell r="Q260" t="str">
            <v>0</v>
          </cell>
          <cell r="R260" t="str">
            <v>0</v>
          </cell>
          <cell r="S260" t="str">
            <v>0</v>
          </cell>
          <cell r="T260" t="str">
            <v>0</v>
          </cell>
          <cell r="U260" t="str">
            <v>0</v>
          </cell>
          <cell r="V260">
            <v>0</v>
          </cell>
          <cell r="W260">
            <v>0</v>
          </cell>
        </row>
        <row r="261">
          <cell r="B261" t="str">
            <v>SC GroupFX/MM</v>
          </cell>
          <cell r="C261" t="str">
            <v>FX/MM</v>
          </cell>
          <cell r="D261" t="str">
            <v>SC Group</v>
          </cell>
          <cell r="E261" t="str">
            <v>Projects</v>
          </cell>
          <cell r="F261" t="str">
            <v>Customer - Wholesale</v>
          </cell>
          <cell r="G261" t="str">
            <v>FX Sales</v>
          </cell>
          <cell r="H261">
            <v>25.775298925620501</v>
          </cell>
          <cell r="I261">
            <v>3.1056630920671794E-2</v>
          </cell>
          <cell r="J261">
            <v>6.1782156657786122E-2</v>
          </cell>
          <cell r="K261">
            <v>9.2572511491838455E-2</v>
          </cell>
          <cell r="L261">
            <v>0.12544894260396713</v>
          </cell>
          <cell r="M261">
            <v>0.15749834071767821</v>
          </cell>
          <cell r="N261">
            <v>0.18449556753910229</v>
          </cell>
          <cell r="O261">
            <v>0.2121204005124927</v>
          </cell>
          <cell r="P261">
            <v>0.23959439978229621</v>
          </cell>
          <cell r="Q261">
            <v>0.26744910523015591</v>
          </cell>
          <cell r="R261">
            <v>14.03351558959382</v>
          </cell>
          <cell r="S261">
            <v>19.726469628513197</v>
          </cell>
          <cell r="T261">
            <v>22.570126935672807</v>
          </cell>
          <cell r="U261" t="str">
            <v>0</v>
          </cell>
          <cell r="V261">
            <v>11.733262062032406</v>
          </cell>
          <cell r="W261">
            <v>11.733262062032406</v>
          </cell>
        </row>
        <row r="262">
          <cell r="B262" t="str">
            <v>SC GroupFX/MM</v>
          </cell>
          <cell r="C262" t="str">
            <v>FX/MM</v>
          </cell>
          <cell r="D262" t="str">
            <v>SC Group</v>
          </cell>
          <cell r="E262" t="str">
            <v>Projects</v>
          </cell>
          <cell r="F262" t="str">
            <v>Customer - Wholesale</v>
          </cell>
          <cell r="G262" t="str">
            <v>FX Trading</v>
          </cell>
          <cell r="H262" t="str">
            <v>0</v>
          </cell>
          <cell r="I262">
            <v>3.9968231715533702E-2</v>
          </cell>
          <cell r="J262">
            <v>7.9539161347117499E-2</v>
          </cell>
          <cell r="K262">
            <v>0.11916467511394299</v>
          </cell>
          <cell r="L262">
            <v>0.16145823914852334</v>
          </cell>
          <cell r="M262">
            <v>0.2027444602039136</v>
          </cell>
          <cell r="N262">
            <v>0.23749843691413119</v>
          </cell>
          <cell r="O262">
            <v>0.27303992720634324</v>
          </cell>
          <cell r="P262">
            <v>0.30843443067576209</v>
          </cell>
          <cell r="Q262">
            <v>0.34429207288649671</v>
          </cell>
          <cell r="R262">
            <v>17.552864054666998</v>
          </cell>
          <cell r="S262">
            <v>24.670287391543603</v>
          </cell>
          <cell r="T262">
            <v>28.2258976387972</v>
          </cell>
          <cell r="U262" t="str">
            <v>0</v>
          </cell>
          <cell r="V262">
            <v>4.799452647025455</v>
          </cell>
          <cell r="W262">
            <v>4.799452647025455</v>
          </cell>
        </row>
        <row r="263">
          <cell r="B263" t="str">
            <v>SC GroupFI</v>
          </cell>
          <cell r="C263" t="str">
            <v>FI</v>
          </cell>
          <cell r="D263" t="str">
            <v>SC Group</v>
          </cell>
          <cell r="E263" t="str">
            <v>Projects</v>
          </cell>
          <cell r="F263" t="str">
            <v>Customer - Wholesale</v>
          </cell>
          <cell r="G263" t="str">
            <v>Fixed Income</v>
          </cell>
          <cell r="H263">
            <v>2.6089490603592598</v>
          </cell>
          <cell r="I263">
            <v>1.4313882292587302E-2</v>
          </cell>
          <cell r="J263">
            <v>2.848547819870819E-2</v>
          </cell>
          <cell r="K263">
            <v>4.2676622402398258E-2</v>
          </cell>
          <cell r="L263">
            <v>5.782327941824273E-2</v>
          </cell>
          <cell r="M263">
            <v>7.2609175194135053E-2</v>
          </cell>
          <cell r="N263">
            <v>8.5055668583434677E-2</v>
          </cell>
          <cell r="O263">
            <v>9.7784195383586861E-2</v>
          </cell>
          <cell r="P263">
            <v>0.11046008157419157</v>
          </cell>
          <cell r="Q263">
            <v>0.12330183233132282</v>
          </cell>
          <cell r="R263">
            <v>0.13583231815907226</v>
          </cell>
          <cell r="S263">
            <v>0.15096011453682351</v>
          </cell>
          <cell r="T263">
            <v>0.16348653770561955</v>
          </cell>
          <cell r="U263" t="str">
            <v>0</v>
          </cell>
          <cell r="V263">
            <v>24.3</v>
          </cell>
          <cell r="W263">
            <v>24.3</v>
          </cell>
        </row>
        <row r="264">
          <cell r="B264" t="str">
            <v>SC GroupFX/MM</v>
          </cell>
          <cell r="C264" t="str">
            <v>FX/MM</v>
          </cell>
          <cell r="D264" t="str">
            <v>SC Group</v>
          </cell>
          <cell r="E264" t="str">
            <v>Projects</v>
          </cell>
          <cell r="F264" t="str">
            <v>Customer - Wholesale</v>
          </cell>
          <cell r="G264" t="str">
            <v>ALM</v>
          </cell>
          <cell r="H264">
            <v>24.455913934963398</v>
          </cell>
          <cell r="I264">
            <v>1.7356446644634864E-2</v>
          </cell>
          <cell r="J264">
            <v>3.4540362453506022E-2</v>
          </cell>
          <cell r="K264">
            <v>5.1747981753632613E-2</v>
          </cell>
          <cell r="L264">
            <v>7.0114218038545589E-2</v>
          </cell>
          <cell r="M264">
            <v>8.8043009534917546E-2</v>
          </cell>
          <cell r="N264">
            <v>0.10313513436928533</v>
          </cell>
          <cell r="O264">
            <v>0.11856924174531559</v>
          </cell>
          <cell r="P264">
            <v>0.13393951920348834</v>
          </cell>
          <cell r="Q264">
            <v>0.14951091746455097</v>
          </cell>
          <cell r="R264">
            <v>3.5994215832944549</v>
          </cell>
          <cell r="S264">
            <v>5.032801437285948</v>
          </cell>
          <cell r="T264">
            <v>5.7521170987997348</v>
          </cell>
          <cell r="U264" t="str">
            <v>0</v>
          </cell>
          <cell r="V264">
            <v>11.308064440202035</v>
          </cell>
          <cell r="W264">
            <v>11.308064440202035</v>
          </cell>
        </row>
        <row r="265">
          <cell r="B265" t="str">
            <v>SC GroupSEF</v>
          </cell>
          <cell r="C265" t="str">
            <v>SEF</v>
          </cell>
          <cell r="D265" t="str">
            <v>SC Group</v>
          </cell>
          <cell r="E265" t="str">
            <v>Projects</v>
          </cell>
          <cell r="F265" t="str">
            <v>Customer - Wholesale</v>
          </cell>
          <cell r="G265" t="str">
            <v>Structured Trade</v>
          </cell>
          <cell r="H265">
            <v>3.2247003604258627E-5</v>
          </cell>
          <cell r="I265" t="str">
            <v>0</v>
          </cell>
          <cell r="J265" t="str">
            <v>0</v>
          </cell>
          <cell r="K265" t="str">
            <v>0</v>
          </cell>
          <cell r="L265" t="str">
            <v>0</v>
          </cell>
          <cell r="M265" t="str">
            <v>0</v>
          </cell>
          <cell r="N265" t="str">
            <v>0</v>
          </cell>
          <cell r="O265" t="str">
            <v>0</v>
          </cell>
          <cell r="P265" t="str">
            <v>0</v>
          </cell>
          <cell r="Q265" t="str">
            <v>0</v>
          </cell>
          <cell r="R265" t="str">
            <v>0</v>
          </cell>
          <cell r="S265" t="str">
            <v>0</v>
          </cell>
          <cell r="T265" t="str">
            <v>0</v>
          </cell>
          <cell r="U265" t="str">
            <v>0</v>
          </cell>
          <cell r="V265">
            <v>0</v>
          </cell>
          <cell r="W265">
            <v>0</v>
          </cell>
        </row>
        <row r="266">
          <cell r="B266" t="str">
            <v>SC GroupSME</v>
          </cell>
          <cell r="C266" t="str">
            <v>SME</v>
          </cell>
          <cell r="D266" t="str">
            <v>SC Group</v>
          </cell>
          <cell r="E266" t="str">
            <v>Projects</v>
          </cell>
          <cell r="F266" t="str">
            <v>SME</v>
          </cell>
          <cell r="G266" t="str">
            <v>Product</v>
          </cell>
          <cell r="H266">
            <v>145.11322214855977</v>
          </cell>
          <cell r="I266">
            <v>0.27101104788650426</v>
          </cell>
          <cell r="J266">
            <v>0.53930573645581792</v>
          </cell>
          <cell r="K266">
            <v>0.80794823427556717</v>
          </cell>
          <cell r="L266">
            <v>1.094727841276963</v>
          </cell>
          <cell r="M266">
            <v>1.374633014980623</v>
          </cell>
          <cell r="N266">
            <v>1.6102709360319283</v>
          </cell>
          <cell r="O266">
            <v>1.8512457679517145</v>
          </cell>
          <cell r="P266">
            <v>2.0912264748567</v>
          </cell>
          <cell r="Q266">
            <v>2.3343676726573372</v>
          </cell>
          <cell r="R266">
            <v>2.5715349116868853</v>
          </cell>
          <cell r="S266">
            <v>2.8579500178358384</v>
          </cell>
          <cell r="T266">
            <v>3.0951209680205118</v>
          </cell>
          <cell r="U266" t="str">
            <v>0</v>
          </cell>
          <cell r="V266">
            <v>85.854159297133222</v>
          </cell>
          <cell r="W266">
            <v>85.854159297133222</v>
          </cell>
        </row>
        <row r="267">
          <cell r="B267" t="str">
            <v>SC GroupTotal</v>
          </cell>
          <cell r="C267" t="str">
            <v>Total</v>
          </cell>
          <cell r="D267" t="str">
            <v>SC Group</v>
          </cell>
          <cell r="E267" t="str">
            <v>Projects</v>
          </cell>
          <cell r="F267" t="str">
            <v>Customer</v>
          </cell>
          <cell r="G267" t="str">
            <v>Product</v>
          </cell>
          <cell r="H267">
            <v>1056.4441749995262</v>
          </cell>
          <cell r="I267">
            <v>3.9378293928790962</v>
          </cell>
          <cell r="J267">
            <v>7.8365373902797888</v>
          </cell>
          <cell r="K267">
            <v>11.740578457320121</v>
          </cell>
          <cell r="L267">
            <v>15.907610219595924</v>
          </cell>
          <cell r="M267">
            <v>19.975238407310158</v>
          </cell>
          <cell r="N267">
            <v>23.399327641366302</v>
          </cell>
          <cell r="O267">
            <v>26.901076647742219</v>
          </cell>
          <cell r="P267">
            <v>30.388252831469167</v>
          </cell>
          <cell r="Q267">
            <v>33.921121564084572</v>
          </cell>
          <cell r="R267">
            <v>106.06261214321557</v>
          </cell>
          <cell r="S267">
            <v>138.52509436290595</v>
          </cell>
          <cell r="T267">
            <v>156.05372662563747</v>
          </cell>
          <cell r="U267" t="str">
            <v>0</v>
          </cell>
          <cell r="V267">
            <v>560</v>
          </cell>
          <cell r="W267">
            <v>560</v>
          </cell>
        </row>
        <row r="268">
          <cell r="B268" t="str">
            <v>SC GroupCCPL</v>
          </cell>
          <cell r="C268" t="str">
            <v>CCPL</v>
          </cell>
          <cell r="D268" t="str">
            <v>SC Group</v>
          </cell>
          <cell r="E268" t="str">
            <v>T&amp;O Management</v>
          </cell>
          <cell r="F268" t="str">
            <v>Mass Mkt &amp; Priority Banking</v>
          </cell>
          <cell r="G268" t="str">
            <v>Unsecured Lending</v>
          </cell>
          <cell r="H268">
            <v>919.836286559992</v>
          </cell>
          <cell r="I268">
            <v>56.078017049762373</v>
          </cell>
          <cell r="J268">
            <v>140.91655823961588</v>
          </cell>
          <cell r="K268">
            <v>199.37882026840418</v>
          </cell>
          <cell r="L268">
            <v>421.3079481071203</v>
          </cell>
          <cell r="M268">
            <v>536.36818370663661</v>
          </cell>
          <cell r="N268">
            <v>593.23838463483776</v>
          </cell>
          <cell r="O268">
            <v>678.32176053479031</v>
          </cell>
          <cell r="P268">
            <v>715.91383489463044</v>
          </cell>
          <cell r="Q268">
            <v>761.38066169106958</v>
          </cell>
          <cell r="R268">
            <v>833.04045117146325</v>
          </cell>
          <cell r="S268">
            <v>905.35290986370535</v>
          </cell>
          <cell r="T268">
            <v>1016.7081916763474</v>
          </cell>
          <cell r="U268" t="str">
            <v>0</v>
          </cell>
          <cell r="V268">
            <v>669.84589980002261</v>
          </cell>
          <cell r="W268">
            <v>669.84589980002261</v>
          </cell>
        </row>
        <row r="269">
          <cell r="B269" t="str">
            <v>SC GroupM &amp; AL</v>
          </cell>
          <cell r="C269" t="str">
            <v>M &amp; AL</v>
          </cell>
          <cell r="D269" t="str">
            <v>SC Group</v>
          </cell>
          <cell r="E269" t="str">
            <v>T&amp;O Management</v>
          </cell>
          <cell r="F269" t="str">
            <v>Mass Mkt &amp; Priority Banking</v>
          </cell>
          <cell r="G269" t="str">
            <v>Secured Lending</v>
          </cell>
          <cell r="H269">
            <v>108.90360147077226</v>
          </cell>
          <cell r="I269">
            <v>16.959968482900813</v>
          </cell>
          <cell r="J269">
            <v>38.999204363671751</v>
          </cell>
          <cell r="K269">
            <v>53.739186597195584</v>
          </cell>
          <cell r="L269">
            <v>197.41912423158948</v>
          </cell>
          <cell r="M269">
            <v>258.56350749260622</v>
          </cell>
          <cell r="N269">
            <v>287.79501258352082</v>
          </cell>
          <cell r="O269">
            <v>334.61919902220899</v>
          </cell>
          <cell r="P269">
            <v>363.72992585468415</v>
          </cell>
          <cell r="Q269">
            <v>371.47685724725682</v>
          </cell>
          <cell r="R269">
            <v>404.2850968232226</v>
          </cell>
          <cell r="S269">
            <v>429.44842117070635</v>
          </cell>
          <cell r="T269">
            <v>479.75182974826851</v>
          </cell>
          <cell r="U269" t="str">
            <v>0</v>
          </cell>
          <cell r="V269">
            <v>181.31367303364271</v>
          </cell>
          <cell r="W269">
            <v>181.31367303364271</v>
          </cell>
        </row>
        <row r="270">
          <cell r="B270" t="str">
            <v>SC GroupWM</v>
          </cell>
          <cell r="C270" t="str">
            <v>WM</v>
          </cell>
          <cell r="D270" t="str">
            <v>SC Group</v>
          </cell>
          <cell r="E270" t="str">
            <v>T&amp;O Management</v>
          </cell>
          <cell r="F270" t="str">
            <v>Mass Mkt &amp; Priority Banking</v>
          </cell>
          <cell r="G270" t="str">
            <v>Account Management Services</v>
          </cell>
          <cell r="H270">
            <v>4684.2004505434088</v>
          </cell>
          <cell r="I270">
            <v>313.79775138275329</v>
          </cell>
          <cell r="J270">
            <v>741.64179102455932</v>
          </cell>
          <cell r="K270">
            <v>1043.4282131129676</v>
          </cell>
          <cell r="L270">
            <v>1379.6599154924097</v>
          </cell>
          <cell r="M270">
            <v>1657.6507908173</v>
          </cell>
          <cell r="N270">
            <v>1892.2485174989656</v>
          </cell>
          <cell r="O270">
            <v>2111.8428656683004</v>
          </cell>
          <cell r="P270">
            <v>2267.9312947892877</v>
          </cell>
          <cell r="Q270">
            <v>2687.8272202129415</v>
          </cell>
          <cell r="R270">
            <v>2954.2996670277357</v>
          </cell>
          <cell r="S270">
            <v>3265.8942809073915</v>
          </cell>
          <cell r="T270">
            <v>3561.0243880890848</v>
          </cell>
          <cell r="U270" t="str">
            <v>0</v>
          </cell>
          <cell r="V270">
            <v>3672.324975950417</v>
          </cell>
          <cell r="W270">
            <v>3672.324975950417</v>
          </cell>
        </row>
        <row r="271">
          <cell r="B271" t="str">
            <v>SC GroupWM</v>
          </cell>
          <cell r="C271" t="str">
            <v>WM</v>
          </cell>
          <cell r="D271" t="str">
            <v>SC Group</v>
          </cell>
          <cell r="E271" t="str">
            <v>T&amp;O Management</v>
          </cell>
          <cell r="F271" t="str">
            <v>Mass Mkt &amp; Priority Banking</v>
          </cell>
          <cell r="G271" t="str">
            <v>Trade Products</v>
          </cell>
          <cell r="H271">
            <v>2.8683084037645505</v>
          </cell>
          <cell r="I271" t="str">
            <v>0</v>
          </cell>
          <cell r="J271" t="str">
            <v>0</v>
          </cell>
          <cell r="K271" t="str">
            <v>0</v>
          </cell>
          <cell r="L271" t="str">
            <v>0</v>
          </cell>
          <cell r="M271" t="str">
            <v>0</v>
          </cell>
          <cell r="N271" t="str">
            <v>0</v>
          </cell>
          <cell r="O271" t="str">
            <v>0</v>
          </cell>
          <cell r="P271" t="str">
            <v>0</v>
          </cell>
          <cell r="Q271" t="str">
            <v>0</v>
          </cell>
          <cell r="R271" t="str">
            <v>0</v>
          </cell>
          <cell r="S271" t="str">
            <v>0</v>
          </cell>
          <cell r="T271" t="str">
            <v>0</v>
          </cell>
          <cell r="U271" t="str">
            <v>0</v>
          </cell>
          <cell r="V271" t="str">
            <v>0</v>
          </cell>
          <cell r="W271" t="str">
            <v>0</v>
          </cell>
        </row>
        <row r="272">
          <cell r="B272" t="str">
            <v>SC GroupWM</v>
          </cell>
          <cell r="C272" t="str">
            <v>WM</v>
          </cell>
          <cell r="D272" t="str">
            <v>SC Group</v>
          </cell>
          <cell r="E272" t="str">
            <v>T&amp;O Management</v>
          </cell>
          <cell r="F272" t="str">
            <v>Mass Mkt &amp; Priority Banking</v>
          </cell>
          <cell r="G272" t="str">
            <v>Treasury Products</v>
          </cell>
          <cell r="H272">
            <v>86.573485226208135</v>
          </cell>
          <cell r="I272">
            <v>0.46913896287621593</v>
          </cell>
          <cell r="J272">
            <v>1.090743765924014</v>
          </cell>
          <cell r="K272">
            <v>1.5418701104815615</v>
          </cell>
          <cell r="L272">
            <v>2.0779327955766238</v>
          </cell>
          <cell r="M272">
            <v>2.6767811098725258</v>
          </cell>
          <cell r="N272">
            <v>3.1040879839619566</v>
          </cell>
          <cell r="O272">
            <v>3.683713930175684</v>
          </cell>
          <cell r="P272">
            <v>3.8896603276130706</v>
          </cell>
          <cell r="Q272">
            <v>4.42600106314001</v>
          </cell>
          <cell r="R272">
            <v>4.9198196968065053</v>
          </cell>
          <cell r="S272">
            <v>5.4437805360599434</v>
          </cell>
          <cell r="T272">
            <v>5.9593433851963722</v>
          </cell>
          <cell r="U272" t="str">
            <v>0</v>
          </cell>
          <cell r="V272">
            <v>5.6135499470874386</v>
          </cell>
          <cell r="W272">
            <v>5.6135499470874386</v>
          </cell>
        </row>
        <row r="273">
          <cell r="B273" t="str">
            <v>SC GroupWM</v>
          </cell>
          <cell r="C273" t="str">
            <v>WM</v>
          </cell>
          <cell r="D273" t="str">
            <v>SC Group</v>
          </cell>
          <cell r="E273" t="str">
            <v>T&amp;O Management</v>
          </cell>
          <cell r="F273" t="str">
            <v>Mass Mkt &amp; Priority Banking</v>
          </cell>
          <cell r="G273" t="str">
            <v>Investment Services</v>
          </cell>
          <cell r="H273" t="str">
            <v>0</v>
          </cell>
          <cell r="I273" t="str">
            <v>0</v>
          </cell>
          <cell r="J273" t="str">
            <v>0</v>
          </cell>
          <cell r="K273" t="str">
            <v>0</v>
          </cell>
          <cell r="L273" t="str">
            <v>0</v>
          </cell>
          <cell r="M273" t="str">
            <v>0</v>
          </cell>
          <cell r="N273" t="str">
            <v>0</v>
          </cell>
          <cell r="O273" t="str">
            <v>0</v>
          </cell>
          <cell r="P273" t="str">
            <v>0</v>
          </cell>
          <cell r="Q273" t="str">
            <v>0</v>
          </cell>
          <cell r="R273" t="str">
            <v>0</v>
          </cell>
          <cell r="S273" t="str">
            <v>0</v>
          </cell>
          <cell r="T273" t="str">
            <v>0</v>
          </cell>
          <cell r="U273" t="str">
            <v>0</v>
          </cell>
          <cell r="V273" t="str">
            <v>0</v>
          </cell>
          <cell r="W273" t="str">
            <v>0</v>
          </cell>
        </row>
        <row r="274">
          <cell r="B274" t="str">
            <v>SC GroupOthCB</v>
          </cell>
          <cell r="C274" t="str">
            <v>OthCB</v>
          </cell>
          <cell r="D274" t="str">
            <v>SC Group</v>
          </cell>
          <cell r="E274" t="str">
            <v>T&amp;O Management</v>
          </cell>
          <cell r="F274" t="str">
            <v>Mass Mkt &amp; Priority Banking</v>
          </cell>
          <cell r="G274" t="str">
            <v>Other Products</v>
          </cell>
          <cell r="H274" t="str">
            <v>0</v>
          </cell>
          <cell r="I274" t="str">
            <v>0</v>
          </cell>
          <cell r="J274" t="str">
            <v>0</v>
          </cell>
          <cell r="K274" t="str">
            <v>0</v>
          </cell>
          <cell r="L274" t="str">
            <v>0</v>
          </cell>
          <cell r="M274" t="str">
            <v>0</v>
          </cell>
          <cell r="N274" t="str">
            <v>0</v>
          </cell>
          <cell r="O274" t="str">
            <v>0</v>
          </cell>
          <cell r="P274" t="str">
            <v>0</v>
          </cell>
          <cell r="Q274" t="str">
            <v>0</v>
          </cell>
          <cell r="R274" t="str">
            <v>0</v>
          </cell>
          <cell r="S274" t="str">
            <v>0</v>
          </cell>
          <cell r="T274" t="str">
            <v>0</v>
          </cell>
          <cell r="U274" t="str">
            <v>0</v>
          </cell>
          <cell r="V274">
            <v>0</v>
          </cell>
          <cell r="W274">
            <v>0</v>
          </cell>
        </row>
        <row r="275">
          <cell r="B275" t="str">
            <v>SC GroupCROps</v>
          </cell>
          <cell r="C275" t="str">
            <v>CROps</v>
          </cell>
          <cell r="D275" t="str">
            <v>SC Group</v>
          </cell>
          <cell r="E275" t="str">
            <v>T&amp;O Management</v>
          </cell>
          <cell r="F275" t="str">
            <v>Customer - Wholesale</v>
          </cell>
          <cell r="G275" t="str">
            <v>Corporate and Inst Lending</v>
          </cell>
          <cell r="H275">
            <v>735.59309498759933</v>
          </cell>
          <cell r="I275">
            <v>79.158255208598945</v>
          </cell>
          <cell r="J275">
            <v>197.27272350533042</v>
          </cell>
          <cell r="K275">
            <v>278.93773880711882</v>
          </cell>
          <cell r="L275">
            <v>514.75070421767452</v>
          </cell>
          <cell r="M275">
            <v>648.44845214844338</v>
          </cell>
          <cell r="N275">
            <v>725.95081687069171</v>
          </cell>
          <cell r="O275">
            <v>837.0513711050188</v>
          </cell>
          <cell r="P275">
            <v>894.00795502891401</v>
          </cell>
          <cell r="Q275">
            <v>974.33140968804753</v>
          </cell>
          <cell r="R275">
            <v>1065.5807891108884</v>
          </cell>
          <cell r="S275">
            <v>1156.1201932033302</v>
          </cell>
          <cell r="T275">
            <v>1278.8546052128415</v>
          </cell>
          <cell r="U275" t="str">
            <v>0</v>
          </cell>
          <cell r="V275">
            <v>936.92476782308938</v>
          </cell>
          <cell r="W275">
            <v>936.92476782308938</v>
          </cell>
        </row>
        <row r="276">
          <cell r="B276" t="str">
            <v>SC GroupCash</v>
          </cell>
          <cell r="C276" t="str">
            <v>Cash</v>
          </cell>
          <cell r="D276" t="str">
            <v>SC Group</v>
          </cell>
          <cell r="E276" t="str">
            <v>T&amp;O Management</v>
          </cell>
          <cell r="F276" t="str">
            <v>Customer - Wholesale</v>
          </cell>
          <cell r="G276" t="str">
            <v>Cash Management and Payments</v>
          </cell>
          <cell r="H276">
            <v>1495.8875810086627</v>
          </cell>
          <cell r="I276">
            <v>195.72085837219873</v>
          </cell>
          <cell r="J276">
            <v>475.98246583220026</v>
          </cell>
          <cell r="K276">
            <v>686.65198491061165</v>
          </cell>
          <cell r="L276">
            <v>809.44088253566997</v>
          </cell>
          <cell r="M276">
            <v>1006.6645727584764</v>
          </cell>
          <cell r="N276">
            <v>1147.7783869942223</v>
          </cell>
          <cell r="O276">
            <v>1307.7751355974788</v>
          </cell>
          <cell r="P276">
            <v>1367.8350279505121</v>
          </cell>
          <cell r="Q276">
            <v>1591.8289377111919</v>
          </cell>
          <cell r="R276">
            <v>1751.5364945643125</v>
          </cell>
          <cell r="S276">
            <v>1963.0136711756195</v>
          </cell>
          <cell r="T276">
            <v>2170.0535019153035</v>
          </cell>
          <cell r="U276" t="str">
            <v>0</v>
          </cell>
          <cell r="V276">
            <v>2491.3240891314858</v>
          </cell>
          <cell r="W276">
            <v>2491.3240891314858</v>
          </cell>
        </row>
        <row r="277">
          <cell r="B277" t="str">
            <v>SC GroupTrade</v>
          </cell>
          <cell r="C277" t="str">
            <v>Trade</v>
          </cell>
          <cell r="D277" t="str">
            <v>SC Group</v>
          </cell>
          <cell r="E277" t="str">
            <v>T&amp;O Management</v>
          </cell>
          <cell r="F277" t="str">
            <v>Customer - Wholesale</v>
          </cell>
          <cell r="G277" t="str">
            <v>Trade Finance</v>
          </cell>
          <cell r="H277">
            <v>848.998115342701</v>
          </cell>
          <cell r="I277">
            <v>72.528164779561862</v>
          </cell>
          <cell r="J277">
            <v>191.43965646248938</v>
          </cell>
          <cell r="K277">
            <v>261.69552939117762</v>
          </cell>
          <cell r="L277">
            <v>285.52829629733424</v>
          </cell>
          <cell r="M277">
            <v>308.26305671062073</v>
          </cell>
          <cell r="N277">
            <v>355.66824746285619</v>
          </cell>
          <cell r="O277">
            <v>392.49951031300014</v>
          </cell>
          <cell r="P277">
            <v>449.93498892655111</v>
          </cell>
          <cell r="Q277">
            <v>572.60286691861927</v>
          </cell>
          <cell r="R277">
            <v>629.72712441409931</v>
          </cell>
          <cell r="S277">
            <v>673.16737579573112</v>
          </cell>
          <cell r="T277">
            <v>695.51263392722876</v>
          </cell>
          <cell r="U277" t="str">
            <v>0</v>
          </cell>
          <cell r="V277">
            <v>697.78253905764575</v>
          </cell>
          <cell r="W277">
            <v>697.78253905764575</v>
          </cell>
        </row>
        <row r="278">
          <cell r="B278" t="str">
            <v>SC GroupTrade</v>
          </cell>
          <cell r="C278" t="str">
            <v>Trade</v>
          </cell>
          <cell r="D278" t="str">
            <v>SC Group</v>
          </cell>
          <cell r="E278" t="str">
            <v>T&amp;O Management</v>
          </cell>
          <cell r="F278" t="str">
            <v>Customer - Wholesale</v>
          </cell>
          <cell r="G278" t="str">
            <v>Trade Contingents</v>
          </cell>
          <cell r="H278">
            <v>65.048118045309522</v>
          </cell>
          <cell r="I278">
            <v>35.78257585188117</v>
          </cell>
          <cell r="J278">
            <v>96.835448211910034</v>
          </cell>
          <cell r="K278">
            <v>142.95507883069828</v>
          </cell>
          <cell r="L278">
            <v>101.14506856925701</v>
          </cell>
          <cell r="M278">
            <v>130.1207894703206</v>
          </cell>
          <cell r="N278">
            <v>154.35022035061692</v>
          </cell>
          <cell r="O278">
            <v>185.78959192563758</v>
          </cell>
          <cell r="P278">
            <v>200.18105482159837</v>
          </cell>
          <cell r="Q278">
            <v>232.08400086917084</v>
          </cell>
          <cell r="R278">
            <v>252.02580897979422</v>
          </cell>
          <cell r="S278">
            <v>280.83644041364124</v>
          </cell>
          <cell r="T278">
            <v>305.29670336006257</v>
          </cell>
          <cell r="U278" t="str">
            <v>0</v>
          </cell>
          <cell r="V278">
            <v>451.44120096202255</v>
          </cell>
          <cell r="W278">
            <v>451.44120096202255</v>
          </cell>
        </row>
        <row r="279">
          <cell r="B279" t="str">
            <v>SC GroupTrade</v>
          </cell>
          <cell r="C279" t="str">
            <v>Trade</v>
          </cell>
          <cell r="D279" t="str">
            <v>SC Group</v>
          </cell>
          <cell r="E279" t="str">
            <v>T&amp;O Management</v>
          </cell>
          <cell r="F279" t="str">
            <v>Customer - Wholesale</v>
          </cell>
          <cell r="G279" t="str">
            <v>Trade Transactional</v>
          </cell>
          <cell r="H279">
            <v>1.023055603706184</v>
          </cell>
          <cell r="I279" t="str">
            <v>0</v>
          </cell>
          <cell r="J279" t="str">
            <v>0</v>
          </cell>
          <cell r="K279" t="str">
            <v>0</v>
          </cell>
          <cell r="L279" t="str">
            <v>0</v>
          </cell>
          <cell r="M279" t="str">
            <v>0</v>
          </cell>
          <cell r="N279" t="str">
            <v>0</v>
          </cell>
          <cell r="O279" t="str">
            <v>0</v>
          </cell>
          <cell r="P279" t="str">
            <v>0</v>
          </cell>
          <cell r="Q279" t="str">
            <v>0</v>
          </cell>
          <cell r="R279" t="str">
            <v>0</v>
          </cell>
          <cell r="S279" t="str">
            <v>0</v>
          </cell>
          <cell r="T279" t="str">
            <v>0</v>
          </cell>
          <cell r="U279" t="str">
            <v>0</v>
          </cell>
          <cell r="V279">
            <v>0</v>
          </cell>
          <cell r="W279">
            <v>0</v>
          </cell>
        </row>
        <row r="280">
          <cell r="B280" t="str">
            <v>SC GroupTrade</v>
          </cell>
          <cell r="C280" t="str">
            <v>Trade</v>
          </cell>
          <cell r="D280" t="str">
            <v>SC Group</v>
          </cell>
          <cell r="E280" t="str">
            <v>T&amp;O Management</v>
          </cell>
          <cell r="F280" t="str">
            <v>Customer - Wholesale</v>
          </cell>
          <cell r="G280" t="str">
            <v>Trade Other</v>
          </cell>
          <cell r="H280">
            <v>51.323712237096224</v>
          </cell>
          <cell r="I280" t="str">
            <v>0</v>
          </cell>
          <cell r="J280" t="str">
            <v>0</v>
          </cell>
          <cell r="K280" t="str">
            <v>0</v>
          </cell>
          <cell r="L280" t="str">
            <v>0</v>
          </cell>
          <cell r="M280" t="str">
            <v>0</v>
          </cell>
          <cell r="N280" t="str">
            <v>0</v>
          </cell>
          <cell r="O280" t="str">
            <v>0</v>
          </cell>
          <cell r="P280" t="str">
            <v>0</v>
          </cell>
          <cell r="Q280" t="str">
            <v>0</v>
          </cell>
          <cell r="R280" t="str">
            <v>0</v>
          </cell>
          <cell r="S280" t="str">
            <v>0</v>
          </cell>
          <cell r="T280" t="str">
            <v>0</v>
          </cell>
          <cell r="U280" t="str">
            <v>0</v>
          </cell>
          <cell r="V280">
            <v>0</v>
          </cell>
          <cell r="W280">
            <v>0</v>
          </cell>
        </row>
        <row r="281">
          <cell r="B281" t="str">
            <v>SC GroupFX/MM</v>
          </cell>
          <cell r="C281" t="str">
            <v>FX/MM</v>
          </cell>
          <cell r="D281" t="str">
            <v>SC Group</v>
          </cell>
          <cell r="E281" t="str">
            <v>T&amp;O Management</v>
          </cell>
          <cell r="F281" t="str">
            <v>Customer - Wholesale</v>
          </cell>
          <cell r="G281" t="str">
            <v>FX Sales</v>
          </cell>
          <cell r="H281">
            <v>574.31721423784893</v>
          </cell>
          <cell r="I281">
            <v>36.122564435469322</v>
          </cell>
          <cell r="J281">
            <v>95.015270722248744</v>
          </cell>
          <cell r="K281">
            <v>133.63468460738721</v>
          </cell>
          <cell r="L281">
            <v>332.09996338675006</v>
          </cell>
          <cell r="M281">
            <v>430.98067820630729</v>
          </cell>
          <cell r="N281">
            <v>478.00830809436036</v>
          </cell>
          <cell r="O281">
            <v>554.02409635354763</v>
          </cell>
          <cell r="P281">
            <v>592.88627505399029</v>
          </cell>
          <cell r="Q281">
            <v>613.88879917530505</v>
          </cell>
          <cell r="R281">
            <v>668.57465375846107</v>
          </cell>
          <cell r="S281">
            <v>716.34533205691048</v>
          </cell>
          <cell r="T281">
            <v>803.50822020735018</v>
          </cell>
          <cell r="U281" t="str">
            <v>0</v>
          </cell>
          <cell r="V281">
            <v>417.91220262966738</v>
          </cell>
          <cell r="W281">
            <v>417.91220262966738</v>
          </cell>
        </row>
        <row r="282">
          <cell r="B282" t="str">
            <v>SC GroupFX/MM</v>
          </cell>
          <cell r="C282" t="str">
            <v>FX/MM</v>
          </cell>
          <cell r="D282" t="str">
            <v>SC Group</v>
          </cell>
          <cell r="E282" t="str">
            <v>T&amp;O Management</v>
          </cell>
          <cell r="F282" t="str">
            <v>Customer - Wholesale</v>
          </cell>
          <cell r="G282" t="str">
            <v>FX Trading</v>
          </cell>
          <cell r="H282" t="str">
            <v>0</v>
          </cell>
          <cell r="I282">
            <v>44.630201711503801</v>
          </cell>
          <cell r="J282">
            <v>143.16731507090196</v>
          </cell>
          <cell r="K282">
            <v>218.22687940421574</v>
          </cell>
          <cell r="L282">
            <v>99.552808391590403</v>
          </cell>
          <cell r="M282">
            <v>124.33193026574702</v>
          </cell>
          <cell r="N282">
            <v>137.4853553959222</v>
          </cell>
          <cell r="O282">
            <v>150.09113073066206</v>
          </cell>
          <cell r="P282">
            <v>150.27154369784682</v>
          </cell>
          <cell r="Q282">
            <v>171.49422108197251</v>
          </cell>
          <cell r="R282">
            <v>191.32650190102598</v>
          </cell>
          <cell r="S282">
            <v>219.82593874189126</v>
          </cell>
          <cell r="T282">
            <v>250.37054004157636</v>
          </cell>
          <cell r="U282" t="str">
            <v>0</v>
          </cell>
          <cell r="V282">
            <v>596.17368942395331</v>
          </cell>
          <cell r="W282">
            <v>596.17368942395331</v>
          </cell>
        </row>
        <row r="283">
          <cell r="B283" t="str">
            <v>SC GroupFI</v>
          </cell>
          <cell r="C283" t="str">
            <v>FI</v>
          </cell>
          <cell r="D283" t="str">
            <v>SC Group</v>
          </cell>
          <cell r="E283" t="str">
            <v>T&amp;O Management</v>
          </cell>
          <cell r="F283" t="str">
            <v>Customer - Wholesale</v>
          </cell>
          <cell r="G283" t="str">
            <v>Fixed Income</v>
          </cell>
          <cell r="H283">
            <v>142.11831161702679</v>
          </cell>
          <cell r="I283">
            <v>16.458034060177372</v>
          </cell>
          <cell r="J283">
            <v>42.696110691321756</v>
          </cell>
          <cell r="K283">
            <v>56.707066560353951</v>
          </cell>
          <cell r="L283">
            <v>63.678973261005119</v>
          </cell>
          <cell r="M283">
            <v>65.244809659339737</v>
          </cell>
          <cell r="N283">
            <v>74.772932072319733</v>
          </cell>
          <cell r="O283">
            <v>82.670919249385236</v>
          </cell>
          <cell r="P283">
            <v>96.123044206593136</v>
          </cell>
          <cell r="Q283">
            <v>127.11869297790157</v>
          </cell>
          <cell r="R283">
            <v>139.87984185604466</v>
          </cell>
          <cell r="S283">
            <v>149.18931691391489</v>
          </cell>
          <cell r="T283">
            <v>151.97709114972429</v>
          </cell>
          <cell r="U283" t="str">
            <v>0</v>
          </cell>
          <cell r="V283">
            <v>145.4711264727664</v>
          </cell>
          <cell r="W283">
            <v>145.4711264727664</v>
          </cell>
        </row>
        <row r="284">
          <cell r="B284" t="str">
            <v>SC GroupFX/MM</v>
          </cell>
          <cell r="C284" t="str">
            <v>FX/MM</v>
          </cell>
          <cell r="D284" t="str">
            <v>SC Group</v>
          </cell>
          <cell r="E284" t="str">
            <v>T&amp;O Management</v>
          </cell>
          <cell r="F284" t="str">
            <v>Customer - Wholesale</v>
          </cell>
          <cell r="G284" t="str">
            <v>ALM</v>
          </cell>
          <cell r="H284">
            <v>297.0510726183004</v>
          </cell>
          <cell r="I284">
            <v>34.332941676654471</v>
          </cell>
          <cell r="J284">
            <v>96.001332713358323</v>
          </cell>
          <cell r="K284">
            <v>138.9117001955556</v>
          </cell>
          <cell r="L284">
            <v>114.05289230451147</v>
          </cell>
          <cell r="M284">
            <v>126.3274732223625</v>
          </cell>
          <cell r="N284">
            <v>143.9387170385742</v>
          </cell>
          <cell r="O284">
            <v>156.8851417492163</v>
          </cell>
          <cell r="P284">
            <v>173.83027503238847</v>
          </cell>
          <cell r="Q284">
            <v>218.8328491850464</v>
          </cell>
          <cell r="R284">
            <v>239.70389059424392</v>
          </cell>
          <cell r="S284">
            <v>262.07888623647347</v>
          </cell>
          <cell r="T284">
            <v>278.88300791047385</v>
          </cell>
          <cell r="U284" t="str">
            <v>0</v>
          </cell>
          <cell r="V284">
            <v>383.11451053238619</v>
          </cell>
          <cell r="W284">
            <v>383.11451053238619</v>
          </cell>
        </row>
        <row r="285">
          <cell r="B285" t="str">
            <v>SC GroupSEF</v>
          </cell>
          <cell r="C285" t="str">
            <v>SEF</v>
          </cell>
          <cell r="D285" t="str">
            <v>SC Group</v>
          </cell>
          <cell r="E285" t="str">
            <v>T&amp;O Management</v>
          </cell>
          <cell r="F285" t="str">
            <v>Customer - Wholesale</v>
          </cell>
          <cell r="G285" t="str">
            <v>Structured Trade</v>
          </cell>
          <cell r="H285">
            <v>1.2937360867606186E-3</v>
          </cell>
          <cell r="I285">
            <v>0.39518987447118831</v>
          </cell>
          <cell r="J285">
            <v>0.76938731920974135</v>
          </cell>
          <cell r="K285">
            <v>1.0379265296918616</v>
          </cell>
          <cell r="L285">
            <v>1.3731254937256105</v>
          </cell>
          <cell r="M285">
            <v>1.6568477685364698</v>
          </cell>
          <cell r="N285">
            <v>1.9760830490326566</v>
          </cell>
          <cell r="O285">
            <v>2.2842186174913888</v>
          </cell>
          <cell r="P285">
            <v>2.5343164290050004</v>
          </cell>
          <cell r="Q285">
            <v>2.9604397992807696</v>
          </cell>
          <cell r="R285">
            <v>3.194973727600964</v>
          </cell>
          <cell r="S285">
            <v>3.5134096281954306</v>
          </cell>
          <cell r="T285">
            <v>3.616016129890403</v>
          </cell>
          <cell r="U285" t="str">
            <v>0</v>
          </cell>
          <cell r="V285">
            <v>4.4142408408344904</v>
          </cell>
          <cell r="W285">
            <v>4.4142408408344904</v>
          </cell>
        </row>
        <row r="286">
          <cell r="B286" t="str">
            <v>SC GroupSME</v>
          </cell>
          <cell r="C286" t="str">
            <v>SME</v>
          </cell>
          <cell r="D286" t="str">
            <v>SC Group</v>
          </cell>
          <cell r="E286" t="str">
            <v>T&amp;O Management</v>
          </cell>
          <cell r="F286" t="str">
            <v>SME</v>
          </cell>
          <cell r="G286" t="str">
            <v>Product</v>
          </cell>
          <cell r="H286">
            <v>1945.1628723873553</v>
          </cell>
          <cell r="I286">
            <v>139.03376478885895</v>
          </cell>
          <cell r="J286">
            <v>328.10147276554892</v>
          </cell>
          <cell r="K286">
            <v>461.86445504990729</v>
          </cell>
          <cell r="L286">
            <v>619.84370834626134</v>
          </cell>
          <cell r="M286">
            <v>742.62315683570671</v>
          </cell>
          <cell r="N286">
            <v>845.42933415150389</v>
          </cell>
          <cell r="O286">
            <v>932.08790261928812</v>
          </cell>
          <cell r="P286">
            <v>996.5770096502356</v>
          </cell>
          <cell r="Q286">
            <v>1200.4284327770551</v>
          </cell>
          <cell r="R286">
            <v>1309.3801690329994</v>
          </cell>
          <cell r="S286">
            <v>1454.2411993210815</v>
          </cell>
          <cell r="T286">
            <v>1591.6221114831076</v>
          </cell>
          <cell r="U286" t="str">
            <v>0</v>
          </cell>
          <cell r="V286">
            <v>1669.5902552404859</v>
          </cell>
          <cell r="W286">
            <v>1669.5902552404859</v>
          </cell>
        </row>
        <row r="287">
          <cell r="B287" t="str">
            <v>SC GroupTotal</v>
          </cell>
          <cell r="C287" t="str">
            <v>Total</v>
          </cell>
          <cell r="D287" t="str">
            <v>SC Group</v>
          </cell>
          <cell r="E287" t="str">
            <v>T&amp;O Management</v>
          </cell>
          <cell r="F287" t="str">
            <v>Customer</v>
          </cell>
          <cell r="G287" t="str">
            <v>Product</v>
          </cell>
          <cell r="H287">
            <v>11982.164597943585</v>
          </cell>
          <cell r="I287">
            <v>1041.4674266376685</v>
          </cell>
          <cell r="J287">
            <v>2589.9294806882908</v>
          </cell>
          <cell r="K287">
            <v>3678.711134375767</v>
          </cell>
          <cell r="L287">
            <v>4941.9313434304759</v>
          </cell>
          <cell r="M287">
            <v>6039.9210301722769</v>
          </cell>
          <cell r="N287">
            <v>6841.744404181386</v>
          </cell>
          <cell r="O287">
            <v>7729.6265574162016</v>
          </cell>
          <cell r="P287">
            <v>8275.6462066638505</v>
          </cell>
          <cell r="Q287">
            <v>9530.6813903980001</v>
          </cell>
          <cell r="R287">
            <v>10447.475282658699</v>
          </cell>
          <cell r="S287">
            <v>11484.471155964653</v>
          </cell>
          <cell r="T287">
            <v>12593.138184236457</v>
          </cell>
          <cell r="U287" t="str">
            <v>0</v>
          </cell>
          <cell r="V287">
            <v>12323.246720845507</v>
          </cell>
          <cell r="W287">
            <v>12323.246720845507</v>
          </cell>
        </row>
        <row r="288">
          <cell r="B288" t="str">
            <v>BotswanaCCPL</v>
          </cell>
          <cell r="C288" t="str">
            <v>CCPL</v>
          </cell>
          <cell r="D288" t="str">
            <v>Botswana</v>
          </cell>
          <cell r="E288" t="str">
            <v>Credit Operations</v>
          </cell>
          <cell r="F288" t="str">
            <v>Mass Mkt &amp; Priority Banking</v>
          </cell>
          <cell r="G288" t="str">
            <v>Unsecured Lending</v>
          </cell>
          <cell r="H288">
            <v>1280.8763966123554</v>
          </cell>
          <cell r="I288">
            <v>35.462971057175608</v>
          </cell>
          <cell r="J288">
            <v>78.514916729961868</v>
          </cell>
          <cell r="K288">
            <v>124.94607763544272</v>
          </cell>
          <cell r="L288">
            <v>166.33450917777699</v>
          </cell>
          <cell r="M288">
            <v>225.33095725022096</v>
          </cell>
          <cell r="N288">
            <v>262.83980313294319</v>
          </cell>
          <cell r="O288">
            <v>315.18815593564756</v>
          </cell>
          <cell r="P288">
            <v>349.7474117168627</v>
          </cell>
          <cell r="Q288">
            <v>389.71229659111759</v>
          </cell>
          <cell r="R288">
            <v>434.36996536800416</v>
          </cell>
          <cell r="S288">
            <v>470.1790135782669</v>
          </cell>
          <cell r="T288">
            <v>513.69351641239666</v>
          </cell>
          <cell r="U288" t="str">
            <v>0</v>
          </cell>
          <cell r="V288">
            <v>331.39126958725495</v>
          </cell>
          <cell r="W288">
            <v>331.39126958725495</v>
          </cell>
        </row>
        <row r="289">
          <cell r="B289" t="str">
            <v>BotswanaM &amp; AL</v>
          </cell>
          <cell r="C289" t="str">
            <v>M &amp; AL</v>
          </cell>
          <cell r="D289" t="str">
            <v>Botswana</v>
          </cell>
          <cell r="E289" t="str">
            <v>Credit Operations</v>
          </cell>
          <cell r="F289" t="str">
            <v>Mass Mkt &amp; Priority Banking</v>
          </cell>
          <cell r="G289" t="str">
            <v>Secured Lending</v>
          </cell>
          <cell r="H289">
            <v>449.63330865864782</v>
          </cell>
          <cell r="I289">
            <v>49.871134849612723</v>
          </cell>
          <cell r="J289">
            <v>110.41455894587624</v>
          </cell>
          <cell r="K289">
            <v>175.71015669226219</v>
          </cell>
          <cell r="L289">
            <v>233.91418489390645</v>
          </cell>
          <cell r="M289">
            <v>316.88018378347607</v>
          </cell>
          <cell r="N289">
            <v>369.62841048381836</v>
          </cell>
          <cell r="O289">
            <v>443.24528230605347</v>
          </cell>
          <cell r="P289">
            <v>491.8455357133999</v>
          </cell>
          <cell r="Q289">
            <v>548.04765267758262</v>
          </cell>
          <cell r="R289">
            <v>610.84921260418832</v>
          </cell>
          <cell r="S289">
            <v>661.20701880817467</v>
          </cell>
          <cell r="T289">
            <v>722.40093975525122</v>
          </cell>
          <cell r="U289" t="str">
            <v>0</v>
          </cell>
          <cell r="V289">
            <v>466.03151419155995</v>
          </cell>
          <cell r="W289">
            <v>466.03151419155995</v>
          </cell>
        </row>
        <row r="290">
          <cell r="B290" t="str">
            <v>BotswanaWM</v>
          </cell>
          <cell r="C290" t="str">
            <v>WM</v>
          </cell>
          <cell r="D290" t="str">
            <v>Botswana</v>
          </cell>
          <cell r="E290" t="str">
            <v>Credit Operations</v>
          </cell>
          <cell r="F290" t="str">
            <v>Mass Mkt &amp; Priority Banking</v>
          </cell>
          <cell r="G290" t="str">
            <v>Account Management Services</v>
          </cell>
          <cell r="H290" t="str">
            <v>0</v>
          </cell>
          <cell r="I290" t="str">
            <v>0</v>
          </cell>
          <cell r="J290" t="str">
            <v>0</v>
          </cell>
          <cell r="K290" t="str">
            <v>0</v>
          </cell>
          <cell r="L290" t="str">
            <v>0</v>
          </cell>
          <cell r="M290" t="str">
            <v>0</v>
          </cell>
          <cell r="N290" t="str">
            <v>0</v>
          </cell>
          <cell r="O290" t="str">
            <v>0</v>
          </cell>
          <cell r="P290" t="str">
            <v>0</v>
          </cell>
          <cell r="Q290" t="str">
            <v>0</v>
          </cell>
          <cell r="R290" t="str">
            <v>0</v>
          </cell>
          <cell r="S290" t="str">
            <v>0</v>
          </cell>
          <cell r="T290" t="str">
            <v>0</v>
          </cell>
          <cell r="U290" t="str">
            <v>0</v>
          </cell>
          <cell r="V290">
            <v>0</v>
          </cell>
          <cell r="W290">
            <v>0</v>
          </cell>
        </row>
        <row r="291">
          <cell r="B291" t="str">
            <v>BotswanaWM</v>
          </cell>
          <cell r="C291" t="str">
            <v>WM</v>
          </cell>
          <cell r="D291" t="str">
            <v>Botswana</v>
          </cell>
          <cell r="E291" t="str">
            <v>Credit Operations</v>
          </cell>
          <cell r="F291" t="str">
            <v>Mass Mkt &amp; Priority Banking</v>
          </cell>
          <cell r="G291" t="str">
            <v>Trade Products</v>
          </cell>
          <cell r="H291" t="str">
            <v>0</v>
          </cell>
          <cell r="I291" t="str">
            <v>0</v>
          </cell>
          <cell r="J291" t="str">
            <v>0</v>
          </cell>
          <cell r="K291" t="str">
            <v>0</v>
          </cell>
          <cell r="L291" t="str">
            <v>0</v>
          </cell>
          <cell r="M291" t="str">
            <v>0</v>
          </cell>
          <cell r="N291" t="str">
            <v>0</v>
          </cell>
          <cell r="O291" t="str">
            <v>0</v>
          </cell>
          <cell r="P291" t="str">
            <v>0</v>
          </cell>
          <cell r="Q291" t="str">
            <v>0</v>
          </cell>
          <cell r="R291" t="str">
            <v>0</v>
          </cell>
          <cell r="S291" t="str">
            <v>0</v>
          </cell>
          <cell r="T291" t="str">
            <v>0</v>
          </cell>
          <cell r="U291" t="str">
            <v>0</v>
          </cell>
          <cell r="V291" t="str">
            <v>0</v>
          </cell>
          <cell r="W291" t="str">
            <v>0</v>
          </cell>
        </row>
        <row r="292">
          <cell r="B292" t="str">
            <v>BotswanaWM</v>
          </cell>
          <cell r="C292" t="str">
            <v>WM</v>
          </cell>
          <cell r="D292" t="str">
            <v>Botswana</v>
          </cell>
          <cell r="E292" t="str">
            <v>Credit Operations</v>
          </cell>
          <cell r="F292" t="str">
            <v>Mass Mkt &amp; Priority Banking</v>
          </cell>
          <cell r="G292" t="str">
            <v>Treasury Products</v>
          </cell>
          <cell r="H292" t="str">
            <v>0</v>
          </cell>
          <cell r="I292" t="str">
            <v>0</v>
          </cell>
          <cell r="J292" t="str">
            <v>0</v>
          </cell>
          <cell r="K292" t="str">
            <v>0</v>
          </cell>
          <cell r="L292" t="str">
            <v>0</v>
          </cell>
          <cell r="M292" t="str">
            <v>0</v>
          </cell>
          <cell r="N292" t="str">
            <v>0</v>
          </cell>
          <cell r="O292" t="str">
            <v>0</v>
          </cell>
          <cell r="P292" t="str">
            <v>0</v>
          </cell>
          <cell r="Q292" t="str">
            <v>0</v>
          </cell>
          <cell r="R292" t="str">
            <v>0</v>
          </cell>
          <cell r="S292" t="str">
            <v>0</v>
          </cell>
          <cell r="T292" t="str">
            <v>0</v>
          </cell>
          <cell r="U292" t="str">
            <v>0</v>
          </cell>
          <cell r="V292">
            <v>0</v>
          </cell>
          <cell r="W292">
            <v>0</v>
          </cell>
        </row>
        <row r="293">
          <cell r="B293" t="str">
            <v>BotswanaWM</v>
          </cell>
          <cell r="C293" t="str">
            <v>WM</v>
          </cell>
          <cell r="D293" t="str">
            <v>Botswana</v>
          </cell>
          <cell r="E293" t="str">
            <v>Credit Operations</v>
          </cell>
          <cell r="F293" t="str">
            <v>Mass Mkt &amp; Priority Banking</v>
          </cell>
          <cell r="G293" t="str">
            <v>Investment Services</v>
          </cell>
          <cell r="H293" t="str">
            <v>0</v>
          </cell>
          <cell r="I293" t="str">
            <v>0</v>
          </cell>
          <cell r="J293" t="str">
            <v>0</v>
          </cell>
          <cell r="K293" t="str">
            <v>0</v>
          </cell>
          <cell r="L293" t="str">
            <v>0</v>
          </cell>
          <cell r="M293" t="str">
            <v>0</v>
          </cell>
          <cell r="N293" t="str">
            <v>0</v>
          </cell>
          <cell r="O293" t="str">
            <v>0</v>
          </cell>
          <cell r="P293" t="str">
            <v>0</v>
          </cell>
          <cell r="Q293" t="str">
            <v>0</v>
          </cell>
          <cell r="R293" t="str">
            <v>0</v>
          </cell>
          <cell r="S293" t="str">
            <v>0</v>
          </cell>
          <cell r="T293" t="str">
            <v>0</v>
          </cell>
          <cell r="U293" t="str">
            <v>0</v>
          </cell>
          <cell r="V293" t="str">
            <v>0</v>
          </cell>
          <cell r="W293" t="str">
            <v>0</v>
          </cell>
        </row>
        <row r="294">
          <cell r="B294" t="str">
            <v>BotswanaOthCB</v>
          </cell>
          <cell r="C294" t="str">
            <v>OthCB</v>
          </cell>
          <cell r="D294" t="str">
            <v>Botswana</v>
          </cell>
          <cell r="E294" t="str">
            <v>Credit Operations</v>
          </cell>
          <cell r="F294" t="str">
            <v>Mass Mkt &amp; Priority Banking</v>
          </cell>
          <cell r="G294" t="str">
            <v>Other Products</v>
          </cell>
          <cell r="H294" t="str">
            <v>0</v>
          </cell>
          <cell r="I294" t="str">
            <v>0</v>
          </cell>
          <cell r="J294" t="str">
            <v>0</v>
          </cell>
          <cell r="K294" t="str">
            <v>0</v>
          </cell>
          <cell r="L294" t="str">
            <v>0</v>
          </cell>
          <cell r="M294" t="str">
            <v>0</v>
          </cell>
          <cell r="N294" t="str">
            <v>0</v>
          </cell>
          <cell r="O294" t="str">
            <v>0</v>
          </cell>
          <cell r="P294" t="str">
            <v>0</v>
          </cell>
          <cell r="Q294" t="str">
            <v>0</v>
          </cell>
          <cell r="R294" t="str">
            <v>0</v>
          </cell>
          <cell r="S294" t="str">
            <v>0</v>
          </cell>
          <cell r="T294" t="str">
            <v>0</v>
          </cell>
          <cell r="U294" t="str">
            <v>0</v>
          </cell>
          <cell r="V294">
            <v>0</v>
          </cell>
          <cell r="W294">
            <v>0</v>
          </cell>
        </row>
        <row r="295">
          <cell r="B295" t="str">
            <v>BotswanaCROps</v>
          </cell>
          <cell r="C295" t="str">
            <v>CROps</v>
          </cell>
          <cell r="D295" t="str">
            <v>Botswana</v>
          </cell>
          <cell r="E295" t="str">
            <v>Credit Operations</v>
          </cell>
          <cell r="F295" t="str">
            <v>Customer - Wholesale</v>
          </cell>
          <cell r="G295" t="str">
            <v>Corporate and Inst Lending</v>
          </cell>
          <cell r="H295">
            <v>11.234197753666482</v>
          </cell>
          <cell r="I295">
            <v>22.972480189182342</v>
          </cell>
          <cell r="J295">
            <v>50.86100959262906</v>
          </cell>
          <cell r="K295">
            <v>80.938565080246505</v>
          </cell>
          <cell r="L295">
            <v>107.74948263455727</v>
          </cell>
          <cell r="M295">
            <v>145.96667523732742</v>
          </cell>
          <cell r="N295">
            <v>170.26444982261017</v>
          </cell>
          <cell r="O295">
            <v>204.17509040910511</v>
          </cell>
          <cell r="P295">
            <v>226.56215583194529</v>
          </cell>
          <cell r="Q295">
            <v>252.45091939112746</v>
          </cell>
          <cell r="R295">
            <v>281.37962926737731</v>
          </cell>
          <cell r="S295">
            <v>304.57628819403396</v>
          </cell>
          <cell r="T295">
            <v>332.76446038811395</v>
          </cell>
          <cell r="U295" t="str">
            <v>0</v>
          </cell>
          <cell r="V295">
            <v>214.6712674492785</v>
          </cell>
          <cell r="W295">
            <v>214.6712674492785</v>
          </cell>
        </row>
        <row r="296">
          <cell r="B296" t="str">
            <v>BotswanaCash</v>
          </cell>
          <cell r="C296" t="str">
            <v>Cash</v>
          </cell>
          <cell r="D296" t="str">
            <v>Botswana</v>
          </cell>
          <cell r="E296" t="str">
            <v>Credit Operations</v>
          </cell>
          <cell r="F296" t="str">
            <v>Customer - Wholesale</v>
          </cell>
          <cell r="G296" t="str">
            <v>Cash Management and Payments</v>
          </cell>
          <cell r="H296" t="str">
            <v>0</v>
          </cell>
          <cell r="I296" t="str">
            <v>0</v>
          </cell>
          <cell r="J296" t="str">
            <v>0</v>
          </cell>
          <cell r="K296" t="str">
            <v>0</v>
          </cell>
          <cell r="L296" t="str">
            <v>0</v>
          </cell>
          <cell r="M296" t="str">
            <v>0</v>
          </cell>
          <cell r="N296" t="str">
            <v>0</v>
          </cell>
          <cell r="O296" t="str">
            <v>0</v>
          </cell>
          <cell r="P296" t="str">
            <v>0</v>
          </cell>
          <cell r="Q296" t="str">
            <v>0</v>
          </cell>
          <cell r="R296" t="str">
            <v>0</v>
          </cell>
          <cell r="S296" t="str">
            <v>0</v>
          </cell>
          <cell r="T296" t="str">
            <v>0</v>
          </cell>
          <cell r="U296" t="str">
            <v>0</v>
          </cell>
          <cell r="V296">
            <v>0</v>
          </cell>
          <cell r="W296">
            <v>0</v>
          </cell>
        </row>
        <row r="297">
          <cell r="B297" t="str">
            <v>BotswanaTrade</v>
          </cell>
          <cell r="C297" t="str">
            <v>Trade</v>
          </cell>
          <cell r="D297" t="str">
            <v>Botswana</v>
          </cell>
          <cell r="E297" t="str">
            <v>Credit Operations</v>
          </cell>
          <cell r="F297" t="str">
            <v>Customer - Wholesale</v>
          </cell>
          <cell r="G297" t="str">
            <v>Trade Finance</v>
          </cell>
          <cell r="H297">
            <v>0.84453962932644699</v>
          </cell>
          <cell r="I297">
            <v>2.521175353367586E-2</v>
          </cell>
          <cell r="J297">
            <v>5.5818754778037216E-2</v>
          </cell>
          <cell r="K297">
            <v>8.8828160362652966E-2</v>
          </cell>
          <cell r="L297">
            <v>0.11825250809630722</v>
          </cell>
          <cell r="M297">
            <v>0.16019497285045176</v>
          </cell>
          <cell r="N297">
            <v>0.18686120563055114</v>
          </cell>
          <cell r="O297">
            <v>0.22407733142955685</v>
          </cell>
          <cell r="P297">
            <v>0.24864660610668399</v>
          </cell>
          <cell r="Q297">
            <v>0.27705891164664503</v>
          </cell>
          <cell r="R297">
            <v>0.30880748635172323</v>
          </cell>
          <cell r="S297">
            <v>0.33426527074624535</v>
          </cell>
          <cell r="T297">
            <v>0.36520112286449541</v>
          </cell>
          <cell r="U297" t="str">
            <v>0</v>
          </cell>
          <cell r="V297">
            <v>0.23559663741669615</v>
          </cell>
          <cell r="W297">
            <v>0.23559663741669615</v>
          </cell>
        </row>
        <row r="298">
          <cell r="B298" t="str">
            <v>BotswanaTrade</v>
          </cell>
          <cell r="C298" t="str">
            <v>Trade</v>
          </cell>
          <cell r="D298" t="str">
            <v>Botswana</v>
          </cell>
          <cell r="E298" t="str">
            <v>Credit Operations</v>
          </cell>
          <cell r="F298" t="str">
            <v>Customer - Wholesale</v>
          </cell>
          <cell r="G298" t="str">
            <v>Trade Contingents</v>
          </cell>
          <cell r="H298" t="str">
            <v>0</v>
          </cell>
          <cell r="I298">
            <v>0.63869775618645475</v>
          </cell>
          <cell r="J298">
            <v>1.4140751210436098</v>
          </cell>
          <cell r="K298">
            <v>2.2503133958538726</v>
          </cell>
          <cell r="L298">
            <v>2.9957302051064483</v>
          </cell>
          <cell r="M298">
            <v>4.0582726455447675</v>
          </cell>
          <cell r="N298">
            <v>4.7338172093073041</v>
          </cell>
          <cell r="O298">
            <v>5.6766257295487774</v>
          </cell>
          <cell r="P298">
            <v>6.2990473547026724</v>
          </cell>
          <cell r="Q298">
            <v>7.0188257617150267</v>
          </cell>
          <cell r="R298">
            <v>7.8231229875770163</v>
          </cell>
          <cell r="S298">
            <v>8.4680535255715519</v>
          </cell>
          <cell r="T298">
            <v>9.2517617792338775</v>
          </cell>
          <cell r="U298" t="str">
            <v>0</v>
          </cell>
          <cell r="V298">
            <v>5.9684481478896396</v>
          </cell>
          <cell r="W298">
            <v>5.9684481478896396</v>
          </cell>
        </row>
        <row r="299">
          <cell r="B299" t="str">
            <v>BotswanaTrade</v>
          </cell>
          <cell r="C299" t="str">
            <v>Trade</v>
          </cell>
          <cell r="D299" t="str">
            <v>Botswana</v>
          </cell>
          <cell r="E299" t="str">
            <v>Credit Operations</v>
          </cell>
          <cell r="F299" t="str">
            <v>Customer - Wholesale</v>
          </cell>
          <cell r="G299" t="str">
            <v>Trade Transactional</v>
          </cell>
          <cell r="H299" t="str">
            <v>0</v>
          </cell>
          <cell r="I299" t="str">
            <v>0</v>
          </cell>
          <cell r="J299" t="str">
            <v>0</v>
          </cell>
          <cell r="K299" t="str">
            <v>0</v>
          </cell>
          <cell r="L299" t="str">
            <v>0</v>
          </cell>
          <cell r="M299" t="str">
            <v>0</v>
          </cell>
          <cell r="N299" t="str">
            <v>0</v>
          </cell>
          <cell r="O299" t="str">
            <v>0</v>
          </cell>
          <cell r="P299" t="str">
            <v>0</v>
          </cell>
          <cell r="Q299" t="str">
            <v>0</v>
          </cell>
          <cell r="R299" t="str">
            <v>0</v>
          </cell>
          <cell r="S299" t="str">
            <v>0</v>
          </cell>
          <cell r="T299" t="str">
            <v>0</v>
          </cell>
          <cell r="U299" t="str">
            <v>0</v>
          </cell>
          <cell r="V299">
            <v>0</v>
          </cell>
          <cell r="W299">
            <v>0</v>
          </cell>
        </row>
        <row r="300">
          <cell r="B300" t="str">
            <v>BotswanaTrade</v>
          </cell>
          <cell r="C300" t="str">
            <v>Trade</v>
          </cell>
          <cell r="D300" t="str">
            <v>Botswana</v>
          </cell>
          <cell r="E300" t="str">
            <v>Credit Operations</v>
          </cell>
          <cell r="F300" t="str">
            <v>Customer - Wholesale</v>
          </cell>
          <cell r="G300" t="str">
            <v>Trade Other</v>
          </cell>
          <cell r="H300" t="str">
            <v>0</v>
          </cell>
          <cell r="I300" t="str">
            <v>0</v>
          </cell>
          <cell r="J300" t="str">
            <v>0</v>
          </cell>
          <cell r="K300" t="str">
            <v>0</v>
          </cell>
          <cell r="L300" t="str">
            <v>0</v>
          </cell>
          <cell r="M300" t="str">
            <v>0</v>
          </cell>
          <cell r="N300" t="str">
            <v>0</v>
          </cell>
          <cell r="O300" t="str">
            <v>0</v>
          </cell>
          <cell r="P300" t="str">
            <v>0</v>
          </cell>
          <cell r="Q300" t="str">
            <v>0</v>
          </cell>
          <cell r="R300" t="str">
            <v>0</v>
          </cell>
          <cell r="S300" t="str">
            <v>0</v>
          </cell>
          <cell r="T300" t="str">
            <v>0</v>
          </cell>
          <cell r="U300" t="str">
            <v>0</v>
          </cell>
          <cell r="V300">
            <v>0</v>
          </cell>
          <cell r="W300">
            <v>0</v>
          </cell>
        </row>
        <row r="301">
          <cell r="B301" t="str">
            <v>BotswanaFX/MM</v>
          </cell>
          <cell r="C301" t="str">
            <v>FX/MM</v>
          </cell>
          <cell r="D301" t="str">
            <v>Botswana</v>
          </cell>
          <cell r="E301" t="str">
            <v>Credit Operations</v>
          </cell>
          <cell r="F301" t="str">
            <v>Customer - Wholesale</v>
          </cell>
          <cell r="G301" t="str">
            <v>FX Sales</v>
          </cell>
          <cell r="H301" t="str">
            <v>0</v>
          </cell>
          <cell r="I301" t="str">
            <v>0</v>
          </cell>
          <cell r="J301" t="str">
            <v>0</v>
          </cell>
          <cell r="K301" t="str">
            <v>0</v>
          </cell>
          <cell r="L301" t="str">
            <v>0</v>
          </cell>
          <cell r="M301" t="str">
            <v>0</v>
          </cell>
          <cell r="N301" t="str">
            <v>0</v>
          </cell>
          <cell r="O301" t="str">
            <v>0</v>
          </cell>
          <cell r="P301" t="str">
            <v>0</v>
          </cell>
          <cell r="Q301" t="str">
            <v>0</v>
          </cell>
          <cell r="R301" t="str">
            <v>0</v>
          </cell>
          <cell r="S301" t="str">
            <v>0</v>
          </cell>
          <cell r="T301" t="str">
            <v>0</v>
          </cell>
          <cell r="U301" t="str">
            <v>0</v>
          </cell>
          <cell r="V301">
            <v>0</v>
          </cell>
          <cell r="W301">
            <v>0</v>
          </cell>
        </row>
        <row r="302">
          <cell r="B302" t="str">
            <v>BotswanaFX/MM</v>
          </cell>
          <cell r="C302" t="str">
            <v>FX/MM</v>
          </cell>
          <cell r="D302" t="str">
            <v>Botswana</v>
          </cell>
          <cell r="E302" t="str">
            <v>Credit Operations</v>
          </cell>
          <cell r="F302" t="str">
            <v>Customer - Wholesale</v>
          </cell>
          <cell r="G302" t="str">
            <v>FX Trading</v>
          </cell>
          <cell r="H302" t="str">
            <v>0</v>
          </cell>
          <cell r="I302" t="str">
            <v>0</v>
          </cell>
          <cell r="J302" t="str">
            <v>0</v>
          </cell>
          <cell r="K302" t="str">
            <v>0</v>
          </cell>
          <cell r="L302" t="str">
            <v>0</v>
          </cell>
          <cell r="M302" t="str">
            <v>0</v>
          </cell>
          <cell r="N302" t="str">
            <v>0</v>
          </cell>
          <cell r="O302" t="str">
            <v>0</v>
          </cell>
          <cell r="P302" t="str">
            <v>0</v>
          </cell>
          <cell r="Q302" t="str">
            <v>0</v>
          </cell>
          <cell r="R302" t="str">
            <v>0</v>
          </cell>
          <cell r="S302" t="str">
            <v>0</v>
          </cell>
          <cell r="T302" t="str">
            <v>0</v>
          </cell>
          <cell r="U302" t="str">
            <v>0</v>
          </cell>
          <cell r="V302">
            <v>0</v>
          </cell>
          <cell r="W302">
            <v>0</v>
          </cell>
        </row>
        <row r="303">
          <cell r="B303" t="str">
            <v>BotswanaFI</v>
          </cell>
          <cell r="C303" t="str">
            <v>FI</v>
          </cell>
          <cell r="D303" t="str">
            <v>Botswana</v>
          </cell>
          <cell r="E303" t="str">
            <v>Credit Operations</v>
          </cell>
          <cell r="F303" t="str">
            <v>Customer - Wholesale</v>
          </cell>
          <cell r="G303" t="str">
            <v>Fixed Income</v>
          </cell>
          <cell r="H303" t="str">
            <v>0</v>
          </cell>
          <cell r="I303" t="str">
            <v>0</v>
          </cell>
          <cell r="J303" t="str">
            <v>0</v>
          </cell>
          <cell r="K303" t="str">
            <v>0</v>
          </cell>
          <cell r="L303" t="str">
            <v>0</v>
          </cell>
          <cell r="M303" t="str">
            <v>0</v>
          </cell>
          <cell r="N303" t="str">
            <v>0</v>
          </cell>
          <cell r="O303" t="str">
            <v>0</v>
          </cell>
          <cell r="P303" t="str">
            <v>0</v>
          </cell>
          <cell r="Q303" t="str">
            <v>0</v>
          </cell>
          <cell r="R303" t="str">
            <v>0</v>
          </cell>
          <cell r="S303" t="str">
            <v>0</v>
          </cell>
          <cell r="T303" t="str">
            <v>0</v>
          </cell>
          <cell r="U303" t="str">
            <v>0</v>
          </cell>
          <cell r="V303">
            <v>0</v>
          </cell>
          <cell r="W303">
            <v>0</v>
          </cell>
        </row>
        <row r="304">
          <cell r="B304" t="str">
            <v>BotswanaFX/MM</v>
          </cell>
          <cell r="C304" t="str">
            <v>FX/MM</v>
          </cell>
          <cell r="D304" t="str">
            <v>Botswana</v>
          </cell>
          <cell r="E304" t="str">
            <v>Credit Operations</v>
          </cell>
          <cell r="F304" t="str">
            <v>Customer - Wholesale</v>
          </cell>
          <cell r="G304" t="str">
            <v>ALM</v>
          </cell>
          <cell r="H304" t="str">
            <v>0</v>
          </cell>
          <cell r="I304" t="str">
            <v>0</v>
          </cell>
          <cell r="J304" t="str">
            <v>0</v>
          </cell>
          <cell r="K304" t="str">
            <v>0</v>
          </cell>
          <cell r="L304" t="str">
            <v>0</v>
          </cell>
          <cell r="M304" t="str">
            <v>0</v>
          </cell>
          <cell r="N304" t="str">
            <v>0</v>
          </cell>
          <cell r="O304" t="str">
            <v>0</v>
          </cell>
          <cell r="P304" t="str">
            <v>0</v>
          </cell>
          <cell r="Q304" t="str">
            <v>0</v>
          </cell>
          <cell r="R304" t="str">
            <v>0</v>
          </cell>
          <cell r="S304" t="str">
            <v>0</v>
          </cell>
          <cell r="T304" t="str">
            <v>0</v>
          </cell>
          <cell r="U304" t="str">
            <v>0</v>
          </cell>
          <cell r="V304">
            <v>0</v>
          </cell>
          <cell r="W304">
            <v>0</v>
          </cell>
        </row>
        <row r="305">
          <cell r="B305" t="str">
            <v>BotswanaSEF</v>
          </cell>
          <cell r="C305" t="str">
            <v>SEF</v>
          </cell>
          <cell r="D305" t="str">
            <v>Botswana</v>
          </cell>
          <cell r="E305" t="str">
            <v>Credit Operations</v>
          </cell>
          <cell r="F305" t="str">
            <v>Customer - Wholesale</v>
          </cell>
          <cell r="G305" t="str">
            <v>Structured Trade</v>
          </cell>
          <cell r="H305" t="str">
            <v>0</v>
          </cell>
          <cell r="I305" t="str">
            <v>0</v>
          </cell>
          <cell r="J305" t="str">
            <v>0</v>
          </cell>
          <cell r="K305" t="str">
            <v>0</v>
          </cell>
          <cell r="L305" t="str">
            <v>0</v>
          </cell>
          <cell r="M305" t="str">
            <v>0</v>
          </cell>
          <cell r="N305" t="str">
            <v>0</v>
          </cell>
          <cell r="O305" t="str">
            <v>0</v>
          </cell>
          <cell r="P305" t="str">
            <v>0</v>
          </cell>
          <cell r="Q305" t="str">
            <v>0</v>
          </cell>
          <cell r="R305" t="str">
            <v>0</v>
          </cell>
          <cell r="S305" t="str">
            <v>0</v>
          </cell>
          <cell r="T305" t="str">
            <v>0</v>
          </cell>
          <cell r="U305" t="str">
            <v>0</v>
          </cell>
          <cell r="V305">
            <v>0</v>
          </cell>
          <cell r="W305">
            <v>0</v>
          </cell>
        </row>
        <row r="306">
          <cell r="B306" t="str">
            <v>BotswanaSME</v>
          </cell>
          <cell r="C306" t="str">
            <v>SME</v>
          </cell>
          <cell r="D306" t="str">
            <v>Botswana</v>
          </cell>
          <cell r="E306" t="str">
            <v>Credit Operations</v>
          </cell>
          <cell r="F306" t="str">
            <v>SME</v>
          </cell>
          <cell r="G306" t="str">
            <v>Product</v>
          </cell>
          <cell r="H306">
            <v>11.367620294772751</v>
          </cell>
          <cell r="I306">
            <v>34.641542573000834</v>
          </cell>
          <cell r="J306">
            <v>76.696282447488386</v>
          </cell>
          <cell r="K306">
            <v>122.05198241264654</v>
          </cell>
          <cell r="L306">
            <v>162.48172853628125</v>
          </cell>
          <cell r="M306">
            <v>220.11166198999936</v>
          </cell>
          <cell r="N306">
            <v>256.75169327062764</v>
          </cell>
          <cell r="O306">
            <v>307.8875257920086</v>
          </cell>
          <cell r="P306">
            <v>341.64628729896464</v>
          </cell>
          <cell r="Q306">
            <v>380.68546363570715</v>
          </cell>
          <cell r="R306">
            <v>424.30875230577101</v>
          </cell>
          <cell r="S306">
            <v>459.28834707053522</v>
          </cell>
          <cell r="T306">
            <v>501.79493578341362</v>
          </cell>
          <cell r="U306" t="str">
            <v>0</v>
          </cell>
          <cell r="V306">
            <v>323.71532326083189</v>
          </cell>
          <cell r="W306">
            <v>323.71532326083189</v>
          </cell>
        </row>
        <row r="307">
          <cell r="B307" t="str">
            <v>BotswanaTotal</v>
          </cell>
          <cell r="C307" t="str">
            <v>Total</v>
          </cell>
          <cell r="D307" t="str">
            <v>Botswana</v>
          </cell>
          <cell r="E307" t="str">
            <v>Credit Operations</v>
          </cell>
          <cell r="F307" t="str">
            <v>Customer</v>
          </cell>
          <cell r="G307" t="str">
            <v>Product</v>
          </cell>
          <cell r="H307">
            <v>1753.9560629487692</v>
          </cell>
          <cell r="I307">
            <v>143.61203817869162</v>
          </cell>
          <cell r="J307">
            <v>317.95666159177716</v>
          </cell>
          <cell r="K307">
            <v>505.98592337681447</v>
          </cell>
          <cell r="L307">
            <v>673.59388795572477</v>
          </cell>
          <cell r="M307">
            <v>912.50794587941914</v>
          </cell>
          <cell r="N307">
            <v>1064.4050351249373</v>
          </cell>
          <cell r="O307">
            <v>1276.396757503793</v>
          </cell>
          <cell r="P307">
            <v>1416.3490845219819</v>
          </cell>
          <cell r="Q307">
            <v>1578.1922169688967</v>
          </cell>
          <cell r="R307">
            <v>1759.0394900192696</v>
          </cell>
          <cell r="S307">
            <v>1904.0529864473283</v>
          </cell>
          <cell r="T307">
            <v>2080.2708152412738</v>
          </cell>
          <cell r="U307" t="str">
            <v>0</v>
          </cell>
          <cell r="V307">
            <v>1342.0134192742316</v>
          </cell>
          <cell r="W307">
            <v>1342.0134192742316</v>
          </cell>
        </row>
        <row r="308">
          <cell r="B308" t="str">
            <v>BotswanaCCPL</v>
          </cell>
          <cell r="C308" t="str">
            <v>CCPL</v>
          </cell>
          <cell r="D308" t="str">
            <v>Botswana</v>
          </cell>
          <cell r="E308" t="str">
            <v>Trade Operations</v>
          </cell>
          <cell r="F308" t="str">
            <v>Mass Mkt &amp; Priority Banking</v>
          </cell>
          <cell r="G308" t="str">
            <v>Unsecured Lending</v>
          </cell>
          <cell r="H308" t="str">
            <v>0</v>
          </cell>
          <cell r="I308" t="str">
            <v>0</v>
          </cell>
          <cell r="J308" t="str">
            <v>0</v>
          </cell>
          <cell r="K308" t="str">
            <v>0</v>
          </cell>
          <cell r="L308" t="str">
            <v>0</v>
          </cell>
          <cell r="M308" t="str">
            <v>0</v>
          </cell>
          <cell r="N308" t="str">
            <v>0</v>
          </cell>
          <cell r="O308" t="str">
            <v>0</v>
          </cell>
          <cell r="P308" t="str">
            <v>0</v>
          </cell>
          <cell r="Q308" t="str">
            <v>0</v>
          </cell>
          <cell r="R308" t="str">
            <v>0</v>
          </cell>
          <cell r="S308" t="str">
            <v>0</v>
          </cell>
          <cell r="T308" t="str">
            <v>0</v>
          </cell>
          <cell r="U308" t="str">
            <v>0</v>
          </cell>
          <cell r="V308">
            <v>0</v>
          </cell>
          <cell r="W308">
            <v>0</v>
          </cell>
        </row>
        <row r="309">
          <cell r="B309" t="str">
            <v>BotswanaM &amp; AL</v>
          </cell>
          <cell r="C309" t="str">
            <v>M &amp; AL</v>
          </cell>
          <cell r="D309" t="str">
            <v>Botswana</v>
          </cell>
          <cell r="E309" t="str">
            <v>Trade Operations</v>
          </cell>
          <cell r="F309" t="str">
            <v>Mass Mkt &amp; Priority Banking</v>
          </cell>
          <cell r="G309" t="str">
            <v>Secured Lending</v>
          </cell>
          <cell r="H309" t="str">
            <v>0</v>
          </cell>
          <cell r="I309" t="str">
            <v>0</v>
          </cell>
          <cell r="J309" t="str">
            <v>0</v>
          </cell>
          <cell r="K309" t="str">
            <v>0</v>
          </cell>
          <cell r="L309" t="str">
            <v>0</v>
          </cell>
          <cell r="M309" t="str">
            <v>0</v>
          </cell>
          <cell r="N309" t="str">
            <v>0</v>
          </cell>
          <cell r="O309" t="str">
            <v>0</v>
          </cell>
          <cell r="P309" t="str">
            <v>0</v>
          </cell>
          <cell r="Q309" t="str">
            <v>0</v>
          </cell>
          <cell r="R309" t="str">
            <v>0</v>
          </cell>
          <cell r="S309" t="str">
            <v>0</v>
          </cell>
          <cell r="T309" t="str">
            <v>0</v>
          </cell>
          <cell r="U309" t="str">
            <v>0</v>
          </cell>
          <cell r="V309">
            <v>0</v>
          </cell>
          <cell r="W309">
            <v>0</v>
          </cell>
        </row>
        <row r="310">
          <cell r="B310" t="str">
            <v>BotswanaWM</v>
          </cell>
          <cell r="C310" t="str">
            <v>WM</v>
          </cell>
          <cell r="D310" t="str">
            <v>Botswana</v>
          </cell>
          <cell r="E310" t="str">
            <v>Trade Operations</v>
          </cell>
          <cell r="F310" t="str">
            <v>Mass Mkt &amp; Priority Banking</v>
          </cell>
          <cell r="G310" t="str">
            <v>Account Management Services</v>
          </cell>
          <cell r="H310" t="str">
            <v>0</v>
          </cell>
          <cell r="I310" t="str">
            <v>0</v>
          </cell>
          <cell r="J310" t="str">
            <v>0</v>
          </cell>
          <cell r="K310" t="str">
            <v>0</v>
          </cell>
          <cell r="L310" t="str">
            <v>0</v>
          </cell>
          <cell r="M310" t="str">
            <v>0</v>
          </cell>
          <cell r="N310" t="str">
            <v>0</v>
          </cell>
          <cell r="O310" t="str">
            <v>0</v>
          </cell>
          <cell r="P310" t="str">
            <v>0</v>
          </cell>
          <cell r="Q310" t="str">
            <v>0</v>
          </cell>
          <cell r="R310" t="str">
            <v>0</v>
          </cell>
          <cell r="S310" t="str">
            <v>0</v>
          </cell>
          <cell r="T310" t="str">
            <v>0</v>
          </cell>
          <cell r="U310" t="str">
            <v>0</v>
          </cell>
          <cell r="V310">
            <v>0</v>
          </cell>
          <cell r="W310">
            <v>0</v>
          </cell>
        </row>
        <row r="311">
          <cell r="B311" t="str">
            <v>BotswanaWM</v>
          </cell>
          <cell r="C311" t="str">
            <v>WM</v>
          </cell>
          <cell r="D311" t="str">
            <v>Botswana</v>
          </cell>
          <cell r="E311" t="str">
            <v>Trade Operations</v>
          </cell>
          <cell r="F311" t="str">
            <v>Mass Mkt &amp; Priority Banking</v>
          </cell>
          <cell r="G311" t="str">
            <v>Trade Products</v>
          </cell>
          <cell r="H311" t="str">
            <v>0</v>
          </cell>
          <cell r="I311" t="str">
            <v>0</v>
          </cell>
          <cell r="J311" t="str">
            <v>0</v>
          </cell>
          <cell r="K311" t="str">
            <v>0</v>
          </cell>
          <cell r="L311" t="str">
            <v>0</v>
          </cell>
          <cell r="M311" t="str">
            <v>0</v>
          </cell>
          <cell r="N311" t="str">
            <v>0</v>
          </cell>
          <cell r="O311" t="str">
            <v>0</v>
          </cell>
          <cell r="P311" t="str">
            <v>0</v>
          </cell>
          <cell r="Q311" t="str">
            <v>0</v>
          </cell>
          <cell r="R311" t="str">
            <v>0</v>
          </cell>
          <cell r="S311" t="str">
            <v>0</v>
          </cell>
          <cell r="T311" t="str">
            <v>0</v>
          </cell>
          <cell r="U311" t="str">
            <v>0</v>
          </cell>
          <cell r="V311" t="str">
            <v>0</v>
          </cell>
          <cell r="W311" t="str">
            <v>0</v>
          </cell>
        </row>
        <row r="312">
          <cell r="B312" t="str">
            <v>BotswanaWM</v>
          </cell>
          <cell r="C312" t="str">
            <v>WM</v>
          </cell>
          <cell r="D312" t="str">
            <v>Botswana</v>
          </cell>
          <cell r="E312" t="str">
            <v>Trade Operations</v>
          </cell>
          <cell r="F312" t="str">
            <v>Mass Mkt &amp; Priority Banking</v>
          </cell>
          <cell r="G312" t="str">
            <v>Treasury Products</v>
          </cell>
          <cell r="H312" t="str">
            <v>0</v>
          </cell>
          <cell r="I312" t="str">
            <v>0</v>
          </cell>
          <cell r="J312" t="str">
            <v>0</v>
          </cell>
          <cell r="K312" t="str">
            <v>0</v>
          </cell>
          <cell r="L312" t="str">
            <v>0</v>
          </cell>
          <cell r="M312" t="str">
            <v>0</v>
          </cell>
          <cell r="N312" t="str">
            <v>0</v>
          </cell>
          <cell r="O312" t="str">
            <v>0</v>
          </cell>
          <cell r="P312" t="str">
            <v>0</v>
          </cell>
          <cell r="Q312" t="str">
            <v>0</v>
          </cell>
          <cell r="R312" t="str">
            <v>0</v>
          </cell>
          <cell r="S312" t="str">
            <v>0</v>
          </cell>
          <cell r="T312" t="str">
            <v>0</v>
          </cell>
          <cell r="U312" t="str">
            <v>0</v>
          </cell>
          <cell r="V312">
            <v>0</v>
          </cell>
          <cell r="W312">
            <v>0</v>
          </cell>
        </row>
        <row r="313">
          <cell r="B313" t="str">
            <v>BotswanaWM</v>
          </cell>
          <cell r="C313" t="str">
            <v>WM</v>
          </cell>
          <cell r="D313" t="str">
            <v>Botswana</v>
          </cell>
          <cell r="E313" t="str">
            <v>Trade Operations</v>
          </cell>
          <cell r="F313" t="str">
            <v>Mass Mkt &amp; Priority Banking</v>
          </cell>
          <cell r="G313" t="str">
            <v>Investment Services</v>
          </cell>
          <cell r="H313" t="str">
            <v>0</v>
          </cell>
          <cell r="I313" t="str">
            <v>0</v>
          </cell>
          <cell r="J313" t="str">
            <v>0</v>
          </cell>
          <cell r="K313" t="str">
            <v>0</v>
          </cell>
          <cell r="L313" t="str">
            <v>0</v>
          </cell>
          <cell r="M313" t="str">
            <v>0</v>
          </cell>
          <cell r="N313" t="str">
            <v>0</v>
          </cell>
          <cell r="O313" t="str">
            <v>0</v>
          </cell>
          <cell r="P313" t="str">
            <v>0</v>
          </cell>
          <cell r="Q313" t="str">
            <v>0</v>
          </cell>
          <cell r="R313" t="str">
            <v>0</v>
          </cell>
          <cell r="S313" t="str">
            <v>0</v>
          </cell>
          <cell r="T313" t="str">
            <v>0</v>
          </cell>
          <cell r="U313" t="str">
            <v>0</v>
          </cell>
          <cell r="V313" t="str">
            <v>0</v>
          </cell>
          <cell r="W313" t="str">
            <v>0</v>
          </cell>
        </row>
        <row r="314">
          <cell r="B314" t="str">
            <v>BotswanaOthCB</v>
          </cell>
          <cell r="C314" t="str">
            <v>OthCB</v>
          </cell>
          <cell r="D314" t="str">
            <v>Botswana</v>
          </cell>
          <cell r="E314" t="str">
            <v>Trade Operations</v>
          </cell>
          <cell r="F314" t="str">
            <v>Mass Mkt &amp; Priority Banking</v>
          </cell>
          <cell r="G314" t="str">
            <v>Other Products</v>
          </cell>
          <cell r="H314" t="str">
            <v>0</v>
          </cell>
          <cell r="I314" t="str">
            <v>0</v>
          </cell>
          <cell r="J314" t="str">
            <v>0</v>
          </cell>
          <cell r="K314" t="str">
            <v>0</v>
          </cell>
          <cell r="L314" t="str">
            <v>0</v>
          </cell>
          <cell r="M314" t="str">
            <v>0</v>
          </cell>
          <cell r="N314" t="str">
            <v>0</v>
          </cell>
          <cell r="O314" t="str">
            <v>0</v>
          </cell>
          <cell r="P314" t="str">
            <v>0</v>
          </cell>
          <cell r="Q314" t="str">
            <v>0</v>
          </cell>
          <cell r="R314" t="str">
            <v>0</v>
          </cell>
          <cell r="S314" t="str">
            <v>0</v>
          </cell>
          <cell r="T314" t="str">
            <v>0</v>
          </cell>
          <cell r="U314" t="str">
            <v>0</v>
          </cell>
          <cell r="V314">
            <v>0</v>
          </cell>
          <cell r="W314">
            <v>0</v>
          </cell>
        </row>
        <row r="315">
          <cell r="B315" t="str">
            <v>BotswanaCROps</v>
          </cell>
          <cell r="C315" t="str">
            <v>CROps</v>
          </cell>
          <cell r="D315" t="str">
            <v>Botswana</v>
          </cell>
          <cell r="E315" t="str">
            <v>Trade Operations</v>
          </cell>
          <cell r="F315" t="str">
            <v>Customer - Wholesale</v>
          </cell>
          <cell r="G315" t="str">
            <v>Corporate and Inst Lending</v>
          </cell>
          <cell r="H315" t="str">
            <v>0</v>
          </cell>
          <cell r="I315" t="str">
            <v>0</v>
          </cell>
          <cell r="J315" t="str">
            <v>0</v>
          </cell>
          <cell r="K315" t="str">
            <v>0</v>
          </cell>
          <cell r="L315" t="str">
            <v>0</v>
          </cell>
          <cell r="M315" t="str">
            <v>0</v>
          </cell>
          <cell r="N315" t="str">
            <v>0</v>
          </cell>
          <cell r="O315" t="str">
            <v>0</v>
          </cell>
          <cell r="P315" t="str">
            <v>0</v>
          </cell>
          <cell r="Q315" t="str">
            <v>0</v>
          </cell>
          <cell r="R315" t="str">
            <v>0</v>
          </cell>
          <cell r="S315" t="str">
            <v>0</v>
          </cell>
          <cell r="T315" t="str">
            <v>0</v>
          </cell>
          <cell r="U315" t="str">
            <v>0</v>
          </cell>
          <cell r="V315">
            <v>0</v>
          </cell>
          <cell r="W315">
            <v>0</v>
          </cell>
        </row>
        <row r="316">
          <cell r="B316" t="str">
            <v>BotswanaCash</v>
          </cell>
          <cell r="C316" t="str">
            <v>Cash</v>
          </cell>
          <cell r="D316" t="str">
            <v>Botswana</v>
          </cell>
          <cell r="E316" t="str">
            <v>Trade Operations</v>
          </cell>
          <cell r="F316" t="str">
            <v>Customer - Wholesale</v>
          </cell>
          <cell r="G316" t="str">
            <v>Cash Management and Payments</v>
          </cell>
          <cell r="H316" t="str">
            <v>0</v>
          </cell>
          <cell r="I316" t="str">
            <v>0</v>
          </cell>
          <cell r="J316" t="str">
            <v>0</v>
          </cell>
          <cell r="K316" t="str">
            <v>0</v>
          </cell>
          <cell r="L316" t="str">
            <v>0</v>
          </cell>
          <cell r="M316" t="str">
            <v>0</v>
          </cell>
          <cell r="N316" t="str">
            <v>0</v>
          </cell>
          <cell r="O316" t="str">
            <v>0</v>
          </cell>
          <cell r="P316" t="str">
            <v>0</v>
          </cell>
          <cell r="Q316" t="str">
            <v>0</v>
          </cell>
          <cell r="R316" t="str">
            <v>0</v>
          </cell>
          <cell r="S316" t="str">
            <v>0</v>
          </cell>
          <cell r="T316" t="str">
            <v>0</v>
          </cell>
          <cell r="U316" t="str">
            <v>0</v>
          </cell>
          <cell r="V316">
            <v>0</v>
          </cell>
          <cell r="W316">
            <v>0</v>
          </cell>
        </row>
        <row r="317">
          <cell r="B317" t="str">
            <v>BotswanaTrade</v>
          </cell>
          <cell r="C317" t="str">
            <v>Trade</v>
          </cell>
          <cell r="D317" t="str">
            <v>Botswana</v>
          </cell>
          <cell r="E317" t="str">
            <v>Trade Operations</v>
          </cell>
          <cell r="F317" t="str">
            <v>Customer - Wholesale</v>
          </cell>
          <cell r="G317" t="str">
            <v>Trade Finance</v>
          </cell>
          <cell r="H317">
            <v>201.02019084423489</v>
          </cell>
          <cell r="I317">
            <v>3.1335841170911709</v>
          </cell>
          <cell r="J317">
            <v>6.2859093046164869</v>
          </cell>
          <cell r="K317">
            <v>8.0897073457066195</v>
          </cell>
          <cell r="L317">
            <v>11.421378980395648</v>
          </cell>
          <cell r="M317">
            <v>14.689549524188029</v>
          </cell>
          <cell r="N317">
            <v>18.781003880194973</v>
          </cell>
          <cell r="O317">
            <v>19.646696735215279</v>
          </cell>
          <cell r="P317">
            <v>21.658405985284116</v>
          </cell>
          <cell r="Q317">
            <v>23.925645102115691</v>
          </cell>
          <cell r="R317">
            <v>25.982029738390843</v>
          </cell>
          <cell r="S317">
            <v>28.312067788672323</v>
          </cell>
          <cell r="T317">
            <v>30.911093830359619</v>
          </cell>
          <cell r="U317" t="str">
            <v>0</v>
          </cell>
          <cell r="V317">
            <v>26.878472888841156</v>
          </cell>
          <cell r="W317">
            <v>26.878472888841156</v>
          </cell>
        </row>
        <row r="318">
          <cell r="B318" t="str">
            <v>BotswanaTrade</v>
          </cell>
          <cell r="C318" t="str">
            <v>Trade</v>
          </cell>
          <cell r="D318" t="str">
            <v>Botswana</v>
          </cell>
          <cell r="E318" t="str">
            <v>Trade Operations</v>
          </cell>
          <cell r="F318" t="str">
            <v>Customer - Wholesale</v>
          </cell>
          <cell r="G318" t="str">
            <v>Trade Contingents</v>
          </cell>
          <cell r="H318" t="str">
            <v>0</v>
          </cell>
          <cell r="I318">
            <v>14.727845350328503</v>
          </cell>
          <cell r="J318">
            <v>29.543773731697488</v>
          </cell>
          <cell r="K318">
            <v>38.021624524821114</v>
          </cell>
          <cell r="L318">
            <v>53.680481207859536</v>
          </cell>
          <cell r="M318">
            <v>69.04088276368374</v>
          </cell>
          <cell r="N318">
            <v>88.270718236916366</v>
          </cell>
          <cell r="O318">
            <v>92.339474655511822</v>
          </cell>
          <cell r="P318">
            <v>101.79450813083535</v>
          </cell>
          <cell r="Q318">
            <v>112.45053197994375</v>
          </cell>
          <cell r="R318">
            <v>122.11553977043695</v>
          </cell>
          <cell r="S318">
            <v>133.06671860675993</v>
          </cell>
          <cell r="T318">
            <v>145.2821410026902</v>
          </cell>
          <cell r="U318" t="str">
            <v>0</v>
          </cell>
          <cell r="V318">
            <v>126.32882257755327</v>
          </cell>
          <cell r="W318">
            <v>126.32882257755327</v>
          </cell>
        </row>
        <row r="319">
          <cell r="B319" t="str">
            <v>BotswanaTrade</v>
          </cell>
          <cell r="C319" t="str">
            <v>Trade</v>
          </cell>
          <cell r="D319" t="str">
            <v>Botswana</v>
          </cell>
          <cell r="E319" t="str">
            <v>Trade Operations</v>
          </cell>
          <cell r="F319" t="str">
            <v>Customer - Wholesale</v>
          </cell>
          <cell r="G319" t="str">
            <v>Trade Transactional</v>
          </cell>
          <cell r="H319" t="str">
            <v>0</v>
          </cell>
          <cell r="I319" t="str">
            <v>0</v>
          </cell>
          <cell r="J319" t="str">
            <v>0</v>
          </cell>
          <cell r="K319" t="str">
            <v>0</v>
          </cell>
          <cell r="L319" t="str">
            <v>0</v>
          </cell>
          <cell r="M319" t="str">
            <v>0</v>
          </cell>
          <cell r="N319" t="str">
            <v>0</v>
          </cell>
          <cell r="O319" t="str">
            <v>0</v>
          </cell>
          <cell r="P319" t="str">
            <v>0</v>
          </cell>
          <cell r="Q319" t="str">
            <v>0</v>
          </cell>
          <cell r="R319" t="str">
            <v>0</v>
          </cell>
          <cell r="S319" t="str">
            <v>0</v>
          </cell>
          <cell r="T319" t="str">
            <v>0</v>
          </cell>
          <cell r="U319" t="str">
            <v>0</v>
          </cell>
          <cell r="V319">
            <v>0</v>
          </cell>
          <cell r="W319">
            <v>0</v>
          </cell>
        </row>
        <row r="320">
          <cell r="B320" t="str">
            <v>BotswanaTrade</v>
          </cell>
          <cell r="C320" t="str">
            <v>Trade</v>
          </cell>
          <cell r="D320" t="str">
            <v>Botswana</v>
          </cell>
          <cell r="E320" t="str">
            <v>Trade Operations</v>
          </cell>
          <cell r="F320" t="str">
            <v>Customer - Wholesale</v>
          </cell>
          <cell r="G320" t="str">
            <v>Trade Other</v>
          </cell>
          <cell r="H320" t="str">
            <v>0</v>
          </cell>
          <cell r="I320" t="str">
            <v>0</v>
          </cell>
          <cell r="J320" t="str">
            <v>0</v>
          </cell>
          <cell r="K320" t="str">
            <v>0</v>
          </cell>
          <cell r="L320" t="str">
            <v>0</v>
          </cell>
          <cell r="M320" t="str">
            <v>0</v>
          </cell>
          <cell r="N320" t="str">
            <v>0</v>
          </cell>
          <cell r="O320" t="str">
            <v>0</v>
          </cell>
          <cell r="P320" t="str">
            <v>0</v>
          </cell>
          <cell r="Q320" t="str">
            <v>0</v>
          </cell>
          <cell r="R320" t="str">
            <v>0</v>
          </cell>
          <cell r="S320" t="str">
            <v>0</v>
          </cell>
          <cell r="T320" t="str">
            <v>0</v>
          </cell>
          <cell r="U320" t="str">
            <v>0</v>
          </cell>
          <cell r="V320">
            <v>0</v>
          </cell>
          <cell r="W320">
            <v>0</v>
          </cell>
        </row>
        <row r="321">
          <cell r="B321" t="str">
            <v>BotswanaFX/MM</v>
          </cell>
          <cell r="C321" t="str">
            <v>FX/MM</v>
          </cell>
          <cell r="D321" t="str">
            <v>Botswana</v>
          </cell>
          <cell r="E321" t="str">
            <v>Trade Operations</v>
          </cell>
          <cell r="F321" t="str">
            <v>Customer - Wholesale</v>
          </cell>
          <cell r="G321" t="str">
            <v>FX Sales</v>
          </cell>
          <cell r="H321" t="str">
            <v>0</v>
          </cell>
          <cell r="I321" t="str">
            <v>0</v>
          </cell>
          <cell r="J321" t="str">
            <v>0</v>
          </cell>
          <cell r="K321" t="str">
            <v>0</v>
          </cell>
          <cell r="L321" t="str">
            <v>0</v>
          </cell>
          <cell r="M321" t="str">
            <v>0</v>
          </cell>
          <cell r="N321" t="str">
            <v>0</v>
          </cell>
          <cell r="O321" t="str">
            <v>0</v>
          </cell>
          <cell r="P321" t="str">
            <v>0</v>
          </cell>
          <cell r="Q321" t="str">
            <v>0</v>
          </cell>
          <cell r="R321" t="str">
            <v>0</v>
          </cell>
          <cell r="S321" t="str">
            <v>0</v>
          </cell>
          <cell r="T321" t="str">
            <v>0</v>
          </cell>
          <cell r="U321" t="str">
            <v>0</v>
          </cell>
          <cell r="V321">
            <v>0</v>
          </cell>
          <cell r="W321">
            <v>0</v>
          </cell>
        </row>
        <row r="322">
          <cell r="B322" t="str">
            <v>BotswanaFX/MM</v>
          </cell>
          <cell r="C322" t="str">
            <v>FX/MM</v>
          </cell>
          <cell r="D322" t="str">
            <v>Botswana</v>
          </cell>
          <cell r="E322" t="str">
            <v>Trade Operations</v>
          </cell>
          <cell r="F322" t="str">
            <v>Customer - Wholesale</v>
          </cell>
          <cell r="G322" t="str">
            <v>FX Trading</v>
          </cell>
          <cell r="H322" t="str">
            <v>0</v>
          </cell>
          <cell r="I322" t="str">
            <v>0</v>
          </cell>
          <cell r="J322" t="str">
            <v>0</v>
          </cell>
          <cell r="K322" t="str">
            <v>0</v>
          </cell>
          <cell r="L322" t="str">
            <v>0</v>
          </cell>
          <cell r="M322" t="str">
            <v>0</v>
          </cell>
          <cell r="N322" t="str">
            <v>0</v>
          </cell>
          <cell r="O322" t="str">
            <v>0</v>
          </cell>
          <cell r="P322" t="str">
            <v>0</v>
          </cell>
          <cell r="Q322" t="str">
            <v>0</v>
          </cell>
          <cell r="R322" t="str">
            <v>0</v>
          </cell>
          <cell r="S322" t="str">
            <v>0</v>
          </cell>
          <cell r="T322" t="str">
            <v>0</v>
          </cell>
          <cell r="U322" t="str">
            <v>0</v>
          </cell>
          <cell r="V322">
            <v>0</v>
          </cell>
          <cell r="W322">
            <v>0</v>
          </cell>
        </row>
        <row r="323">
          <cell r="B323" t="str">
            <v>BotswanaFI</v>
          </cell>
          <cell r="C323" t="str">
            <v>FI</v>
          </cell>
          <cell r="D323" t="str">
            <v>Botswana</v>
          </cell>
          <cell r="E323" t="str">
            <v>Trade Operations</v>
          </cell>
          <cell r="F323" t="str">
            <v>Customer - Wholesale</v>
          </cell>
          <cell r="G323" t="str">
            <v>Fixed Income</v>
          </cell>
          <cell r="H323" t="str">
            <v>0</v>
          </cell>
          <cell r="I323" t="str">
            <v>0</v>
          </cell>
          <cell r="J323" t="str">
            <v>0</v>
          </cell>
          <cell r="K323" t="str">
            <v>0</v>
          </cell>
          <cell r="L323" t="str">
            <v>0</v>
          </cell>
          <cell r="M323" t="str">
            <v>0</v>
          </cell>
          <cell r="N323" t="str">
            <v>0</v>
          </cell>
          <cell r="O323" t="str">
            <v>0</v>
          </cell>
          <cell r="P323" t="str">
            <v>0</v>
          </cell>
          <cell r="Q323" t="str">
            <v>0</v>
          </cell>
          <cell r="R323" t="str">
            <v>0</v>
          </cell>
          <cell r="S323" t="str">
            <v>0</v>
          </cell>
          <cell r="T323" t="str">
            <v>0</v>
          </cell>
          <cell r="U323" t="str">
            <v>0</v>
          </cell>
          <cell r="V323">
            <v>0</v>
          </cell>
          <cell r="W323">
            <v>0</v>
          </cell>
        </row>
        <row r="324">
          <cell r="B324" t="str">
            <v>BotswanaFX/MM</v>
          </cell>
          <cell r="C324" t="str">
            <v>FX/MM</v>
          </cell>
          <cell r="D324" t="str">
            <v>Botswana</v>
          </cell>
          <cell r="E324" t="str">
            <v>Trade Operations</v>
          </cell>
          <cell r="F324" t="str">
            <v>Customer - Wholesale</v>
          </cell>
          <cell r="G324" t="str">
            <v>ALM</v>
          </cell>
          <cell r="H324" t="str">
            <v>0</v>
          </cell>
          <cell r="I324" t="str">
            <v>0</v>
          </cell>
          <cell r="J324" t="str">
            <v>0</v>
          </cell>
          <cell r="K324" t="str">
            <v>0</v>
          </cell>
          <cell r="L324" t="str">
            <v>0</v>
          </cell>
          <cell r="M324" t="str">
            <v>0</v>
          </cell>
          <cell r="N324" t="str">
            <v>0</v>
          </cell>
          <cell r="O324" t="str">
            <v>0</v>
          </cell>
          <cell r="P324" t="str">
            <v>0</v>
          </cell>
          <cell r="Q324" t="str">
            <v>0</v>
          </cell>
          <cell r="R324" t="str">
            <v>0</v>
          </cell>
          <cell r="S324" t="str">
            <v>0</v>
          </cell>
          <cell r="T324" t="str">
            <v>0</v>
          </cell>
          <cell r="U324" t="str">
            <v>0</v>
          </cell>
          <cell r="V324">
            <v>0</v>
          </cell>
          <cell r="W324">
            <v>0</v>
          </cell>
        </row>
        <row r="325">
          <cell r="B325" t="str">
            <v>BotswanaSEF</v>
          </cell>
          <cell r="C325" t="str">
            <v>SEF</v>
          </cell>
          <cell r="D325" t="str">
            <v>Botswana</v>
          </cell>
          <cell r="E325" t="str">
            <v>Trade Operations</v>
          </cell>
          <cell r="F325" t="str">
            <v>Customer - Wholesale</v>
          </cell>
          <cell r="G325" t="str">
            <v>Structured Trade</v>
          </cell>
          <cell r="H325" t="str">
            <v>0</v>
          </cell>
          <cell r="I325" t="str">
            <v>0</v>
          </cell>
          <cell r="J325" t="str">
            <v>0</v>
          </cell>
          <cell r="K325" t="str">
            <v>0</v>
          </cell>
          <cell r="L325" t="str">
            <v>0</v>
          </cell>
          <cell r="M325" t="str">
            <v>0</v>
          </cell>
          <cell r="N325" t="str">
            <v>0</v>
          </cell>
          <cell r="O325" t="str">
            <v>0</v>
          </cell>
          <cell r="P325" t="str">
            <v>0</v>
          </cell>
          <cell r="Q325" t="str">
            <v>0</v>
          </cell>
          <cell r="R325" t="str">
            <v>0</v>
          </cell>
          <cell r="S325" t="str">
            <v>0</v>
          </cell>
          <cell r="T325" t="str">
            <v>0</v>
          </cell>
          <cell r="U325" t="str">
            <v>0</v>
          </cell>
          <cell r="V325">
            <v>0</v>
          </cell>
          <cell r="W325">
            <v>0</v>
          </cell>
        </row>
        <row r="326">
          <cell r="B326" t="str">
            <v>BotswanaSME</v>
          </cell>
          <cell r="C326" t="str">
            <v>SME</v>
          </cell>
          <cell r="D326" t="str">
            <v>Botswana</v>
          </cell>
          <cell r="E326" t="str">
            <v>Trade Operations</v>
          </cell>
          <cell r="F326" t="str">
            <v>SME</v>
          </cell>
          <cell r="G326" t="str">
            <v>Product</v>
          </cell>
          <cell r="H326">
            <v>15.463091603402674</v>
          </cell>
          <cell r="I326">
            <v>7.2072434693096925</v>
          </cell>
          <cell r="J326">
            <v>14.457591400617922</v>
          </cell>
          <cell r="K326">
            <v>18.606326895125225</v>
          </cell>
          <cell r="L326">
            <v>26.269171654909989</v>
          </cell>
          <cell r="M326">
            <v>33.785963905632471</v>
          </cell>
          <cell r="N326">
            <v>43.196308924448438</v>
          </cell>
          <cell r="O326">
            <v>45.18740249099514</v>
          </cell>
          <cell r="P326">
            <v>49.814333766153467</v>
          </cell>
          <cell r="Q326">
            <v>55.028983734866088</v>
          </cell>
          <cell r="R326">
            <v>59.75866839829893</v>
          </cell>
          <cell r="S326">
            <v>65.117755913946354</v>
          </cell>
          <cell r="T326">
            <v>71.09551580982712</v>
          </cell>
          <cell r="U326" t="str">
            <v>0</v>
          </cell>
          <cell r="V326">
            <v>61.820487644334612</v>
          </cell>
          <cell r="W326">
            <v>61.820487644334612</v>
          </cell>
        </row>
        <row r="327">
          <cell r="B327" t="str">
            <v>BotswanaTotal</v>
          </cell>
          <cell r="C327" t="str">
            <v>Total</v>
          </cell>
          <cell r="D327" t="str">
            <v>Botswana</v>
          </cell>
          <cell r="E327" t="str">
            <v>Trade Operations</v>
          </cell>
          <cell r="F327" t="str">
            <v>Customer</v>
          </cell>
          <cell r="G327" t="str">
            <v>Product</v>
          </cell>
          <cell r="H327">
            <v>216.48328244763758</v>
          </cell>
          <cell r="I327">
            <v>25.068672936729367</v>
          </cell>
          <cell r="J327">
            <v>50.287274436931895</v>
          </cell>
          <cell r="K327">
            <v>64.717658765652956</v>
          </cell>
          <cell r="L327">
            <v>91.371031843165184</v>
          </cell>
          <cell r="M327">
            <v>117.51639619350424</v>
          </cell>
          <cell r="N327">
            <v>150.24803104155978</v>
          </cell>
          <cell r="O327">
            <v>157.17357388172223</v>
          </cell>
          <cell r="P327">
            <v>173.26724788227295</v>
          </cell>
          <cell r="Q327">
            <v>191.4051608169255</v>
          </cell>
          <cell r="R327">
            <v>207.85623790712674</v>
          </cell>
          <cell r="S327">
            <v>226.49654230937861</v>
          </cell>
          <cell r="T327">
            <v>247.28875064287695</v>
          </cell>
          <cell r="U327" t="str">
            <v>0</v>
          </cell>
          <cell r="V327">
            <v>215.02778311072902</v>
          </cell>
          <cell r="W327">
            <v>215.02778311072902</v>
          </cell>
        </row>
        <row r="328">
          <cell r="B328" t="str">
            <v>BotswanaCCPL</v>
          </cell>
          <cell r="C328" t="str">
            <v>CCPL</v>
          </cell>
          <cell r="D328" t="str">
            <v>Botswana</v>
          </cell>
          <cell r="E328" t="str">
            <v>Global Mkt Risk</v>
          </cell>
          <cell r="F328" t="str">
            <v>Mass Mkt &amp; Priority Banking</v>
          </cell>
          <cell r="G328" t="str">
            <v>Unsecured Lending</v>
          </cell>
          <cell r="H328" t="str">
            <v>0</v>
          </cell>
          <cell r="I328" t="str">
            <v>0</v>
          </cell>
          <cell r="J328" t="str">
            <v>0</v>
          </cell>
          <cell r="K328" t="str">
            <v>0</v>
          </cell>
          <cell r="L328" t="str">
            <v>0</v>
          </cell>
          <cell r="M328" t="str">
            <v>0</v>
          </cell>
          <cell r="N328" t="str">
            <v>0</v>
          </cell>
          <cell r="O328" t="str">
            <v>0</v>
          </cell>
          <cell r="P328" t="str">
            <v>0</v>
          </cell>
          <cell r="Q328" t="str">
            <v>0</v>
          </cell>
          <cell r="R328" t="str">
            <v>0</v>
          </cell>
          <cell r="S328" t="str">
            <v>0</v>
          </cell>
          <cell r="T328" t="str">
            <v>0</v>
          </cell>
          <cell r="U328" t="str">
            <v>0</v>
          </cell>
          <cell r="V328" t="str">
            <v>0</v>
          </cell>
          <cell r="W328" t="str">
            <v>0</v>
          </cell>
        </row>
        <row r="329">
          <cell r="B329" t="str">
            <v>BotswanaM &amp; AL</v>
          </cell>
          <cell r="C329" t="str">
            <v>M &amp; AL</v>
          </cell>
          <cell r="D329" t="str">
            <v>Botswana</v>
          </cell>
          <cell r="E329" t="str">
            <v>Global Mkt Risk</v>
          </cell>
          <cell r="F329" t="str">
            <v>Mass Mkt &amp; Priority Banking</v>
          </cell>
          <cell r="G329" t="str">
            <v>Secured Lending</v>
          </cell>
          <cell r="H329" t="str">
            <v>0</v>
          </cell>
          <cell r="I329" t="str">
            <v>0</v>
          </cell>
          <cell r="J329" t="str">
            <v>0</v>
          </cell>
          <cell r="K329" t="str">
            <v>0</v>
          </cell>
          <cell r="L329" t="str">
            <v>0</v>
          </cell>
          <cell r="M329" t="str">
            <v>0</v>
          </cell>
          <cell r="N329" t="str">
            <v>0</v>
          </cell>
          <cell r="O329" t="str">
            <v>0</v>
          </cell>
          <cell r="P329" t="str">
            <v>0</v>
          </cell>
          <cell r="Q329" t="str">
            <v>0</v>
          </cell>
          <cell r="R329" t="str">
            <v>0</v>
          </cell>
          <cell r="S329" t="str">
            <v>0</v>
          </cell>
          <cell r="T329" t="str">
            <v>0</v>
          </cell>
          <cell r="U329" t="str">
            <v>0</v>
          </cell>
          <cell r="V329" t="str">
            <v>0</v>
          </cell>
          <cell r="W329" t="str">
            <v>0</v>
          </cell>
        </row>
        <row r="330">
          <cell r="B330" t="str">
            <v>BotswanaWM</v>
          </cell>
          <cell r="C330" t="str">
            <v>WM</v>
          </cell>
          <cell r="D330" t="str">
            <v>Botswana</v>
          </cell>
          <cell r="E330" t="str">
            <v>Global Mkt Risk</v>
          </cell>
          <cell r="F330" t="str">
            <v>Mass Mkt &amp; Priority Banking</v>
          </cell>
          <cell r="G330" t="str">
            <v>Account Management Services</v>
          </cell>
          <cell r="H330" t="str">
            <v>0</v>
          </cell>
          <cell r="I330" t="str">
            <v>0</v>
          </cell>
          <cell r="J330" t="str">
            <v>0</v>
          </cell>
          <cell r="K330" t="str">
            <v>0</v>
          </cell>
          <cell r="L330" t="str">
            <v>0</v>
          </cell>
          <cell r="M330" t="str">
            <v>0</v>
          </cell>
          <cell r="N330" t="str">
            <v>0</v>
          </cell>
          <cell r="O330" t="str">
            <v>0</v>
          </cell>
          <cell r="P330" t="str">
            <v>0</v>
          </cell>
          <cell r="Q330" t="str">
            <v>0</v>
          </cell>
          <cell r="R330" t="str">
            <v>0</v>
          </cell>
          <cell r="S330" t="str">
            <v>0</v>
          </cell>
          <cell r="T330" t="str">
            <v>0</v>
          </cell>
          <cell r="U330" t="str">
            <v>0</v>
          </cell>
          <cell r="V330" t="str">
            <v>0</v>
          </cell>
          <cell r="W330" t="str">
            <v>0</v>
          </cell>
        </row>
        <row r="331">
          <cell r="B331" t="str">
            <v>BotswanaWM</v>
          </cell>
          <cell r="C331" t="str">
            <v>WM</v>
          </cell>
          <cell r="D331" t="str">
            <v>Botswana</v>
          </cell>
          <cell r="E331" t="str">
            <v>Global Mkt Risk</v>
          </cell>
          <cell r="F331" t="str">
            <v>Mass Mkt &amp; Priority Banking</v>
          </cell>
          <cell r="G331" t="str">
            <v>Trade Products</v>
          </cell>
          <cell r="H331" t="str">
            <v>0</v>
          </cell>
          <cell r="I331" t="str">
            <v>0</v>
          </cell>
          <cell r="J331" t="str">
            <v>0</v>
          </cell>
          <cell r="K331" t="str">
            <v>0</v>
          </cell>
          <cell r="L331" t="str">
            <v>0</v>
          </cell>
          <cell r="M331" t="str">
            <v>0</v>
          </cell>
          <cell r="N331" t="str">
            <v>0</v>
          </cell>
          <cell r="O331" t="str">
            <v>0</v>
          </cell>
          <cell r="P331" t="str">
            <v>0</v>
          </cell>
          <cell r="Q331" t="str">
            <v>0</v>
          </cell>
          <cell r="R331" t="str">
            <v>0</v>
          </cell>
          <cell r="S331" t="str">
            <v>0</v>
          </cell>
          <cell r="T331" t="str">
            <v>0</v>
          </cell>
          <cell r="U331" t="str">
            <v>0</v>
          </cell>
          <cell r="V331" t="str">
            <v>0</v>
          </cell>
          <cell r="W331" t="str">
            <v>0</v>
          </cell>
        </row>
        <row r="332">
          <cell r="B332" t="str">
            <v>BotswanaWM</v>
          </cell>
          <cell r="C332" t="str">
            <v>WM</v>
          </cell>
          <cell r="D332" t="str">
            <v>Botswana</v>
          </cell>
          <cell r="E332" t="str">
            <v>Global Mkt Risk</v>
          </cell>
          <cell r="F332" t="str">
            <v>Mass Mkt &amp; Priority Banking</v>
          </cell>
          <cell r="G332" t="str">
            <v>Treasury Products</v>
          </cell>
          <cell r="H332" t="str">
            <v>0</v>
          </cell>
          <cell r="I332" t="str">
            <v>0</v>
          </cell>
          <cell r="J332" t="str">
            <v>0</v>
          </cell>
          <cell r="K332" t="str">
            <v>0</v>
          </cell>
          <cell r="L332" t="str">
            <v>0</v>
          </cell>
          <cell r="M332" t="str">
            <v>0</v>
          </cell>
          <cell r="N332" t="str">
            <v>0</v>
          </cell>
          <cell r="O332" t="str">
            <v>0</v>
          </cell>
          <cell r="P332" t="str">
            <v>0</v>
          </cell>
          <cell r="Q332" t="str">
            <v>0</v>
          </cell>
          <cell r="R332" t="str">
            <v>0</v>
          </cell>
          <cell r="S332" t="str">
            <v>0</v>
          </cell>
          <cell r="T332" t="str">
            <v>0</v>
          </cell>
          <cell r="U332" t="str">
            <v>0</v>
          </cell>
          <cell r="V332" t="str">
            <v>0</v>
          </cell>
          <cell r="W332" t="str">
            <v>0</v>
          </cell>
        </row>
        <row r="333">
          <cell r="B333" t="str">
            <v>BotswanaWM</v>
          </cell>
          <cell r="C333" t="str">
            <v>WM</v>
          </cell>
          <cell r="D333" t="str">
            <v>Botswana</v>
          </cell>
          <cell r="E333" t="str">
            <v>Global Mkt Risk</v>
          </cell>
          <cell r="F333" t="str">
            <v>Mass Mkt &amp; Priority Banking</v>
          </cell>
          <cell r="G333" t="str">
            <v>Investment Services</v>
          </cell>
          <cell r="H333" t="str">
            <v>0</v>
          </cell>
          <cell r="I333" t="str">
            <v>0</v>
          </cell>
          <cell r="J333" t="str">
            <v>0</v>
          </cell>
          <cell r="K333" t="str">
            <v>0</v>
          </cell>
          <cell r="L333" t="str">
            <v>0</v>
          </cell>
          <cell r="M333" t="str">
            <v>0</v>
          </cell>
          <cell r="N333" t="str">
            <v>0</v>
          </cell>
          <cell r="O333" t="str">
            <v>0</v>
          </cell>
          <cell r="P333" t="str">
            <v>0</v>
          </cell>
          <cell r="Q333" t="str">
            <v>0</v>
          </cell>
          <cell r="R333" t="str">
            <v>0</v>
          </cell>
          <cell r="S333" t="str">
            <v>0</v>
          </cell>
          <cell r="T333" t="str">
            <v>0</v>
          </cell>
          <cell r="U333" t="str">
            <v>0</v>
          </cell>
          <cell r="V333" t="str">
            <v>0</v>
          </cell>
          <cell r="W333" t="str">
            <v>0</v>
          </cell>
        </row>
        <row r="334">
          <cell r="B334" t="str">
            <v>BotswanaOthCB</v>
          </cell>
          <cell r="C334" t="str">
            <v>OthCB</v>
          </cell>
          <cell r="D334" t="str">
            <v>Botswana</v>
          </cell>
          <cell r="E334" t="str">
            <v>Global Mkt Risk</v>
          </cell>
          <cell r="F334" t="str">
            <v>Mass Mkt &amp; Priority Banking</v>
          </cell>
          <cell r="G334" t="str">
            <v>Other Products</v>
          </cell>
          <cell r="H334" t="str">
            <v>0</v>
          </cell>
          <cell r="I334" t="str">
            <v>0</v>
          </cell>
          <cell r="J334" t="str">
            <v>0</v>
          </cell>
          <cell r="K334" t="str">
            <v>0</v>
          </cell>
          <cell r="L334" t="str">
            <v>0</v>
          </cell>
          <cell r="M334" t="str">
            <v>0</v>
          </cell>
          <cell r="N334" t="str">
            <v>0</v>
          </cell>
          <cell r="O334" t="str">
            <v>0</v>
          </cell>
          <cell r="P334" t="str">
            <v>0</v>
          </cell>
          <cell r="Q334" t="str">
            <v>0</v>
          </cell>
          <cell r="R334" t="str">
            <v>0</v>
          </cell>
          <cell r="S334" t="str">
            <v>0</v>
          </cell>
          <cell r="T334" t="str">
            <v>0</v>
          </cell>
          <cell r="U334" t="str">
            <v>0</v>
          </cell>
          <cell r="V334" t="str">
            <v>0</v>
          </cell>
          <cell r="W334" t="str">
            <v>0</v>
          </cell>
        </row>
        <row r="335">
          <cell r="B335" t="str">
            <v>BotswanaCROps</v>
          </cell>
          <cell r="C335" t="str">
            <v>CROps</v>
          </cell>
          <cell r="D335" t="str">
            <v>Botswana</v>
          </cell>
          <cell r="E335" t="str">
            <v>Global Mkt Risk</v>
          </cell>
          <cell r="F335" t="str">
            <v>Customer - Wholesale</v>
          </cell>
          <cell r="G335" t="str">
            <v>Corporate and Inst Lending</v>
          </cell>
          <cell r="H335" t="str">
            <v>0</v>
          </cell>
          <cell r="I335" t="str">
            <v>0</v>
          </cell>
          <cell r="J335" t="str">
            <v>0</v>
          </cell>
          <cell r="K335" t="str">
            <v>0</v>
          </cell>
          <cell r="L335" t="str">
            <v>0</v>
          </cell>
          <cell r="M335" t="str">
            <v>0</v>
          </cell>
          <cell r="N335" t="str">
            <v>0</v>
          </cell>
          <cell r="O335" t="str">
            <v>0</v>
          </cell>
          <cell r="P335" t="str">
            <v>0</v>
          </cell>
          <cell r="Q335" t="str">
            <v>0</v>
          </cell>
          <cell r="R335" t="str">
            <v>0</v>
          </cell>
          <cell r="S335" t="str">
            <v>0</v>
          </cell>
          <cell r="T335" t="str">
            <v>0</v>
          </cell>
          <cell r="U335" t="str">
            <v>0</v>
          </cell>
          <cell r="V335" t="str">
            <v>0</v>
          </cell>
          <cell r="W335" t="str">
            <v>0</v>
          </cell>
        </row>
        <row r="336">
          <cell r="B336" t="str">
            <v>BotswanaCash</v>
          </cell>
          <cell r="C336" t="str">
            <v>Cash</v>
          </cell>
          <cell r="D336" t="str">
            <v>Botswana</v>
          </cell>
          <cell r="E336" t="str">
            <v>Global Mkt Risk</v>
          </cell>
          <cell r="F336" t="str">
            <v>Customer - Wholesale</v>
          </cell>
          <cell r="G336" t="str">
            <v>Cash Management and Payments</v>
          </cell>
          <cell r="H336" t="str">
            <v>0</v>
          </cell>
          <cell r="I336" t="str">
            <v>0</v>
          </cell>
          <cell r="J336" t="str">
            <v>0</v>
          </cell>
          <cell r="K336" t="str">
            <v>0</v>
          </cell>
          <cell r="L336" t="str">
            <v>0</v>
          </cell>
          <cell r="M336" t="str">
            <v>0</v>
          </cell>
          <cell r="N336" t="str">
            <v>0</v>
          </cell>
          <cell r="O336" t="str">
            <v>0</v>
          </cell>
          <cell r="P336" t="str">
            <v>0</v>
          </cell>
          <cell r="Q336" t="str">
            <v>0</v>
          </cell>
          <cell r="R336" t="str">
            <v>0</v>
          </cell>
          <cell r="S336" t="str">
            <v>0</v>
          </cell>
          <cell r="T336" t="str">
            <v>0</v>
          </cell>
          <cell r="U336" t="str">
            <v>0</v>
          </cell>
          <cell r="V336" t="str">
            <v>0</v>
          </cell>
          <cell r="W336" t="str">
            <v>0</v>
          </cell>
        </row>
        <row r="337">
          <cell r="B337" t="str">
            <v>BotswanaTrade</v>
          </cell>
          <cell r="C337" t="str">
            <v>Trade</v>
          </cell>
          <cell r="D337" t="str">
            <v>Botswana</v>
          </cell>
          <cell r="E337" t="str">
            <v>Global Mkt Risk</v>
          </cell>
          <cell r="F337" t="str">
            <v>Customer - Wholesale</v>
          </cell>
          <cell r="G337" t="str">
            <v>Trade Finance</v>
          </cell>
          <cell r="H337" t="str">
            <v>0</v>
          </cell>
          <cell r="I337" t="str">
            <v>0</v>
          </cell>
          <cell r="J337" t="str">
            <v>0</v>
          </cell>
          <cell r="K337" t="str">
            <v>0</v>
          </cell>
          <cell r="L337" t="str">
            <v>0</v>
          </cell>
          <cell r="M337" t="str">
            <v>0</v>
          </cell>
          <cell r="N337" t="str">
            <v>0</v>
          </cell>
          <cell r="O337" t="str">
            <v>0</v>
          </cell>
          <cell r="P337" t="str">
            <v>0</v>
          </cell>
          <cell r="Q337" t="str">
            <v>0</v>
          </cell>
          <cell r="R337" t="str">
            <v>0</v>
          </cell>
          <cell r="S337" t="str">
            <v>0</v>
          </cell>
          <cell r="T337" t="str">
            <v>0</v>
          </cell>
          <cell r="U337" t="str">
            <v>0</v>
          </cell>
          <cell r="V337" t="str">
            <v>0</v>
          </cell>
          <cell r="W337" t="str">
            <v>0</v>
          </cell>
        </row>
        <row r="338">
          <cell r="B338" t="str">
            <v>BotswanaTrade</v>
          </cell>
          <cell r="C338" t="str">
            <v>Trade</v>
          </cell>
          <cell r="D338" t="str">
            <v>Botswana</v>
          </cell>
          <cell r="E338" t="str">
            <v>Global Mkt Risk</v>
          </cell>
          <cell r="F338" t="str">
            <v>Customer - Wholesale</v>
          </cell>
          <cell r="G338" t="str">
            <v>Trade Contingents</v>
          </cell>
          <cell r="H338" t="str">
            <v>0</v>
          </cell>
          <cell r="I338" t="str">
            <v>0</v>
          </cell>
          <cell r="J338" t="str">
            <v>0</v>
          </cell>
          <cell r="K338" t="str">
            <v>0</v>
          </cell>
          <cell r="L338" t="str">
            <v>0</v>
          </cell>
          <cell r="M338" t="str">
            <v>0</v>
          </cell>
          <cell r="N338" t="str">
            <v>0</v>
          </cell>
          <cell r="O338" t="str">
            <v>0</v>
          </cell>
          <cell r="P338" t="str">
            <v>0</v>
          </cell>
          <cell r="Q338" t="str">
            <v>0</v>
          </cell>
          <cell r="R338" t="str">
            <v>0</v>
          </cell>
          <cell r="S338" t="str">
            <v>0</v>
          </cell>
          <cell r="T338" t="str">
            <v>0</v>
          </cell>
          <cell r="U338" t="str">
            <v>0</v>
          </cell>
          <cell r="V338" t="str">
            <v>0</v>
          </cell>
          <cell r="W338" t="str">
            <v>0</v>
          </cell>
        </row>
        <row r="339">
          <cell r="B339" t="str">
            <v>BotswanaTrade</v>
          </cell>
          <cell r="C339" t="str">
            <v>Trade</v>
          </cell>
          <cell r="D339" t="str">
            <v>Botswana</v>
          </cell>
          <cell r="E339" t="str">
            <v>Global Mkt Risk</v>
          </cell>
          <cell r="F339" t="str">
            <v>Customer - Wholesale</v>
          </cell>
          <cell r="G339" t="str">
            <v>Trade Transactional</v>
          </cell>
          <cell r="H339" t="str">
            <v>0</v>
          </cell>
          <cell r="I339" t="str">
            <v>0</v>
          </cell>
          <cell r="J339" t="str">
            <v>0</v>
          </cell>
          <cell r="K339" t="str">
            <v>0</v>
          </cell>
          <cell r="L339" t="str">
            <v>0</v>
          </cell>
          <cell r="M339" t="str">
            <v>0</v>
          </cell>
          <cell r="N339" t="str">
            <v>0</v>
          </cell>
          <cell r="O339" t="str">
            <v>0</v>
          </cell>
          <cell r="P339" t="str">
            <v>0</v>
          </cell>
          <cell r="Q339" t="str">
            <v>0</v>
          </cell>
          <cell r="R339" t="str">
            <v>0</v>
          </cell>
          <cell r="S339" t="str">
            <v>0</v>
          </cell>
          <cell r="T339" t="str">
            <v>0</v>
          </cell>
          <cell r="U339" t="str">
            <v>0</v>
          </cell>
          <cell r="V339" t="str">
            <v>0</v>
          </cell>
          <cell r="W339" t="str">
            <v>0</v>
          </cell>
        </row>
        <row r="340">
          <cell r="B340" t="str">
            <v>BotswanaTrade</v>
          </cell>
          <cell r="C340" t="str">
            <v>Trade</v>
          </cell>
          <cell r="D340" t="str">
            <v>Botswana</v>
          </cell>
          <cell r="E340" t="str">
            <v>Global Mkt Risk</v>
          </cell>
          <cell r="F340" t="str">
            <v>Customer - Wholesale</v>
          </cell>
          <cell r="G340" t="str">
            <v>Trade Other</v>
          </cell>
          <cell r="H340" t="str">
            <v>0</v>
          </cell>
          <cell r="I340" t="str">
            <v>0</v>
          </cell>
          <cell r="J340" t="str">
            <v>0</v>
          </cell>
          <cell r="K340" t="str">
            <v>0</v>
          </cell>
          <cell r="L340" t="str">
            <v>0</v>
          </cell>
          <cell r="M340" t="str">
            <v>0</v>
          </cell>
          <cell r="N340" t="str">
            <v>0</v>
          </cell>
          <cell r="O340" t="str">
            <v>0</v>
          </cell>
          <cell r="P340" t="str">
            <v>0</v>
          </cell>
          <cell r="Q340" t="str">
            <v>0</v>
          </cell>
          <cell r="R340" t="str">
            <v>0</v>
          </cell>
          <cell r="S340" t="str">
            <v>0</v>
          </cell>
          <cell r="T340" t="str">
            <v>0</v>
          </cell>
          <cell r="U340" t="str">
            <v>0</v>
          </cell>
          <cell r="V340" t="str">
            <v>0</v>
          </cell>
          <cell r="W340" t="str">
            <v>0</v>
          </cell>
        </row>
        <row r="341">
          <cell r="B341" t="str">
            <v>BotswanaFX/MM</v>
          </cell>
          <cell r="C341" t="str">
            <v>FX/MM</v>
          </cell>
          <cell r="D341" t="str">
            <v>Botswana</v>
          </cell>
          <cell r="E341" t="str">
            <v>Global Mkt Risk</v>
          </cell>
          <cell r="F341" t="str">
            <v>Customer - Wholesale</v>
          </cell>
          <cell r="G341" t="str">
            <v>FX Sales</v>
          </cell>
          <cell r="H341" t="str">
            <v>0</v>
          </cell>
          <cell r="I341" t="str">
            <v>0</v>
          </cell>
          <cell r="J341" t="str">
            <v>0</v>
          </cell>
          <cell r="K341" t="str">
            <v>0</v>
          </cell>
          <cell r="L341" t="str">
            <v>0</v>
          </cell>
          <cell r="M341" t="str">
            <v>0</v>
          </cell>
          <cell r="N341" t="str">
            <v>0</v>
          </cell>
          <cell r="O341" t="str">
            <v>0</v>
          </cell>
          <cell r="P341" t="str">
            <v>0</v>
          </cell>
          <cell r="Q341" t="str">
            <v>0</v>
          </cell>
          <cell r="R341" t="str">
            <v>0</v>
          </cell>
          <cell r="S341" t="str">
            <v>0</v>
          </cell>
          <cell r="T341" t="str">
            <v>0</v>
          </cell>
          <cell r="U341" t="str">
            <v>0</v>
          </cell>
          <cell r="V341" t="str">
            <v>0</v>
          </cell>
          <cell r="W341" t="str">
            <v>0</v>
          </cell>
        </row>
        <row r="342">
          <cell r="B342" t="str">
            <v>BotswanaFX/MM</v>
          </cell>
          <cell r="C342" t="str">
            <v>FX/MM</v>
          </cell>
          <cell r="D342" t="str">
            <v>Botswana</v>
          </cell>
          <cell r="E342" t="str">
            <v>Global Mkt Risk</v>
          </cell>
          <cell r="F342" t="str">
            <v>Customer - Wholesale</v>
          </cell>
          <cell r="G342" t="str">
            <v>FX Trading</v>
          </cell>
          <cell r="H342" t="str">
            <v>0</v>
          </cell>
          <cell r="I342" t="str">
            <v>0</v>
          </cell>
          <cell r="J342" t="str">
            <v>0</v>
          </cell>
          <cell r="K342" t="str">
            <v>0</v>
          </cell>
          <cell r="L342" t="str">
            <v>0</v>
          </cell>
          <cell r="M342" t="str">
            <v>0</v>
          </cell>
          <cell r="N342" t="str">
            <v>0</v>
          </cell>
          <cell r="O342" t="str">
            <v>0</v>
          </cell>
          <cell r="P342" t="str">
            <v>0</v>
          </cell>
          <cell r="Q342" t="str">
            <v>0</v>
          </cell>
          <cell r="R342" t="str">
            <v>0</v>
          </cell>
          <cell r="S342" t="str">
            <v>0</v>
          </cell>
          <cell r="T342" t="str">
            <v>0</v>
          </cell>
          <cell r="U342" t="str">
            <v>0</v>
          </cell>
          <cell r="V342" t="str">
            <v>0</v>
          </cell>
          <cell r="W342" t="str">
            <v>0</v>
          </cell>
        </row>
        <row r="343">
          <cell r="B343" t="str">
            <v>BotswanaFI</v>
          </cell>
          <cell r="C343" t="str">
            <v>FI</v>
          </cell>
          <cell r="D343" t="str">
            <v>Botswana</v>
          </cell>
          <cell r="E343" t="str">
            <v>Global Mkt Risk</v>
          </cell>
          <cell r="F343" t="str">
            <v>Customer - Wholesale</v>
          </cell>
          <cell r="G343" t="str">
            <v>Fixed Income</v>
          </cell>
          <cell r="H343" t="str">
            <v>0</v>
          </cell>
          <cell r="I343" t="str">
            <v>0</v>
          </cell>
          <cell r="J343" t="str">
            <v>0</v>
          </cell>
          <cell r="K343" t="str">
            <v>0</v>
          </cell>
          <cell r="L343" t="str">
            <v>0</v>
          </cell>
          <cell r="M343" t="str">
            <v>0</v>
          </cell>
          <cell r="N343" t="str">
            <v>0</v>
          </cell>
          <cell r="O343" t="str">
            <v>0</v>
          </cell>
          <cell r="P343" t="str">
            <v>0</v>
          </cell>
          <cell r="Q343" t="str">
            <v>0</v>
          </cell>
          <cell r="R343" t="str">
            <v>0</v>
          </cell>
          <cell r="S343" t="str">
            <v>0</v>
          </cell>
          <cell r="T343" t="str">
            <v>0</v>
          </cell>
          <cell r="U343" t="str">
            <v>0</v>
          </cell>
          <cell r="V343" t="str">
            <v>0</v>
          </cell>
          <cell r="W343" t="str">
            <v>0</v>
          </cell>
        </row>
        <row r="344">
          <cell r="B344" t="str">
            <v>BotswanaFX/MM</v>
          </cell>
          <cell r="C344" t="str">
            <v>FX/MM</v>
          </cell>
          <cell r="D344" t="str">
            <v>Botswana</v>
          </cell>
          <cell r="E344" t="str">
            <v>Global Mkt Risk</v>
          </cell>
          <cell r="F344" t="str">
            <v>Customer - Wholesale</v>
          </cell>
          <cell r="G344" t="str">
            <v>ALM</v>
          </cell>
          <cell r="H344" t="str">
            <v>0</v>
          </cell>
          <cell r="I344" t="str">
            <v>0</v>
          </cell>
          <cell r="J344" t="str">
            <v>0</v>
          </cell>
          <cell r="K344" t="str">
            <v>0</v>
          </cell>
          <cell r="L344" t="str">
            <v>0</v>
          </cell>
          <cell r="M344" t="str">
            <v>0</v>
          </cell>
          <cell r="N344" t="str">
            <v>0</v>
          </cell>
          <cell r="O344" t="str">
            <v>0</v>
          </cell>
          <cell r="P344" t="str">
            <v>0</v>
          </cell>
          <cell r="Q344" t="str">
            <v>0</v>
          </cell>
          <cell r="R344" t="str">
            <v>0</v>
          </cell>
          <cell r="S344" t="str">
            <v>0</v>
          </cell>
          <cell r="T344" t="str">
            <v>0</v>
          </cell>
          <cell r="U344" t="str">
            <v>0</v>
          </cell>
          <cell r="V344" t="str">
            <v>0</v>
          </cell>
          <cell r="W344" t="str">
            <v>0</v>
          </cell>
        </row>
        <row r="345">
          <cell r="B345" t="str">
            <v>BotswanaSEF</v>
          </cell>
          <cell r="C345" t="str">
            <v>SEF</v>
          </cell>
          <cell r="D345" t="str">
            <v>Botswana</v>
          </cell>
          <cell r="E345" t="str">
            <v>Global Mkt Risk</v>
          </cell>
          <cell r="F345" t="str">
            <v>Customer - Wholesale</v>
          </cell>
          <cell r="G345" t="str">
            <v>Structured Trade</v>
          </cell>
          <cell r="H345" t="str">
            <v>0</v>
          </cell>
          <cell r="I345" t="str">
            <v>0</v>
          </cell>
          <cell r="J345" t="str">
            <v>0</v>
          </cell>
          <cell r="K345" t="str">
            <v>0</v>
          </cell>
          <cell r="L345" t="str">
            <v>0</v>
          </cell>
          <cell r="M345" t="str">
            <v>0</v>
          </cell>
          <cell r="N345" t="str">
            <v>0</v>
          </cell>
          <cell r="O345" t="str">
            <v>0</v>
          </cell>
          <cell r="P345" t="str">
            <v>0</v>
          </cell>
          <cell r="Q345" t="str">
            <v>0</v>
          </cell>
          <cell r="R345" t="str">
            <v>0</v>
          </cell>
          <cell r="S345" t="str">
            <v>0</v>
          </cell>
          <cell r="T345" t="str">
            <v>0</v>
          </cell>
          <cell r="U345" t="str">
            <v>0</v>
          </cell>
          <cell r="V345" t="str">
            <v>0</v>
          </cell>
          <cell r="W345" t="str">
            <v>0</v>
          </cell>
        </row>
        <row r="346">
          <cell r="B346" t="str">
            <v>BotswanaSME</v>
          </cell>
          <cell r="C346" t="str">
            <v>SME</v>
          </cell>
          <cell r="D346" t="str">
            <v>Botswana</v>
          </cell>
          <cell r="E346" t="str">
            <v>Global Mkt Risk</v>
          </cell>
          <cell r="F346" t="str">
            <v>SME</v>
          </cell>
          <cell r="G346" t="str">
            <v>Product</v>
          </cell>
          <cell r="H346" t="str">
            <v>0</v>
          </cell>
          <cell r="I346" t="str">
            <v>0</v>
          </cell>
          <cell r="J346" t="str">
            <v>0</v>
          </cell>
          <cell r="K346" t="str">
            <v>0</v>
          </cell>
          <cell r="L346" t="str">
            <v>0</v>
          </cell>
          <cell r="M346" t="str">
            <v>0</v>
          </cell>
          <cell r="N346" t="str">
            <v>0</v>
          </cell>
          <cell r="O346" t="str">
            <v>0</v>
          </cell>
          <cell r="P346" t="str">
            <v>0</v>
          </cell>
          <cell r="Q346" t="str">
            <v>0</v>
          </cell>
          <cell r="R346" t="str">
            <v>0</v>
          </cell>
          <cell r="S346" t="str">
            <v>0</v>
          </cell>
          <cell r="T346" t="str">
            <v>0</v>
          </cell>
          <cell r="U346" t="str">
            <v>0</v>
          </cell>
          <cell r="V346" t="str">
            <v>0</v>
          </cell>
          <cell r="W346" t="str">
            <v>0</v>
          </cell>
        </row>
        <row r="347">
          <cell r="B347" t="str">
            <v>BotswanaTotal</v>
          </cell>
          <cell r="C347" t="str">
            <v>Total</v>
          </cell>
          <cell r="D347" t="str">
            <v>Botswana</v>
          </cell>
          <cell r="E347" t="str">
            <v>Global Mkt Risk</v>
          </cell>
          <cell r="F347" t="str">
            <v>Customer</v>
          </cell>
          <cell r="G347" t="str">
            <v>Product</v>
          </cell>
          <cell r="H347" t="str">
            <v>0</v>
          </cell>
          <cell r="I347" t="str">
            <v>0</v>
          </cell>
          <cell r="J347" t="str">
            <v>0</v>
          </cell>
          <cell r="K347" t="str">
            <v>0</v>
          </cell>
          <cell r="L347" t="str">
            <v>0</v>
          </cell>
          <cell r="M347" t="str">
            <v>0</v>
          </cell>
          <cell r="N347" t="str">
            <v>0</v>
          </cell>
          <cell r="O347" t="str">
            <v>0</v>
          </cell>
          <cell r="P347" t="str">
            <v>0</v>
          </cell>
          <cell r="Q347" t="str">
            <v>0</v>
          </cell>
          <cell r="R347" t="str">
            <v>0</v>
          </cell>
          <cell r="S347" t="str">
            <v>0</v>
          </cell>
          <cell r="T347" t="str">
            <v>0</v>
          </cell>
          <cell r="U347" t="str">
            <v>0</v>
          </cell>
          <cell r="V347" t="str">
            <v>0</v>
          </cell>
          <cell r="W347" t="str">
            <v>0</v>
          </cell>
        </row>
        <row r="348">
          <cell r="B348" t="str">
            <v>BotswanaCCPL</v>
          </cell>
          <cell r="C348" t="str">
            <v>CCPL</v>
          </cell>
          <cell r="D348" t="str">
            <v>Botswana</v>
          </cell>
          <cell r="E348" t="str">
            <v>Global Mkt Operations</v>
          </cell>
          <cell r="F348" t="str">
            <v>Mass Mkt &amp; Priority Banking</v>
          </cell>
          <cell r="G348" t="str">
            <v>Unsecured Lending</v>
          </cell>
          <cell r="H348" t="str">
            <v>0</v>
          </cell>
          <cell r="I348" t="str">
            <v>0</v>
          </cell>
          <cell r="J348" t="str">
            <v>0</v>
          </cell>
          <cell r="K348" t="str">
            <v>0</v>
          </cell>
          <cell r="L348" t="str">
            <v>0</v>
          </cell>
          <cell r="M348" t="str">
            <v>0</v>
          </cell>
          <cell r="N348" t="str">
            <v>0</v>
          </cell>
          <cell r="O348" t="str">
            <v>0</v>
          </cell>
          <cell r="P348" t="str">
            <v>0</v>
          </cell>
          <cell r="Q348" t="str">
            <v>0</v>
          </cell>
          <cell r="R348" t="str">
            <v>0</v>
          </cell>
          <cell r="S348" t="str">
            <v>0</v>
          </cell>
          <cell r="T348" t="str">
            <v>0</v>
          </cell>
          <cell r="U348" t="str">
            <v>0</v>
          </cell>
          <cell r="V348">
            <v>0</v>
          </cell>
          <cell r="W348">
            <v>0</v>
          </cell>
        </row>
        <row r="349">
          <cell r="B349" t="str">
            <v>BotswanaM &amp; AL</v>
          </cell>
          <cell r="C349" t="str">
            <v>M &amp; AL</v>
          </cell>
          <cell r="D349" t="str">
            <v>Botswana</v>
          </cell>
          <cell r="E349" t="str">
            <v>Global Mkt Operations</v>
          </cell>
          <cell r="F349" t="str">
            <v>Mass Mkt &amp; Priority Banking</v>
          </cell>
          <cell r="G349" t="str">
            <v>Secured Lending</v>
          </cell>
          <cell r="H349" t="str">
            <v>0</v>
          </cell>
          <cell r="I349" t="str">
            <v>0</v>
          </cell>
          <cell r="J349" t="str">
            <v>0</v>
          </cell>
          <cell r="K349" t="str">
            <v>0</v>
          </cell>
          <cell r="L349" t="str">
            <v>0</v>
          </cell>
          <cell r="M349" t="str">
            <v>0</v>
          </cell>
          <cell r="N349" t="str">
            <v>0</v>
          </cell>
          <cell r="O349" t="str">
            <v>0</v>
          </cell>
          <cell r="P349" t="str">
            <v>0</v>
          </cell>
          <cell r="Q349" t="str">
            <v>0</v>
          </cell>
          <cell r="R349" t="str">
            <v>0</v>
          </cell>
          <cell r="S349" t="str">
            <v>0</v>
          </cell>
          <cell r="T349" t="str">
            <v>0</v>
          </cell>
          <cell r="U349" t="str">
            <v>0</v>
          </cell>
          <cell r="V349">
            <v>0</v>
          </cell>
          <cell r="W349">
            <v>0</v>
          </cell>
        </row>
        <row r="350">
          <cell r="B350" t="str">
            <v>BotswanaWM</v>
          </cell>
          <cell r="C350" t="str">
            <v>WM</v>
          </cell>
          <cell r="D350" t="str">
            <v>Botswana</v>
          </cell>
          <cell r="E350" t="str">
            <v>Global Mkt Operations</v>
          </cell>
          <cell r="F350" t="str">
            <v>Mass Mkt &amp; Priority Banking</v>
          </cell>
          <cell r="G350" t="str">
            <v>Account Management Services</v>
          </cell>
          <cell r="H350" t="str">
            <v>0</v>
          </cell>
          <cell r="I350" t="str">
            <v>0</v>
          </cell>
          <cell r="J350" t="str">
            <v>0</v>
          </cell>
          <cell r="K350" t="str">
            <v>0</v>
          </cell>
          <cell r="L350" t="str">
            <v>0</v>
          </cell>
          <cell r="M350" t="str">
            <v>0</v>
          </cell>
          <cell r="N350" t="str">
            <v>0</v>
          </cell>
          <cell r="O350" t="str">
            <v>0</v>
          </cell>
          <cell r="P350" t="str">
            <v>0</v>
          </cell>
          <cell r="Q350" t="str">
            <v>0</v>
          </cell>
          <cell r="R350" t="str">
            <v>0</v>
          </cell>
          <cell r="S350" t="str">
            <v>0</v>
          </cell>
          <cell r="T350" t="str">
            <v>0</v>
          </cell>
          <cell r="U350" t="str">
            <v>0</v>
          </cell>
          <cell r="V350">
            <v>0</v>
          </cell>
          <cell r="W350">
            <v>0</v>
          </cell>
        </row>
        <row r="351">
          <cell r="B351" t="str">
            <v>BotswanaWM</v>
          </cell>
          <cell r="C351" t="str">
            <v>WM</v>
          </cell>
          <cell r="D351" t="str">
            <v>Botswana</v>
          </cell>
          <cell r="E351" t="str">
            <v>Global Mkt Operations</v>
          </cell>
          <cell r="F351" t="str">
            <v>Mass Mkt &amp; Priority Banking</v>
          </cell>
          <cell r="G351" t="str">
            <v>Trade Products</v>
          </cell>
          <cell r="H351" t="str">
            <v>0</v>
          </cell>
          <cell r="I351" t="str">
            <v>0</v>
          </cell>
          <cell r="J351" t="str">
            <v>0</v>
          </cell>
          <cell r="K351" t="str">
            <v>0</v>
          </cell>
          <cell r="L351" t="str">
            <v>0</v>
          </cell>
          <cell r="M351" t="str">
            <v>0</v>
          </cell>
          <cell r="N351" t="str">
            <v>0</v>
          </cell>
          <cell r="O351" t="str">
            <v>0</v>
          </cell>
          <cell r="P351" t="str">
            <v>0</v>
          </cell>
          <cell r="Q351" t="str">
            <v>0</v>
          </cell>
          <cell r="R351" t="str">
            <v>0</v>
          </cell>
          <cell r="S351" t="str">
            <v>0</v>
          </cell>
          <cell r="T351" t="str">
            <v>0</v>
          </cell>
          <cell r="U351" t="str">
            <v>0</v>
          </cell>
          <cell r="V351" t="str">
            <v>0</v>
          </cell>
          <cell r="W351" t="str">
            <v>0</v>
          </cell>
        </row>
        <row r="352">
          <cell r="B352" t="str">
            <v>BotswanaWM</v>
          </cell>
          <cell r="C352" t="str">
            <v>WM</v>
          </cell>
          <cell r="D352" t="str">
            <v>Botswana</v>
          </cell>
          <cell r="E352" t="str">
            <v>Global Mkt Operations</v>
          </cell>
          <cell r="F352" t="str">
            <v>Mass Mkt &amp; Priority Banking</v>
          </cell>
          <cell r="G352" t="str">
            <v>Treasury Products</v>
          </cell>
          <cell r="H352" t="str">
            <v>0</v>
          </cell>
          <cell r="I352" t="str">
            <v>0</v>
          </cell>
          <cell r="J352" t="str">
            <v>0</v>
          </cell>
          <cell r="K352" t="str">
            <v>0</v>
          </cell>
          <cell r="L352" t="str">
            <v>0</v>
          </cell>
          <cell r="M352" t="str">
            <v>0</v>
          </cell>
          <cell r="N352" t="str">
            <v>0</v>
          </cell>
          <cell r="O352" t="str">
            <v>0</v>
          </cell>
          <cell r="P352" t="str">
            <v>0</v>
          </cell>
          <cell r="Q352" t="str">
            <v>0</v>
          </cell>
          <cell r="R352" t="str">
            <v>0</v>
          </cell>
          <cell r="S352" t="str">
            <v>0</v>
          </cell>
          <cell r="T352" t="str">
            <v>0</v>
          </cell>
          <cell r="U352" t="str">
            <v>0</v>
          </cell>
          <cell r="V352">
            <v>0</v>
          </cell>
          <cell r="W352">
            <v>0</v>
          </cell>
        </row>
        <row r="353">
          <cell r="B353" t="str">
            <v>BotswanaWM</v>
          </cell>
          <cell r="C353" t="str">
            <v>WM</v>
          </cell>
          <cell r="D353" t="str">
            <v>Botswana</v>
          </cell>
          <cell r="E353" t="str">
            <v>Global Mkt Operations</v>
          </cell>
          <cell r="F353" t="str">
            <v>Mass Mkt &amp; Priority Banking</v>
          </cell>
          <cell r="G353" t="str">
            <v>Investment Services</v>
          </cell>
          <cell r="H353" t="str">
            <v>0</v>
          </cell>
          <cell r="I353" t="str">
            <v>0</v>
          </cell>
          <cell r="J353" t="str">
            <v>0</v>
          </cell>
          <cell r="K353" t="str">
            <v>0</v>
          </cell>
          <cell r="L353" t="str">
            <v>0</v>
          </cell>
          <cell r="M353" t="str">
            <v>0</v>
          </cell>
          <cell r="N353" t="str">
            <v>0</v>
          </cell>
          <cell r="O353" t="str">
            <v>0</v>
          </cell>
          <cell r="P353" t="str">
            <v>0</v>
          </cell>
          <cell r="Q353" t="str">
            <v>0</v>
          </cell>
          <cell r="R353" t="str">
            <v>0</v>
          </cell>
          <cell r="S353" t="str">
            <v>0</v>
          </cell>
          <cell r="T353" t="str">
            <v>0</v>
          </cell>
          <cell r="U353" t="str">
            <v>0</v>
          </cell>
          <cell r="V353" t="str">
            <v>0</v>
          </cell>
          <cell r="W353" t="str">
            <v>0</v>
          </cell>
        </row>
        <row r="354">
          <cell r="B354" t="str">
            <v>BotswanaOthCB</v>
          </cell>
          <cell r="C354" t="str">
            <v>OthCB</v>
          </cell>
          <cell r="D354" t="str">
            <v>Botswana</v>
          </cell>
          <cell r="E354" t="str">
            <v>Global Mkt Operations</v>
          </cell>
          <cell r="F354" t="str">
            <v>Mass Mkt &amp; Priority Banking</v>
          </cell>
          <cell r="G354" t="str">
            <v>Other Products</v>
          </cell>
          <cell r="H354" t="str">
            <v>0</v>
          </cell>
          <cell r="I354" t="str">
            <v>0</v>
          </cell>
          <cell r="J354" t="str">
            <v>0</v>
          </cell>
          <cell r="K354" t="str">
            <v>0</v>
          </cell>
          <cell r="L354" t="str">
            <v>0</v>
          </cell>
          <cell r="M354" t="str">
            <v>0</v>
          </cell>
          <cell r="N354" t="str">
            <v>0</v>
          </cell>
          <cell r="O354" t="str">
            <v>0</v>
          </cell>
          <cell r="P354" t="str">
            <v>0</v>
          </cell>
          <cell r="Q354" t="str">
            <v>0</v>
          </cell>
          <cell r="R354" t="str">
            <v>0</v>
          </cell>
          <cell r="S354" t="str">
            <v>0</v>
          </cell>
          <cell r="T354" t="str">
            <v>0</v>
          </cell>
          <cell r="U354" t="str">
            <v>0</v>
          </cell>
          <cell r="V354">
            <v>0</v>
          </cell>
          <cell r="W354">
            <v>0</v>
          </cell>
        </row>
        <row r="355">
          <cell r="B355" t="str">
            <v>BotswanaCROps</v>
          </cell>
          <cell r="C355" t="str">
            <v>CROps</v>
          </cell>
          <cell r="D355" t="str">
            <v>Botswana</v>
          </cell>
          <cell r="E355" t="str">
            <v>Global Mkt Operations</v>
          </cell>
          <cell r="F355" t="str">
            <v>Customer - Wholesale</v>
          </cell>
          <cell r="G355" t="str">
            <v>Corporate and Inst Lending</v>
          </cell>
          <cell r="H355" t="str">
            <v>0</v>
          </cell>
          <cell r="I355" t="str">
            <v>0</v>
          </cell>
          <cell r="J355" t="str">
            <v>0</v>
          </cell>
          <cell r="K355" t="str">
            <v>0</v>
          </cell>
          <cell r="L355" t="str">
            <v>0</v>
          </cell>
          <cell r="M355" t="str">
            <v>0</v>
          </cell>
          <cell r="N355" t="str">
            <v>0</v>
          </cell>
          <cell r="O355" t="str">
            <v>0</v>
          </cell>
          <cell r="P355" t="str">
            <v>0</v>
          </cell>
          <cell r="Q355" t="str">
            <v>0</v>
          </cell>
          <cell r="R355" t="str">
            <v>0</v>
          </cell>
          <cell r="S355" t="str">
            <v>0</v>
          </cell>
          <cell r="T355" t="str">
            <v>0</v>
          </cell>
          <cell r="U355" t="str">
            <v>0</v>
          </cell>
          <cell r="V355">
            <v>0</v>
          </cell>
          <cell r="W355">
            <v>0</v>
          </cell>
        </row>
        <row r="356">
          <cell r="B356" t="str">
            <v>BotswanaCash</v>
          </cell>
          <cell r="C356" t="str">
            <v>Cash</v>
          </cell>
          <cell r="D356" t="str">
            <v>Botswana</v>
          </cell>
          <cell r="E356" t="str">
            <v>Global Mkt Operations</v>
          </cell>
          <cell r="F356" t="str">
            <v>Customer - Wholesale</v>
          </cell>
          <cell r="G356" t="str">
            <v>Cash Management and Payments</v>
          </cell>
          <cell r="H356" t="str">
            <v>0</v>
          </cell>
          <cell r="I356" t="str">
            <v>0</v>
          </cell>
          <cell r="J356" t="str">
            <v>0</v>
          </cell>
          <cell r="K356" t="str">
            <v>0</v>
          </cell>
          <cell r="L356" t="str">
            <v>0</v>
          </cell>
          <cell r="M356" t="str">
            <v>0</v>
          </cell>
          <cell r="N356" t="str">
            <v>0</v>
          </cell>
          <cell r="O356" t="str">
            <v>0</v>
          </cell>
          <cell r="P356" t="str">
            <v>0</v>
          </cell>
          <cell r="Q356" t="str">
            <v>0</v>
          </cell>
          <cell r="R356" t="str">
            <v>0</v>
          </cell>
          <cell r="S356" t="str">
            <v>0</v>
          </cell>
          <cell r="T356" t="str">
            <v>0</v>
          </cell>
          <cell r="U356" t="str">
            <v>0</v>
          </cell>
          <cell r="V356">
            <v>0</v>
          </cell>
          <cell r="W356">
            <v>0</v>
          </cell>
        </row>
        <row r="357">
          <cell r="B357" t="str">
            <v>BotswanaTrade</v>
          </cell>
          <cell r="C357" t="str">
            <v>Trade</v>
          </cell>
          <cell r="D357" t="str">
            <v>Botswana</v>
          </cell>
          <cell r="E357" t="str">
            <v>Global Mkt Operations</v>
          </cell>
          <cell r="F357" t="str">
            <v>Customer - Wholesale</v>
          </cell>
          <cell r="G357" t="str">
            <v>Trade Finance</v>
          </cell>
          <cell r="H357" t="str">
            <v>0</v>
          </cell>
          <cell r="I357" t="str">
            <v>0</v>
          </cell>
          <cell r="J357" t="str">
            <v>0</v>
          </cell>
          <cell r="K357" t="str">
            <v>0</v>
          </cell>
          <cell r="L357" t="str">
            <v>0</v>
          </cell>
          <cell r="M357" t="str">
            <v>0</v>
          </cell>
          <cell r="N357" t="str">
            <v>0</v>
          </cell>
          <cell r="O357" t="str">
            <v>0</v>
          </cell>
          <cell r="P357" t="str">
            <v>0</v>
          </cell>
          <cell r="Q357" t="str">
            <v>0</v>
          </cell>
          <cell r="R357" t="str">
            <v>0</v>
          </cell>
          <cell r="S357" t="str">
            <v>0</v>
          </cell>
          <cell r="T357" t="str">
            <v>0</v>
          </cell>
          <cell r="U357" t="str">
            <v>0</v>
          </cell>
          <cell r="V357">
            <v>0</v>
          </cell>
          <cell r="W357">
            <v>0</v>
          </cell>
        </row>
        <row r="358">
          <cell r="B358" t="str">
            <v>BotswanaTrade</v>
          </cell>
          <cell r="C358" t="str">
            <v>Trade</v>
          </cell>
          <cell r="D358" t="str">
            <v>Botswana</v>
          </cell>
          <cell r="E358" t="str">
            <v>Global Mkt Operations</v>
          </cell>
          <cell r="F358" t="str">
            <v>Customer - Wholesale</v>
          </cell>
          <cell r="G358" t="str">
            <v>Trade Contingents</v>
          </cell>
          <cell r="H358" t="str">
            <v>0</v>
          </cell>
          <cell r="I358" t="str">
            <v>0</v>
          </cell>
          <cell r="J358" t="str">
            <v>0</v>
          </cell>
          <cell r="K358" t="str">
            <v>0</v>
          </cell>
          <cell r="L358" t="str">
            <v>0</v>
          </cell>
          <cell r="M358" t="str">
            <v>0</v>
          </cell>
          <cell r="N358" t="str">
            <v>0</v>
          </cell>
          <cell r="O358" t="str">
            <v>0</v>
          </cell>
          <cell r="P358" t="str">
            <v>0</v>
          </cell>
          <cell r="Q358" t="str">
            <v>0</v>
          </cell>
          <cell r="R358" t="str">
            <v>0</v>
          </cell>
          <cell r="S358" t="str">
            <v>0</v>
          </cell>
          <cell r="T358" t="str">
            <v>0</v>
          </cell>
          <cell r="U358" t="str">
            <v>0</v>
          </cell>
          <cell r="V358">
            <v>0</v>
          </cell>
          <cell r="W358">
            <v>0</v>
          </cell>
        </row>
        <row r="359">
          <cell r="B359" t="str">
            <v>BotswanaTrade</v>
          </cell>
          <cell r="C359" t="str">
            <v>Trade</v>
          </cell>
          <cell r="D359" t="str">
            <v>Botswana</v>
          </cell>
          <cell r="E359" t="str">
            <v>Global Mkt Operations</v>
          </cell>
          <cell r="F359" t="str">
            <v>Customer - Wholesale</v>
          </cell>
          <cell r="G359" t="str">
            <v>Trade Transactional</v>
          </cell>
          <cell r="H359" t="str">
            <v>0</v>
          </cell>
          <cell r="I359" t="str">
            <v>0</v>
          </cell>
          <cell r="J359" t="str">
            <v>0</v>
          </cell>
          <cell r="K359" t="str">
            <v>0</v>
          </cell>
          <cell r="L359" t="str">
            <v>0</v>
          </cell>
          <cell r="M359" t="str">
            <v>0</v>
          </cell>
          <cell r="N359" t="str">
            <v>0</v>
          </cell>
          <cell r="O359" t="str">
            <v>0</v>
          </cell>
          <cell r="P359" t="str">
            <v>0</v>
          </cell>
          <cell r="Q359" t="str">
            <v>0</v>
          </cell>
          <cell r="R359" t="str">
            <v>0</v>
          </cell>
          <cell r="S359" t="str">
            <v>0</v>
          </cell>
          <cell r="T359" t="str">
            <v>0</v>
          </cell>
          <cell r="U359" t="str">
            <v>0</v>
          </cell>
          <cell r="V359">
            <v>0</v>
          </cell>
          <cell r="W359">
            <v>0</v>
          </cell>
        </row>
        <row r="360">
          <cell r="B360" t="str">
            <v>BotswanaTrade</v>
          </cell>
          <cell r="C360" t="str">
            <v>Trade</v>
          </cell>
          <cell r="D360" t="str">
            <v>Botswana</v>
          </cell>
          <cell r="E360" t="str">
            <v>Global Mkt Operations</v>
          </cell>
          <cell r="F360" t="str">
            <v>Customer - Wholesale</v>
          </cell>
          <cell r="G360" t="str">
            <v>Trade Other</v>
          </cell>
          <cell r="H360" t="str">
            <v>0</v>
          </cell>
          <cell r="I360" t="str">
            <v>0</v>
          </cell>
          <cell r="J360" t="str">
            <v>0</v>
          </cell>
          <cell r="K360" t="str">
            <v>0</v>
          </cell>
          <cell r="L360" t="str">
            <v>0</v>
          </cell>
          <cell r="M360" t="str">
            <v>0</v>
          </cell>
          <cell r="N360" t="str">
            <v>0</v>
          </cell>
          <cell r="O360" t="str">
            <v>0</v>
          </cell>
          <cell r="P360" t="str">
            <v>0</v>
          </cell>
          <cell r="Q360" t="str">
            <v>0</v>
          </cell>
          <cell r="R360" t="str">
            <v>0</v>
          </cell>
          <cell r="S360" t="str">
            <v>0</v>
          </cell>
          <cell r="T360" t="str">
            <v>0</v>
          </cell>
          <cell r="U360" t="str">
            <v>0</v>
          </cell>
          <cell r="V360">
            <v>0</v>
          </cell>
          <cell r="W360">
            <v>0</v>
          </cell>
        </row>
        <row r="361">
          <cell r="B361" t="str">
            <v>BotswanaFX/MM</v>
          </cell>
          <cell r="C361" t="str">
            <v>FX/MM</v>
          </cell>
          <cell r="D361" t="str">
            <v>Botswana</v>
          </cell>
          <cell r="E361" t="str">
            <v>Global Mkt Operations</v>
          </cell>
          <cell r="F361" t="str">
            <v>Customer - Wholesale</v>
          </cell>
          <cell r="G361" t="str">
            <v>FX Sales</v>
          </cell>
          <cell r="H361">
            <v>116.68843478446539</v>
          </cell>
          <cell r="I361">
            <v>7.8179440097972446</v>
          </cell>
          <cell r="J361">
            <v>16.131229130818575</v>
          </cell>
          <cell r="K361">
            <v>26.318443769166894</v>
          </cell>
          <cell r="L361">
            <v>34.387714775266787</v>
          </cell>
          <cell r="M361">
            <v>42.728851246069041</v>
          </cell>
          <cell r="N361">
            <v>50.436566676439675</v>
          </cell>
          <cell r="O361">
            <v>54.587404716032843</v>
          </cell>
          <cell r="P361">
            <v>60.680279743134442</v>
          </cell>
          <cell r="Q361">
            <v>68.012761840703021</v>
          </cell>
          <cell r="R361">
            <v>76.192045048832185</v>
          </cell>
          <cell r="S361">
            <v>79.796993951532343</v>
          </cell>
          <cell r="T361">
            <v>83.569081187584516</v>
          </cell>
          <cell r="U361" t="str">
            <v>0</v>
          </cell>
          <cell r="V361">
            <v>108.74005223729323</v>
          </cell>
          <cell r="W361">
            <v>108.74005223729323</v>
          </cell>
        </row>
        <row r="362">
          <cell r="B362" t="str">
            <v>BotswanaFX/MM</v>
          </cell>
          <cell r="C362" t="str">
            <v>FX/MM</v>
          </cell>
          <cell r="D362" t="str">
            <v>Botswana</v>
          </cell>
          <cell r="E362" t="str">
            <v>Global Mkt Operations</v>
          </cell>
          <cell r="F362" t="str">
            <v>Customer - Wholesale</v>
          </cell>
          <cell r="G362" t="str">
            <v>FX Trading</v>
          </cell>
          <cell r="H362" t="str">
            <v>0</v>
          </cell>
          <cell r="I362">
            <v>4.3030364523492937</v>
          </cell>
          <cell r="J362">
            <v>8.8787111910912095</v>
          </cell>
          <cell r="K362">
            <v>14.485806340632472</v>
          </cell>
          <cell r="L362">
            <v>18.927174459874561</v>
          </cell>
          <cell r="M362">
            <v>23.518178724282528</v>
          </cell>
          <cell r="N362">
            <v>27.760544801560204</v>
          </cell>
          <cell r="O362">
            <v>30.045187332868359</v>
          </cell>
          <cell r="P362">
            <v>33.398736975635117</v>
          </cell>
          <cell r="Q362">
            <v>37.434572703352899</v>
          </cell>
          <cell r="R362">
            <v>41.93649210243813</v>
          </cell>
          <cell r="S362">
            <v>43.920674454951374</v>
          </cell>
          <cell r="T362">
            <v>45.996850602776441</v>
          </cell>
          <cell r="U362" t="str">
            <v>0</v>
          </cell>
          <cell r="V362">
            <v>59.851082077470188</v>
          </cell>
          <cell r="W362">
            <v>59.851082077470188</v>
          </cell>
        </row>
        <row r="363">
          <cell r="B363" t="str">
            <v>BotswanaFI</v>
          </cell>
          <cell r="C363" t="str">
            <v>FI</v>
          </cell>
          <cell r="D363" t="str">
            <v>Botswana</v>
          </cell>
          <cell r="E363" t="str">
            <v>Global Mkt Operations</v>
          </cell>
          <cell r="F363" t="str">
            <v>Customer - Wholesale</v>
          </cell>
          <cell r="G363" t="str">
            <v>Fixed Income</v>
          </cell>
          <cell r="H363">
            <v>29.172108696116318</v>
          </cell>
          <cell r="I363" t="str">
            <v>0</v>
          </cell>
          <cell r="J363" t="str">
            <v>0</v>
          </cell>
          <cell r="K363" t="str">
            <v>0</v>
          </cell>
          <cell r="L363" t="str">
            <v>0</v>
          </cell>
          <cell r="M363" t="str">
            <v>0</v>
          </cell>
          <cell r="N363" t="str">
            <v>0</v>
          </cell>
          <cell r="O363" t="str">
            <v>0</v>
          </cell>
          <cell r="P363" t="str">
            <v>0</v>
          </cell>
          <cell r="Q363" t="str">
            <v>0</v>
          </cell>
          <cell r="R363" t="str">
            <v>0</v>
          </cell>
          <cell r="S363" t="str">
            <v>0</v>
          </cell>
          <cell r="T363" t="str">
            <v>0</v>
          </cell>
          <cell r="U363" t="str">
            <v>0</v>
          </cell>
          <cell r="V363">
            <v>0</v>
          </cell>
          <cell r="W363">
            <v>0</v>
          </cell>
        </row>
        <row r="364">
          <cell r="B364" t="str">
            <v>BotswanaFX/MM</v>
          </cell>
          <cell r="C364" t="str">
            <v>FX/MM</v>
          </cell>
          <cell r="D364" t="str">
            <v>Botswana</v>
          </cell>
          <cell r="E364" t="str">
            <v>Global Mkt Operations</v>
          </cell>
          <cell r="F364" t="str">
            <v>Customer - Wholesale</v>
          </cell>
          <cell r="G364" t="str">
            <v>ALM</v>
          </cell>
          <cell r="H364">
            <v>38.896144928155088</v>
          </cell>
          <cell r="I364">
            <v>2.975739005048128</v>
          </cell>
          <cell r="J364">
            <v>6.140019378981262</v>
          </cell>
          <cell r="K364">
            <v>10.017572341005682</v>
          </cell>
          <cell r="L364">
            <v>13.088973779166938</v>
          </cell>
          <cell r="M364">
            <v>16.263855194471351</v>
          </cell>
          <cell r="N364">
            <v>19.197637966159441</v>
          </cell>
          <cell r="O364">
            <v>20.777568782058847</v>
          </cell>
          <cell r="P364">
            <v>23.096695888662381</v>
          </cell>
          <cell r="Q364">
            <v>25.887653837991316</v>
          </cell>
          <cell r="R364">
            <v>29.00092914992301</v>
          </cell>
          <cell r="S364">
            <v>30.37307853440651</v>
          </cell>
          <cell r="T364">
            <v>31.808845675319461</v>
          </cell>
          <cell r="U364" t="str">
            <v>0</v>
          </cell>
          <cell r="V364">
            <v>41.389656212423652</v>
          </cell>
          <cell r="W364">
            <v>41.389656212423652</v>
          </cell>
        </row>
        <row r="365">
          <cell r="B365" t="str">
            <v>BotswanaSEF</v>
          </cell>
          <cell r="C365" t="str">
            <v>SEF</v>
          </cell>
          <cell r="D365" t="str">
            <v>Botswana</v>
          </cell>
          <cell r="E365" t="str">
            <v>Global Mkt Operations</v>
          </cell>
          <cell r="F365" t="str">
            <v>Customer - Wholesale</v>
          </cell>
          <cell r="G365" t="str">
            <v>Structured Trade</v>
          </cell>
          <cell r="H365" t="str">
            <v>0</v>
          </cell>
          <cell r="I365" t="str">
            <v>0</v>
          </cell>
          <cell r="J365" t="str">
            <v>0</v>
          </cell>
          <cell r="K365" t="str">
            <v>0</v>
          </cell>
          <cell r="L365" t="str">
            <v>0</v>
          </cell>
          <cell r="M365" t="str">
            <v>0</v>
          </cell>
          <cell r="N365" t="str">
            <v>0</v>
          </cell>
          <cell r="O365" t="str">
            <v>0</v>
          </cell>
          <cell r="P365" t="str">
            <v>0</v>
          </cell>
          <cell r="Q365" t="str">
            <v>0</v>
          </cell>
          <cell r="R365" t="str">
            <v>0</v>
          </cell>
          <cell r="S365" t="str">
            <v>0</v>
          </cell>
          <cell r="T365" t="str">
            <v>0</v>
          </cell>
          <cell r="U365" t="str">
            <v>0</v>
          </cell>
          <cell r="V365">
            <v>0</v>
          </cell>
          <cell r="W365">
            <v>0</v>
          </cell>
        </row>
        <row r="366">
          <cell r="B366" t="str">
            <v>BotswanaSME</v>
          </cell>
          <cell r="C366" t="str">
            <v>SME</v>
          </cell>
          <cell r="D366" t="str">
            <v>Botswana</v>
          </cell>
          <cell r="E366" t="str">
            <v>Global Mkt Operations</v>
          </cell>
          <cell r="F366" t="str">
            <v>SME</v>
          </cell>
          <cell r="G366" t="str">
            <v>Product</v>
          </cell>
          <cell r="H366" t="str">
            <v>0</v>
          </cell>
          <cell r="I366" t="str">
            <v>0</v>
          </cell>
          <cell r="J366" t="str">
            <v>0</v>
          </cell>
          <cell r="K366" t="str">
            <v>0</v>
          </cell>
          <cell r="L366" t="str">
            <v>0</v>
          </cell>
          <cell r="M366" t="str">
            <v>0</v>
          </cell>
          <cell r="N366" t="str">
            <v>0</v>
          </cell>
          <cell r="O366" t="str">
            <v>0</v>
          </cell>
          <cell r="P366" t="str">
            <v>0</v>
          </cell>
          <cell r="Q366" t="str">
            <v>0</v>
          </cell>
          <cell r="R366" t="str">
            <v>0</v>
          </cell>
          <cell r="S366" t="str">
            <v>0</v>
          </cell>
          <cell r="T366" t="str">
            <v>0</v>
          </cell>
          <cell r="U366" t="str">
            <v>0</v>
          </cell>
          <cell r="V366">
            <v>0</v>
          </cell>
          <cell r="W366">
            <v>0</v>
          </cell>
        </row>
        <row r="367">
          <cell r="B367" t="str">
            <v>BotswanaTotal</v>
          </cell>
          <cell r="C367" t="str">
            <v>Total</v>
          </cell>
          <cell r="D367" t="str">
            <v>Botswana</v>
          </cell>
          <cell r="E367" t="str">
            <v>Global Mkt Operations</v>
          </cell>
          <cell r="F367" t="str">
            <v>Customer</v>
          </cell>
          <cell r="G367" t="str">
            <v>Product</v>
          </cell>
          <cell r="H367">
            <v>194.48072464077555</v>
          </cell>
          <cell r="I367">
            <v>15.096719467194667</v>
          </cell>
          <cell r="J367">
            <v>31.149959700891046</v>
          </cell>
          <cell r="K367">
            <v>50.821822450805044</v>
          </cell>
          <cell r="L367">
            <v>66.403863014308286</v>
          </cell>
          <cell r="M367">
            <v>82.510885164822923</v>
          </cell>
          <cell r="N367">
            <v>97.394749444159316</v>
          </cell>
          <cell r="O367">
            <v>105.41016083096005</v>
          </cell>
          <cell r="P367">
            <v>117.17571260743193</v>
          </cell>
          <cell r="Q367">
            <v>131.33498838204724</v>
          </cell>
          <cell r="R367">
            <v>147.1294663011933</v>
          </cell>
          <cell r="S367">
            <v>154.09074694089023</v>
          </cell>
          <cell r="T367">
            <v>161.37477746568041</v>
          </cell>
          <cell r="U367" t="str">
            <v>0</v>
          </cell>
          <cell r="V367">
            <v>209.98079052718708</v>
          </cell>
          <cell r="W367">
            <v>209.98079052718708</v>
          </cell>
        </row>
        <row r="368">
          <cell r="B368" t="str">
            <v>BotswanaCCPL</v>
          </cell>
          <cell r="C368" t="str">
            <v>CCPL</v>
          </cell>
          <cell r="D368" t="str">
            <v>Botswana</v>
          </cell>
          <cell r="E368" t="str">
            <v>Cash Mgt, Payments &amp; IP</v>
          </cell>
          <cell r="F368" t="str">
            <v>Mass Mkt &amp; Priority Banking</v>
          </cell>
          <cell r="G368" t="str">
            <v>Unsecured Lending</v>
          </cell>
          <cell r="H368">
            <v>158.90865302790357</v>
          </cell>
          <cell r="I368">
            <v>0.88967818007037891</v>
          </cell>
          <cell r="J368">
            <v>1.8002453541234877</v>
          </cell>
          <cell r="K368">
            <v>2.6823446734324583</v>
          </cell>
          <cell r="L368">
            <v>3.6009102228133112</v>
          </cell>
          <cell r="M368">
            <v>4.4341418675658462</v>
          </cell>
          <cell r="N368">
            <v>5.1974154301150275</v>
          </cell>
          <cell r="O368">
            <v>5.7738671414545051</v>
          </cell>
          <cell r="P368">
            <v>6.7661257512802173</v>
          </cell>
          <cell r="Q368">
            <v>7.5915111469121195</v>
          </cell>
          <cell r="R368">
            <v>8.2979054954261748</v>
          </cell>
          <cell r="S368">
            <v>9.0309591712523805</v>
          </cell>
          <cell r="T368">
            <v>9.7271833635268621</v>
          </cell>
          <cell r="U368" t="str">
            <v>0</v>
          </cell>
          <cell r="V368">
            <v>11.971987502731077</v>
          </cell>
          <cell r="W368">
            <v>11.971987502731077</v>
          </cell>
        </row>
        <row r="369">
          <cell r="B369" t="str">
            <v>BotswanaM &amp; AL</v>
          </cell>
          <cell r="C369" t="str">
            <v>M &amp; AL</v>
          </cell>
          <cell r="D369" t="str">
            <v>Botswana</v>
          </cell>
          <cell r="E369" t="str">
            <v>Cash Mgt, Payments &amp; IP</v>
          </cell>
          <cell r="F369" t="str">
            <v>Mass Mkt &amp; Priority Banking</v>
          </cell>
          <cell r="G369" t="str">
            <v>Secured Lending</v>
          </cell>
          <cell r="H369">
            <v>20.601521278161343</v>
          </cell>
          <cell r="I369" t="str">
            <v>0</v>
          </cell>
          <cell r="J369" t="str">
            <v>0</v>
          </cell>
          <cell r="K369" t="str">
            <v>0</v>
          </cell>
          <cell r="L369" t="str">
            <v>0</v>
          </cell>
          <cell r="M369" t="str">
            <v>0</v>
          </cell>
          <cell r="N369" t="str">
            <v>0</v>
          </cell>
          <cell r="O369" t="str">
            <v>0</v>
          </cell>
          <cell r="P369" t="str">
            <v>0</v>
          </cell>
          <cell r="Q369" t="str">
            <v>0</v>
          </cell>
          <cell r="R369" t="str">
            <v>0</v>
          </cell>
          <cell r="S369" t="str">
            <v>0</v>
          </cell>
          <cell r="T369" t="str">
            <v>0</v>
          </cell>
          <cell r="U369" t="str">
            <v>0</v>
          </cell>
          <cell r="V369">
            <v>0</v>
          </cell>
          <cell r="W369">
            <v>0</v>
          </cell>
        </row>
        <row r="370">
          <cell r="B370" t="str">
            <v>BotswanaWM</v>
          </cell>
          <cell r="C370" t="str">
            <v>WM</v>
          </cell>
          <cell r="D370" t="str">
            <v>Botswana</v>
          </cell>
          <cell r="E370" t="str">
            <v>Cash Mgt, Payments &amp; IP</v>
          </cell>
          <cell r="F370" t="str">
            <v>Mass Mkt &amp; Priority Banking</v>
          </cell>
          <cell r="G370" t="str">
            <v>Account Management Services</v>
          </cell>
          <cell r="H370">
            <v>805.27427701590352</v>
          </cell>
          <cell r="I370">
            <v>16.510639106576008</v>
          </cell>
          <cell r="J370">
            <v>33.408935962520573</v>
          </cell>
          <cell r="K370">
            <v>49.77892664399895</v>
          </cell>
          <cell r="L370">
            <v>66.825657272326907</v>
          </cell>
          <cell r="M370">
            <v>82.288762119519646</v>
          </cell>
          <cell r="N370">
            <v>96.453585550215934</v>
          </cell>
          <cell r="O370">
            <v>107.15137086348648</v>
          </cell>
          <cell r="P370">
            <v>125.56569659858455</v>
          </cell>
          <cell r="Q370">
            <v>140.88319083008173</v>
          </cell>
          <cell r="R370">
            <v>153.99245035392178</v>
          </cell>
          <cell r="S370">
            <v>167.59645341754438</v>
          </cell>
          <cell r="T370">
            <v>180.51697527973258</v>
          </cell>
          <cell r="U370" t="str">
            <v>0</v>
          </cell>
          <cell r="V370">
            <v>222.17602889889295</v>
          </cell>
          <cell r="W370">
            <v>222.17602889889295</v>
          </cell>
        </row>
        <row r="371">
          <cell r="B371" t="str">
            <v>BotswanaWM</v>
          </cell>
          <cell r="C371" t="str">
            <v>WM</v>
          </cell>
          <cell r="D371" t="str">
            <v>Botswana</v>
          </cell>
          <cell r="E371" t="str">
            <v>Cash Mgt, Payments &amp; IP</v>
          </cell>
          <cell r="F371" t="str">
            <v>Mass Mkt &amp; Priority Banking</v>
          </cell>
          <cell r="G371" t="str">
            <v>Trade Products</v>
          </cell>
          <cell r="H371" t="str">
            <v>0</v>
          </cell>
          <cell r="I371" t="str">
            <v>0</v>
          </cell>
          <cell r="J371" t="str">
            <v>0</v>
          </cell>
          <cell r="K371" t="str">
            <v>0</v>
          </cell>
          <cell r="L371" t="str">
            <v>0</v>
          </cell>
          <cell r="M371" t="str">
            <v>0</v>
          </cell>
          <cell r="N371" t="str">
            <v>0</v>
          </cell>
          <cell r="O371" t="str">
            <v>0</v>
          </cell>
          <cell r="P371" t="str">
            <v>0</v>
          </cell>
          <cell r="Q371" t="str">
            <v>0</v>
          </cell>
          <cell r="R371" t="str">
            <v>0</v>
          </cell>
          <cell r="S371" t="str">
            <v>0</v>
          </cell>
          <cell r="T371" t="str">
            <v>0</v>
          </cell>
          <cell r="U371" t="str">
            <v>0</v>
          </cell>
          <cell r="V371" t="str">
            <v>0</v>
          </cell>
          <cell r="W371" t="str">
            <v>0</v>
          </cell>
        </row>
        <row r="372">
          <cell r="B372" t="str">
            <v>BotswanaWM</v>
          </cell>
          <cell r="C372" t="str">
            <v>WM</v>
          </cell>
          <cell r="D372" t="str">
            <v>Botswana</v>
          </cell>
          <cell r="E372" t="str">
            <v>Cash Mgt, Payments &amp; IP</v>
          </cell>
          <cell r="F372" t="str">
            <v>Mass Mkt &amp; Priority Banking</v>
          </cell>
          <cell r="G372" t="str">
            <v>Treasury Products</v>
          </cell>
          <cell r="H372" t="str">
            <v>0</v>
          </cell>
          <cell r="I372" t="str">
            <v>0</v>
          </cell>
          <cell r="J372" t="str">
            <v>0</v>
          </cell>
          <cell r="K372" t="str">
            <v>0</v>
          </cell>
          <cell r="L372" t="str">
            <v>0</v>
          </cell>
          <cell r="M372" t="str">
            <v>0</v>
          </cell>
          <cell r="N372" t="str">
            <v>0</v>
          </cell>
          <cell r="O372" t="str">
            <v>0</v>
          </cell>
          <cell r="P372" t="str">
            <v>0</v>
          </cell>
          <cell r="Q372" t="str">
            <v>0</v>
          </cell>
          <cell r="R372" t="str">
            <v>0</v>
          </cell>
          <cell r="S372" t="str">
            <v>0</v>
          </cell>
          <cell r="T372" t="str">
            <v>0</v>
          </cell>
          <cell r="U372" t="str">
            <v>0</v>
          </cell>
          <cell r="V372">
            <v>0</v>
          </cell>
          <cell r="W372">
            <v>0</v>
          </cell>
        </row>
        <row r="373">
          <cell r="B373" t="str">
            <v>BotswanaWM</v>
          </cell>
          <cell r="C373" t="str">
            <v>WM</v>
          </cell>
          <cell r="D373" t="str">
            <v>Botswana</v>
          </cell>
          <cell r="E373" t="str">
            <v>Cash Mgt, Payments &amp; IP</v>
          </cell>
          <cell r="F373" t="str">
            <v>Mass Mkt &amp; Priority Banking</v>
          </cell>
          <cell r="G373" t="str">
            <v>Investment Services</v>
          </cell>
          <cell r="H373" t="str">
            <v>0</v>
          </cell>
          <cell r="I373" t="str">
            <v>0</v>
          </cell>
          <cell r="J373" t="str">
            <v>0</v>
          </cell>
          <cell r="K373" t="str">
            <v>0</v>
          </cell>
          <cell r="L373" t="str">
            <v>0</v>
          </cell>
          <cell r="M373" t="str">
            <v>0</v>
          </cell>
          <cell r="N373" t="str">
            <v>0</v>
          </cell>
          <cell r="O373" t="str">
            <v>0</v>
          </cell>
          <cell r="P373" t="str">
            <v>0</v>
          </cell>
          <cell r="Q373" t="str">
            <v>0</v>
          </cell>
          <cell r="R373" t="str">
            <v>0</v>
          </cell>
          <cell r="S373" t="str">
            <v>0</v>
          </cell>
          <cell r="T373" t="str">
            <v>0</v>
          </cell>
          <cell r="U373" t="str">
            <v>0</v>
          </cell>
          <cell r="V373" t="str">
            <v>0</v>
          </cell>
          <cell r="W373" t="str">
            <v>0</v>
          </cell>
        </row>
        <row r="374">
          <cell r="B374" t="str">
            <v>BotswanaOthCB</v>
          </cell>
          <cell r="C374" t="str">
            <v>OthCB</v>
          </cell>
          <cell r="D374" t="str">
            <v>Botswana</v>
          </cell>
          <cell r="E374" t="str">
            <v>Cash Mgt, Payments &amp; IP</v>
          </cell>
          <cell r="F374" t="str">
            <v>Mass Mkt &amp; Priority Banking</v>
          </cell>
          <cell r="G374" t="str">
            <v>Other Products</v>
          </cell>
          <cell r="H374" t="str">
            <v>0</v>
          </cell>
          <cell r="I374" t="str">
            <v>0</v>
          </cell>
          <cell r="J374" t="str">
            <v>0</v>
          </cell>
          <cell r="K374" t="str">
            <v>0</v>
          </cell>
          <cell r="L374" t="str">
            <v>0</v>
          </cell>
          <cell r="M374" t="str">
            <v>0</v>
          </cell>
          <cell r="N374" t="str">
            <v>0</v>
          </cell>
          <cell r="O374" t="str">
            <v>0</v>
          </cell>
          <cell r="P374" t="str">
            <v>0</v>
          </cell>
          <cell r="Q374" t="str">
            <v>0</v>
          </cell>
          <cell r="R374" t="str">
            <v>0</v>
          </cell>
          <cell r="S374" t="str">
            <v>0</v>
          </cell>
          <cell r="T374" t="str">
            <v>0</v>
          </cell>
          <cell r="U374" t="str">
            <v>0</v>
          </cell>
          <cell r="V374">
            <v>0</v>
          </cell>
          <cell r="W374">
            <v>0</v>
          </cell>
        </row>
        <row r="375">
          <cell r="B375" t="str">
            <v>BotswanaCROps</v>
          </cell>
          <cell r="C375" t="str">
            <v>CROps</v>
          </cell>
          <cell r="D375" t="str">
            <v>Botswana</v>
          </cell>
          <cell r="E375" t="str">
            <v>Cash Mgt, Payments &amp; IP</v>
          </cell>
          <cell r="F375" t="str">
            <v>Customer - Wholesale</v>
          </cell>
          <cell r="G375" t="str">
            <v>Corporate and Inst Lending</v>
          </cell>
          <cell r="H375">
            <v>79.8035367628881</v>
          </cell>
          <cell r="I375" t="str">
            <v>0</v>
          </cell>
          <cell r="J375" t="str">
            <v>0</v>
          </cell>
          <cell r="K375" t="str">
            <v>0</v>
          </cell>
          <cell r="L375" t="str">
            <v>0</v>
          </cell>
          <cell r="M375" t="str">
            <v>0</v>
          </cell>
          <cell r="N375" t="str">
            <v>0</v>
          </cell>
          <cell r="O375" t="str">
            <v>0</v>
          </cell>
          <cell r="P375" t="str">
            <v>0</v>
          </cell>
          <cell r="Q375" t="str">
            <v>0</v>
          </cell>
          <cell r="R375" t="str">
            <v>0</v>
          </cell>
          <cell r="S375" t="str">
            <v>0</v>
          </cell>
          <cell r="T375" t="str">
            <v>0</v>
          </cell>
          <cell r="U375" t="str">
            <v>0</v>
          </cell>
          <cell r="V375">
            <v>0</v>
          </cell>
          <cell r="W375">
            <v>0</v>
          </cell>
        </row>
        <row r="376">
          <cell r="B376" t="str">
            <v>BotswanaCash</v>
          </cell>
          <cell r="C376" t="str">
            <v>Cash</v>
          </cell>
          <cell r="D376" t="str">
            <v>Botswana</v>
          </cell>
          <cell r="E376" t="str">
            <v>Cash Mgt, Payments &amp; IP</v>
          </cell>
          <cell r="F376" t="str">
            <v>Customer - Wholesale</v>
          </cell>
          <cell r="G376" t="str">
            <v>Cash Management and Payments</v>
          </cell>
          <cell r="H376">
            <v>79.754879639281981</v>
          </cell>
          <cell r="I376">
            <v>8.7194167760291599</v>
          </cell>
          <cell r="J376">
            <v>17.643559090626624</v>
          </cell>
          <cell r="K376">
            <v>26.288698170353289</v>
          </cell>
          <cell r="L376">
            <v>35.291229693066569</v>
          </cell>
          <cell r="M376">
            <v>43.457434219965023</v>
          </cell>
          <cell r="N376">
            <v>50.938004672378149</v>
          </cell>
          <cell r="O376">
            <v>56.587601161331449</v>
          </cell>
          <cell r="P376">
            <v>66.312371940793923</v>
          </cell>
          <cell r="Q376">
            <v>74.401678193975187</v>
          </cell>
          <cell r="R376">
            <v>81.324795868321502</v>
          </cell>
          <cell r="S376">
            <v>88.509192048773372</v>
          </cell>
          <cell r="T376">
            <v>95.332635669156701</v>
          </cell>
          <cell r="U376" t="str">
            <v>0</v>
          </cell>
          <cell r="V376">
            <v>117.33315597946529</v>
          </cell>
          <cell r="W376">
            <v>117.33315597946529</v>
          </cell>
        </row>
        <row r="377">
          <cell r="B377" t="str">
            <v>BotswanaTrade</v>
          </cell>
          <cell r="C377" t="str">
            <v>Trade</v>
          </cell>
          <cell r="D377" t="str">
            <v>Botswana</v>
          </cell>
          <cell r="E377" t="str">
            <v>Cash Mgt, Payments &amp; IP</v>
          </cell>
          <cell r="F377" t="str">
            <v>Customer - Wholesale</v>
          </cell>
          <cell r="G377" t="str">
            <v>Trade Finance</v>
          </cell>
          <cell r="H377">
            <v>2.1137135170911887E-2</v>
          </cell>
          <cell r="I377" t="str">
            <v>0</v>
          </cell>
          <cell r="J377" t="str">
            <v>0</v>
          </cell>
          <cell r="K377" t="str">
            <v>0</v>
          </cell>
          <cell r="L377" t="str">
            <v>0</v>
          </cell>
          <cell r="M377" t="str">
            <v>0</v>
          </cell>
          <cell r="N377" t="str">
            <v>0</v>
          </cell>
          <cell r="O377" t="str">
            <v>0</v>
          </cell>
          <cell r="P377" t="str">
            <v>0</v>
          </cell>
          <cell r="Q377" t="str">
            <v>0</v>
          </cell>
          <cell r="R377" t="str">
            <v>0</v>
          </cell>
          <cell r="S377" t="str">
            <v>0</v>
          </cell>
          <cell r="T377" t="str">
            <v>0</v>
          </cell>
          <cell r="U377" t="str">
            <v>0</v>
          </cell>
          <cell r="V377">
            <v>0</v>
          </cell>
          <cell r="W377">
            <v>0</v>
          </cell>
        </row>
        <row r="378">
          <cell r="B378" t="str">
            <v>BotswanaTrade</v>
          </cell>
          <cell r="C378" t="str">
            <v>Trade</v>
          </cell>
          <cell r="D378" t="str">
            <v>Botswana</v>
          </cell>
          <cell r="E378" t="str">
            <v>Cash Mgt, Payments &amp; IP</v>
          </cell>
          <cell r="F378" t="str">
            <v>Customer - Wholesale</v>
          </cell>
          <cell r="G378" t="str">
            <v>Trade Contingents</v>
          </cell>
          <cell r="H378" t="str">
            <v>0</v>
          </cell>
          <cell r="I378" t="str">
            <v>0</v>
          </cell>
          <cell r="J378" t="str">
            <v>0</v>
          </cell>
          <cell r="K378" t="str">
            <v>0</v>
          </cell>
          <cell r="L378" t="str">
            <v>0</v>
          </cell>
          <cell r="M378" t="str">
            <v>0</v>
          </cell>
          <cell r="N378" t="str">
            <v>0</v>
          </cell>
          <cell r="O378" t="str">
            <v>0</v>
          </cell>
          <cell r="P378" t="str">
            <v>0</v>
          </cell>
          <cell r="Q378" t="str">
            <v>0</v>
          </cell>
          <cell r="R378" t="str">
            <v>0</v>
          </cell>
          <cell r="S378" t="str">
            <v>0</v>
          </cell>
          <cell r="T378" t="str">
            <v>0</v>
          </cell>
          <cell r="U378" t="str">
            <v>0</v>
          </cell>
          <cell r="V378">
            <v>0</v>
          </cell>
          <cell r="W378">
            <v>0</v>
          </cell>
        </row>
        <row r="379">
          <cell r="B379" t="str">
            <v>BotswanaTrade</v>
          </cell>
          <cell r="C379" t="str">
            <v>Trade</v>
          </cell>
          <cell r="D379" t="str">
            <v>Botswana</v>
          </cell>
          <cell r="E379" t="str">
            <v>Cash Mgt, Payments &amp; IP</v>
          </cell>
          <cell r="F379" t="str">
            <v>Customer - Wholesale</v>
          </cell>
          <cell r="G379" t="str">
            <v>Trade Transactional</v>
          </cell>
          <cell r="H379" t="str">
            <v>0</v>
          </cell>
          <cell r="I379" t="str">
            <v>0</v>
          </cell>
          <cell r="J379" t="str">
            <v>0</v>
          </cell>
          <cell r="K379" t="str">
            <v>0</v>
          </cell>
          <cell r="L379" t="str">
            <v>0</v>
          </cell>
          <cell r="M379" t="str">
            <v>0</v>
          </cell>
          <cell r="N379" t="str">
            <v>0</v>
          </cell>
          <cell r="O379" t="str">
            <v>0</v>
          </cell>
          <cell r="P379" t="str">
            <v>0</v>
          </cell>
          <cell r="Q379" t="str">
            <v>0</v>
          </cell>
          <cell r="R379" t="str">
            <v>0</v>
          </cell>
          <cell r="S379" t="str">
            <v>0</v>
          </cell>
          <cell r="T379" t="str">
            <v>0</v>
          </cell>
          <cell r="U379" t="str">
            <v>0</v>
          </cell>
          <cell r="V379">
            <v>0</v>
          </cell>
          <cell r="W379">
            <v>0</v>
          </cell>
        </row>
        <row r="380">
          <cell r="B380" t="str">
            <v>BotswanaTrade</v>
          </cell>
          <cell r="C380" t="str">
            <v>Trade</v>
          </cell>
          <cell r="D380" t="str">
            <v>Botswana</v>
          </cell>
          <cell r="E380" t="str">
            <v>Cash Mgt, Payments &amp; IP</v>
          </cell>
          <cell r="F380" t="str">
            <v>Customer - Wholesale</v>
          </cell>
          <cell r="G380" t="str">
            <v>Trade Other</v>
          </cell>
          <cell r="H380" t="str">
            <v>0</v>
          </cell>
          <cell r="I380" t="str">
            <v>0</v>
          </cell>
          <cell r="J380" t="str">
            <v>0</v>
          </cell>
          <cell r="K380" t="str">
            <v>0</v>
          </cell>
          <cell r="L380" t="str">
            <v>0</v>
          </cell>
          <cell r="M380" t="str">
            <v>0</v>
          </cell>
          <cell r="N380" t="str">
            <v>0</v>
          </cell>
          <cell r="O380" t="str">
            <v>0</v>
          </cell>
          <cell r="P380" t="str">
            <v>0</v>
          </cell>
          <cell r="Q380" t="str">
            <v>0</v>
          </cell>
          <cell r="R380" t="str">
            <v>0</v>
          </cell>
          <cell r="S380" t="str">
            <v>0</v>
          </cell>
          <cell r="T380" t="str">
            <v>0</v>
          </cell>
          <cell r="U380" t="str">
            <v>0</v>
          </cell>
          <cell r="V380">
            <v>0</v>
          </cell>
          <cell r="W380">
            <v>0</v>
          </cell>
        </row>
        <row r="381">
          <cell r="B381" t="str">
            <v>BotswanaFX/MM</v>
          </cell>
          <cell r="C381" t="str">
            <v>FX/MM</v>
          </cell>
          <cell r="D381" t="str">
            <v>Botswana</v>
          </cell>
          <cell r="E381" t="str">
            <v>Cash Mgt, Payments &amp; IP</v>
          </cell>
          <cell r="F381" t="str">
            <v>Customer - Wholesale</v>
          </cell>
          <cell r="G381" t="str">
            <v>FX Sales</v>
          </cell>
          <cell r="H381">
            <v>2.8191116030674257E-2</v>
          </cell>
          <cell r="I381" t="str">
            <v>0</v>
          </cell>
          <cell r="J381" t="str">
            <v>0</v>
          </cell>
          <cell r="K381" t="str">
            <v>0</v>
          </cell>
          <cell r="L381" t="str">
            <v>0</v>
          </cell>
          <cell r="M381" t="str">
            <v>0</v>
          </cell>
          <cell r="N381" t="str">
            <v>0</v>
          </cell>
          <cell r="O381" t="str">
            <v>0</v>
          </cell>
          <cell r="P381" t="str">
            <v>0</v>
          </cell>
          <cell r="Q381" t="str">
            <v>0</v>
          </cell>
          <cell r="R381" t="str">
            <v>0</v>
          </cell>
          <cell r="S381" t="str">
            <v>0</v>
          </cell>
          <cell r="T381" t="str">
            <v>0</v>
          </cell>
          <cell r="U381" t="str">
            <v>0</v>
          </cell>
          <cell r="V381">
            <v>0</v>
          </cell>
          <cell r="W381">
            <v>0</v>
          </cell>
        </row>
        <row r="382">
          <cell r="B382" t="str">
            <v>BotswanaFX/MM</v>
          </cell>
          <cell r="C382" t="str">
            <v>FX/MM</v>
          </cell>
          <cell r="D382" t="str">
            <v>Botswana</v>
          </cell>
          <cell r="E382" t="str">
            <v>Cash Mgt, Payments &amp; IP</v>
          </cell>
          <cell r="F382" t="str">
            <v>Customer - Wholesale</v>
          </cell>
          <cell r="G382" t="str">
            <v>FX Trading</v>
          </cell>
          <cell r="H382" t="str">
            <v>0</v>
          </cell>
          <cell r="I382" t="str">
            <v>0</v>
          </cell>
          <cell r="J382" t="str">
            <v>0</v>
          </cell>
          <cell r="K382" t="str">
            <v>0</v>
          </cell>
          <cell r="L382" t="str">
            <v>0</v>
          </cell>
          <cell r="M382" t="str">
            <v>0</v>
          </cell>
          <cell r="N382" t="str">
            <v>0</v>
          </cell>
          <cell r="O382" t="str">
            <v>0</v>
          </cell>
          <cell r="P382" t="str">
            <v>0</v>
          </cell>
          <cell r="Q382" t="str">
            <v>0</v>
          </cell>
          <cell r="R382" t="str">
            <v>0</v>
          </cell>
          <cell r="S382" t="str">
            <v>0</v>
          </cell>
          <cell r="T382" t="str">
            <v>0</v>
          </cell>
          <cell r="U382" t="str">
            <v>0</v>
          </cell>
          <cell r="V382">
            <v>0</v>
          </cell>
          <cell r="W382">
            <v>0</v>
          </cell>
        </row>
        <row r="383">
          <cell r="B383" t="str">
            <v>BotswanaFI</v>
          </cell>
          <cell r="C383" t="str">
            <v>FI</v>
          </cell>
          <cell r="D383" t="str">
            <v>Botswana</v>
          </cell>
          <cell r="E383" t="str">
            <v>Cash Mgt, Payments &amp; IP</v>
          </cell>
          <cell r="F383" t="str">
            <v>Customer - Wholesale</v>
          </cell>
          <cell r="G383" t="str">
            <v>Fixed Income</v>
          </cell>
          <cell r="H383" t="str">
            <v>0</v>
          </cell>
          <cell r="I383" t="str">
            <v>0</v>
          </cell>
          <cell r="J383" t="str">
            <v>0</v>
          </cell>
          <cell r="K383" t="str">
            <v>0</v>
          </cell>
          <cell r="L383" t="str">
            <v>0</v>
          </cell>
          <cell r="M383" t="str">
            <v>0</v>
          </cell>
          <cell r="N383" t="str">
            <v>0</v>
          </cell>
          <cell r="O383" t="str">
            <v>0</v>
          </cell>
          <cell r="P383" t="str">
            <v>0</v>
          </cell>
          <cell r="Q383" t="str">
            <v>0</v>
          </cell>
          <cell r="R383" t="str">
            <v>0</v>
          </cell>
          <cell r="S383" t="str">
            <v>0</v>
          </cell>
          <cell r="T383" t="str">
            <v>0</v>
          </cell>
          <cell r="U383" t="str">
            <v>0</v>
          </cell>
          <cell r="V383">
            <v>0</v>
          </cell>
          <cell r="W383">
            <v>0</v>
          </cell>
        </row>
        <row r="384">
          <cell r="B384" t="str">
            <v>BotswanaFX/MM</v>
          </cell>
          <cell r="C384" t="str">
            <v>FX/MM</v>
          </cell>
          <cell r="D384" t="str">
            <v>Botswana</v>
          </cell>
          <cell r="E384" t="str">
            <v>Cash Mgt, Payments &amp; IP</v>
          </cell>
          <cell r="F384" t="str">
            <v>Customer - Wholesale</v>
          </cell>
          <cell r="G384" t="str">
            <v>ALM</v>
          </cell>
          <cell r="H384" t="str">
            <v>0</v>
          </cell>
          <cell r="I384" t="str">
            <v>0</v>
          </cell>
          <cell r="J384" t="str">
            <v>0</v>
          </cell>
          <cell r="K384" t="str">
            <v>0</v>
          </cell>
          <cell r="L384" t="str">
            <v>0</v>
          </cell>
          <cell r="M384" t="str">
            <v>0</v>
          </cell>
          <cell r="N384" t="str">
            <v>0</v>
          </cell>
          <cell r="O384" t="str">
            <v>0</v>
          </cell>
          <cell r="P384" t="str">
            <v>0</v>
          </cell>
          <cell r="Q384" t="str">
            <v>0</v>
          </cell>
          <cell r="R384" t="str">
            <v>0</v>
          </cell>
          <cell r="S384" t="str">
            <v>0</v>
          </cell>
          <cell r="T384" t="str">
            <v>0</v>
          </cell>
          <cell r="U384" t="str">
            <v>0</v>
          </cell>
          <cell r="V384">
            <v>0</v>
          </cell>
          <cell r="W384">
            <v>0</v>
          </cell>
        </row>
        <row r="385">
          <cell r="B385" t="str">
            <v>BotswanaSEF</v>
          </cell>
          <cell r="C385" t="str">
            <v>SEF</v>
          </cell>
          <cell r="D385" t="str">
            <v>Botswana</v>
          </cell>
          <cell r="E385" t="str">
            <v>Cash Mgt, Payments &amp; IP</v>
          </cell>
          <cell r="F385" t="str">
            <v>Customer - Wholesale</v>
          </cell>
          <cell r="G385" t="str">
            <v>Structured Trade</v>
          </cell>
          <cell r="H385" t="str">
            <v>0</v>
          </cell>
          <cell r="I385" t="str">
            <v>0</v>
          </cell>
          <cell r="J385" t="str">
            <v>0</v>
          </cell>
          <cell r="K385" t="str">
            <v>0</v>
          </cell>
          <cell r="L385" t="str">
            <v>0</v>
          </cell>
          <cell r="M385" t="str">
            <v>0</v>
          </cell>
          <cell r="N385" t="str">
            <v>0</v>
          </cell>
          <cell r="O385" t="str">
            <v>0</v>
          </cell>
          <cell r="P385" t="str">
            <v>0</v>
          </cell>
          <cell r="Q385" t="str">
            <v>0</v>
          </cell>
          <cell r="R385" t="str">
            <v>0</v>
          </cell>
          <cell r="S385" t="str">
            <v>0</v>
          </cell>
          <cell r="T385" t="str">
            <v>0</v>
          </cell>
          <cell r="U385" t="str">
            <v>0</v>
          </cell>
          <cell r="V385">
            <v>0</v>
          </cell>
          <cell r="W385">
            <v>0</v>
          </cell>
        </row>
        <row r="386">
          <cell r="B386" t="str">
            <v>BotswanaSME</v>
          </cell>
          <cell r="C386" t="str">
            <v>SME</v>
          </cell>
          <cell r="D386" t="str">
            <v>Botswana</v>
          </cell>
          <cell r="E386" t="str">
            <v>Cash Mgt, Payments &amp; IP</v>
          </cell>
          <cell r="F386" t="str">
            <v>SME</v>
          </cell>
          <cell r="G386" t="str">
            <v>Product</v>
          </cell>
          <cell r="H386">
            <v>153.47543807582778</v>
          </cell>
          <cell r="I386">
            <v>23.374142501090098</v>
          </cell>
          <cell r="J386">
            <v>47.297092799195113</v>
          </cell>
          <cell r="K386">
            <v>70.472119063199401</v>
          </cell>
          <cell r="L386">
            <v>94.60520732902765</v>
          </cell>
          <cell r="M386">
            <v>116.49635363017971</v>
          </cell>
          <cell r="N386">
            <v>136.54952051455621</v>
          </cell>
          <cell r="O386">
            <v>151.69439508569613</v>
          </cell>
          <cell r="P386">
            <v>177.76359028857851</v>
          </cell>
          <cell r="Q386">
            <v>199.44859537018294</v>
          </cell>
          <cell r="R386">
            <v>218.00739846775465</v>
          </cell>
          <cell r="S386">
            <v>237.26661091506315</v>
          </cell>
          <cell r="T386">
            <v>255.55821775388952</v>
          </cell>
          <cell r="U386" t="str">
            <v>0</v>
          </cell>
          <cell r="V386">
            <v>314.5350174688661</v>
          </cell>
          <cell r="W386">
            <v>314.5350174688661</v>
          </cell>
        </row>
        <row r="387">
          <cell r="B387" t="str">
            <v>BotswanaTotal</v>
          </cell>
          <cell r="C387" t="str">
            <v>Total</v>
          </cell>
          <cell r="D387" t="str">
            <v>Botswana</v>
          </cell>
          <cell r="E387" t="str">
            <v>Cash Mgt, Payments &amp; IP</v>
          </cell>
          <cell r="F387" t="str">
            <v>Customer</v>
          </cell>
          <cell r="G387" t="str">
            <v>Product</v>
          </cell>
          <cell r="H387">
            <v>1297.8676340511679</v>
          </cell>
          <cell r="I387">
            <v>49.493876563765639</v>
          </cell>
          <cell r="J387">
            <v>100.1498332064658</v>
          </cell>
          <cell r="K387">
            <v>149.2220885509841</v>
          </cell>
          <cell r="L387">
            <v>200.32300451723444</v>
          </cell>
          <cell r="M387">
            <v>246.67669183723024</v>
          </cell>
          <cell r="N387">
            <v>289.1385261672653</v>
          </cell>
          <cell r="O387">
            <v>321.20723425196854</v>
          </cell>
          <cell r="P387">
            <v>376.40778457923722</v>
          </cell>
          <cell r="Q387">
            <v>422.32497554115196</v>
          </cell>
          <cell r="R387">
            <v>461.62255018542407</v>
          </cell>
          <cell r="S387">
            <v>502.40321555263324</v>
          </cell>
          <cell r="T387">
            <v>541.13501206630565</v>
          </cell>
          <cell r="U387" t="str">
            <v>0</v>
          </cell>
          <cell r="V387">
            <v>666.01618984995548</v>
          </cell>
          <cell r="W387">
            <v>666.01618984995548</v>
          </cell>
        </row>
        <row r="388">
          <cell r="B388" t="str">
            <v>BotswanaCCPL</v>
          </cell>
          <cell r="C388" t="str">
            <v>CCPL</v>
          </cell>
          <cell r="D388" t="str">
            <v>Botswana</v>
          </cell>
          <cell r="E388" t="str">
            <v>Messaging Operations</v>
          </cell>
          <cell r="F388" t="str">
            <v>Mass Mkt &amp; Priority Banking</v>
          </cell>
          <cell r="G388" t="str">
            <v>Unsecured Lending</v>
          </cell>
          <cell r="H388" t="str">
            <v>0</v>
          </cell>
          <cell r="I388">
            <v>0.24380564994575038</v>
          </cell>
          <cell r="J388">
            <v>0.41768643770899905</v>
          </cell>
          <cell r="K388">
            <v>0.75569879685688246</v>
          </cell>
          <cell r="L388">
            <v>0.92933530272994769</v>
          </cell>
          <cell r="M388">
            <v>1.1834402050237987</v>
          </cell>
          <cell r="N388">
            <v>1.3884458395240418</v>
          </cell>
          <cell r="O388">
            <v>1.5702431342473571</v>
          </cell>
          <cell r="P388">
            <v>1.6734584946842064</v>
          </cell>
          <cell r="Q388">
            <v>1.8620508823708675</v>
          </cell>
          <cell r="R388">
            <v>2.0327363303263528</v>
          </cell>
          <cell r="S388">
            <v>2.1924114199053966</v>
          </cell>
          <cell r="T388">
            <v>2.3324044302483564</v>
          </cell>
          <cell r="U388" t="str">
            <v>0</v>
          </cell>
          <cell r="V388">
            <v>3.2203360865034307</v>
          </cell>
          <cell r="W388">
            <v>3.2203360865034307</v>
          </cell>
        </row>
        <row r="389">
          <cell r="B389" t="str">
            <v>BotswanaM &amp; AL</v>
          </cell>
          <cell r="C389" t="str">
            <v>M &amp; AL</v>
          </cell>
          <cell r="D389" t="str">
            <v>Botswana</v>
          </cell>
          <cell r="E389" t="str">
            <v>Messaging Operations</v>
          </cell>
          <cell r="F389" t="str">
            <v>Mass Mkt &amp; Priority Banking</v>
          </cell>
          <cell r="G389" t="str">
            <v>Secured Lending</v>
          </cell>
          <cell r="H389" t="str">
            <v>0</v>
          </cell>
          <cell r="I389" t="str">
            <v>0</v>
          </cell>
          <cell r="J389" t="str">
            <v>0</v>
          </cell>
          <cell r="K389" t="str">
            <v>0</v>
          </cell>
          <cell r="L389" t="str">
            <v>0</v>
          </cell>
          <cell r="M389" t="str">
            <v>0</v>
          </cell>
          <cell r="N389" t="str">
            <v>0</v>
          </cell>
          <cell r="O389" t="str">
            <v>0</v>
          </cell>
          <cell r="P389" t="str">
            <v>0</v>
          </cell>
          <cell r="Q389" t="str">
            <v>0</v>
          </cell>
          <cell r="R389" t="str">
            <v>0</v>
          </cell>
          <cell r="S389" t="str">
            <v>0</v>
          </cell>
          <cell r="T389" t="str">
            <v>0</v>
          </cell>
          <cell r="U389" t="str">
            <v>0</v>
          </cell>
          <cell r="V389">
            <v>0</v>
          </cell>
          <cell r="W389">
            <v>0</v>
          </cell>
        </row>
        <row r="390">
          <cell r="B390" t="str">
            <v>BotswanaWM</v>
          </cell>
          <cell r="C390" t="str">
            <v>WM</v>
          </cell>
          <cell r="D390" t="str">
            <v>Botswana</v>
          </cell>
          <cell r="E390" t="str">
            <v>Messaging Operations</v>
          </cell>
          <cell r="F390" t="str">
            <v>Mass Mkt &amp; Priority Banking</v>
          </cell>
          <cell r="G390" t="str">
            <v>Account Management Services</v>
          </cell>
          <cell r="H390" t="str">
            <v>0</v>
          </cell>
          <cell r="I390">
            <v>8.9261979002526299</v>
          </cell>
          <cell r="J390">
            <v>15.292310920898096</v>
          </cell>
          <cell r="K390">
            <v>27.667599234178056</v>
          </cell>
          <cell r="L390">
            <v>34.024768620844199</v>
          </cell>
          <cell r="M390">
            <v>43.328042133184695</v>
          </cell>
          <cell r="N390">
            <v>50.833696184365259</v>
          </cell>
          <cell r="O390">
            <v>57.489647885205471</v>
          </cell>
          <cell r="P390">
            <v>61.268562499408297</v>
          </cell>
          <cell r="Q390">
            <v>68.173295738145285</v>
          </cell>
          <cell r="R390">
            <v>74.422421168515584</v>
          </cell>
          <cell r="S390">
            <v>80.26843601534226</v>
          </cell>
          <cell r="T390">
            <v>85.393851752227022</v>
          </cell>
          <cell r="U390" t="str">
            <v>0</v>
          </cell>
          <cell r="V390">
            <v>117.90275254019294</v>
          </cell>
          <cell r="W390">
            <v>117.90275254019294</v>
          </cell>
        </row>
        <row r="391">
          <cell r="B391" t="str">
            <v>BotswanaWM</v>
          </cell>
          <cell r="C391" t="str">
            <v>WM</v>
          </cell>
          <cell r="D391" t="str">
            <v>Botswana</v>
          </cell>
          <cell r="E391" t="str">
            <v>Messaging Operations</v>
          </cell>
          <cell r="F391" t="str">
            <v>Mass Mkt &amp; Priority Banking</v>
          </cell>
          <cell r="G391" t="str">
            <v>Trade Products</v>
          </cell>
          <cell r="H391" t="str">
            <v>0</v>
          </cell>
          <cell r="I391" t="str">
            <v>0</v>
          </cell>
          <cell r="J391" t="str">
            <v>0</v>
          </cell>
          <cell r="K391" t="str">
            <v>0</v>
          </cell>
          <cell r="L391" t="str">
            <v>0</v>
          </cell>
          <cell r="M391" t="str">
            <v>0</v>
          </cell>
          <cell r="N391" t="str">
            <v>0</v>
          </cell>
          <cell r="O391" t="str">
            <v>0</v>
          </cell>
          <cell r="P391" t="str">
            <v>0</v>
          </cell>
          <cell r="Q391" t="str">
            <v>0</v>
          </cell>
          <cell r="R391" t="str">
            <v>0</v>
          </cell>
          <cell r="S391" t="str">
            <v>0</v>
          </cell>
          <cell r="T391" t="str">
            <v>0</v>
          </cell>
          <cell r="U391" t="str">
            <v>0</v>
          </cell>
          <cell r="V391" t="str">
            <v>0</v>
          </cell>
          <cell r="W391" t="str">
            <v>0</v>
          </cell>
        </row>
        <row r="392">
          <cell r="B392" t="str">
            <v>BotswanaWM</v>
          </cell>
          <cell r="C392" t="str">
            <v>WM</v>
          </cell>
          <cell r="D392" t="str">
            <v>Botswana</v>
          </cell>
          <cell r="E392" t="str">
            <v>Messaging Operations</v>
          </cell>
          <cell r="F392" t="str">
            <v>Mass Mkt &amp; Priority Banking</v>
          </cell>
          <cell r="G392" t="str">
            <v>Treasury Products</v>
          </cell>
          <cell r="H392" t="str">
            <v>0</v>
          </cell>
          <cell r="I392" t="str">
            <v>0</v>
          </cell>
          <cell r="J392" t="str">
            <v>0</v>
          </cell>
          <cell r="K392" t="str">
            <v>0</v>
          </cell>
          <cell r="L392" t="str">
            <v>0</v>
          </cell>
          <cell r="M392" t="str">
            <v>0</v>
          </cell>
          <cell r="N392" t="str">
            <v>0</v>
          </cell>
          <cell r="O392" t="str">
            <v>0</v>
          </cell>
          <cell r="P392" t="str">
            <v>0</v>
          </cell>
          <cell r="Q392" t="str">
            <v>0</v>
          </cell>
          <cell r="R392" t="str">
            <v>0</v>
          </cell>
          <cell r="S392" t="str">
            <v>0</v>
          </cell>
          <cell r="T392" t="str">
            <v>0</v>
          </cell>
          <cell r="U392" t="str">
            <v>0</v>
          </cell>
          <cell r="V392">
            <v>0</v>
          </cell>
          <cell r="W392">
            <v>0</v>
          </cell>
        </row>
        <row r="393">
          <cell r="B393" t="str">
            <v>BotswanaWM</v>
          </cell>
          <cell r="C393" t="str">
            <v>WM</v>
          </cell>
          <cell r="D393" t="str">
            <v>Botswana</v>
          </cell>
          <cell r="E393" t="str">
            <v>Messaging Operations</v>
          </cell>
          <cell r="F393" t="str">
            <v>Mass Mkt &amp; Priority Banking</v>
          </cell>
          <cell r="G393" t="str">
            <v>Investment Services</v>
          </cell>
          <cell r="H393" t="str">
            <v>0</v>
          </cell>
          <cell r="I393" t="str">
            <v>0</v>
          </cell>
          <cell r="J393" t="str">
            <v>0</v>
          </cell>
          <cell r="K393" t="str">
            <v>0</v>
          </cell>
          <cell r="L393" t="str">
            <v>0</v>
          </cell>
          <cell r="M393" t="str">
            <v>0</v>
          </cell>
          <cell r="N393" t="str">
            <v>0</v>
          </cell>
          <cell r="O393" t="str">
            <v>0</v>
          </cell>
          <cell r="P393" t="str">
            <v>0</v>
          </cell>
          <cell r="Q393" t="str">
            <v>0</v>
          </cell>
          <cell r="R393" t="str">
            <v>0</v>
          </cell>
          <cell r="S393" t="str">
            <v>0</v>
          </cell>
          <cell r="T393" t="str">
            <v>0</v>
          </cell>
          <cell r="U393" t="str">
            <v>0</v>
          </cell>
          <cell r="V393" t="str">
            <v>0</v>
          </cell>
          <cell r="W393" t="str">
            <v>0</v>
          </cell>
        </row>
        <row r="394">
          <cell r="B394" t="str">
            <v>BotswanaOthCB</v>
          </cell>
          <cell r="C394" t="str">
            <v>OthCB</v>
          </cell>
          <cell r="D394" t="str">
            <v>Botswana</v>
          </cell>
          <cell r="E394" t="str">
            <v>Messaging Operations</v>
          </cell>
          <cell r="F394" t="str">
            <v>Mass Mkt &amp; Priority Banking</v>
          </cell>
          <cell r="G394" t="str">
            <v>Other Products</v>
          </cell>
          <cell r="H394" t="str">
            <v>0</v>
          </cell>
          <cell r="I394" t="str">
            <v>0</v>
          </cell>
          <cell r="J394" t="str">
            <v>0</v>
          </cell>
          <cell r="K394" t="str">
            <v>0</v>
          </cell>
          <cell r="L394" t="str">
            <v>0</v>
          </cell>
          <cell r="M394" t="str">
            <v>0</v>
          </cell>
          <cell r="N394" t="str">
            <v>0</v>
          </cell>
          <cell r="O394" t="str">
            <v>0</v>
          </cell>
          <cell r="P394" t="str">
            <v>0</v>
          </cell>
          <cell r="Q394" t="str">
            <v>0</v>
          </cell>
          <cell r="R394" t="str">
            <v>0</v>
          </cell>
          <cell r="S394" t="str">
            <v>0</v>
          </cell>
          <cell r="T394" t="str">
            <v>0</v>
          </cell>
          <cell r="U394" t="str">
            <v>0</v>
          </cell>
          <cell r="V394">
            <v>0</v>
          </cell>
          <cell r="W394">
            <v>0</v>
          </cell>
        </row>
        <row r="395">
          <cell r="B395" t="str">
            <v>BotswanaCROps</v>
          </cell>
          <cell r="C395" t="str">
            <v>CROps</v>
          </cell>
          <cell r="D395" t="str">
            <v>Botswana</v>
          </cell>
          <cell r="E395" t="str">
            <v>Messaging Operations</v>
          </cell>
          <cell r="F395" t="str">
            <v>Customer - Wholesale</v>
          </cell>
          <cell r="G395" t="str">
            <v>Corporate and Inst Lending</v>
          </cell>
          <cell r="H395" t="str">
            <v>0</v>
          </cell>
          <cell r="I395">
            <v>2.3179731196334767</v>
          </cell>
          <cell r="J395">
            <v>3.9711382212034678</v>
          </cell>
          <cell r="K395">
            <v>7.1847781134005109</v>
          </cell>
          <cell r="L395">
            <v>8.8356207140145759</v>
          </cell>
          <cell r="M395">
            <v>11.251513591047177</v>
          </cell>
          <cell r="N395">
            <v>13.200597011594235</v>
          </cell>
          <cell r="O395">
            <v>14.929028007695024</v>
          </cell>
          <cell r="P395">
            <v>15.910344195728948</v>
          </cell>
          <cell r="Q395">
            <v>17.703379284630476</v>
          </cell>
          <cell r="R395">
            <v>19.326164812207271</v>
          </cell>
          <cell r="S395">
            <v>20.844269768354295</v>
          </cell>
          <cell r="T395">
            <v>22.175248090570172</v>
          </cell>
          <cell r="U395" t="str">
            <v>0</v>
          </cell>
          <cell r="V395">
            <v>30.617225180637085</v>
          </cell>
          <cell r="W395">
            <v>30.617225180637085</v>
          </cell>
        </row>
        <row r="396">
          <cell r="B396" t="str">
            <v>BotswanaCash</v>
          </cell>
          <cell r="C396" t="str">
            <v>Cash</v>
          </cell>
          <cell r="D396" t="str">
            <v>Botswana</v>
          </cell>
          <cell r="E396" t="str">
            <v>Messaging Operations</v>
          </cell>
          <cell r="F396" t="str">
            <v>Customer - Wholesale</v>
          </cell>
          <cell r="G396" t="str">
            <v>Cash Management and Payments</v>
          </cell>
          <cell r="H396" t="str">
            <v>0</v>
          </cell>
          <cell r="I396">
            <v>4.7378351676024906</v>
          </cell>
          <cell r="J396">
            <v>8.1168319686136634</v>
          </cell>
          <cell r="K396">
            <v>14.685370649368078</v>
          </cell>
          <cell r="L396">
            <v>18.059620360513293</v>
          </cell>
          <cell r="M396">
            <v>22.997599208074412</v>
          </cell>
          <cell r="N396">
            <v>26.981440045676134</v>
          </cell>
          <cell r="O396">
            <v>30.514277026717291</v>
          </cell>
          <cell r="P396">
            <v>32.520044180281175</v>
          </cell>
          <cell r="Q396">
            <v>36.184929087266745</v>
          </cell>
          <cell r="R396">
            <v>39.501831374401718</v>
          </cell>
          <cell r="S396">
            <v>42.604771174878024</v>
          </cell>
          <cell r="T396">
            <v>45.325232360945563</v>
          </cell>
          <cell r="U396" t="str">
            <v>0</v>
          </cell>
          <cell r="V396">
            <v>62.580262457126508</v>
          </cell>
          <cell r="W396">
            <v>62.580262457126508</v>
          </cell>
        </row>
        <row r="397">
          <cell r="B397" t="str">
            <v>BotswanaTrade</v>
          </cell>
          <cell r="C397" t="str">
            <v>Trade</v>
          </cell>
          <cell r="D397" t="str">
            <v>Botswana</v>
          </cell>
          <cell r="E397" t="str">
            <v>Messaging Operations</v>
          </cell>
          <cell r="F397" t="str">
            <v>Customer - Wholesale</v>
          </cell>
          <cell r="G397" t="str">
            <v>Trade Finance</v>
          </cell>
          <cell r="H397" t="str">
            <v>0</v>
          </cell>
          <cell r="I397" t="str">
            <v>0</v>
          </cell>
          <cell r="J397" t="str">
            <v>0</v>
          </cell>
          <cell r="K397" t="str">
            <v>0</v>
          </cell>
          <cell r="L397" t="str">
            <v>0</v>
          </cell>
          <cell r="M397" t="str">
            <v>0</v>
          </cell>
          <cell r="N397" t="str">
            <v>0</v>
          </cell>
          <cell r="O397" t="str">
            <v>0</v>
          </cell>
          <cell r="P397" t="str">
            <v>0</v>
          </cell>
          <cell r="Q397" t="str">
            <v>0</v>
          </cell>
          <cell r="R397" t="str">
            <v>0</v>
          </cell>
          <cell r="S397" t="str">
            <v>0</v>
          </cell>
          <cell r="T397" t="str">
            <v>0</v>
          </cell>
          <cell r="U397" t="str">
            <v>0</v>
          </cell>
          <cell r="V397">
            <v>0</v>
          </cell>
          <cell r="W397">
            <v>0</v>
          </cell>
        </row>
        <row r="398">
          <cell r="B398" t="str">
            <v>BotswanaTrade</v>
          </cell>
          <cell r="C398" t="str">
            <v>Trade</v>
          </cell>
          <cell r="D398" t="str">
            <v>Botswana</v>
          </cell>
          <cell r="E398" t="str">
            <v>Messaging Operations</v>
          </cell>
          <cell r="F398" t="str">
            <v>Customer - Wholesale</v>
          </cell>
          <cell r="G398" t="str">
            <v>Trade Contingents</v>
          </cell>
          <cell r="H398" t="str">
            <v>0</v>
          </cell>
          <cell r="I398" t="str">
            <v>0</v>
          </cell>
          <cell r="J398" t="str">
            <v>0</v>
          </cell>
          <cell r="K398" t="str">
            <v>0</v>
          </cell>
          <cell r="L398" t="str">
            <v>0</v>
          </cell>
          <cell r="M398" t="str">
            <v>0</v>
          </cell>
          <cell r="N398" t="str">
            <v>0</v>
          </cell>
          <cell r="O398" t="str">
            <v>0</v>
          </cell>
          <cell r="P398" t="str">
            <v>0</v>
          </cell>
          <cell r="Q398" t="str">
            <v>0</v>
          </cell>
          <cell r="R398" t="str">
            <v>0</v>
          </cell>
          <cell r="S398" t="str">
            <v>0</v>
          </cell>
          <cell r="T398" t="str">
            <v>0</v>
          </cell>
          <cell r="U398" t="str">
            <v>0</v>
          </cell>
          <cell r="V398">
            <v>0</v>
          </cell>
          <cell r="W398">
            <v>0</v>
          </cell>
        </row>
        <row r="399">
          <cell r="B399" t="str">
            <v>BotswanaTrade</v>
          </cell>
          <cell r="C399" t="str">
            <v>Trade</v>
          </cell>
          <cell r="D399" t="str">
            <v>Botswana</v>
          </cell>
          <cell r="E399" t="str">
            <v>Messaging Operations</v>
          </cell>
          <cell r="F399" t="str">
            <v>Customer - Wholesale</v>
          </cell>
          <cell r="G399" t="str">
            <v>Trade Transactional</v>
          </cell>
          <cell r="H399" t="str">
            <v>0</v>
          </cell>
          <cell r="I399" t="str">
            <v>0</v>
          </cell>
          <cell r="J399" t="str">
            <v>0</v>
          </cell>
          <cell r="K399" t="str">
            <v>0</v>
          </cell>
          <cell r="L399" t="str">
            <v>0</v>
          </cell>
          <cell r="M399" t="str">
            <v>0</v>
          </cell>
          <cell r="N399" t="str">
            <v>0</v>
          </cell>
          <cell r="O399" t="str">
            <v>0</v>
          </cell>
          <cell r="P399" t="str">
            <v>0</v>
          </cell>
          <cell r="Q399" t="str">
            <v>0</v>
          </cell>
          <cell r="R399" t="str">
            <v>0</v>
          </cell>
          <cell r="S399" t="str">
            <v>0</v>
          </cell>
          <cell r="T399" t="str">
            <v>0</v>
          </cell>
          <cell r="U399" t="str">
            <v>0</v>
          </cell>
          <cell r="V399">
            <v>0</v>
          </cell>
          <cell r="W399">
            <v>0</v>
          </cell>
        </row>
        <row r="400">
          <cell r="B400" t="str">
            <v>BotswanaTrade</v>
          </cell>
          <cell r="C400" t="str">
            <v>Trade</v>
          </cell>
          <cell r="D400" t="str">
            <v>Botswana</v>
          </cell>
          <cell r="E400" t="str">
            <v>Messaging Operations</v>
          </cell>
          <cell r="F400" t="str">
            <v>Customer - Wholesale</v>
          </cell>
          <cell r="G400" t="str">
            <v>Trade Other</v>
          </cell>
          <cell r="H400" t="str">
            <v>0</v>
          </cell>
          <cell r="I400" t="str">
            <v>0</v>
          </cell>
          <cell r="J400" t="str">
            <v>0</v>
          </cell>
          <cell r="K400" t="str">
            <v>0</v>
          </cell>
          <cell r="L400" t="str">
            <v>0</v>
          </cell>
          <cell r="M400" t="str">
            <v>0</v>
          </cell>
          <cell r="N400" t="str">
            <v>0</v>
          </cell>
          <cell r="O400" t="str">
            <v>0</v>
          </cell>
          <cell r="P400" t="str">
            <v>0</v>
          </cell>
          <cell r="Q400" t="str">
            <v>0</v>
          </cell>
          <cell r="R400" t="str">
            <v>0</v>
          </cell>
          <cell r="S400" t="str">
            <v>0</v>
          </cell>
          <cell r="T400" t="str">
            <v>0</v>
          </cell>
          <cell r="U400" t="str">
            <v>0</v>
          </cell>
          <cell r="V400">
            <v>0</v>
          </cell>
          <cell r="W400">
            <v>0</v>
          </cell>
        </row>
        <row r="401">
          <cell r="B401" t="str">
            <v>BotswanaFX/MM</v>
          </cell>
          <cell r="C401" t="str">
            <v>FX/MM</v>
          </cell>
          <cell r="D401" t="str">
            <v>Botswana</v>
          </cell>
          <cell r="E401" t="str">
            <v>Messaging Operations</v>
          </cell>
          <cell r="F401" t="str">
            <v>Customer - Wholesale</v>
          </cell>
          <cell r="G401" t="str">
            <v>FX Sales</v>
          </cell>
          <cell r="H401" t="str">
            <v>0</v>
          </cell>
          <cell r="I401" t="str">
            <v>0</v>
          </cell>
          <cell r="J401" t="str">
            <v>0</v>
          </cell>
          <cell r="K401" t="str">
            <v>0</v>
          </cell>
          <cell r="L401" t="str">
            <v>0</v>
          </cell>
          <cell r="M401" t="str">
            <v>0</v>
          </cell>
          <cell r="N401" t="str">
            <v>0</v>
          </cell>
          <cell r="O401" t="str">
            <v>0</v>
          </cell>
          <cell r="P401" t="str">
            <v>0</v>
          </cell>
          <cell r="Q401" t="str">
            <v>0</v>
          </cell>
          <cell r="R401" t="str">
            <v>0</v>
          </cell>
          <cell r="S401" t="str">
            <v>0</v>
          </cell>
          <cell r="T401" t="str">
            <v>0</v>
          </cell>
          <cell r="U401" t="str">
            <v>0</v>
          </cell>
          <cell r="V401">
            <v>0</v>
          </cell>
          <cell r="W401">
            <v>0</v>
          </cell>
        </row>
        <row r="402">
          <cell r="B402" t="str">
            <v>BotswanaFX/MM</v>
          </cell>
          <cell r="C402" t="str">
            <v>FX/MM</v>
          </cell>
          <cell r="D402" t="str">
            <v>Botswana</v>
          </cell>
          <cell r="E402" t="str">
            <v>Messaging Operations</v>
          </cell>
          <cell r="F402" t="str">
            <v>Customer - Wholesale</v>
          </cell>
          <cell r="G402" t="str">
            <v>FX Trading</v>
          </cell>
          <cell r="H402" t="str">
            <v>0</v>
          </cell>
          <cell r="I402" t="str">
            <v>0</v>
          </cell>
          <cell r="J402" t="str">
            <v>0</v>
          </cell>
          <cell r="K402" t="str">
            <v>0</v>
          </cell>
          <cell r="L402" t="str">
            <v>0</v>
          </cell>
          <cell r="M402" t="str">
            <v>0</v>
          </cell>
          <cell r="N402" t="str">
            <v>0</v>
          </cell>
          <cell r="O402" t="str">
            <v>0</v>
          </cell>
          <cell r="P402" t="str">
            <v>0</v>
          </cell>
          <cell r="Q402" t="str">
            <v>0</v>
          </cell>
          <cell r="R402" t="str">
            <v>0</v>
          </cell>
          <cell r="S402" t="str">
            <v>0</v>
          </cell>
          <cell r="T402" t="str">
            <v>0</v>
          </cell>
          <cell r="U402" t="str">
            <v>0</v>
          </cell>
          <cell r="V402">
            <v>0</v>
          </cell>
          <cell r="W402">
            <v>0</v>
          </cell>
        </row>
        <row r="403">
          <cell r="B403" t="str">
            <v>BotswanaFI</v>
          </cell>
          <cell r="C403" t="str">
            <v>FI</v>
          </cell>
          <cell r="D403" t="str">
            <v>Botswana</v>
          </cell>
          <cell r="E403" t="str">
            <v>Messaging Operations</v>
          </cell>
          <cell r="F403" t="str">
            <v>Customer - Wholesale</v>
          </cell>
          <cell r="G403" t="str">
            <v>Fixed Income</v>
          </cell>
          <cell r="H403" t="str">
            <v>0</v>
          </cell>
          <cell r="I403" t="str">
            <v>0</v>
          </cell>
          <cell r="J403" t="str">
            <v>0</v>
          </cell>
          <cell r="K403" t="str">
            <v>0</v>
          </cell>
          <cell r="L403" t="str">
            <v>0</v>
          </cell>
          <cell r="M403" t="str">
            <v>0</v>
          </cell>
          <cell r="N403" t="str">
            <v>0</v>
          </cell>
          <cell r="O403" t="str">
            <v>0</v>
          </cell>
          <cell r="P403" t="str">
            <v>0</v>
          </cell>
          <cell r="Q403" t="str">
            <v>0</v>
          </cell>
          <cell r="R403" t="str">
            <v>0</v>
          </cell>
          <cell r="S403" t="str">
            <v>0</v>
          </cell>
          <cell r="T403" t="str">
            <v>0</v>
          </cell>
          <cell r="U403" t="str">
            <v>0</v>
          </cell>
          <cell r="V403">
            <v>0</v>
          </cell>
          <cell r="W403">
            <v>0</v>
          </cell>
        </row>
        <row r="404">
          <cell r="B404" t="str">
            <v>BotswanaFX/MM</v>
          </cell>
          <cell r="C404" t="str">
            <v>FX/MM</v>
          </cell>
          <cell r="D404" t="str">
            <v>Botswana</v>
          </cell>
          <cell r="E404" t="str">
            <v>Messaging Operations</v>
          </cell>
          <cell r="F404" t="str">
            <v>Customer - Wholesale</v>
          </cell>
          <cell r="G404" t="str">
            <v>ALM</v>
          </cell>
          <cell r="H404" t="str">
            <v>0</v>
          </cell>
          <cell r="I404" t="str">
            <v>0</v>
          </cell>
          <cell r="J404" t="str">
            <v>0</v>
          </cell>
          <cell r="K404" t="str">
            <v>0</v>
          </cell>
          <cell r="L404" t="str">
            <v>0</v>
          </cell>
          <cell r="M404" t="str">
            <v>0</v>
          </cell>
          <cell r="N404" t="str">
            <v>0</v>
          </cell>
          <cell r="O404" t="str">
            <v>0</v>
          </cell>
          <cell r="P404" t="str">
            <v>0</v>
          </cell>
          <cell r="Q404" t="str">
            <v>0</v>
          </cell>
          <cell r="R404" t="str">
            <v>0</v>
          </cell>
          <cell r="S404" t="str">
            <v>0</v>
          </cell>
          <cell r="T404" t="str">
            <v>0</v>
          </cell>
          <cell r="U404" t="str">
            <v>0</v>
          </cell>
          <cell r="V404">
            <v>0</v>
          </cell>
          <cell r="W404">
            <v>0</v>
          </cell>
        </row>
        <row r="405">
          <cell r="B405" t="str">
            <v>BotswanaSEF</v>
          </cell>
          <cell r="C405" t="str">
            <v>SEF</v>
          </cell>
          <cell r="D405" t="str">
            <v>Botswana</v>
          </cell>
          <cell r="E405" t="str">
            <v>Messaging Operations</v>
          </cell>
          <cell r="F405" t="str">
            <v>Customer - Wholesale</v>
          </cell>
          <cell r="G405" t="str">
            <v>Structured Trade</v>
          </cell>
          <cell r="H405" t="str">
            <v>0</v>
          </cell>
          <cell r="I405" t="str">
            <v>0</v>
          </cell>
          <cell r="J405" t="str">
            <v>0</v>
          </cell>
          <cell r="K405" t="str">
            <v>0</v>
          </cell>
          <cell r="L405" t="str">
            <v>0</v>
          </cell>
          <cell r="M405" t="str">
            <v>0</v>
          </cell>
          <cell r="N405" t="str">
            <v>0</v>
          </cell>
          <cell r="O405" t="str">
            <v>0</v>
          </cell>
          <cell r="P405" t="str">
            <v>0</v>
          </cell>
          <cell r="Q405" t="str">
            <v>0</v>
          </cell>
          <cell r="R405" t="str">
            <v>0</v>
          </cell>
          <cell r="S405" t="str">
            <v>0</v>
          </cell>
          <cell r="T405" t="str">
            <v>0</v>
          </cell>
          <cell r="U405" t="str">
            <v>0</v>
          </cell>
          <cell r="V405">
            <v>0</v>
          </cell>
          <cell r="W405">
            <v>0</v>
          </cell>
        </row>
        <row r="406">
          <cell r="B406" t="str">
            <v>BotswanaSME</v>
          </cell>
          <cell r="C406" t="str">
            <v>SME</v>
          </cell>
          <cell r="D406" t="str">
            <v>Botswana</v>
          </cell>
          <cell r="E406" t="str">
            <v>Messaging Operations</v>
          </cell>
          <cell r="F406" t="str">
            <v>SME</v>
          </cell>
          <cell r="G406" t="str">
            <v>Product</v>
          </cell>
          <cell r="H406" t="str">
            <v>0</v>
          </cell>
          <cell r="I406">
            <v>6.1169745904299528</v>
          </cell>
          <cell r="J406">
            <v>10.47956569834068</v>
          </cell>
          <cell r="K406">
            <v>18.960144440543559</v>
          </cell>
          <cell r="L406">
            <v>23.31660662520957</v>
          </cell>
          <cell r="M406">
            <v>29.691984845447767</v>
          </cell>
          <cell r="N406">
            <v>34.835484421491138</v>
          </cell>
          <cell r="O406">
            <v>39.396697144325564</v>
          </cell>
          <cell r="P406">
            <v>41.986324321853068</v>
          </cell>
          <cell r="Q406">
            <v>46.718022884558607</v>
          </cell>
          <cell r="R406">
            <v>51.000444347441693</v>
          </cell>
          <cell r="S406">
            <v>55.006620848671275</v>
          </cell>
          <cell r="T406">
            <v>58.518982794738541</v>
          </cell>
          <cell r="U406" t="str">
            <v>0</v>
          </cell>
          <cell r="V406">
            <v>80.796790468840058</v>
          </cell>
          <cell r="W406">
            <v>80.796790468840058</v>
          </cell>
        </row>
        <row r="407">
          <cell r="B407" t="str">
            <v>BotswanaTotal</v>
          </cell>
          <cell r="C407" t="str">
            <v>Total</v>
          </cell>
          <cell r="D407" t="str">
            <v>Botswana</v>
          </cell>
          <cell r="E407" t="str">
            <v>Messaging Operations</v>
          </cell>
          <cell r="F407" t="str">
            <v>Customer</v>
          </cell>
          <cell r="G407" t="str">
            <v>Product</v>
          </cell>
          <cell r="H407" t="str">
            <v>0</v>
          </cell>
          <cell r="I407">
            <v>22.342786427864301</v>
          </cell>
          <cell r="J407">
            <v>38.277533246764904</v>
          </cell>
          <cell r="K407">
            <v>69.253591234347084</v>
          </cell>
          <cell r="L407">
            <v>85.165951623311571</v>
          </cell>
          <cell r="M407">
            <v>108.45257998277785</v>
          </cell>
          <cell r="N407">
            <v>127.2396635026508</v>
          </cell>
          <cell r="O407">
            <v>143.89989319819074</v>
          </cell>
          <cell r="P407">
            <v>153.35873369195568</v>
          </cell>
          <cell r="Q407">
            <v>170.64167787697198</v>
          </cell>
          <cell r="R407">
            <v>186.28359803289263</v>
          </cell>
          <cell r="S407">
            <v>200.91650922715127</v>
          </cell>
          <cell r="T407">
            <v>213.74571942872967</v>
          </cell>
          <cell r="U407" t="str">
            <v>0</v>
          </cell>
          <cell r="V407">
            <v>295.1173667333</v>
          </cell>
          <cell r="W407">
            <v>295.1173667333</v>
          </cell>
        </row>
        <row r="408">
          <cell r="B408" t="str">
            <v>BotswanaCCPL</v>
          </cell>
          <cell r="C408" t="str">
            <v>CCPL</v>
          </cell>
          <cell r="D408" t="str">
            <v>Botswana</v>
          </cell>
          <cell r="E408" t="str">
            <v>Account Services</v>
          </cell>
          <cell r="F408" t="str">
            <v>Mass Mkt &amp; Priority Banking</v>
          </cell>
          <cell r="G408" t="str">
            <v>Unsecured Lending</v>
          </cell>
          <cell r="H408" t="str">
            <v>0</v>
          </cell>
          <cell r="I408" t="str">
            <v>0</v>
          </cell>
          <cell r="J408" t="str">
            <v>0</v>
          </cell>
          <cell r="K408" t="str">
            <v>0</v>
          </cell>
          <cell r="L408" t="str">
            <v>0</v>
          </cell>
          <cell r="M408" t="str">
            <v>0</v>
          </cell>
          <cell r="N408" t="str">
            <v>0</v>
          </cell>
          <cell r="O408" t="str">
            <v>0</v>
          </cell>
          <cell r="P408" t="str">
            <v>0</v>
          </cell>
          <cell r="Q408" t="str">
            <v>0</v>
          </cell>
          <cell r="R408" t="str">
            <v>0</v>
          </cell>
          <cell r="S408" t="str">
            <v>0</v>
          </cell>
          <cell r="T408" t="str">
            <v>0</v>
          </cell>
          <cell r="U408" t="str">
            <v>0</v>
          </cell>
          <cell r="V408">
            <v>0</v>
          </cell>
          <cell r="W408">
            <v>0</v>
          </cell>
        </row>
        <row r="409">
          <cell r="B409" t="str">
            <v>BotswanaM &amp; AL</v>
          </cell>
          <cell r="C409" t="str">
            <v>M &amp; AL</v>
          </cell>
          <cell r="D409" t="str">
            <v>Botswana</v>
          </cell>
          <cell r="E409" t="str">
            <v>Account Services</v>
          </cell>
          <cell r="F409" t="str">
            <v>Mass Mkt &amp; Priority Banking</v>
          </cell>
          <cell r="G409" t="str">
            <v>Secured Lending</v>
          </cell>
          <cell r="H409" t="str">
            <v>0</v>
          </cell>
          <cell r="I409" t="str">
            <v>0</v>
          </cell>
          <cell r="J409" t="str">
            <v>0</v>
          </cell>
          <cell r="K409" t="str">
            <v>0</v>
          </cell>
          <cell r="L409" t="str">
            <v>0</v>
          </cell>
          <cell r="M409" t="str">
            <v>0</v>
          </cell>
          <cell r="N409" t="str">
            <v>0</v>
          </cell>
          <cell r="O409" t="str">
            <v>0</v>
          </cell>
          <cell r="P409" t="str">
            <v>0</v>
          </cell>
          <cell r="Q409" t="str">
            <v>0</v>
          </cell>
          <cell r="R409" t="str">
            <v>0</v>
          </cell>
          <cell r="S409" t="str">
            <v>0</v>
          </cell>
          <cell r="T409" t="str">
            <v>0</v>
          </cell>
          <cell r="U409" t="str">
            <v>0</v>
          </cell>
          <cell r="V409">
            <v>0</v>
          </cell>
          <cell r="W409">
            <v>0</v>
          </cell>
        </row>
        <row r="410">
          <cell r="B410" t="str">
            <v>BotswanaWM</v>
          </cell>
          <cell r="C410" t="str">
            <v>WM</v>
          </cell>
          <cell r="D410" t="str">
            <v>Botswana</v>
          </cell>
          <cell r="E410" t="str">
            <v>Account Services</v>
          </cell>
          <cell r="F410" t="str">
            <v>Mass Mkt &amp; Priority Banking</v>
          </cell>
          <cell r="G410" t="str">
            <v>Account Management Services</v>
          </cell>
          <cell r="H410" t="str">
            <v>0</v>
          </cell>
          <cell r="I410">
            <v>10.242960824323118</v>
          </cell>
          <cell r="J410">
            <v>20.726418888904178</v>
          </cell>
          <cell r="K410">
            <v>30.882123472025626</v>
          </cell>
          <cell r="L410">
            <v>41.457667694248265</v>
          </cell>
          <cell r="M410">
            <v>51.050753470625821</v>
          </cell>
          <cell r="N410">
            <v>59.838404302766477</v>
          </cell>
          <cell r="O410">
            <v>66.475155016262875</v>
          </cell>
          <cell r="P410">
            <v>77.899135389972912</v>
          </cell>
          <cell r="Q410">
            <v>87.401886454135465</v>
          </cell>
          <cell r="R410">
            <v>95.534680761600811</v>
          </cell>
          <cell r="S410">
            <v>103.97440677918189</v>
          </cell>
          <cell r="T410">
            <v>111.99011098117695</v>
          </cell>
          <cell r="U410" t="str">
            <v>0</v>
          </cell>
          <cell r="V410">
            <v>226.71797648848329</v>
          </cell>
          <cell r="W410">
            <v>226.71797648848329</v>
          </cell>
        </row>
        <row r="411">
          <cell r="B411" t="str">
            <v>BotswanaWM</v>
          </cell>
          <cell r="C411" t="str">
            <v>WM</v>
          </cell>
          <cell r="D411" t="str">
            <v>Botswana</v>
          </cell>
          <cell r="E411" t="str">
            <v>Account Services</v>
          </cell>
          <cell r="F411" t="str">
            <v>Mass Mkt &amp; Priority Banking</v>
          </cell>
          <cell r="G411" t="str">
            <v>Trade Products</v>
          </cell>
          <cell r="H411" t="str">
            <v>0</v>
          </cell>
          <cell r="I411" t="str">
            <v>0</v>
          </cell>
          <cell r="J411" t="str">
            <v>0</v>
          </cell>
          <cell r="K411" t="str">
            <v>0</v>
          </cell>
          <cell r="L411" t="str">
            <v>0</v>
          </cell>
          <cell r="M411" t="str">
            <v>0</v>
          </cell>
          <cell r="N411" t="str">
            <v>0</v>
          </cell>
          <cell r="O411" t="str">
            <v>0</v>
          </cell>
          <cell r="P411" t="str">
            <v>0</v>
          </cell>
          <cell r="Q411" t="str">
            <v>0</v>
          </cell>
          <cell r="R411" t="str">
            <v>0</v>
          </cell>
          <cell r="S411" t="str">
            <v>0</v>
          </cell>
          <cell r="T411" t="str">
            <v>0</v>
          </cell>
          <cell r="U411" t="str">
            <v>0</v>
          </cell>
          <cell r="V411" t="str">
            <v>0</v>
          </cell>
          <cell r="W411" t="str">
            <v>0</v>
          </cell>
        </row>
        <row r="412">
          <cell r="B412" t="str">
            <v>BotswanaWM</v>
          </cell>
          <cell r="C412" t="str">
            <v>WM</v>
          </cell>
          <cell r="D412" t="str">
            <v>Botswana</v>
          </cell>
          <cell r="E412" t="str">
            <v>Account Services</v>
          </cell>
          <cell r="F412" t="str">
            <v>Mass Mkt &amp; Priority Banking</v>
          </cell>
          <cell r="G412" t="str">
            <v>Treasury Products</v>
          </cell>
          <cell r="H412" t="str">
            <v>0</v>
          </cell>
          <cell r="I412" t="str">
            <v>0</v>
          </cell>
          <cell r="J412" t="str">
            <v>0</v>
          </cell>
          <cell r="K412" t="str">
            <v>0</v>
          </cell>
          <cell r="L412" t="str">
            <v>0</v>
          </cell>
          <cell r="M412" t="str">
            <v>0</v>
          </cell>
          <cell r="N412" t="str">
            <v>0</v>
          </cell>
          <cell r="O412" t="str">
            <v>0</v>
          </cell>
          <cell r="P412" t="str">
            <v>0</v>
          </cell>
          <cell r="Q412" t="str">
            <v>0</v>
          </cell>
          <cell r="R412" t="str">
            <v>0</v>
          </cell>
          <cell r="S412" t="str">
            <v>0</v>
          </cell>
          <cell r="T412" t="str">
            <v>0</v>
          </cell>
          <cell r="U412" t="str">
            <v>0</v>
          </cell>
          <cell r="V412">
            <v>0</v>
          </cell>
          <cell r="W412">
            <v>0</v>
          </cell>
        </row>
        <row r="413">
          <cell r="B413" t="str">
            <v>BotswanaWM</v>
          </cell>
          <cell r="C413" t="str">
            <v>WM</v>
          </cell>
          <cell r="D413" t="str">
            <v>Botswana</v>
          </cell>
          <cell r="E413" t="str">
            <v>Account Services</v>
          </cell>
          <cell r="F413" t="str">
            <v>Mass Mkt &amp; Priority Banking</v>
          </cell>
          <cell r="G413" t="str">
            <v>Investment Services</v>
          </cell>
          <cell r="H413" t="str">
            <v>0</v>
          </cell>
          <cell r="I413" t="str">
            <v>0</v>
          </cell>
          <cell r="J413" t="str">
            <v>0</v>
          </cell>
          <cell r="K413" t="str">
            <v>0</v>
          </cell>
          <cell r="L413" t="str">
            <v>0</v>
          </cell>
          <cell r="M413" t="str">
            <v>0</v>
          </cell>
          <cell r="N413" t="str">
            <v>0</v>
          </cell>
          <cell r="O413" t="str">
            <v>0</v>
          </cell>
          <cell r="P413" t="str">
            <v>0</v>
          </cell>
          <cell r="Q413" t="str">
            <v>0</v>
          </cell>
          <cell r="R413" t="str">
            <v>0</v>
          </cell>
          <cell r="S413" t="str">
            <v>0</v>
          </cell>
          <cell r="T413" t="str">
            <v>0</v>
          </cell>
          <cell r="U413" t="str">
            <v>0</v>
          </cell>
          <cell r="V413" t="str">
            <v>0</v>
          </cell>
          <cell r="W413" t="str">
            <v>0</v>
          </cell>
        </row>
        <row r="414">
          <cell r="B414" t="str">
            <v>BotswanaOthCB</v>
          </cell>
          <cell r="C414" t="str">
            <v>OthCB</v>
          </cell>
          <cell r="D414" t="str">
            <v>Botswana</v>
          </cell>
          <cell r="E414" t="str">
            <v>Account Services</v>
          </cell>
          <cell r="F414" t="str">
            <v>Mass Mkt &amp; Priority Banking</v>
          </cell>
          <cell r="G414" t="str">
            <v>Other Products</v>
          </cell>
          <cell r="H414" t="str">
            <v>0</v>
          </cell>
          <cell r="I414" t="str">
            <v>0</v>
          </cell>
          <cell r="J414" t="str">
            <v>0</v>
          </cell>
          <cell r="K414" t="str">
            <v>0</v>
          </cell>
          <cell r="L414" t="str">
            <v>0</v>
          </cell>
          <cell r="M414" t="str">
            <v>0</v>
          </cell>
          <cell r="N414" t="str">
            <v>0</v>
          </cell>
          <cell r="O414" t="str">
            <v>0</v>
          </cell>
          <cell r="P414" t="str">
            <v>0</v>
          </cell>
          <cell r="Q414" t="str">
            <v>0</v>
          </cell>
          <cell r="R414" t="str">
            <v>0</v>
          </cell>
          <cell r="S414" t="str">
            <v>0</v>
          </cell>
          <cell r="T414" t="str">
            <v>0</v>
          </cell>
          <cell r="U414" t="str">
            <v>0</v>
          </cell>
          <cell r="V414">
            <v>0</v>
          </cell>
          <cell r="W414">
            <v>0</v>
          </cell>
        </row>
        <row r="415">
          <cell r="B415" t="str">
            <v>BotswanaCROps</v>
          </cell>
          <cell r="C415" t="str">
            <v>CROps</v>
          </cell>
          <cell r="D415" t="str">
            <v>Botswana</v>
          </cell>
          <cell r="E415" t="str">
            <v>Account Services</v>
          </cell>
          <cell r="F415" t="str">
            <v>Customer - Wholesale</v>
          </cell>
          <cell r="G415" t="str">
            <v>Corporate and Inst Lending</v>
          </cell>
          <cell r="H415" t="str">
            <v>0</v>
          </cell>
          <cell r="I415">
            <v>0.1101393637023992</v>
          </cell>
          <cell r="J415">
            <v>0.22286471923552884</v>
          </cell>
          <cell r="K415">
            <v>0.33206584378522097</v>
          </cell>
          <cell r="L415">
            <v>0.44578137305643345</v>
          </cell>
          <cell r="M415">
            <v>0.54893283301747986</v>
          </cell>
          <cell r="N415">
            <v>0.64342370218028377</v>
          </cell>
          <cell r="O415">
            <v>0.71478661307809488</v>
          </cell>
          <cell r="P415">
            <v>0.83762511172013654</v>
          </cell>
          <cell r="Q415">
            <v>0.9398052306896274</v>
          </cell>
          <cell r="R415">
            <v>1.027254631845171</v>
          </cell>
          <cell r="S415">
            <v>1.1180043739696979</v>
          </cell>
          <cell r="T415">
            <v>1.2041947417330854</v>
          </cell>
          <cell r="U415" t="str">
            <v>0</v>
          </cell>
          <cell r="V415">
            <v>2.43782770417724</v>
          </cell>
          <cell r="W415">
            <v>2.43782770417724</v>
          </cell>
        </row>
        <row r="416">
          <cell r="B416" t="str">
            <v>BotswanaCash</v>
          </cell>
          <cell r="C416" t="str">
            <v>Cash</v>
          </cell>
          <cell r="D416" t="str">
            <v>Botswana</v>
          </cell>
          <cell r="E416" t="str">
            <v>Account Services</v>
          </cell>
          <cell r="F416" t="str">
            <v>Customer - Wholesale</v>
          </cell>
          <cell r="G416" t="str">
            <v>Cash Management and Payments</v>
          </cell>
          <cell r="H416" t="str">
            <v>0</v>
          </cell>
          <cell r="I416">
            <v>4.6258532755007726</v>
          </cell>
          <cell r="J416">
            <v>9.3603182078922096</v>
          </cell>
          <cell r="K416">
            <v>13.946765438979302</v>
          </cell>
          <cell r="L416">
            <v>18.72281766837019</v>
          </cell>
          <cell r="M416">
            <v>23.055178986734198</v>
          </cell>
          <cell r="N416">
            <v>27.023795491571953</v>
          </cell>
          <cell r="O416">
            <v>30.021037749279952</v>
          </cell>
          <cell r="P416">
            <v>35.180254692245711</v>
          </cell>
          <cell r="Q416">
            <v>39.471819688964331</v>
          </cell>
          <cell r="R416">
            <v>43.144694537497202</v>
          </cell>
          <cell r="S416">
            <v>46.956183706727344</v>
          </cell>
          <cell r="T416">
            <v>50.576179152789585</v>
          </cell>
          <cell r="U416" t="str">
            <v>0</v>
          </cell>
          <cell r="V416">
            <v>102.3887635754441</v>
          </cell>
          <cell r="W416">
            <v>102.3887635754441</v>
          </cell>
        </row>
        <row r="417">
          <cell r="B417" t="str">
            <v>BotswanaTrade</v>
          </cell>
          <cell r="C417" t="str">
            <v>Trade</v>
          </cell>
          <cell r="D417" t="str">
            <v>Botswana</v>
          </cell>
          <cell r="E417" t="str">
            <v>Account Services</v>
          </cell>
          <cell r="F417" t="str">
            <v>Customer - Wholesale</v>
          </cell>
          <cell r="G417" t="str">
            <v>Trade Finance</v>
          </cell>
          <cell r="H417" t="str">
            <v>0</v>
          </cell>
          <cell r="I417">
            <v>2.7534840925599855E-2</v>
          </cell>
          <cell r="J417">
            <v>5.5716179808882153E-2</v>
          </cell>
          <cell r="K417">
            <v>8.3016460946305465E-2</v>
          </cell>
          <cell r="L417">
            <v>0.11144534326410825</v>
          </cell>
          <cell r="M417">
            <v>0.13723320825437019</v>
          </cell>
          <cell r="N417">
            <v>0.16085592554507119</v>
          </cell>
          <cell r="O417">
            <v>0.17869665326952361</v>
          </cell>
          <cell r="P417">
            <v>0.20940627793003361</v>
          </cell>
          <cell r="Q417">
            <v>0.23495130767240632</v>
          </cell>
          <cell r="R417">
            <v>0.25681365796129274</v>
          </cell>
          <cell r="S417">
            <v>0.27950109349242497</v>
          </cell>
          <cell r="T417">
            <v>0.3010486854332714</v>
          </cell>
          <cell r="U417" t="str">
            <v>0</v>
          </cell>
          <cell r="V417">
            <v>0.60945692604430957</v>
          </cell>
          <cell r="W417">
            <v>0.60945692604430957</v>
          </cell>
        </row>
        <row r="418">
          <cell r="B418" t="str">
            <v>BotswanaTrade</v>
          </cell>
          <cell r="C418" t="str">
            <v>Trade</v>
          </cell>
          <cell r="D418" t="str">
            <v>Botswana</v>
          </cell>
          <cell r="E418" t="str">
            <v>Account Services</v>
          </cell>
          <cell r="F418" t="str">
            <v>Customer - Wholesale</v>
          </cell>
          <cell r="G418" t="str">
            <v>Trade Contingents</v>
          </cell>
          <cell r="H418" t="str">
            <v>0</v>
          </cell>
          <cell r="I418" t="str">
            <v>0</v>
          </cell>
          <cell r="J418" t="str">
            <v>0</v>
          </cell>
          <cell r="K418" t="str">
            <v>0</v>
          </cell>
          <cell r="L418" t="str">
            <v>0</v>
          </cell>
          <cell r="M418" t="str">
            <v>0</v>
          </cell>
          <cell r="N418" t="str">
            <v>0</v>
          </cell>
          <cell r="O418" t="str">
            <v>0</v>
          </cell>
          <cell r="P418" t="str">
            <v>0</v>
          </cell>
          <cell r="Q418" t="str">
            <v>0</v>
          </cell>
          <cell r="R418" t="str">
            <v>0</v>
          </cell>
          <cell r="S418" t="str">
            <v>0</v>
          </cell>
          <cell r="T418" t="str">
            <v>0</v>
          </cell>
          <cell r="U418" t="str">
            <v>0</v>
          </cell>
          <cell r="V418">
            <v>0</v>
          </cell>
          <cell r="W418">
            <v>0</v>
          </cell>
        </row>
        <row r="419">
          <cell r="B419" t="str">
            <v>BotswanaTrade</v>
          </cell>
          <cell r="C419" t="str">
            <v>Trade</v>
          </cell>
          <cell r="D419" t="str">
            <v>Botswana</v>
          </cell>
          <cell r="E419" t="str">
            <v>Account Services</v>
          </cell>
          <cell r="F419" t="str">
            <v>Customer - Wholesale</v>
          </cell>
          <cell r="G419" t="str">
            <v>Trade Transactional</v>
          </cell>
          <cell r="H419" t="str">
            <v>0</v>
          </cell>
          <cell r="I419" t="str">
            <v>0</v>
          </cell>
          <cell r="J419" t="str">
            <v>0</v>
          </cell>
          <cell r="K419" t="str">
            <v>0</v>
          </cell>
          <cell r="L419" t="str">
            <v>0</v>
          </cell>
          <cell r="M419" t="str">
            <v>0</v>
          </cell>
          <cell r="N419" t="str">
            <v>0</v>
          </cell>
          <cell r="O419" t="str">
            <v>0</v>
          </cell>
          <cell r="P419" t="str">
            <v>0</v>
          </cell>
          <cell r="Q419" t="str">
            <v>0</v>
          </cell>
          <cell r="R419" t="str">
            <v>0</v>
          </cell>
          <cell r="S419" t="str">
            <v>0</v>
          </cell>
          <cell r="T419" t="str">
            <v>0</v>
          </cell>
          <cell r="U419" t="str">
            <v>0</v>
          </cell>
          <cell r="V419">
            <v>0</v>
          </cell>
          <cell r="W419">
            <v>0</v>
          </cell>
        </row>
        <row r="420">
          <cell r="B420" t="str">
            <v>BotswanaTrade</v>
          </cell>
          <cell r="C420" t="str">
            <v>Trade</v>
          </cell>
          <cell r="D420" t="str">
            <v>Botswana</v>
          </cell>
          <cell r="E420" t="str">
            <v>Account Services</v>
          </cell>
          <cell r="F420" t="str">
            <v>Customer - Wholesale</v>
          </cell>
          <cell r="G420" t="str">
            <v>Trade Other</v>
          </cell>
          <cell r="H420" t="str">
            <v>0</v>
          </cell>
          <cell r="I420" t="str">
            <v>0</v>
          </cell>
          <cell r="J420" t="str">
            <v>0</v>
          </cell>
          <cell r="K420" t="str">
            <v>0</v>
          </cell>
          <cell r="L420" t="str">
            <v>0</v>
          </cell>
          <cell r="M420" t="str">
            <v>0</v>
          </cell>
          <cell r="N420" t="str">
            <v>0</v>
          </cell>
          <cell r="O420" t="str">
            <v>0</v>
          </cell>
          <cell r="P420" t="str">
            <v>0</v>
          </cell>
          <cell r="Q420" t="str">
            <v>0</v>
          </cell>
          <cell r="R420" t="str">
            <v>0</v>
          </cell>
          <cell r="S420" t="str">
            <v>0</v>
          </cell>
          <cell r="T420" t="str">
            <v>0</v>
          </cell>
          <cell r="U420" t="str">
            <v>0</v>
          </cell>
          <cell r="V420">
            <v>0</v>
          </cell>
          <cell r="W420">
            <v>0</v>
          </cell>
        </row>
        <row r="421">
          <cell r="B421" t="str">
            <v>BotswanaFX/MM</v>
          </cell>
          <cell r="C421" t="str">
            <v>FX/MM</v>
          </cell>
          <cell r="D421" t="str">
            <v>Botswana</v>
          </cell>
          <cell r="E421" t="str">
            <v>Account Services</v>
          </cell>
          <cell r="F421" t="str">
            <v>Customer - Wholesale</v>
          </cell>
          <cell r="G421" t="str">
            <v>FX Sales</v>
          </cell>
          <cell r="H421" t="str">
            <v>0</v>
          </cell>
          <cell r="I421" t="str">
            <v>0</v>
          </cell>
          <cell r="J421" t="str">
            <v>0</v>
          </cell>
          <cell r="K421" t="str">
            <v>0</v>
          </cell>
          <cell r="L421" t="str">
            <v>0</v>
          </cell>
          <cell r="M421" t="str">
            <v>0</v>
          </cell>
          <cell r="N421" t="str">
            <v>0</v>
          </cell>
          <cell r="O421" t="str">
            <v>0</v>
          </cell>
          <cell r="P421" t="str">
            <v>0</v>
          </cell>
          <cell r="Q421" t="str">
            <v>0</v>
          </cell>
          <cell r="R421" t="str">
            <v>0</v>
          </cell>
          <cell r="S421" t="str">
            <v>0</v>
          </cell>
          <cell r="T421" t="str">
            <v>0</v>
          </cell>
          <cell r="U421" t="str">
            <v>0</v>
          </cell>
          <cell r="V421">
            <v>0</v>
          </cell>
          <cell r="W421">
            <v>0</v>
          </cell>
        </row>
        <row r="422">
          <cell r="B422" t="str">
            <v>BotswanaFX/MM</v>
          </cell>
          <cell r="C422" t="str">
            <v>FX/MM</v>
          </cell>
          <cell r="D422" t="str">
            <v>Botswana</v>
          </cell>
          <cell r="E422" t="str">
            <v>Account Services</v>
          </cell>
          <cell r="F422" t="str">
            <v>Customer - Wholesale</v>
          </cell>
          <cell r="G422" t="str">
            <v>FX Trading</v>
          </cell>
          <cell r="H422" t="str">
            <v>0</v>
          </cell>
          <cell r="I422" t="str">
            <v>0</v>
          </cell>
          <cell r="J422" t="str">
            <v>0</v>
          </cell>
          <cell r="K422" t="str">
            <v>0</v>
          </cell>
          <cell r="L422" t="str">
            <v>0</v>
          </cell>
          <cell r="M422" t="str">
            <v>0</v>
          </cell>
          <cell r="N422" t="str">
            <v>0</v>
          </cell>
          <cell r="O422" t="str">
            <v>0</v>
          </cell>
          <cell r="P422" t="str">
            <v>0</v>
          </cell>
          <cell r="Q422" t="str">
            <v>0</v>
          </cell>
          <cell r="R422" t="str">
            <v>0</v>
          </cell>
          <cell r="S422" t="str">
            <v>0</v>
          </cell>
          <cell r="T422" t="str">
            <v>0</v>
          </cell>
          <cell r="U422" t="str">
            <v>0</v>
          </cell>
          <cell r="V422">
            <v>0</v>
          </cell>
          <cell r="W422">
            <v>0</v>
          </cell>
        </row>
        <row r="423">
          <cell r="B423" t="str">
            <v>BotswanaFI</v>
          </cell>
          <cell r="C423" t="str">
            <v>FI</v>
          </cell>
          <cell r="D423" t="str">
            <v>Botswana</v>
          </cell>
          <cell r="E423" t="str">
            <v>Account Services</v>
          </cell>
          <cell r="F423" t="str">
            <v>Customer - Wholesale</v>
          </cell>
          <cell r="G423" t="str">
            <v>Fixed Income</v>
          </cell>
          <cell r="H423" t="str">
            <v>0</v>
          </cell>
          <cell r="I423" t="str">
            <v>0</v>
          </cell>
          <cell r="J423" t="str">
            <v>0</v>
          </cell>
          <cell r="K423" t="str">
            <v>0</v>
          </cell>
          <cell r="L423" t="str">
            <v>0</v>
          </cell>
          <cell r="M423" t="str">
            <v>0</v>
          </cell>
          <cell r="N423" t="str">
            <v>0</v>
          </cell>
          <cell r="O423" t="str">
            <v>0</v>
          </cell>
          <cell r="P423" t="str">
            <v>0</v>
          </cell>
          <cell r="Q423" t="str">
            <v>0</v>
          </cell>
          <cell r="R423" t="str">
            <v>0</v>
          </cell>
          <cell r="S423" t="str">
            <v>0</v>
          </cell>
          <cell r="T423" t="str">
            <v>0</v>
          </cell>
          <cell r="U423" t="str">
            <v>0</v>
          </cell>
          <cell r="V423">
            <v>0</v>
          </cell>
          <cell r="W423">
            <v>0</v>
          </cell>
        </row>
        <row r="424">
          <cell r="B424" t="str">
            <v>BotswanaFX/MM</v>
          </cell>
          <cell r="C424" t="str">
            <v>FX/MM</v>
          </cell>
          <cell r="D424" t="str">
            <v>Botswana</v>
          </cell>
          <cell r="E424" t="str">
            <v>Account Services</v>
          </cell>
          <cell r="F424" t="str">
            <v>Customer - Wholesale</v>
          </cell>
          <cell r="G424" t="str">
            <v>ALM</v>
          </cell>
          <cell r="H424" t="str">
            <v>0</v>
          </cell>
          <cell r="I424" t="str">
            <v>0</v>
          </cell>
          <cell r="J424" t="str">
            <v>0</v>
          </cell>
          <cell r="K424" t="str">
            <v>0</v>
          </cell>
          <cell r="L424" t="str">
            <v>0</v>
          </cell>
          <cell r="M424" t="str">
            <v>0</v>
          </cell>
          <cell r="N424" t="str">
            <v>0</v>
          </cell>
          <cell r="O424" t="str">
            <v>0</v>
          </cell>
          <cell r="P424" t="str">
            <v>0</v>
          </cell>
          <cell r="Q424" t="str">
            <v>0</v>
          </cell>
          <cell r="R424" t="str">
            <v>0</v>
          </cell>
          <cell r="S424" t="str">
            <v>0</v>
          </cell>
          <cell r="T424" t="str">
            <v>0</v>
          </cell>
          <cell r="U424" t="str">
            <v>0</v>
          </cell>
          <cell r="V424">
            <v>0</v>
          </cell>
          <cell r="W424">
            <v>0</v>
          </cell>
        </row>
        <row r="425">
          <cell r="B425" t="str">
            <v>BotswanaSEF</v>
          </cell>
          <cell r="C425" t="str">
            <v>SEF</v>
          </cell>
          <cell r="D425" t="str">
            <v>Botswana</v>
          </cell>
          <cell r="E425" t="str">
            <v>Account Services</v>
          </cell>
          <cell r="F425" t="str">
            <v>Customer - Wholesale</v>
          </cell>
          <cell r="G425" t="str">
            <v>Structured Trade</v>
          </cell>
          <cell r="H425" t="str">
            <v>0</v>
          </cell>
          <cell r="I425" t="str">
            <v>0</v>
          </cell>
          <cell r="J425" t="str">
            <v>0</v>
          </cell>
          <cell r="K425" t="str">
            <v>0</v>
          </cell>
          <cell r="L425" t="str">
            <v>0</v>
          </cell>
          <cell r="M425" t="str">
            <v>0</v>
          </cell>
          <cell r="N425" t="str">
            <v>0</v>
          </cell>
          <cell r="O425" t="str">
            <v>0</v>
          </cell>
          <cell r="P425" t="str">
            <v>0</v>
          </cell>
          <cell r="Q425" t="str">
            <v>0</v>
          </cell>
          <cell r="R425" t="str">
            <v>0</v>
          </cell>
          <cell r="S425" t="str">
            <v>0</v>
          </cell>
          <cell r="T425" t="str">
            <v>0</v>
          </cell>
          <cell r="U425" t="str">
            <v>0</v>
          </cell>
          <cell r="V425">
            <v>0</v>
          </cell>
          <cell r="W425">
            <v>0</v>
          </cell>
        </row>
        <row r="426">
          <cell r="B426" t="str">
            <v>BotswanaSME</v>
          </cell>
          <cell r="C426" t="str">
            <v>SME</v>
          </cell>
          <cell r="D426" t="str">
            <v>Botswana</v>
          </cell>
          <cell r="E426" t="str">
            <v>Account Services</v>
          </cell>
          <cell r="F426" t="str">
            <v>SME</v>
          </cell>
          <cell r="G426" t="str">
            <v>Product</v>
          </cell>
          <cell r="H426" t="str">
            <v>0</v>
          </cell>
          <cell r="I426">
            <v>4.7910623210543726</v>
          </cell>
          <cell r="J426">
            <v>9.6946152867455169</v>
          </cell>
          <cell r="K426">
            <v>14.444864204657128</v>
          </cell>
          <cell r="L426">
            <v>19.391489727954841</v>
          </cell>
          <cell r="M426">
            <v>23.87857823626041</v>
          </cell>
          <cell r="N426">
            <v>27.988931044842388</v>
          </cell>
          <cell r="O426">
            <v>31.093217668897111</v>
          </cell>
          <cell r="P426">
            <v>36.43669235982599</v>
          </cell>
          <cell r="Q426">
            <v>40.881527534998796</v>
          </cell>
          <cell r="R426">
            <v>44.685576485265003</v>
          </cell>
          <cell r="S426">
            <v>48.633190267681876</v>
          </cell>
          <cell r="T426">
            <v>52.38247126538932</v>
          </cell>
          <cell r="U426" t="str">
            <v>0</v>
          </cell>
          <cell r="V426">
            <v>106.0455051317099</v>
          </cell>
          <cell r="W426">
            <v>106.0455051317099</v>
          </cell>
        </row>
        <row r="427">
          <cell r="B427" t="str">
            <v>BotswanaTotal</v>
          </cell>
          <cell r="C427" t="str">
            <v>Total</v>
          </cell>
          <cell r="D427" t="str">
            <v>Botswana</v>
          </cell>
          <cell r="E427" t="str">
            <v>Account Services</v>
          </cell>
          <cell r="F427" t="str">
            <v>Customer</v>
          </cell>
          <cell r="G427" t="str">
            <v>Product</v>
          </cell>
          <cell r="H427" t="str">
            <v>0</v>
          </cell>
          <cell r="I427">
            <v>19.797550625506261</v>
          </cell>
          <cell r="J427">
            <v>40.059933282586314</v>
          </cell>
          <cell r="K427">
            <v>59.688835420393588</v>
          </cell>
          <cell r="L427">
            <v>80.129201806893832</v>
          </cell>
          <cell r="M427">
            <v>98.670676734892282</v>
          </cell>
          <cell r="N427">
            <v>115.65541046690618</v>
          </cell>
          <cell r="O427">
            <v>128.48289370078754</v>
          </cell>
          <cell r="P427">
            <v>150.56311383169481</v>
          </cell>
          <cell r="Q427">
            <v>168.92999021646062</v>
          </cell>
          <cell r="R427">
            <v>184.64902007416947</v>
          </cell>
          <cell r="S427">
            <v>200.96128622105323</v>
          </cell>
          <cell r="T427">
            <v>216.45400482652224</v>
          </cell>
          <cell r="U427" t="str">
            <v>0</v>
          </cell>
          <cell r="V427">
            <v>438.1995298258588</v>
          </cell>
          <cell r="W427">
            <v>438.1995298258588</v>
          </cell>
        </row>
        <row r="428">
          <cell r="B428" t="str">
            <v>BotswanaCCPL</v>
          </cell>
          <cell r="C428" t="str">
            <v>CCPL</v>
          </cell>
          <cell r="D428" t="str">
            <v>Botswana</v>
          </cell>
          <cell r="E428" t="str">
            <v>Customer Support</v>
          </cell>
          <cell r="F428" t="str">
            <v>Mass Mkt &amp; Priority Banking</v>
          </cell>
          <cell r="G428" t="str">
            <v>Unsecured Lending</v>
          </cell>
          <cell r="H428">
            <v>54.686703957973002</v>
          </cell>
          <cell r="I428">
            <v>0.29270381643638826</v>
          </cell>
          <cell r="J428">
            <v>0.59228010473645465</v>
          </cell>
          <cell r="K428">
            <v>0.88249047857888419</v>
          </cell>
          <cell r="L428">
            <v>1.1846982296215067</v>
          </cell>
          <cell r="M428">
            <v>1.4588311552770972</v>
          </cell>
          <cell r="N428">
            <v>1.7099478958556673</v>
          </cell>
          <cell r="O428">
            <v>1.8996003113920381</v>
          </cell>
          <cell r="P428">
            <v>2.2260530540735282</v>
          </cell>
          <cell r="Q428">
            <v>2.4976045664565958</v>
          </cell>
          <cell r="R428">
            <v>2.7300080651046015</v>
          </cell>
          <cell r="S428">
            <v>2.9711824733047565</v>
          </cell>
          <cell r="T428">
            <v>3.2002399940342863</v>
          </cell>
          <cell r="U428" t="str">
            <v>0</v>
          </cell>
          <cell r="V428">
            <v>7.3385022401004134</v>
          </cell>
          <cell r="W428">
            <v>7.3385022401004134</v>
          </cell>
        </row>
        <row r="429">
          <cell r="B429" t="str">
            <v>BotswanaM &amp; AL</v>
          </cell>
          <cell r="C429" t="str">
            <v>M &amp; AL</v>
          </cell>
          <cell r="D429" t="str">
            <v>Botswana</v>
          </cell>
          <cell r="E429" t="str">
            <v>Customer Support</v>
          </cell>
          <cell r="F429" t="str">
            <v>Mass Mkt &amp; Priority Banking</v>
          </cell>
          <cell r="G429" t="str">
            <v>Secured Lending</v>
          </cell>
          <cell r="H429">
            <v>6.844333435886254</v>
          </cell>
          <cell r="I429">
            <v>3.9688777635252449E-2</v>
          </cell>
          <cell r="J429">
            <v>8.0304226518084471E-2</v>
          </cell>
          <cell r="K429">
            <v>0.11965464198577976</v>
          </cell>
          <cell r="L429">
            <v>0.16064520469043481</v>
          </cell>
          <cell r="M429">
            <v>0.19780934174180831</v>
          </cell>
          <cell r="N429">
            <v>0.23184305026254279</v>
          </cell>
          <cell r="O429">
            <v>0.25756152204158567</v>
          </cell>
          <cell r="P429">
            <v>0.30183643105845337</v>
          </cell>
          <cell r="Q429">
            <v>0.33864186632527205</v>
          </cell>
          <cell r="R429">
            <v>0.37017291189692642</v>
          </cell>
          <cell r="S429">
            <v>0.4028731659874506</v>
          </cell>
          <cell r="T429">
            <v>0.43391256348124185</v>
          </cell>
          <cell r="U429" t="str">
            <v>0</v>
          </cell>
          <cell r="V429">
            <v>0.99505115120005616</v>
          </cell>
          <cell r="W429">
            <v>0.99505115120005616</v>
          </cell>
        </row>
        <row r="430">
          <cell r="B430" t="str">
            <v>BotswanaWM</v>
          </cell>
          <cell r="C430" t="str">
            <v>WM</v>
          </cell>
          <cell r="D430" t="str">
            <v>Botswana</v>
          </cell>
          <cell r="E430" t="str">
            <v>Customer Support</v>
          </cell>
          <cell r="F430" t="str">
            <v>Mass Mkt &amp; Priority Banking</v>
          </cell>
          <cell r="G430" t="str">
            <v>Account Management Services</v>
          </cell>
          <cell r="H430">
            <v>257.17721557626089</v>
          </cell>
          <cell r="I430">
            <v>11.837849505900708</v>
          </cell>
          <cell r="J430">
            <v>23.953643073639277</v>
          </cell>
          <cell r="K430">
            <v>35.690650033179423</v>
          </cell>
          <cell r="L430">
            <v>47.912868109849825</v>
          </cell>
          <cell r="M430">
            <v>58.999653236303601</v>
          </cell>
          <cell r="N430">
            <v>69.155592504787506</v>
          </cell>
          <cell r="O430">
            <v>76.825723973804472</v>
          </cell>
          <cell r="P430">
            <v>90.028484654213557</v>
          </cell>
          <cell r="Q430">
            <v>101.01086942741981</v>
          </cell>
          <cell r="R430">
            <v>110.40998719477538</v>
          </cell>
          <cell r="S430">
            <v>120.16382772786744</v>
          </cell>
          <cell r="T430">
            <v>129.42762377809848</v>
          </cell>
          <cell r="U430" t="str">
            <v>0</v>
          </cell>
          <cell r="V430">
            <v>296.79177461597351</v>
          </cell>
          <cell r="W430">
            <v>296.79177461597351</v>
          </cell>
        </row>
        <row r="431">
          <cell r="B431" t="str">
            <v>BotswanaWM</v>
          </cell>
          <cell r="C431" t="str">
            <v>WM</v>
          </cell>
          <cell r="D431" t="str">
            <v>Botswana</v>
          </cell>
          <cell r="E431" t="str">
            <v>Customer Support</v>
          </cell>
          <cell r="F431" t="str">
            <v>Mass Mkt &amp; Priority Banking</v>
          </cell>
          <cell r="G431" t="str">
            <v>Trade Products</v>
          </cell>
          <cell r="H431" t="str">
            <v>0</v>
          </cell>
          <cell r="I431" t="str">
            <v>0</v>
          </cell>
          <cell r="J431" t="str">
            <v>0</v>
          </cell>
          <cell r="K431" t="str">
            <v>0</v>
          </cell>
          <cell r="L431" t="str">
            <v>0</v>
          </cell>
          <cell r="M431" t="str">
            <v>0</v>
          </cell>
          <cell r="N431" t="str">
            <v>0</v>
          </cell>
          <cell r="O431" t="str">
            <v>0</v>
          </cell>
          <cell r="P431" t="str">
            <v>0</v>
          </cell>
          <cell r="Q431" t="str">
            <v>0</v>
          </cell>
          <cell r="R431" t="str">
            <v>0</v>
          </cell>
          <cell r="S431" t="str">
            <v>0</v>
          </cell>
          <cell r="T431" t="str">
            <v>0</v>
          </cell>
          <cell r="U431" t="str">
            <v>0</v>
          </cell>
          <cell r="V431" t="str">
            <v>0</v>
          </cell>
          <cell r="W431" t="str">
            <v>0</v>
          </cell>
        </row>
        <row r="432">
          <cell r="B432" t="str">
            <v>BotswanaWM</v>
          </cell>
          <cell r="C432" t="str">
            <v>WM</v>
          </cell>
          <cell r="D432" t="str">
            <v>Botswana</v>
          </cell>
          <cell r="E432" t="str">
            <v>Customer Support</v>
          </cell>
          <cell r="F432" t="str">
            <v>Mass Mkt &amp; Priority Banking</v>
          </cell>
          <cell r="G432" t="str">
            <v>Treasury Products</v>
          </cell>
          <cell r="H432" t="str">
            <v>0</v>
          </cell>
          <cell r="I432" t="str">
            <v>0</v>
          </cell>
          <cell r="J432" t="str">
            <v>0</v>
          </cell>
          <cell r="K432" t="str">
            <v>0</v>
          </cell>
          <cell r="L432" t="str">
            <v>0</v>
          </cell>
          <cell r="M432" t="str">
            <v>0</v>
          </cell>
          <cell r="N432" t="str">
            <v>0</v>
          </cell>
          <cell r="O432" t="str">
            <v>0</v>
          </cell>
          <cell r="P432" t="str">
            <v>0</v>
          </cell>
          <cell r="Q432" t="str">
            <v>0</v>
          </cell>
          <cell r="R432" t="str">
            <v>0</v>
          </cell>
          <cell r="S432" t="str">
            <v>0</v>
          </cell>
          <cell r="T432" t="str">
            <v>0</v>
          </cell>
          <cell r="U432" t="str">
            <v>0</v>
          </cell>
          <cell r="V432">
            <v>0</v>
          </cell>
          <cell r="W432">
            <v>0</v>
          </cell>
        </row>
        <row r="433">
          <cell r="B433" t="str">
            <v>BotswanaWM</v>
          </cell>
          <cell r="C433" t="str">
            <v>WM</v>
          </cell>
          <cell r="D433" t="str">
            <v>Botswana</v>
          </cell>
          <cell r="E433" t="str">
            <v>Customer Support</v>
          </cell>
          <cell r="F433" t="str">
            <v>Mass Mkt &amp; Priority Banking</v>
          </cell>
          <cell r="G433" t="str">
            <v>Investment Services</v>
          </cell>
          <cell r="H433" t="str">
            <v>0</v>
          </cell>
          <cell r="I433" t="str">
            <v>0</v>
          </cell>
          <cell r="J433" t="str">
            <v>0</v>
          </cell>
          <cell r="K433" t="str">
            <v>0</v>
          </cell>
          <cell r="L433" t="str">
            <v>0</v>
          </cell>
          <cell r="M433" t="str">
            <v>0</v>
          </cell>
          <cell r="N433" t="str">
            <v>0</v>
          </cell>
          <cell r="O433" t="str">
            <v>0</v>
          </cell>
          <cell r="P433" t="str">
            <v>0</v>
          </cell>
          <cell r="Q433" t="str">
            <v>0</v>
          </cell>
          <cell r="R433" t="str">
            <v>0</v>
          </cell>
          <cell r="S433" t="str">
            <v>0</v>
          </cell>
          <cell r="T433" t="str">
            <v>0</v>
          </cell>
          <cell r="U433" t="str">
            <v>0</v>
          </cell>
          <cell r="V433" t="str">
            <v>0</v>
          </cell>
          <cell r="W433" t="str">
            <v>0</v>
          </cell>
        </row>
        <row r="434">
          <cell r="B434" t="str">
            <v>BotswanaOthCB</v>
          </cell>
          <cell r="C434" t="str">
            <v>OthCB</v>
          </cell>
          <cell r="D434" t="str">
            <v>Botswana</v>
          </cell>
          <cell r="E434" t="str">
            <v>Customer Support</v>
          </cell>
          <cell r="F434" t="str">
            <v>Mass Mkt &amp; Priority Banking</v>
          </cell>
          <cell r="G434" t="str">
            <v>Other Products</v>
          </cell>
          <cell r="H434" t="str">
            <v>0</v>
          </cell>
          <cell r="I434" t="str">
            <v>0</v>
          </cell>
          <cell r="J434" t="str">
            <v>0</v>
          </cell>
          <cell r="K434" t="str">
            <v>0</v>
          </cell>
          <cell r="L434" t="str">
            <v>0</v>
          </cell>
          <cell r="M434" t="str">
            <v>0</v>
          </cell>
          <cell r="N434" t="str">
            <v>0</v>
          </cell>
          <cell r="O434" t="str">
            <v>0</v>
          </cell>
          <cell r="P434" t="str">
            <v>0</v>
          </cell>
          <cell r="Q434" t="str">
            <v>0</v>
          </cell>
          <cell r="R434" t="str">
            <v>0</v>
          </cell>
          <cell r="S434" t="str">
            <v>0</v>
          </cell>
          <cell r="T434" t="str">
            <v>0</v>
          </cell>
          <cell r="U434" t="str">
            <v>0</v>
          </cell>
          <cell r="V434">
            <v>0</v>
          </cell>
          <cell r="W434">
            <v>0</v>
          </cell>
        </row>
        <row r="435">
          <cell r="B435" t="str">
            <v>BotswanaCROps</v>
          </cell>
          <cell r="C435" t="str">
            <v>CROps</v>
          </cell>
          <cell r="D435" t="str">
            <v>Botswana</v>
          </cell>
          <cell r="E435" t="str">
            <v>Customer Support</v>
          </cell>
          <cell r="F435" t="str">
            <v>Customer - Wholesale</v>
          </cell>
          <cell r="G435" t="str">
            <v>Corporate and Inst Lending</v>
          </cell>
          <cell r="H435">
            <v>23.2181419726302</v>
          </cell>
          <cell r="I435">
            <v>1.9312782077219355</v>
          </cell>
          <cell r="J435">
            <v>3.9079014174499838</v>
          </cell>
          <cell r="K435">
            <v>5.8227277339647809</v>
          </cell>
          <cell r="L435">
            <v>7.8167135005293096</v>
          </cell>
          <cell r="M435">
            <v>9.6254598017677857</v>
          </cell>
          <cell r="N435">
            <v>11.282343864907247</v>
          </cell>
          <cell r="O435">
            <v>12.533682441993463</v>
          </cell>
          <cell r="P435">
            <v>14.687638189710331</v>
          </cell>
          <cell r="Q435">
            <v>16.479352163666345</v>
          </cell>
          <cell r="R435">
            <v>18.012765078474704</v>
          </cell>
          <cell r="S435">
            <v>19.604049006671776</v>
          </cell>
          <cell r="T435">
            <v>21.115384948531279</v>
          </cell>
          <cell r="U435" t="str">
            <v>0</v>
          </cell>
          <cell r="V435">
            <v>48.419899768216993</v>
          </cell>
          <cell r="W435">
            <v>48.419899768216993</v>
          </cell>
        </row>
        <row r="436">
          <cell r="B436" t="str">
            <v>BotswanaCash</v>
          </cell>
          <cell r="C436" t="str">
            <v>Cash</v>
          </cell>
          <cell r="D436" t="str">
            <v>Botswana</v>
          </cell>
          <cell r="E436" t="str">
            <v>Customer Support</v>
          </cell>
          <cell r="F436" t="str">
            <v>Customer - Wholesale</v>
          </cell>
          <cell r="G436" t="str">
            <v>Cash Management and Payments</v>
          </cell>
          <cell r="H436">
            <v>26.233533010665582</v>
          </cell>
          <cell r="I436">
            <v>6.6676937167882553</v>
          </cell>
          <cell r="J436">
            <v>13.491940012979587</v>
          </cell>
          <cell r="K436">
            <v>20.102833952712196</v>
          </cell>
          <cell r="L436">
            <v>26.987024078157692</v>
          </cell>
          <cell r="M436">
            <v>33.231679198176607</v>
          </cell>
          <cell r="N436">
            <v>38.952033424237591</v>
          </cell>
          <cell r="O436">
            <v>43.272251161201709</v>
          </cell>
          <cell r="P436">
            <v>50.708733977539453</v>
          </cell>
          <cell r="Q436">
            <v>56.894585378265333</v>
          </cell>
          <cell r="R436">
            <v>62.18865829662024</v>
          </cell>
          <cell r="S436">
            <v>67.682529561382736</v>
          </cell>
          <cell r="T436">
            <v>72.900382236984413</v>
          </cell>
          <cell r="U436" t="str">
            <v>0</v>
          </cell>
          <cell r="V436">
            <v>167.16859340160934</v>
          </cell>
          <cell r="W436">
            <v>167.16859340160934</v>
          </cell>
        </row>
        <row r="437">
          <cell r="B437" t="str">
            <v>BotswanaTrade</v>
          </cell>
          <cell r="C437" t="str">
            <v>Trade</v>
          </cell>
          <cell r="D437" t="str">
            <v>Botswana</v>
          </cell>
          <cell r="E437" t="str">
            <v>Customer Support</v>
          </cell>
          <cell r="F437" t="str">
            <v>Customer - Wholesale</v>
          </cell>
          <cell r="G437" t="str">
            <v>Trade Finance</v>
          </cell>
          <cell r="H437">
            <v>7.0243610820505155E-3</v>
          </cell>
          <cell r="I437" t="str">
            <v>0</v>
          </cell>
          <cell r="J437" t="str">
            <v>0</v>
          </cell>
          <cell r="K437" t="str">
            <v>0</v>
          </cell>
          <cell r="L437" t="str">
            <v>0</v>
          </cell>
          <cell r="M437" t="str">
            <v>0</v>
          </cell>
          <cell r="N437" t="str">
            <v>0</v>
          </cell>
          <cell r="O437" t="str">
            <v>0</v>
          </cell>
          <cell r="P437" t="str">
            <v>0</v>
          </cell>
          <cell r="Q437" t="str">
            <v>0</v>
          </cell>
          <cell r="R437" t="str">
            <v>0</v>
          </cell>
          <cell r="S437" t="str">
            <v>0</v>
          </cell>
          <cell r="T437" t="str">
            <v>0</v>
          </cell>
          <cell r="U437" t="str">
            <v>0</v>
          </cell>
          <cell r="V437">
            <v>0</v>
          </cell>
          <cell r="W437">
            <v>0</v>
          </cell>
        </row>
        <row r="438">
          <cell r="B438" t="str">
            <v>BotswanaTrade</v>
          </cell>
          <cell r="C438" t="str">
            <v>Trade</v>
          </cell>
          <cell r="D438" t="str">
            <v>Botswana</v>
          </cell>
          <cell r="E438" t="str">
            <v>Customer Support</v>
          </cell>
          <cell r="F438" t="str">
            <v>Customer - Wholesale</v>
          </cell>
          <cell r="G438" t="str">
            <v>Trade Contingents</v>
          </cell>
          <cell r="H438" t="str">
            <v>0</v>
          </cell>
          <cell r="I438" t="str">
            <v>0</v>
          </cell>
          <cell r="J438" t="str">
            <v>0</v>
          </cell>
          <cell r="K438" t="str">
            <v>0</v>
          </cell>
          <cell r="L438" t="str">
            <v>0</v>
          </cell>
          <cell r="M438" t="str">
            <v>0</v>
          </cell>
          <cell r="N438" t="str">
            <v>0</v>
          </cell>
          <cell r="O438" t="str">
            <v>0</v>
          </cell>
          <cell r="P438" t="str">
            <v>0</v>
          </cell>
          <cell r="Q438" t="str">
            <v>0</v>
          </cell>
          <cell r="R438" t="str">
            <v>0</v>
          </cell>
          <cell r="S438" t="str">
            <v>0</v>
          </cell>
          <cell r="T438" t="str">
            <v>0</v>
          </cell>
          <cell r="U438" t="str">
            <v>0</v>
          </cell>
          <cell r="V438">
            <v>0</v>
          </cell>
          <cell r="W438">
            <v>0</v>
          </cell>
        </row>
        <row r="439">
          <cell r="B439" t="str">
            <v>BotswanaTrade</v>
          </cell>
          <cell r="C439" t="str">
            <v>Trade</v>
          </cell>
          <cell r="D439" t="str">
            <v>Botswana</v>
          </cell>
          <cell r="E439" t="str">
            <v>Customer Support</v>
          </cell>
          <cell r="F439" t="str">
            <v>Customer - Wholesale</v>
          </cell>
          <cell r="G439" t="str">
            <v>Trade Transactional</v>
          </cell>
          <cell r="H439" t="str">
            <v>0</v>
          </cell>
          <cell r="I439" t="str">
            <v>0</v>
          </cell>
          <cell r="J439" t="str">
            <v>0</v>
          </cell>
          <cell r="K439" t="str">
            <v>0</v>
          </cell>
          <cell r="L439" t="str">
            <v>0</v>
          </cell>
          <cell r="M439" t="str">
            <v>0</v>
          </cell>
          <cell r="N439" t="str">
            <v>0</v>
          </cell>
          <cell r="O439" t="str">
            <v>0</v>
          </cell>
          <cell r="P439" t="str">
            <v>0</v>
          </cell>
          <cell r="Q439" t="str">
            <v>0</v>
          </cell>
          <cell r="R439" t="str">
            <v>0</v>
          </cell>
          <cell r="S439" t="str">
            <v>0</v>
          </cell>
          <cell r="T439" t="str">
            <v>0</v>
          </cell>
          <cell r="U439" t="str">
            <v>0</v>
          </cell>
          <cell r="V439">
            <v>0</v>
          </cell>
          <cell r="W439">
            <v>0</v>
          </cell>
        </row>
        <row r="440">
          <cell r="B440" t="str">
            <v>BotswanaTrade</v>
          </cell>
          <cell r="C440" t="str">
            <v>Trade</v>
          </cell>
          <cell r="D440" t="str">
            <v>Botswana</v>
          </cell>
          <cell r="E440" t="str">
            <v>Customer Support</v>
          </cell>
          <cell r="F440" t="str">
            <v>Customer - Wholesale</v>
          </cell>
          <cell r="G440" t="str">
            <v>Trade Other</v>
          </cell>
          <cell r="H440" t="str">
            <v>0</v>
          </cell>
          <cell r="I440" t="str">
            <v>0</v>
          </cell>
          <cell r="J440" t="str">
            <v>0</v>
          </cell>
          <cell r="K440" t="str">
            <v>0</v>
          </cell>
          <cell r="L440" t="str">
            <v>0</v>
          </cell>
          <cell r="M440" t="str">
            <v>0</v>
          </cell>
          <cell r="N440" t="str">
            <v>0</v>
          </cell>
          <cell r="O440" t="str">
            <v>0</v>
          </cell>
          <cell r="P440" t="str">
            <v>0</v>
          </cell>
          <cell r="Q440" t="str">
            <v>0</v>
          </cell>
          <cell r="R440" t="str">
            <v>0</v>
          </cell>
          <cell r="S440" t="str">
            <v>0</v>
          </cell>
          <cell r="T440" t="str">
            <v>0</v>
          </cell>
          <cell r="U440" t="str">
            <v>0</v>
          </cell>
          <cell r="V440">
            <v>0</v>
          </cell>
          <cell r="W440">
            <v>0</v>
          </cell>
        </row>
        <row r="441">
          <cell r="B441" t="str">
            <v>BotswanaFX/MM</v>
          </cell>
          <cell r="C441" t="str">
            <v>FX/MM</v>
          </cell>
          <cell r="D441" t="str">
            <v>Botswana</v>
          </cell>
          <cell r="E441" t="str">
            <v>Customer Support</v>
          </cell>
          <cell r="F441" t="str">
            <v>Customer - Wholesale</v>
          </cell>
          <cell r="G441" t="str">
            <v>FX Sales</v>
          </cell>
          <cell r="H441">
            <v>9.3729316565962801E-3</v>
          </cell>
          <cell r="I441" t="str">
            <v>0</v>
          </cell>
          <cell r="J441" t="str">
            <v>0</v>
          </cell>
          <cell r="K441" t="str">
            <v>0</v>
          </cell>
          <cell r="L441" t="str">
            <v>0</v>
          </cell>
          <cell r="M441" t="str">
            <v>0</v>
          </cell>
          <cell r="N441" t="str">
            <v>0</v>
          </cell>
          <cell r="O441" t="str">
            <v>0</v>
          </cell>
          <cell r="P441" t="str">
            <v>0</v>
          </cell>
          <cell r="Q441" t="str">
            <v>0</v>
          </cell>
          <cell r="R441" t="str">
            <v>0</v>
          </cell>
          <cell r="S441" t="str">
            <v>0</v>
          </cell>
          <cell r="T441" t="str">
            <v>0</v>
          </cell>
          <cell r="U441" t="str">
            <v>0</v>
          </cell>
          <cell r="V441">
            <v>0</v>
          </cell>
          <cell r="W441">
            <v>0</v>
          </cell>
        </row>
        <row r="442">
          <cell r="B442" t="str">
            <v>BotswanaFX/MM</v>
          </cell>
          <cell r="C442" t="str">
            <v>FX/MM</v>
          </cell>
          <cell r="D442" t="str">
            <v>Botswana</v>
          </cell>
          <cell r="E442" t="str">
            <v>Customer Support</v>
          </cell>
          <cell r="F442" t="str">
            <v>Customer - Wholesale</v>
          </cell>
          <cell r="G442" t="str">
            <v>FX Trading</v>
          </cell>
          <cell r="H442" t="str">
            <v>0</v>
          </cell>
          <cell r="I442" t="str">
            <v>0</v>
          </cell>
          <cell r="J442" t="str">
            <v>0</v>
          </cell>
          <cell r="K442" t="str">
            <v>0</v>
          </cell>
          <cell r="L442" t="str">
            <v>0</v>
          </cell>
          <cell r="M442" t="str">
            <v>0</v>
          </cell>
          <cell r="N442" t="str">
            <v>0</v>
          </cell>
          <cell r="O442" t="str">
            <v>0</v>
          </cell>
          <cell r="P442" t="str">
            <v>0</v>
          </cell>
          <cell r="Q442" t="str">
            <v>0</v>
          </cell>
          <cell r="R442" t="str">
            <v>0</v>
          </cell>
          <cell r="S442" t="str">
            <v>0</v>
          </cell>
          <cell r="T442" t="str">
            <v>0</v>
          </cell>
          <cell r="U442" t="str">
            <v>0</v>
          </cell>
          <cell r="V442">
            <v>0</v>
          </cell>
          <cell r="W442">
            <v>0</v>
          </cell>
        </row>
        <row r="443">
          <cell r="B443" t="str">
            <v>BotswanaFI</v>
          </cell>
          <cell r="C443" t="str">
            <v>FI</v>
          </cell>
          <cell r="D443" t="str">
            <v>Botswana</v>
          </cell>
          <cell r="E443" t="str">
            <v>Customer Support</v>
          </cell>
          <cell r="F443" t="str">
            <v>Customer - Wholesale</v>
          </cell>
          <cell r="G443" t="str">
            <v>Fixed Income</v>
          </cell>
          <cell r="H443" t="str">
            <v>0</v>
          </cell>
          <cell r="I443" t="str">
            <v>0</v>
          </cell>
          <cell r="J443" t="str">
            <v>0</v>
          </cell>
          <cell r="K443" t="str">
            <v>0</v>
          </cell>
          <cell r="L443" t="str">
            <v>0</v>
          </cell>
          <cell r="M443" t="str">
            <v>0</v>
          </cell>
          <cell r="N443" t="str">
            <v>0</v>
          </cell>
          <cell r="O443" t="str">
            <v>0</v>
          </cell>
          <cell r="P443" t="str">
            <v>0</v>
          </cell>
          <cell r="Q443" t="str">
            <v>0</v>
          </cell>
          <cell r="R443" t="str">
            <v>0</v>
          </cell>
          <cell r="S443" t="str">
            <v>0</v>
          </cell>
          <cell r="T443" t="str">
            <v>0</v>
          </cell>
          <cell r="U443" t="str">
            <v>0</v>
          </cell>
          <cell r="V443">
            <v>0</v>
          </cell>
          <cell r="W443">
            <v>0</v>
          </cell>
        </row>
        <row r="444">
          <cell r="B444" t="str">
            <v>BotswanaFX/MM</v>
          </cell>
          <cell r="C444" t="str">
            <v>FX/MM</v>
          </cell>
          <cell r="D444" t="str">
            <v>Botswana</v>
          </cell>
          <cell r="E444" t="str">
            <v>Customer Support</v>
          </cell>
          <cell r="F444" t="str">
            <v>Customer - Wholesale</v>
          </cell>
          <cell r="G444" t="str">
            <v>ALM</v>
          </cell>
          <cell r="H444" t="str">
            <v>0</v>
          </cell>
          <cell r="I444" t="str">
            <v>0</v>
          </cell>
          <cell r="J444" t="str">
            <v>0</v>
          </cell>
          <cell r="K444" t="str">
            <v>0</v>
          </cell>
          <cell r="L444" t="str">
            <v>0</v>
          </cell>
          <cell r="M444" t="str">
            <v>0</v>
          </cell>
          <cell r="N444" t="str">
            <v>0</v>
          </cell>
          <cell r="O444" t="str">
            <v>0</v>
          </cell>
          <cell r="P444" t="str">
            <v>0</v>
          </cell>
          <cell r="Q444" t="str">
            <v>0</v>
          </cell>
          <cell r="R444" t="str">
            <v>0</v>
          </cell>
          <cell r="S444" t="str">
            <v>0</v>
          </cell>
          <cell r="T444" t="str">
            <v>0</v>
          </cell>
          <cell r="U444" t="str">
            <v>0</v>
          </cell>
          <cell r="V444">
            <v>0</v>
          </cell>
          <cell r="W444">
            <v>0</v>
          </cell>
        </row>
        <row r="445">
          <cell r="B445" t="str">
            <v>BotswanaSEF</v>
          </cell>
          <cell r="C445" t="str">
            <v>SEF</v>
          </cell>
          <cell r="D445" t="str">
            <v>Botswana</v>
          </cell>
          <cell r="E445" t="str">
            <v>Customer Support</v>
          </cell>
          <cell r="F445" t="str">
            <v>Customer - Wholesale</v>
          </cell>
          <cell r="G445" t="str">
            <v>Structured Trade</v>
          </cell>
          <cell r="H445" t="str">
            <v>0</v>
          </cell>
          <cell r="I445" t="str">
            <v>0</v>
          </cell>
          <cell r="J445" t="str">
            <v>0</v>
          </cell>
          <cell r="K445" t="str">
            <v>0</v>
          </cell>
          <cell r="L445" t="str">
            <v>0</v>
          </cell>
          <cell r="M445" t="str">
            <v>0</v>
          </cell>
          <cell r="N445" t="str">
            <v>0</v>
          </cell>
          <cell r="O445" t="str">
            <v>0</v>
          </cell>
          <cell r="P445" t="str">
            <v>0</v>
          </cell>
          <cell r="Q445" t="str">
            <v>0</v>
          </cell>
          <cell r="R445" t="str">
            <v>0</v>
          </cell>
          <cell r="S445" t="str">
            <v>0</v>
          </cell>
          <cell r="T445" t="str">
            <v>0</v>
          </cell>
          <cell r="U445" t="str">
            <v>0</v>
          </cell>
          <cell r="V445">
            <v>0</v>
          </cell>
          <cell r="W445">
            <v>0</v>
          </cell>
        </row>
        <row r="446">
          <cell r="B446" t="str">
            <v>BotswanaSME</v>
          </cell>
          <cell r="C446" t="str">
            <v>SME</v>
          </cell>
          <cell r="D446" t="str">
            <v>Botswana</v>
          </cell>
          <cell r="E446" t="str">
            <v>Customer Support</v>
          </cell>
          <cell r="F446" t="str">
            <v>SME</v>
          </cell>
          <cell r="G446" t="str">
            <v>Product</v>
          </cell>
          <cell r="H446">
            <v>63.007309897501877</v>
          </cell>
          <cell r="I446">
            <v>8.9271120383359648</v>
          </cell>
          <cell r="J446">
            <v>18.063826148330264</v>
          </cell>
          <cell r="K446">
            <v>26.914891206246072</v>
          </cell>
          <cell r="L446">
            <v>36.131861744098011</v>
          </cell>
          <cell r="M446">
            <v>44.492584096538302</v>
          </cell>
          <cell r="N446">
            <v>52.151340668760419</v>
          </cell>
          <cell r="O446">
            <v>57.935509739210943</v>
          </cell>
          <cell r="P446">
            <v>67.891923169758442</v>
          </cell>
          <cell r="Q446">
            <v>76.173915542584055</v>
          </cell>
          <cell r="R446">
            <v>83.261940891180629</v>
          </cell>
          <cell r="S446">
            <v>90.617468362582756</v>
          </cell>
          <cell r="T446">
            <v>97.603445435486222</v>
          </cell>
          <cell r="U446" t="str">
            <v>0</v>
          </cell>
          <cell r="V446">
            <v>223.81543393778389</v>
          </cell>
          <cell r="W446">
            <v>223.81543393778389</v>
          </cell>
        </row>
        <row r="447">
          <cell r="B447" t="str">
            <v>BotswanaTotal</v>
          </cell>
          <cell r="C447" t="str">
            <v>Total</v>
          </cell>
          <cell r="D447" t="str">
            <v>Botswana</v>
          </cell>
          <cell r="E447" t="str">
            <v>Customer Support</v>
          </cell>
          <cell r="F447" t="str">
            <v>Customer</v>
          </cell>
          <cell r="G447" t="str">
            <v>Product</v>
          </cell>
          <cell r="H447">
            <v>431.18363514365649</v>
          </cell>
          <cell r="I447">
            <v>29.696326062818503</v>
          </cell>
          <cell r="J447">
            <v>60.089894983653643</v>
          </cell>
          <cell r="K447">
            <v>89.533248046667126</v>
          </cell>
          <cell r="L447">
            <v>120.19381086694676</v>
          </cell>
          <cell r="M447">
            <v>148.00601682980519</v>
          </cell>
          <cell r="N447">
            <v>173.48310140881097</v>
          </cell>
          <cell r="O447">
            <v>192.72432914964421</v>
          </cell>
          <cell r="P447">
            <v>225.84466947635374</v>
          </cell>
          <cell r="Q447">
            <v>253.39496894471742</v>
          </cell>
          <cell r="R447">
            <v>276.97353243805253</v>
          </cell>
          <cell r="S447">
            <v>301.44193029779694</v>
          </cell>
          <cell r="T447">
            <v>324.68098895661592</v>
          </cell>
          <cell r="U447" t="str">
            <v>0</v>
          </cell>
          <cell r="V447">
            <v>744.52925511488411</v>
          </cell>
          <cell r="W447">
            <v>744.52925511488411</v>
          </cell>
        </row>
        <row r="448">
          <cell r="B448" t="str">
            <v>BotswanaCCPL</v>
          </cell>
          <cell r="C448" t="str">
            <v>CCPL</v>
          </cell>
          <cell r="D448" t="str">
            <v>Botswana</v>
          </cell>
          <cell r="E448" t="str">
            <v>Card Operations</v>
          </cell>
          <cell r="F448" t="str">
            <v>Mass Mkt &amp; Priority Banking</v>
          </cell>
          <cell r="G448" t="str">
            <v>Unsecured Lending</v>
          </cell>
          <cell r="H448">
            <v>234.68337425539636</v>
          </cell>
          <cell r="I448" t="str">
            <v>0</v>
          </cell>
          <cell r="J448" t="str">
            <v>0</v>
          </cell>
          <cell r="K448" t="str">
            <v>0</v>
          </cell>
          <cell r="L448" t="str">
            <v>0</v>
          </cell>
          <cell r="M448" t="str">
            <v>0</v>
          </cell>
          <cell r="N448" t="str">
            <v>0</v>
          </cell>
          <cell r="O448" t="str">
            <v>0</v>
          </cell>
          <cell r="P448" t="str">
            <v>0</v>
          </cell>
          <cell r="Q448" t="str">
            <v>0</v>
          </cell>
          <cell r="R448" t="str">
            <v>0</v>
          </cell>
          <cell r="S448" t="str">
            <v>0</v>
          </cell>
          <cell r="T448" t="str">
            <v>0</v>
          </cell>
          <cell r="U448" t="str">
            <v>0</v>
          </cell>
          <cell r="V448">
            <v>0</v>
          </cell>
          <cell r="W448">
            <v>0</v>
          </cell>
        </row>
        <row r="449">
          <cell r="B449" t="str">
            <v>BotswanaM &amp; AL</v>
          </cell>
          <cell r="C449" t="str">
            <v>M &amp; AL</v>
          </cell>
          <cell r="D449" t="str">
            <v>Botswana</v>
          </cell>
          <cell r="E449" t="str">
            <v>Card Operations</v>
          </cell>
          <cell r="F449" t="str">
            <v>Mass Mkt &amp; Priority Banking</v>
          </cell>
          <cell r="G449" t="str">
            <v>Secured Lending</v>
          </cell>
          <cell r="H449" t="str">
            <v>0</v>
          </cell>
          <cell r="I449" t="str">
            <v>0</v>
          </cell>
          <cell r="J449" t="str">
            <v>0</v>
          </cell>
          <cell r="K449" t="str">
            <v>0</v>
          </cell>
          <cell r="L449" t="str">
            <v>0</v>
          </cell>
          <cell r="M449" t="str">
            <v>0</v>
          </cell>
          <cell r="N449" t="str">
            <v>0</v>
          </cell>
          <cell r="O449" t="str">
            <v>0</v>
          </cell>
          <cell r="P449" t="str">
            <v>0</v>
          </cell>
          <cell r="Q449" t="str">
            <v>0</v>
          </cell>
          <cell r="R449" t="str">
            <v>0</v>
          </cell>
          <cell r="S449" t="str">
            <v>0</v>
          </cell>
          <cell r="T449" t="str">
            <v>0</v>
          </cell>
          <cell r="U449" t="str">
            <v>0</v>
          </cell>
          <cell r="V449">
            <v>0</v>
          </cell>
          <cell r="W449">
            <v>0</v>
          </cell>
        </row>
        <row r="450">
          <cell r="B450" t="str">
            <v>BotswanaWM</v>
          </cell>
          <cell r="C450" t="str">
            <v>WM</v>
          </cell>
          <cell r="D450" t="str">
            <v>Botswana</v>
          </cell>
          <cell r="E450" t="str">
            <v>Card Operations</v>
          </cell>
          <cell r="F450" t="str">
            <v>Mass Mkt &amp; Priority Banking</v>
          </cell>
          <cell r="G450" t="str">
            <v>Account Management Services</v>
          </cell>
          <cell r="H450" t="str">
            <v>0</v>
          </cell>
          <cell r="I450">
            <v>35.782830077557215</v>
          </cell>
          <cell r="J450">
            <v>73.049717002119266</v>
          </cell>
          <cell r="K450">
            <v>84.451436545540915</v>
          </cell>
          <cell r="L450">
            <v>118.48284897856767</v>
          </cell>
          <cell r="M450">
            <v>148.00777031814675</v>
          </cell>
          <cell r="N450">
            <v>178.26424514456883</v>
          </cell>
          <cell r="O450">
            <v>181.550881166485</v>
          </cell>
          <cell r="P450">
            <v>207.10246247485671</v>
          </cell>
          <cell r="Q450">
            <v>235.91342757176852</v>
          </cell>
          <cell r="R450">
            <v>268.20757214315375</v>
          </cell>
          <cell r="S450">
            <v>297.8873388644555</v>
          </cell>
          <cell r="T450">
            <v>326.77235860178786</v>
          </cell>
          <cell r="U450" t="str">
            <v>0</v>
          </cell>
          <cell r="V450">
            <v>489.70140486456228</v>
          </cell>
          <cell r="W450">
            <v>489.70140486456228</v>
          </cell>
        </row>
        <row r="451">
          <cell r="B451" t="str">
            <v>BotswanaWM</v>
          </cell>
          <cell r="C451" t="str">
            <v>WM</v>
          </cell>
          <cell r="D451" t="str">
            <v>Botswana</v>
          </cell>
          <cell r="E451" t="str">
            <v>Card Operations</v>
          </cell>
          <cell r="F451" t="str">
            <v>Mass Mkt &amp; Priority Banking</v>
          </cell>
          <cell r="G451" t="str">
            <v>Trade Products</v>
          </cell>
          <cell r="H451" t="str">
            <v>0</v>
          </cell>
          <cell r="I451" t="str">
            <v>0</v>
          </cell>
          <cell r="J451" t="str">
            <v>0</v>
          </cell>
          <cell r="K451" t="str">
            <v>0</v>
          </cell>
          <cell r="L451" t="str">
            <v>0</v>
          </cell>
          <cell r="M451" t="str">
            <v>0</v>
          </cell>
          <cell r="N451" t="str">
            <v>0</v>
          </cell>
          <cell r="O451" t="str">
            <v>0</v>
          </cell>
          <cell r="P451" t="str">
            <v>0</v>
          </cell>
          <cell r="Q451" t="str">
            <v>0</v>
          </cell>
          <cell r="R451" t="str">
            <v>0</v>
          </cell>
          <cell r="S451" t="str">
            <v>0</v>
          </cell>
          <cell r="T451" t="str">
            <v>0</v>
          </cell>
          <cell r="U451" t="str">
            <v>0</v>
          </cell>
          <cell r="V451" t="str">
            <v>0</v>
          </cell>
          <cell r="W451" t="str">
            <v>0</v>
          </cell>
        </row>
        <row r="452">
          <cell r="B452" t="str">
            <v>BotswanaWM</v>
          </cell>
          <cell r="C452" t="str">
            <v>WM</v>
          </cell>
          <cell r="D452" t="str">
            <v>Botswana</v>
          </cell>
          <cell r="E452" t="str">
            <v>Card Operations</v>
          </cell>
          <cell r="F452" t="str">
            <v>Mass Mkt &amp; Priority Banking</v>
          </cell>
          <cell r="G452" t="str">
            <v>Treasury Products</v>
          </cell>
          <cell r="H452" t="str">
            <v>0</v>
          </cell>
          <cell r="I452" t="str">
            <v>0</v>
          </cell>
          <cell r="J452" t="str">
            <v>0</v>
          </cell>
          <cell r="K452" t="str">
            <v>0</v>
          </cell>
          <cell r="L452" t="str">
            <v>0</v>
          </cell>
          <cell r="M452" t="str">
            <v>0</v>
          </cell>
          <cell r="N452" t="str">
            <v>0</v>
          </cell>
          <cell r="O452" t="str">
            <v>0</v>
          </cell>
          <cell r="P452" t="str">
            <v>0</v>
          </cell>
          <cell r="Q452" t="str">
            <v>0</v>
          </cell>
          <cell r="R452" t="str">
            <v>0</v>
          </cell>
          <cell r="S452" t="str">
            <v>0</v>
          </cell>
          <cell r="T452" t="str">
            <v>0</v>
          </cell>
          <cell r="U452" t="str">
            <v>0</v>
          </cell>
          <cell r="V452">
            <v>0</v>
          </cell>
          <cell r="W452">
            <v>0</v>
          </cell>
        </row>
        <row r="453">
          <cell r="B453" t="str">
            <v>BotswanaWM</v>
          </cell>
          <cell r="C453" t="str">
            <v>WM</v>
          </cell>
          <cell r="D453" t="str">
            <v>Botswana</v>
          </cell>
          <cell r="E453" t="str">
            <v>Card Operations</v>
          </cell>
          <cell r="F453" t="str">
            <v>Mass Mkt &amp; Priority Banking</v>
          </cell>
          <cell r="G453" t="str">
            <v>Investment Services</v>
          </cell>
          <cell r="H453" t="str">
            <v>0</v>
          </cell>
          <cell r="I453" t="str">
            <v>0</v>
          </cell>
          <cell r="J453" t="str">
            <v>0</v>
          </cell>
          <cell r="K453" t="str">
            <v>0</v>
          </cell>
          <cell r="L453" t="str">
            <v>0</v>
          </cell>
          <cell r="M453" t="str">
            <v>0</v>
          </cell>
          <cell r="N453" t="str">
            <v>0</v>
          </cell>
          <cell r="O453" t="str">
            <v>0</v>
          </cell>
          <cell r="P453" t="str">
            <v>0</v>
          </cell>
          <cell r="Q453" t="str">
            <v>0</v>
          </cell>
          <cell r="R453" t="str">
            <v>0</v>
          </cell>
          <cell r="S453" t="str">
            <v>0</v>
          </cell>
          <cell r="T453" t="str">
            <v>0</v>
          </cell>
          <cell r="U453" t="str">
            <v>0</v>
          </cell>
          <cell r="V453" t="str">
            <v>0</v>
          </cell>
          <cell r="W453" t="str">
            <v>0</v>
          </cell>
        </row>
        <row r="454">
          <cell r="B454" t="str">
            <v>BotswanaOthCB</v>
          </cell>
          <cell r="C454" t="str">
            <v>OthCB</v>
          </cell>
          <cell r="D454" t="str">
            <v>Botswana</v>
          </cell>
          <cell r="E454" t="str">
            <v>Card Operations</v>
          </cell>
          <cell r="F454" t="str">
            <v>Mass Mkt &amp; Priority Banking</v>
          </cell>
          <cell r="G454" t="str">
            <v>Other Products</v>
          </cell>
          <cell r="H454" t="str">
            <v>0</v>
          </cell>
          <cell r="I454" t="str">
            <v>0</v>
          </cell>
          <cell r="J454" t="str">
            <v>0</v>
          </cell>
          <cell r="K454" t="str">
            <v>0</v>
          </cell>
          <cell r="L454" t="str">
            <v>0</v>
          </cell>
          <cell r="M454" t="str">
            <v>0</v>
          </cell>
          <cell r="N454" t="str">
            <v>0</v>
          </cell>
          <cell r="O454" t="str">
            <v>0</v>
          </cell>
          <cell r="P454" t="str">
            <v>0</v>
          </cell>
          <cell r="Q454" t="str">
            <v>0</v>
          </cell>
          <cell r="R454" t="str">
            <v>0</v>
          </cell>
          <cell r="S454" t="str">
            <v>0</v>
          </cell>
          <cell r="T454" t="str">
            <v>0</v>
          </cell>
          <cell r="U454" t="str">
            <v>0</v>
          </cell>
          <cell r="V454">
            <v>0</v>
          </cell>
          <cell r="W454">
            <v>0</v>
          </cell>
        </row>
        <row r="455">
          <cell r="B455" t="str">
            <v>BotswanaCROps</v>
          </cell>
          <cell r="C455" t="str">
            <v>CROps</v>
          </cell>
          <cell r="D455" t="str">
            <v>Botswana</v>
          </cell>
          <cell r="E455" t="str">
            <v>Card Operations</v>
          </cell>
          <cell r="F455" t="str">
            <v>Customer - Wholesale</v>
          </cell>
          <cell r="G455" t="str">
            <v>Corporate and Inst Lending</v>
          </cell>
          <cell r="H455" t="str">
            <v>0</v>
          </cell>
          <cell r="I455" t="str">
            <v>0</v>
          </cell>
          <cell r="J455" t="str">
            <v>0</v>
          </cell>
          <cell r="K455" t="str">
            <v>0</v>
          </cell>
          <cell r="L455" t="str">
            <v>0</v>
          </cell>
          <cell r="M455" t="str">
            <v>0</v>
          </cell>
          <cell r="N455" t="str">
            <v>0</v>
          </cell>
          <cell r="O455" t="str">
            <v>0</v>
          </cell>
          <cell r="P455" t="str">
            <v>0</v>
          </cell>
          <cell r="Q455" t="str">
            <v>0</v>
          </cell>
          <cell r="R455" t="str">
            <v>0</v>
          </cell>
          <cell r="S455" t="str">
            <v>0</v>
          </cell>
          <cell r="T455" t="str">
            <v>0</v>
          </cell>
          <cell r="U455" t="str">
            <v>0</v>
          </cell>
          <cell r="V455">
            <v>0</v>
          </cell>
          <cell r="W455">
            <v>0</v>
          </cell>
        </row>
        <row r="456">
          <cell r="B456" t="str">
            <v>BotswanaCash</v>
          </cell>
          <cell r="C456" t="str">
            <v>Cash</v>
          </cell>
          <cell r="D456" t="str">
            <v>Botswana</v>
          </cell>
          <cell r="E456" t="str">
            <v>Card Operations</v>
          </cell>
          <cell r="F456" t="str">
            <v>Customer - Wholesale</v>
          </cell>
          <cell r="G456" t="str">
            <v>Cash Management and Payments</v>
          </cell>
          <cell r="H456" t="str">
            <v>0</v>
          </cell>
          <cell r="I456">
            <v>1.2375123751237511E-3</v>
          </cell>
          <cell r="J456">
            <v>2.5298885057985941E-3</v>
          </cell>
          <cell r="K456">
            <v>2.929338103756709E-3</v>
          </cell>
          <cell r="L456">
            <v>4.0944391285965423E-3</v>
          </cell>
          <cell r="M456">
            <v>5.1224305049568349E-3</v>
          </cell>
          <cell r="N456">
            <v>6.1783820762784328E-3</v>
          </cell>
          <cell r="O456">
            <v>6.2824593734293853E-3</v>
          </cell>
          <cell r="P456">
            <v>7.172447907005503E-3</v>
          </cell>
          <cell r="Q456">
            <v>8.1733317027434665E-3</v>
          </cell>
          <cell r="R456">
            <v>9.2913576265720738E-3</v>
          </cell>
          <cell r="S456">
            <v>1.0303320180158636E-2</v>
          </cell>
          <cell r="T456">
            <v>1.1314633856865926E-2</v>
          </cell>
          <cell r="U456" t="str">
            <v>0</v>
          </cell>
          <cell r="V456">
            <v>1.6952897765857594E-2</v>
          </cell>
          <cell r="W456">
            <v>1.6952897765857594E-2</v>
          </cell>
        </row>
        <row r="457">
          <cell r="B457" t="str">
            <v>BotswanaTrade</v>
          </cell>
          <cell r="C457" t="str">
            <v>Trade</v>
          </cell>
          <cell r="D457" t="str">
            <v>Botswana</v>
          </cell>
          <cell r="E457" t="str">
            <v>Card Operations</v>
          </cell>
          <cell r="F457" t="str">
            <v>Customer - Wholesale</v>
          </cell>
          <cell r="G457" t="str">
            <v>Trade Finance</v>
          </cell>
          <cell r="H457" t="str">
            <v>0</v>
          </cell>
          <cell r="I457" t="str">
            <v>0</v>
          </cell>
          <cell r="J457" t="str">
            <v>0</v>
          </cell>
          <cell r="K457" t="str">
            <v>0</v>
          </cell>
          <cell r="L457" t="str">
            <v>0</v>
          </cell>
          <cell r="M457" t="str">
            <v>0</v>
          </cell>
          <cell r="N457" t="str">
            <v>0</v>
          </cell>
          <cell r="O457" t="str">
            <v>0</v>
          </cell>
          <cell r="P457" t="str">
            <v>0</v>
          </cell>
          <cell r="Q457" t="str">
            <v>0</v>
          </cell>
          <cell r="R457" t="str">
            <v>0</v>
          </cell>
          <cell r="S457" t="str">
            <v>0</v>
          </cell>
          <cell r="T457" t="str">
            <v>0</v>
          </cell>
          <cell r="U457" t="str">
            <v>0</v>
          </cell>
          <cell r="V457">
            <v>0</v>
          </cell>
          <cell r="W457">
            <v>0</v>
          </cell>
        </row>
        <row r="458">
          <cell r="B458" t="str">
            <v>BotswanaTrade</v>
          </cell>
          <cell r="C458" t="str">
            <v>Trade</v>
          </cell>
          <cell r="D458" t="str">
            <v>Botswana</v>
          </cell>
          <cell r="E458" t="str">
            <v>Card Operations</v>
          </cell>
          <cell r="F458" t="str">
            <v>Customer - Wholesale</v>
          </cell>
          <cell r="G458" t="str">
            <v>Trade Contingents</v>
          </cell>
          <cell r="H458" t="str">
            <v>0</v>
          </cell>
          <cell r="I458" t="str">
            <v>0</v>
          </cell>
          <cell r="J458" t="str">
            <v>0</v>
          </cell>
          <cell r="K458" t="str">
            <v>0</v>
          </cell>
          <cell r="L458" t="str">
            <v>0</v>
          </cell>
          <cell r="M458" t="str">
            <v>0</v>
          </cell>
          <cell r="N458" t="str">
            <v>0</v>
          </cell>
          <cell r="O458" t="str">
            <v>0</v>
          </cell>
          <cell r="P458" t="str">
            <v>0</v>
          </cell>
          <cell r="Q458" t="str">
            <v>0</v>
          </cell>
          <cell r="R458" t="str">
            <v>0</v>
          </cell>
          <cell r="S458" t="str">
            <v>0</v>
          </cell>
          <cell r="T458" t="str">
            <v>0</v>
          </cell>
          <cell r="U458" t="str">
            <v>0</v>
          </cell>
          <cell r="V458">
            <v>0</v>
          </cell>
          <cell r="W458">
            <v>0</v>
          </cell>
        </row>
        <row r="459">
          <cell r="B459" t="str">
            <v>BotswanaTrade</v>
          </cell>
          <cell r="C459" t="str">
            <v>Trade</v>
          </cell>
          <cell r="D459" t="str">
            <v>Botswana</v>
          </cell>
          <cell r="E459" t="str">
            <v>Card Operations</v>
          </cell>
          <cell r="F459" t="str">
            <v>Customer - Wholesale</v>
          </cell>
          <cell r="G459" t="str">
            <v>Trade Transactional</v>
          </cell>
          <cell r="H459" t="str">
            <v>0</v>
          </cell>
          <cell r="I459" t="str">
            <v>0</v>
          </cell>
          <cell r="J459" t="str">
            <v>0</v>
          </cell>
          <cell r="K459" t="str">
            <v>0</v>
          </cell>
          <cell r="L459" t="str">
            <v>0</v>
          </cell>
          <cell r="M459" t="str">
            <v>0</v>
          </cell>
          <cell r="N459" t="str">
            <v>0</v>
          </cell>
          <cell r="O459" t="str">
            <v>0</v>
          </cell>
          <cell r="P459" t="str">
            <v>0</v>
          </cell>
          <cell r="Q459" t="str">
            <v>0</v>
          </cell>
          <cell r="R459" t="str">
            <v>0</v>
          </cell>
          <cell r="S459" t="str">
            <v>0</v>
          </cell>
          <cell r="T459" t="str">
            <v>0</v>
          </cell>
          <cell r="U459" t="str">
            <v>0</v>
          </cell>
          <cell r="V459">
            <v>0</v>
          </cell>
          <cell r="W459">
            <v>0</v>
          </cell>
        </row>
        <row r="460">
          <cell r="B460" t="str">
            <v>BotswanaTrade</v>
          </cell>
          <cell r="C460" t="str">
            <v>Trade</v>
          </cell>
          <cell r="D460" t="str">
            <v>Botswana</v>
          </cell>
          <cell r="E460" t="str">
            <v>Card Operations</v>
          </cell>
          <cell r="F460" t="str">
            <v>Customer - Wholesale</v>
          </cell>
          <cell r="G460" t="str">
            <v>Trade Other</v>
          </cell>
          <cell r="H460" t="str">
            <v>0</v>
          </cell>
          <cell r="I460" t="str">
            <v>0</v>
          </cell>
          <cell r="J460" t="str">
            <v>0</v>
          </cell>
          <cell r="K460" t="str">
            <v>0</v>
          </cell>
          <cell r="L460" t="str">
            <v>0</v>
          </cell>
          <cell r="M460" t="str">
            <v>0</v>
          </cell>
          <cell r="N460" t="str">
            <v>0</v>
          </cell>
          <cell r="O460" t="str">
            <v>0</v>
          </cell>
          <cell r="P460" t="str">
            <v>0</v>
          </cell>
          <cell r="Q460" t="str">
            <v>0</v>
          </cell>
          <cell r="R460" t="str">
            <v>0</v>
          </cell>
          <cell r="S460" t="str">
            <v>0</v>
          </cell>
          <cell r="T460" t="str">
            <v>0</v>
          </cell>
          <cell r="U460" t="str">
            <v>0</v>
          </cell>
          <cell r="V460">
            <v>0</v>
          </cell>
          <cell r="W460">
            <v>0</v>
          </cell>
        </row>
        <row r="461">
          <cell r="B461" t="str">
            <v>BotswanaFX/MM</v>
          </cell>
          <cell r="C461" t="str">
            <v>FX/MM</v>
          </cell>
          <cell r="D461" t="str">
            <v>Botswana</v>
          </cell>
          <cell r="E461" t="str">
            <v>Card Operations</v>
          </cell>
          <cell r="F461" t="str">
            <v>Customer - Wholesale</v>
          </cell>
          <cell r="G461" t="str">
            <v>FX Sales</v>
          </cell>
          <cell r="H461" t="str">
            <v>0</v>
          </cell>
          <cell r="I461" t="str">
            <v>0</v>
          </cell>
          <cell r="J461" t="str">
            <v>0</v>
          </cell>
          <cell r="K461" t="str">
            <v>0</v>
          </cell>
          <cell r="L461" t="str">
            <v>0</v>
          </cell>
          <cell r="M461" t="str">
            <v>0</v>
          </cell>
          <cell r="N461" t="str">
            <v>0</v>
          </cell>
          <cell r="O461" t="str">
            <v>0</v>
          </cell>
          <cell r="P461" t="str">
            <v>0</v>
          </cell>
          <cell r="Q461" t="str">
            <v>0</v>
          </cell>
          <cell r="R461" t="str">
            <v>0</v>
          </cell>
          <cell r="S461" t="str">
            <v>0</v>
          </cell>
          <cell r="T461" t="str">
            <v>0</v>
          </cell>
          <cell r="U461" t="str">
            <v>0</v>
          </cell>
          <cell r="V461">
            <v>0</v>
          </cell>
          <cell r="W461">
            <v>0</v>
          </cell>
        </row>
        <row r="462">
          <cell r="B462" t="str">
            <v>BotswanaFX/MM</v>
          </cell>
          <cell r="C462" t="str">
            <v>FX/MM</v>
          </cell>
          <cell r="D462" t="str">
            <v>Botswana</v>
          </cell>
          <cell r="E462" t="str">
            <v>Card Operations</v>
          </cell>
          <cell r="F462" t="str">
            <v>Customer - Wholesale</v>
          </cell>
          <cell r="G462" t="str">
            <v>FX Trading</v>
          </cell>
          <cell r="H462" t="str">
            <v>0</v>
          </cell>
          <cell r="I462" t="str">
            <v>0</v>
          </cell>
          <cell r="J462" t="str">
            <v>0</v>
          </cell>
          <cell r="K462" t="str">
            <v>0</v>
          </cell>
          <cell r="L462" t="str">
            <v>0</v>
          </cell>
          <cell r="M462" t="str">
            <v>0</v>
          </cell>
          <cell r="N462" t="str">
            <v>0</v>
          </cell>
          <cell r="O462" t="str">
            <v>0</v>
          </cell>
          <cell r="P462" t="str">
            <v>0</v>
          </cell>
          <cell r="Q462" t="str">
            <v>0</v>
          </cell>
          <cell r="R462" t="str">
            <v>0</v>
          </cell>
          <cell r="S462" t="str">
            <v>0</v>
          </cell>
          <cell r="T462" t="str">
            <v>0</v>
          </cell>
          <cell r="U462" t="str">
            <v>0</v>
          </cell>
          <cell r="V462">
            <v>0</v>
          </cell>
          <cell r="W462">
            <v>0</v>
          </cell>
        </row>
        <row r="463">
          <cell r="B463" t="str">
            <v>BotswanaFI</v>
          </cell>
          <cell r="C463" t="str">
            <v>FI</v>
          </cell>
          <cell r="D463" t="str">
            <v>Botswana</v>
          </cell>
          <cell r="E463" t="str">
            <v>Card Operations</v>
          </cell>
          <cell r="F463" t="str">
            <v>Customer - Wholesale</v>
          </cell>
          <cell r="G463" t="str">
            <v>Fixed Income</v>
          </cell>
          <cell r="H463" t="str">
            <v>0</v>
          </cell>
          <cell r="I463" t="str">
            <v>0</v>
          </cell>
          <cell r="J463" t="str">
            <v>0</v>
          </cell>
          <cell r="K463" t="str">
            <v>0</v>
          </cell>
          <cell r="L463" t="str">
            <v>0</v>
          </cell>
          <cell r="M463" t="str">
            <v>0</v>
          </cell>
          <cell r="N463" t="str">
            <v>0</v>
          </cell>
          <cell r="O463" t="str">
            <v>0</v>
          </cell>
          <cell r="P463" t="str">
            <v>0</v>
          </cell>
          <cell r="Q463" t="str">
            <v>0</v>
          </cell>
          <cell r="R463" t="str">
            <v>0</v>
          </cell>
          <cell r="S463" t="str">
            <v>0</v>
          </cell>
          <cell r="T463" t="str">
            <v>0</v>
          </cell>
          <cell r="U463" t="str">
            <v>0</v>
          </cell>
          <cell r="V463">
            <v>0</v>
          </cell>
          <cell r="W463">
            <v>0</v>
          </cell>
        </row>
        <row r="464">
          <cell r="B464" t="str">
            <v>BotswanaFX/MM</v>
          </cell>
          <cell r="C464" t="str">
            <v>FX/MM</v>
          </cell>
          <cell r="D464" t="str">
            <v>Botswana</v>
          </cell>
          <cell r="E464" t="str">
            <v>Card Operations</v>
          </cell>
          <cell r="F464" t="str">
            <v>Customer - Wholesale</v>
          </cell>
          <cell r="G464" t="str">
            <v>ALM</v>
          </cell>
          <cell r="H464" t="str">
            <v>0</v>
          </cell>
          <cell r="I464" t="str">
            <v>0</v>
          </cell>
          <cell r="J464" t="str">
            <v>0</v>
          </cell>
          <cell r="K464" t="str">
            <v>0</v>
          </cell>
          <cell r="L464" t="str">
            <v>0</v>
          </cell>
          <cell r="M464" t="str">
            <v>0</v>
          </cell>
          <cell r="N464" t="str">
            <v>0</v>
          </cell>
          <cell r="O464" t="str">
            <v>0</v>
          </cell>
          <cell r="P464" t="str">
            <v>0</v>
          </cell>
          <cell r="Q464" t="str">
            <v>0</v>
          </cell>
          <cell r="R464" t="str">
            <v>0</v>
          </cell>
          <cell r="S464" t="str">
            <v>0</v>
          </cell>
          <cell r="T464" t="str">
            <v>0</v>
          </cell>
          <cell r="U464" t="str">
            <v>0</v>
          </cell>
          <cell r="V464">
            <v>0</v>
          </cell>
          <cell r="W464">
            <v>0</v>
          </cell>
        </row>
        <row r="465">
          <cell r="B465" t="str">
            <v>BotswanaSEF</v>
          </cell>
          <cell r="C465" t="str">
            <v>SEF</v>
          </cell>
          <cell r="D465" t="str">
            <v>Botswana</v>
          </cell>
          <cell r="E465" t="str">
            <v>Card Operations</v>
          </cell>
          <cell r="F465" t="str">
            <v>Customer - Wholesale</v>
          </cell>
          <cell r="G465" t="str">
            <v>Structured Trade</v>
          </cell>
          <cell r="H465" t="str">
            <v>0</v>
          </cell>
          <cell r="I465" t="str">
            <v>0</v>
          </cell>
          <cell r="J465" t="str">
            <v>0</v>
          </cell>
          <cell r="K465" t="str">
            <v>0</v>
          </cell>
          <cell r="L465" t="str">
            <v>0</v>
          </cell>
          <cell r="M465" t="str">
            <v>0</v>
          </cell>
          <cell r="N465" t="str">
            <v>0</v>
          </cell>
          <cell r="O465" t="str">
            <v>0</v>
          </cell>
          <cell r="P465" t="str">
            <v>0</v>
          </cell>
          <cell r="Q465" t="str">
            <v>0</v>
          </cell>
          <cell r="R465" t="str">
            <v>0</v>
          </cell>
          <cell r="S465" t="str">
            <v>0</v>
          </cell>
          <cell r="T465" t="str">
            <v>0</v>
          </cell>
          <cell r="U465" t="str">
            <v>0</v>
          </cell>
          <cell r="V465">
            <v>0</v>
          </cell>
          <cell r="W465">
            <v>0</v>
          </cell>
        </row>
        <row r="466">
          <cell r="B466" t="str">
            <v>BotswanaSME</v>
          </cell>
          <cell r="C466" t="str">
            <v>SME</v>
          </cell>
          <cell r="D466" t="str">
            <v>Botswana</v>
          </cell>
          <cell r="E466" t="str">
            <v>Card Operations</v>
          </cell>
          <cell r="F466" t="str">
            <v>SME</v>
          </cell>
          <cell r="G466" t="str">
            <v>Product</v>
          </cell>
          <cell r="H466" t="str">
            <v>0</v>
          </cell>
          <cell r="I466">
            <v>3.4822941047083771E-2</v>
          </cell>
          <cell r="J466">
            <v>7.1090091416506934E-2</v>
          </cell>
          <cell r="K466">
            <v>8.2185974740046797E-2</v>
          </cell>
          <cell r="L466">
            <v>0.11530445126046886</v>
          </cell>
          <cell r="M466">
            <v>0.14403736265302403</v>
          </cell>
          <cell r="N466">
            <v>0.17348216926168142</v>
          </cell>
          <cell r="O466">
            <v>0.17668065195335106</v>
          </cell>
          <cell r="P466">
            <v>0.20154676981713412</v>
          </cell>
          <cell r="Q466">
            <v>0.22958487727406748</v>
          </cell>
          <cell r="R466">
            <v>0.26101270635252116</v>
          </cell>
          <cell r="S466">
            <v>0.2898962912110048</v>
          </cell>
          <cell r="T466">
            <v>0.3180064264058996</v>
          </cell>
          <cell r="U466" t="str">
            <v>0</v>
          </cell>
          <cell r="V466">
            <v>0.47656479275133018</v>
          </cell>
          <cell r="W466">
            <v>0.47656479275133018</v>
          </cell>
        </row>
        <row r="467">
          <cell r="B467" t="str">
            <v>BotswanaTotal</v>
          </cell>
          <cell r="C467" t="str">
            <v>Total</v>
          </cell>
          <cell r="D467" t="str">
            <v>Botswana</v>
          </cell>
          <cell r="E467" t="str">
            <v>Card Operations</v>
          </cell>
          <cell r="F467" t="str">
            <v>Customer</v>
          </cell>
          <cell r="G467" t="str">
            <v>Product</v>
          </cell>
          <cell r="H467">
            <v>234.68337425539636</v>
          </cell>
          <cell r="I467">
            <v>35.818890530979424</v>
          </cell>
          <cell r="J467">
            <v>73.123336982041579</v>
          </cell>
          <cell r="K467">
            <v>84.536551858384712</v>
          </cell>
          <cell r="L467">
            <v>118.60224786895674</v>
          </cell>
          <cell r="M467">
            <v>148.15693011130475</v>
          </cell>
          <cell r="N467">
            <v>178.44390569590681</v>
          </cell>
          <cell r="O467">
            <v>181.73384427781178</v>
          </cell>
          <cell r="P467">
            <v>207.31118169258085</v>
          </cell>
          <cell r="Q467">
            <v>236.15118578074535</v>
          </cell>
          <cell r="R467">
            <v>268.47787620713285</v>
          </cell>
          <cell r="S467">
            <v>298.18753847584668</v>
          </cell>
          <cell r="T467">
            <v>327.10167966205057</v>
          </cell>
          <cell r="U467" t="str">
            <v>0</v>
          </cell>
          <cell r="V467">
            <v>490.19492255507947</v>
          </cell>
          <cell r="W467">
            <v>490.19492255507947</v>
          </cell>
        </row>
        <row r="468">
          <cell r="B468" t="str">
            <v>BotswanaCCPL</v>
          </cell>
          <cell r="C468" t="str">
            <v>CCPL</v>
          </cell>
          <cell r="D468" t="str">
            <v>Botswana</v>
          </cell>
          <cell r="E468" t="str">
            <v>Compliance, Audit &amp; OR</v>
          </cell>
          <cell r="F468" t="str">
            <v>Mass Mkt &amp; Priority Banking</v>
          </cell>
          <cell r="G468" t="str">
            <v>Unsecured Lending</v>
          </cell>
          <cell r="H468">
            <v>17.783251849177031</v>
          </cell>
          <cell r="I468">
            <v>1.0592819032170642</v>
          </cell>
          <cell r="J468">
            <v>2.124421495331569</v>
          </cell>
          <cell r="K468">
            <v>3.0191203929695987</v>
          </cell>
          <cell r="L468">
            <v>4.0244835636393352</v>
          </cell>
          <cell r="M468">
            <v>4.9707690589545273</v>
          </cell>
          <cell r="N468">
            <v>6.0240747829557613</v>
          </cell>
          <cell r="O468">
            <v>6.2488780758821729</v>
          </cell>
          <cell r="P468">
            <v>7.0974829027828026</v>
          </cell>
          <cell r="Q468">
            <v>7.951156277906561</v>
          </cell>
          <cell r="R468">
            <v>8.7963331470897685</v>
          </cell>
          <cell r="S468">
            <v>9.386964092821378</v>
          </cell>
          <cell r="T468">
            <v>10.130313038530769</v>
          </cell>
          <cell r="U468" t="str">
            <v>0</v>
          </cell>
          <cell r="V468">
            <v>8.1806598265844226</v>
          </cell>
          <cell r="W468">
            <v>8.1806598265844226</v>
          </cell>
        </row>
        <row r="469">
          <cell r="B469" t="str">
            <v>BotswanaM &amp; AL</v>
          </cell>
          <cell r="C469" t="str">
            <v>M &amp; AL</v>
          </cell>
          <cell r="D469" t="str">
            <v>Botswana</v>
          </cell>
          <cell r="E469" t="str">
            <v>Compliance, Audit &amp; OR</v>
          </cell>
          <cell r="F469" t="str">
            <v>Mass Mkt &amp; Priority Banking</v>
          </cell>
          <cell r="G469" t="str">
            <v>Secured Lending</v>
          </cell>
          <cell r="H469">
            <v>2.799328542196438</v>
          </cell>
          <cell r="I469">
            <v>2.2817278669371621</v>
          </cell>
          <cell r="J469">
            <v>4.5760453033424815</v>
          </cell>
          <cell r="K469">
            <v>6.5032205862948214</v>
          </cell>
          <cell r="L469">
            <v>8.6687317384063416</v>
          </cell>
          <cell r="M469">
            <v>10.707054674813824</v>
          </cell>
          <cell r="N469">
            <v>12.975882556050669</v>
          </cell>
          <cell r="O469">
            <v>13.460137065252038</v>
          </cell>
          <cell r="P469">
            <v>15.288008951175531</v>
          </cell>
          <cell r="Q469">
            <v>17.126854260654326</v>
          </cell>
          <cell r="R469">
            <v>18.947360359678971</v>
          </cell>
          <cell r="S469">
            <v>20.219591230369069</v>
          </cell>
          <cell r="T469">
            <v>21.820778809667384</v>
          </cell>
          <cell r="U469" t="str">
            <v>0</v>
          </cell>
          <cell r="V469">
            <v>17.619026828948563</v>
          </cell>
          <cell r="W469">
            <v>17.619026828948563</v>
          </cell>
        </row>
        <row r="470">
          <cell r="B470" t="str">
            <v>BotswanaWM</v>
          </cell>
          <cell r="C470" t="str">
            <v>WM</v>
          </cell>
          <cell r="D470" t="str">
            <v>Botswana</v>
          </cell>
          <cell r="E470" t="str">
            <v>Compliance, Audit &amp; OR</v>
          </cell>
          <cell r="F470" t="str">
            <v>Mass Mkt &amp; Priority Banking</v>
          </cell>
          <cell r="G470" t="str">
            <v>Account Management Services</v>
          </cell>
          <cell r="H470">
            <v>270.40667412042109</v>
          </cell>
          <cell r="I470">
            <v>13.980886686453317</v>
          </cell>
          <cell r="J470">
            <v>28.039128168326513</v>
          </cell>
          <cell r="K470">
            <v>39.847773832532852</v>
          </cell>
          <cell r="L470">
            <v>53.116726635022104</v>
          </cell>
          <cell r="M470">
            <v>65.6062462096003</v>
          </cell>
          <cell r="N470">
            <v>79.508297740290686</v>
          </cell>
          <cell r="O470">
            <v>82.475369409498157</v>
          </cell>
          <cell r="P470">
            <v>93.675650000815068</v>
          </cell>
          <cell r="Q470">
            <v>104.9428273463343</v>
          </cell>
          <cell r="R470">
            <v>116.09786202285092</v>
          </cell>
          <cell r="S470">
            <v>123.89331804496757</v>
          </cell>
          <cell r="T470">
            <v>133.70437586775174</v>
          </cell>
          <cell r="U470" t="str">
            <v>0</v>
          </cell>
          <cell r="V470">
            <v>108.00598127665111</v>
          </cell>
          <cell r="W470">
            <v>108.00598127665111</v>
          </cell>
        </row>
        <row r="471">
          <cell r="B471" t="str">
            <v>BotswanaWM</v>
          </cell>
          <cell r="C471" t="str">
            <v>WM</v>
          </cell>
          <cell r="D471" t="str">
            <v>Botswana</v>
          </cell>
          <cell r="E471" t="str">
            <v>Compliance, Audit &amp; OR</v>
          </cell>
          <cell r="F471" t="str">
            <v>Mass Mkt &amp; Priority Banking</v>
          </cell>
          <cell r="G471" t="str">
            <v>Trade Products</v>
          </cell>
          <cell r="H471" t="str">
            <v>0</v>
          </cell>
          <cell r="I471" t="str">
            <v>0</v>
          </cell>
          <cell r="J471" t="str">
            <v>0</v>
          </cell>
          <cell r="K471" t="str">
            <v>0</v>
          </cell>
          <cell r="L471" t="str">
            <v>0</v>
          </cell>
          <cell r="M471" t="str">
            <v>0</v>
          </cell>
          <cell r="N471" t="str">
            <v>0</v>
          </cell>
          <cell r="O471" t="str">
            <v>0</v>
          </cell>
          <cell r="P471" t="str">
            <v>0</v>
          </cell>
          <cell r="Q471" t="str">
            <v>0</v>
          </cell>
          <cell r="R471" t="str">
            <v>0</v>
          </cell>
          <cell r="S471" t="str">
            <v>0</v>
          </cell>
          <cell r="T471" t="str">
            <v>0</v>
          </cell>
          <cell r="U471" t="str">
            <v>0</v>
          </cell>
          <cell r="V471" t="str">
            <v>0</v>
          </cell>
          <cell r="W471" t="str">
            <v>0</v>
          </cell>
        </row>
        <row r="472">
          <cell r="B472" t="str">
            <v>BotswanaWM</v>
          </cell>
          <cell r="C472" t="str">
            <v>WM</v>
          </cell>
          <cell r="D472" t="str">
            <v>Botswana</v>
          </cell>
          <cell r="E472" t="str">
            <v>Compliance, Audit &amp; OR</v>
          </cell>
          <cell r="F472" t="str">
            <v>Mass Mkt &amp; Priority Banking</v>
          </cell>
          <cell r="G472" t="str">
            <v>Treasury Products</v>
          </cell>
          <cell r="H472" t="str">
            <v>0</v>
          </cell>
          <cell r="I472" t="str">
            <v>0</v>
          </cell>
          <cell r="J472" t="str">
            <v>0</v>
          </cell>
          <cell r="K472" t="str">
            <v>0</v>
          </cell>
          <cell r="L472" t="str">
            <v>0</v>
          </cell>
          <cell r="M472" t="str">
            <v>0</v>
          </cell>
          <cell r="N472" t="str">
            <v>0</v>
          </cell>
          <cell r="O472" t="str">
            <v>0</v>
          </cell>
          <cell r="P472" t="str">
            <v>0</v>
          </cell>
          <cell r="Q472" t="str">
            <v>0</v>
          </cell>
          <cell r="R472" t="str">
            <v>0</v>
          </cell>
          <cell r="S472" t="str">
            <v>0</v>
          </cell>
          <cell r="T472" t="str">
            <v>0</v>
          </cell>
          <cell r="U472" t="str">
            <v>0</v>
          </cell>
          <cell r="V472">
            <v>0</v>
          </cell>
          <cell r="W472">
            <v>0</v>
          </cell>
        </row>
        <row r="473">
          <cell r="B473" t="str">
            <v>BotswanaWM</v>
          </cell>
          <cell r="C473" t="str">
            <v>WM</v>
          </cell>
          <cell r="D473" t="str">
            <v>Botswana</v>
          </cell>
          <cell r="E473" t="str">
            <v>Compliance, Audit &amp; OR</v>
          </cell>
          <cell r="F473" t="str">
            <v>Mass Mkt &amp; Priority Banking</v>
          </cell>
          <cell r="G473" t="str">
            <v>Investment Services</v>
          </cell>
          <cell r="H473" t="str">
            <v>0</v>
          </cell>
          <cell r="I473" t="str">
            <v>0</v>
          </cell>
          <cell r="J473" t="str">
            <v>0</v>
          </cell>
          <cell r="K473" t="str">
            <v>0</v>
          </cell>
          <cell r="L473" t="str">
            <v>0</v>
          </cell>
          <cell r="M473" t="str">
            <v>0</v>
          </cell>
          <cell r="N473" t="str">
            <v>0</v>
          </cell>
          <cell r="O473" t="str">
            <v>0</v>
          </cell>
          <cell r="P473" t="str">
            <v>0</v>
          </cell>
          <cell r="Q473" t="str">
            <v>0</v>
          </cell>
          <cell r="R473" t="str">
            <v>0</v>
          </cell>
          <cell r="S473" t="str">
            <v>0</v>
          </cell>
          <cell r="T473" t="str">
            <v>0</v>
          </cell>
          <cell r="U473" t="str">
            <v>0</v>
          </cell>
          <cell r="V473" t="str">
            <v>0</v>
          </cell>
          <cell r="W473" t="str">
            <v>0</v>
          </cell>
        </row>
        <row r="474">
          <cell r="B474" t="str">
            <v>BotswanaOthCB</v>
          </cell>
          <cell r="C474" t="str">
            <v>OthCB</v>
          </cell>
          <cell r="D474" t="str">
            <v>Botswana</v>
          </cell>
          <cell r="E474" t="str">
            <v>Compliance, Audit &amp; OR</v>
          </cell>
          <cell r="F474" t="str">
            <v>Mass Mkt &amp; Priority Banking</v>
          </cell>
          <cell r="G474" t="str">
            <v>Other Products</v>
          </cell>
          <cell r="H474" t="str">
            <v>0</v>
          </cell>
          <cell r="I474" t="str">
            <v>0</v>
          </cell>
          <cell r="J474" t="str">
            <v>0</v>
          </cell>
          <cell r="K474" t="str">
            <v>0</v>
          </cell>
          <cell r="L474" t="str">
            <v>0</v>
          </cell>
          <cell r="M474" t="str">
            <v>0</v>
          </cell>
          <cell r="N474" t="str">
            <v>0</v>
          </cell>
          <cell r="O474" t="str">
            <v>0</v>
          </cell>
          <cell r="P474" t="str">
            <v>0</v>
          </cell>
          <cell r="Q474" t="str">
            <v>0</v>
          </cell>
          <cell r="R474" t="str">
            <v>0</v>
          </cell>
          <cell r="S474" t="str">
            <v>0</v>
          </cell>
          <cell r="T474" t="str">
            <v>0</v>
          </cell>
          <cell r="U474" t="str">
            <v>0</v>
          </cell>
          <cell r="V474">
            <v>0</v>
          </cell>
          <cell r="W474">
            <v>0</v>
          </cell>
        </row>
        <row r="475">
          <cell r="B475" t="str">
            <v>BotswanaCROps</v>
          </cell>
          <cell r="C475" t="str">
            <v>CROps</v>
          </cell>
          <cell r="D475" t="str">
            <v>Botswana</v>
          </cell>
          <cell r="E475" t="str">
            <v>Compliance, Audit &amp; OR</v>
          </cell>
          <cell r="F475" t="str">
            <v>Customer - Wholesale</v>
          </cell>
          <cell r="G475" t="str">
            <v>Corporate and Inst Lending</v>
          </cell>
          <cell r="H475">
            <v>38.018171659178876</v>
          </cell>
          <cell r="I475">
            <v>8.7854989682615408</v>
          </cell>
          <cell r="J475">
            <v>17.619580584455178</v>
          </cell>
          <cell r="K475">
            <v>25.040056869598352</v>
          </cell>
          <cell r="L475">
            <v>33.37817873640622</v>
          </cell>
          <cell r="M475">
            <v>41.226506680959659</v>
          </cell>
          <cell r="N475">
            <v>49.962446076913551</v>
          </cell>
          <cell r="O475">
            <v>51.826928922247426</v>
          </cell>
          <cell r="P475">
            <v>58.865111786491113</v>
          </cell>
          <cell r="Q475">
            <v>65.945331450073851</v>
          </cell>
          <cell r="R475">
            <v>72.955082574019841</v>
          </cell>
          <cell r="S475">
            <v>77.85367428203871</v>
          </cell>
          <cell r="T475">
            <v>84.018881747565686</v>
          </cell>
          <cell r="U475" t="str">
            <v>0</v>
          </cell>
          <cell r="V475">
            <v>67.877063145324669</v>
          </cell>
          <cell r="W475">
            <v>67.877063145324669</v>
          </cell>
        </row>
        <row r="476">
          <cell r="B476" t="str">
            <v>BotswanaCash</v>
          </cell>
          <cell r="C476" t="str">
            <v>Cash</v>
          </cell>
          <cell r="D476" t="str">
            <v>Botswana</v>
          </cell>
          <cell r="E476" t="str">
            <v>Compliance, Audit &amp; OR</v>
          </cell>
          <cell r="F476" t="str">
            <v>Customer - Wholesale</v>
          </cell>
          <cell r="G476" t="str">
            <v>Cash Management and Payments</v>
          </cell>
          <cell r="H476">
            <v>106.87227050598707</v>
          </cell>
          <cell r="I476">
            <v>10.381268199375082</v>
          </cell>
          <cell r="J476">
            <v>20.819943439584243</v>
          </cell>
          <cell r="K476">
            <v>29.58825071063012</v>
          </cell>
          <cell r="L476">
            <v>39.440881698478776</v>
          </cell>
          <cell r="M476">
            <v>48.714754201725178</v>
          </cell>
          <cell r="N476">
            <v>59.037460990549746</v>
          </cell>
          <cell r="O476">
            <v>61.240602387580218</v>
          </cell>
          <cell r="P476">
            <v>69.557177714025855</v>
          </cell>
          <cell r="Q476">
            <v>77.923425266233721</v>
          </cell>
          <cell r="R476">
            <v>86.206404604281957</v>
          </cell>
          <cell r="S476">
            <v>91.994760451103133</v>
          </cell>
          <cell r="T476">
            <v>99.279795989282505</v>
          </cell>
          <cell r="U476" t="str">
            <v>0</v>
          </cell>
          <cell r="V476">
            <v>80.206030346372359</v>
          </cell>
          <cell r="W476">
            <v>80.206030346372359</v>
          </cell>
        </row>
        <row r="477">
          <cell r="B477" t="str">
            <v>BotswanaTrade</v>
          </cell>
          <cell r="C477" t="str">
            <v>Trade</v>
          </cell>
          <cell r="D477" t="str">
            <v>Botswana</v>
          </cell>
          <cell r="E477" t="str">
            <v>Compliance, Audit &amp; OR</v>
          </cell>
          <cell r="F477" t="str">
            <v>Customer - Wholesale</v>
          </cell>
          <cell r="G477" t="str">
            <v>Trade Finance</v>
          </cell>
          <cell r="H477">
            <v>1.4731942694877981E-3</v>
          </cell>
          <cell r="I477" t="str">
            <v>0</v>
          </cell>
          <cell r="J477" t="str">
            <v>0</v>
          </cell>
          <cell r="K477" t="str">
            <v>0</v>
          </cell>
          <cell r="L477" t="str">
            <v>0</v>
          </cell>
          <cell r="M477" t="str">
            <v>0</v>
          </cell>
          <cell r="N477" t="str">
            <v>0</v>
          </cell>
          <cell r="O477" t="str">
            <v>0</v>
          </cell>
          <cell r="P477" t="str">
            <v>0</v>
          </cell>
          <cell r="Q477" t="str">
            <v>0</v>
          </cell>
          <cell r="R477" t="str">
            <v>0</v>
          </cell>
          <cell r="S477" t="str">
            <v>0</v>
          </cell>
          <cell r="T477" t="str">
            <v>0</v>
          </cell>
          <cell r="U477" t="str">
            <v>0</v>
          </cell>
          <cell r="V477">
            <v>0</v>
          </cell>
          <cell r="W477">
            <v>0</v>
          </cell>
        </row>
        <row r="478">
          <cell r="B478" t="str">
            <v>BotswanaTrade</v>
          </cell>
          <cell r="C478" t="str">
            <v>Trade</v>
          </cell>
          <cell r="D478" t="str">
            <v>Botswana</v>
          </cell>
          <cell r="E478" t="str">
            <v>Compliance, Audit &amp; OR</v>
          </cell>
          <cell r="F478" t="str">
            <v>Customer - Wholesale</v>
          </cell>
          <cell r="G478" t="str">
            <v>Trade Contingents</v>
          </cell>
          <cell r="H478" t="str">
            <v>0</v>
          </cell>
          <cell r="I478" t="str">
            <v>0</v>
          </cell>
          <cell r="J478" t="str">
            <v>0</v>
          </cell>
          <cell r="K478" t="str">
            <v>0</v>
          </cell>
          <cell r="L478" t="str">
            <v>0</v>
          </cell>
          <cell r="M478" t="str">
            <v>0</v>
          </cell>
          <cell r="N478" t="str">
            <v>0</v>
          </cell>
          <cell r="O478" t="str">
            <v>0</v>
          </cell>
          <cell r="P478" t="str">
            <v>0</v>
          </cell>
          <cell r="Q478" t="str">
            <v>0</v>
          </cell>
          <cell r="R478" t="str">
            <v>0</v>
          </cell>
          <cell r="S478" t="str">
            <v>0</v>
          </cell>
          <cell r="T478" t="str">
            <v>0</v>
          </cell>
          <cell r="U478" t="str">
            <v>0</v>
          </cell>
          <cell r="V478">
            <v>0</v>
          </cell>
          <cell r="W478">
            <v>0</v>
          </cell>
        </row>
        <row r="479">
          <cell r="B479" t="str">
            <v>BotswanaTrade</v>
          </cell>
          <cell r="C479" t="str">
            <v>Trade</v>
          </cell>
          <cell r="D479" t="str">
            <v>Botswana</v>
          </cell>
          <cell r="E479" t="str">
            <v>Compliance, Audit &amp; OR</v>
          </cell>
          <cell r="F479" t="str">
            <v>Customer - Wholesale</v>
          </cell>
          <cell r="G479" t="str">
            <v>Trade Transactional</v>
          </cell>
          <cell r="H479" t="str">
            <v>0</v>
          </cell>
          <cell r="I479" t="str">
            <v>0</v>
          </cell>
          <cell r="J479" t="str">
            <v>0</v>
          </cell>
          <cell r="K479" t="str">
            <v>0</v>
          </cell>
          <cell r="L479" t="str">
            <v>0</v>
          </cell>
          <cell r="M479" t="str">
            <v>0</v>
          </cell>
          <cell r="N479" t="str">
            <v>0</v>
          </cell>
          <cell r="O479" t="str">
            <v>0</v>
          </cell>
          <cell r="P479" t="str">
            <v>0</v>
          </cell>
          <cell r="Q479" t="str">
            <v>0</v>
          </cell>
          <cell r="R479" t="str">
            <v>0</v>
          </cell>
          <cell r="S479" t="str">
            <v>0</v>
          </cell>
          <cell r="T479" t="str">
            <v>0</v>
          </cell>
          <cell r="U479" t="str">
            <v>0</v>
          </cell>
          <cell r="V479">
            <v>0</v>
          </cell>
          <cell r="W479">
            <v>0</v>
          </cell>
        </row>
        <row r="480">
          <cell r="B480" t="str">
            <v>BotswanaTrade</v>
          </cell>
          <cell r="C480" t="str">
            <v>Trade</v>
          </cell>
          <cell r="D480" t="str">
            <v>Botswana</v>
          </cell>
          <cell r="E480" t="str">
            <v>Compliance, Audit &amp; OR</v>
          </cell>
          <cell r="F480" t="str">
            <v>Customer - Wholesale</v>
          </cell>
          <cell r="G480" t="str">
            <v>Trade Other</v>
          </cell>
          <cell r="H480" t="str">
            <v>0</v>
          </cell>
          <cell r="I480" t="str">
            <v>0</v>
          </cell>
          <cell r="J480" t="str">
            <v>0</v>
          </cell>
          <cell r="K480" t="str">
            <v>0</v>
          </cell>
          <cell r="L480" t="str">
            <v>0</v>
          </cell>
          <cell r="M480" t="str">
            <v>0</v>
          </cell>
          <cell r="N480" t="str">
            <v>0</v>
          </cell>
          <cell r="O480" t="str">
            <v>0</v>
          </cell>
          <cell r="P480" t="str">
            <v>0</v>
          </cell>
          <cell r="Q480" t="str">
            <v>0</v>
          </cell>
          <cell r="R480" t="str">
            <v>0</v>
          </cell>
          <cell r="S480" t="str">
            <v>0</v>
          </cell>
          <cell r="T480" t="str">
            <v>0</v>
          </cell>
          <cell r="U480" t="str">
            <v>0</v>
          </cell>
          <cell r="V480">
            <v>0</v>
          </cell>
          <cell r="W480">
            <v>0</v>
          </cell>
        </row>
        <row r="481">
          <cell r="B481" t="str">
            <v>BotswanaFX/MM</v>
          </cell>
          <cell r="C481" t="str">
            <v>FX/MM</v>
          </cell>
          <cell r="D481" t="str">
            <v>Botswana</v>
          </cell>
          <cell r="E481" t="str">
            <v>Compliance, Audit &amp; OR</v>
          </cell>
          <cell r="F481" t="str">
            <v>Customer - Wholesale</v>
          </cell>
          <cell r="G481" t="str">
            <v>FX Sales</v>
          </cell>
          <cell r="H481" t="str">
            <v>0</v>
          </cell>
          <cell r="I481" t="str">
            <v>0</v>
          </cell>
          <cell r="J481" t="str">
            <v>0</v>
          </cell>
          <cell r="K481" t="str">
            <v>0</v>
          </cell>
          <cell r="L481" t="str">
            <v>0</v>
          </cell>
          <cell r="M481" t="str">
            <v>0</v>
          </cell>
          <cell r="N481" t="str">
            <v>0</v>
          </cell>
          <cell r="O481" t="str">
            <v>0</v>
          </cell>
          <cell r="P481" t="str">
            <v>0</v>
          </cell>
          <cell r="Q481" t="str">
            <v>0</v>
          </cell>
          <cell r="R481" t="str">
            <v>0</v>
          </cell>
          <cell r="S481" t="str">
            <v>0</v>
          </cell>
          <cell r="T481" t="str">
            <v>0</v>
          </cell>
          <cell r="U481" t="str">
            <v>0</v>
          </cell>
          <cell r="V481">
            <v>0</v>
          </cell>
          <cell r="W481">
            <v>0</v>
          </cell>
        </row>
        <row r="482">
          <cell r="B482" t="str">
            <v>BotswanaFX/MM</v>
          </cell>
          <cell r="C482" t="str">
            <v>FX/MM</v>
          </cell>
          <cell r="D482" t="str">
            <v>Botswana</v>
          </cell>
          <cell r="E482" t="str">
            <v>Compliance, Audit &amp; OR</v>
          </cell>
          <cell r="F482" t="str">
            <v>Customer - Wholesale</v>
          </cell>
          <cell r="G482" t="str">
            <v>FX Trading</v>
          </cell>
          <cell r="H482" t="str">
            <v>0</v>
          </cell>
          <cell r="I482" t="str">
            <v>0</v>
          </cell>
          <cell r="J482" t="str">
            <v>0</v>
          </cell>
          <cell r="K482" t="str">
            <v>0</v>
          </cell>
          <cell r="L482" t="str">
            <v>0</v>
          </cell>
          <cell r="M482" t="str">
            <v>0</v>
          </cell>
          <cell r="N482" t="str">
            <v>0</v>
          </cell>
          <cell r="O482" t="str">
            <v>0</v>
          </cell>
          <cell r="P482" t="str">
            <v>0</v>
          </cell>
          <cell r="Q482" t="str">
            <v>0</v>
          </cell>
          <cell r="R482" t="str">
            <v>0</v>
          </cell>
          <cell r="S482" t="str">
            <v>0</v>
          </cell>
          <cell r="T482" t="str">
            <v>0</v>
          </cell>
          <cell r="U482" t="str">
            <v>0</v>
          </cell>
          <cell r="V482">
            <v>0</v>
          </cell>
          <cell r="W482">
            <v>0</v>
          </cell>
        </row>
        <row r="483">
          <cell r="B483" t="str">
            <v>BotswanaFI</v>
          </cell>
          <cell r="C483" t="str">
            <v>FI</v>
          </cell>
          <cell r="D483" t="str">
            <v>Botswana</v>
          </cell>
          <cell r="E483" t="str">
            <v>Compliance, Audit &amp; OR</v>
          </cell>
          <cell r="F483" t="str">
            <v>Customer - Wholesale</v>
          </cell>
          <cell r="G483" t="str">
            <v>Fixed Income</v>
          </cell>
          <cell r="H483" t="str">
            <v>0</v>
          </cell>
          <cell r="I483" t="str">
            <v>0</v>
          </cell>
          <cell r="J483" t="str">
            <v>0</v>
          </cell>
          <cell r="K483" t="str">
            <v>0</v>
          </cell>
          <cell r="L483" t="str">
            <v>0</v>
          </cell>
          <cell r="M483" t="str">
            <v>0</v>
          </cell>
          <cell r="N483" t="str">
            <v>0</v>
          </cell>
          <cell r="O483" t="str">
            <v>0</v>
          </cell>
          <cell r="P483" t="str">
            <v>0</v>
          </cell>
          <cell r="Q483" t="str">
            <v>0</v>
          </cell>
          <cell r="R483" t="str">
            <v>0</v>
          </cell>
          <cell r="S483" t="str">
            <v>0</v>
          </cell>
          <cell r="T483" t="str">
            <v>0</v>
          </cell>
          <cell r="U483" t="str">
            <v>0</v>
          </cell>
          <cell r="V483">
            <v>0</v>
          </cell>
          <cell r="W483">
            <v>0</v>
          </cell>
        </row>
        <row r="484">
          <cell r="B484" t="str">
            <v>BotswanaFX/MM</v>
          </cell>
          <cell r="C484" t="str">
            <v>FX/MM</v>
          </cell>
          <cell r="D484" t="str">
            <v>Botswana</v>
          </cell>
          <cell r="E484" t="str">
            <v>Compliance, Audit &amp; OR</v>
          </cell>
          <cell r="F484" t="str">
            <v>Customer - Wholesale</v>
          </cell>
          <cell r="G484" t="str">
            <v>ALM</v>
          </cell>
          <cell r="H484" t="str">
            <v>0</v>
          </cell>
          <cell r="I484" t="str">
            <v>0</v>
          </cell>
          <cell r="J484" t="str">
            <v>0</v>
          </cell>
          <cell r="K484" t="str">
            <v>0</v>
          </cell>
          <cell r="L484" t="str">
            <v>0</v>
          </cell>
          <cell r="M484" t="str">
            <v>0</v>
          </cell>
          <cell r="N484" t="str">
            <v>0</v>
          </cell>
          <cell r="O484" t="str">
            <v>0</v>
          </cell>
          <cell r="P484" t="str">
            <v>0</v>
          </cell>
          <cell r="Q484" t="str">
            <v>0</v>
          </cell>
          <cell r="R484" t="str">
            <v>0</v>
          </cell>
          <cell r="S484" t="str">
            <v>0</v>
          </cell>
          <cell r="T484" t="str">
            <v>0</v>
          </cell>
          <cell r="U484" t="str">
            <v>0</v>
          </cell>
          <cell r="V484">
            <v>0</v>
          </cell>
          <cell r="W484">
            <v>0</v>
          </cell>
        </row>
        <row r="485">
          <cell r="B485" t="str">
            <v>BotswanaSEF</v>
          </cell>
          <cell r="C485" t="str">
            <v>SEF</v>
          </cell>
          <cell r="D485" t="str">
            <v>Botswana</v>
          </cell>
          <cell r="E485" t="str">
            <v>Compliance, Audit &amp; OR</v>
          </cell>
          <cell r="F485" t="str">
            <v>Customer - Wholesale</v>
          </cell>
          <cell r="G485" t="str">
            <v>Structured Trade</v>
          </cell>
          <cell r="H485" t="str">
            <v>0</v>
          </cell>
          <cell r="I485" t="str">
            <v>0</v>
          </cell>
          <cell r="J485" t="str">
            <v>0</v>
          </cell>
          <cell r="K485" t="str">
            <v>0</v>
          </cell>
          <cell r="L485" t="str">
            <v>0</v>
          </cell>
          <cell r="M485" t="str">
            <v>0</v>
          </cell>
          <cell r="N485" t="str">
            <v>0</v>
          </cell>
          <cell r="O485" t="str">
            <v>0</v>
          </cell>
          <cell r="P485" t="str">
            <v>0</v>
          </cell>
          <cell r="Q485" t="str">
            <v>0</v>
          </cell>
          <cell r="R485" t="str">
            <v>0</v>
          </cell>
          <cell r="S485" t="str">
            <v>0</v>
          </cell>
          <cell r="T485" t="str">
            <v>0</v>
          </cell>
          <cell r="U485" t="str">
            <v>0</v>
          </cell>
          <cell r="V485">
            <v>0</v>
          </cell>
          <cell r="W485">
            <v>0</v>
          </cell>
        </row>
        <row r="486">
          <cell r="B486" t="str">
            <v>BotswanaSME</v>
          </cell>
          <cell r="C486" t="str">
            <v>SME</v>
          </cell>
          <cell r="D486" t="str">
            <v>Botswana</v>
          </cell>
          <cell r="E486" t="str">
            <v>Compliance, Audit &amp; OR</v>
          </cell>
          <cell r="F486" t="str">
            <v>SME</v>
          </cell>
          <cell r="G486" t="str">
            <v>Product</v>
          </cell>
          <cell r="H486">
            <v>93.56514150030128</v>
          </cell>
          <cell r="I486">
            <v>14.645565374425853</v>
          </cell>
          <cell r="J486">
            <v>29.372117745106227</v>
          </cell>
          <cell r="K486">
            <v>41.742178681990453</v>
          </cell>
          <cell r="L486">
            <v>55.641961083773829</v>
          </cell>
          <cell r="M486">
            <v>68.725229360812747</v>
          </cell>
          <cell r="N486">
            <v>83.288186727021738</v>
          </cell>
          <cell r="O486">
            <v>86.396307794255037</v>
          </cell>
          <cell r="P486">
            <v>98.129071124568526</v>
          </cell>
          <cell r="Q486">
            <v>109.93191072674614</v>
          </cell>
          <cell r="R486">
            <v>121.61727734914091</v>
          </cell>
          <cell r="S486">
            <v>129.78330290408499</v>
          </cell>
          <cell r="T486">
            <v>140.06080853472122</v>
          </cell>
          <cell r="U486" t="str">
            <v>0</v>
          </cell>
          <cell r="V486">
            <v>113.1512473434875</v>
          </cell>
          <cell r="W486">
            <v>113.1512473434875</v>
          </cell>
        </row>
        <row r="487">
          <cell r="B487" t="str">
            <v>BotswanaTotal</v>
          </cell>
          <cell r="C487" t="str">
            <v>Total</v>
          </cell>
          <cell r="D487" t="str">
            <v>Botswana</v>
          </cell>
          <cell r="E487" t="str">
            <v>Compliance, Audit &amp; OR</v>
          </cell>
          <cell r="F487" t="str">
            <v>Customer</v>
          </cell>
          <cell r="G487" t="str">
            <v>Product</v>
          </cell>
          <cell r="H487">
            <v>529.44631137153124</v>
          </cell>
          <cell r="I487">
            <v>51.134228998670018</v>
          </cell>
          <cell r="J487">
            <v>102.55123673614622</v>
          </cell>
          <cell r="K487">
            <v>145.74060107401618</v>
          </cell>
          <cell r="L487">
            <v>194.27096345572659</v>
          </cell>
          <cell r="M487">
            <v>239.95056018686626</v>
          </cell>
          <cell r="N487">
            <v>290.79634887378211</v>
          </cell>
          <cell r="O487">
            <v>301.64822365471503</v>
          </cell>
          <cell r="P487">
            <v>342.6125024798589</v>
          </cell>
          <cell r="Q487">
            <v>383.8215053279489</v>
          </cell>
          <cell r="R487">
            <v>424.62032005706237</v>
          </cell>
          <cell r="S487">
            <v>453.13161100538485</v>
          </cell>
          <cell r="T487">
            <v>489.01495398751933</v>
          </cell>
          <cell r="U487" t="str">
            <v>0</v>
          </cell>
          <cell r="V487">
            <v>395.04000876736859</v>
          </cell>
          <cell r="W487">
            <v>395.04000876736859</v>
          </cell>
        </row>
        <row r="488">
          <cell r="B488" t="str">
            <v>BotswanaCCPL</v>
          </cell>
          <cell r="C488" t="str">
            <v>CCPL</v>
          </cell>
          <cell r="D488" t="str">
            <v>Botswana</v>
          </cell>
          <cell r="E488" t="str">
            <v>Central Cash</v>
          </cell>
          <cell r="F488" t="str">
            <v>Mass Mkt &amp; Priority Banking</v>
          </cell>
          <cell r="G488" t="str">
            <v>Unsecured Lending</v>
          </cell>
          <cell r="H488" t="str">
            <v>0</v>
          </cell>
          <cell r="I488" t="str">
            <v>0</v>
          </cell>
          <cell r="J488" t="str">
            <v>0</v>
          </cell>
          <cell r="K488" t="str">
            <v>0</v>
          </cell>
          <cell r="L488" t="str">
            <v>0</v>
          </cell>
          <cell r="M488" t="str">
            <v>0</v>
          </cell>
          <cell r="N488" t="str">
            <v>0</v>
          </cell>
          <cell r="O488" t="str">
            <v>0</v>
          </cell>
          <cell r="P488" t="str">
            <v>0</v>
          </cell>
          <cell r="Q488" t="str">
            <v>0</v>
          </cell>
          <cell r="R488" t="str">
            <v>0</v>
          </cell>
          <cell r="S488" t="str">
            <v>0</v>
          </cell>
          <cell r="T488" t="str">
            <v>0</v>
          </cell>
          <cell r="U488" t="str">
            <v>0</v>
          </cell>
          <cell r="V488" t="str">
            <v>0</v>
          </cell>
          <cell r="W488" t="str">
            <v>0</v>
          </cell>
        </row>
        <row r="489">
          <cell r="B489" t="str">
            <v>BotswanaM &amp; AL</v>
          </cell>
          <cell r="C489" t="str">
            <v>M &amp; AL</v>
          </cell>
          <cell r="D489" t="str">
            <v>Botswana</v>
          </cell>
          <cell r="E489" t="str">
            <v>Central Cash</v>
          </cell>
          <cell r="F489" t="str">
            <v>Mass Mkt &amp; Priority Banking</v>
          </cell>
          <cell r="G489" t="str">
            <v>Secured Lending</v>
          </cell>
          <cell r="H489" t="str">
            <v>0</v>
          </cell>
          <cell r="I489" t="str">
            <v>0</v>
          </cell>
          <cell r="J489" t="str">
            <v>0</v>
          </cell>
          <cell r="K489" t="str">
            <v>0</v>
          </cell>
          <cell r="L489" t="str">
            <v>0</v>
          </cell>
          <cell r="M489" t="str">
            <v>0</v>
          </cell>
          <cell r="N489" t="str">
            <v>0</v>
          </cell>
          <cell r="O489" t="str">
            <v>0</v>
          </cell>
          <cell r="P489" t="str">
            <v>0</v>
          </cell>
          <cell r="Q489" t="str">
            <v>0</v>
          </cell>
          <cell r="R489" t="str">
            <v>0</v>
          </cell>
          <cell r="S489" t="str">
            <v>0</v>
          </cell>
          <cell r="T489" t="str">
            <v>0</v>
          </cell>
          <cell r="U489" t="str">
            <v>0</v>
          </cell>
          <cell r="V489" t="str">
            <v>0</v>
          </cell>
          <cell r="W489" t="str">
            <v>0</v>
          </cell>
        </row>
        <row r="490">
          <cell r="B490" t="str">
            <v>BotswanaWM</v>
          </cell>
          <cell r="C490" t="str">
            <v>WM</v>
          </cell>
          <cell r="D490" t="str">
            <v>Botswana</v>
          </cell>
          <cell r="E490" t="str">
            <v>Central Cash</v>
          </cell>
          <cell r="F490" t="str">
            <v>Mass Mkt &amp; Priority Banking</v>
          </cell>
          <cell r="G490" t="str">
            <v>Account Management Services</v>
          </cell>
          <cell r="H490" t="str">
            <v>0</v>
          </cell>
          <cell r="I490" t="str">
            <v>0</v>
          </cell>
          <cell r="J490" t="str">
            <v>0</v>
          </cell>
          <cell r="K490" t="str">
            <v>0</v>
          </cell>
          <cell r="L490" t="str">
            <v>0</v>
          </cell>
          <cell r="M490" t="str">
            <v>0</v>
          </cell>
          <cell r="N490" t="str">
            <v>0</v>
          </cell>
          <cell r="O490" t="str">
            <v>0</v>
          </cell>
          <cell r="P490" t="str">
            <v>0</v>
          </cell>
          <cell r="Q490" t="str">
            <v>0</v>
          </cell>
          <cell r="R490" t="str">
            <v>0</v>
          </cell>
          <cell r="S490" t="str">
            <v>0</v>
          </cell>
          <cell r="T490" t="str">
            <v>0</v>
          </cell>
          <cell r="U490" t="str">
            <v>0</v>
          </cell>
          <cell r="V490" t="str">
            <v>0</v>
          </cell>
          <cell r="W490" t="str">
            <v>0</v>
          </cell>
        </row>
        <row r="491">
          <cell r="B491" t="str">
            <v>BotswanaWM</v>
          </cell>
          <cell r="C491" t="str">
            <v>WM</v>
          </cell>
          <cell r="D491" t="str">
            <v>Botswana</v>
          </cell>
          <cell r="E491" t="str">
            <v>Central Cash</v>
          </cell>
          <cell r="F491" t="str">
            <v>Mass Mkt &amp; Priority Banking</v>
          </cell>
          <cell r="G491" t="str">
            <v>Trade Products</v>
          </cell>
          <cell r="H491" t="str">
            <v>0</v>
          </cell>
          <cell r="I491" t="str">
            <v>0</v>
          </cell>
          <cell r="J491" t="str">
            <v>0</v>
          </cell>
          <cell r="K491" t="str">
            <v>0</v>
          </cell>
          <cell r="L491" t="str">
            <v>0</v>
          </cell>
          <cell r="M491" t="str">
            <v>0</v>
          </cell>
          <cell r="N491" t="str">
            <v>0</v>
          </cell>
          <cell r="O491" t="str">
            <v>0</v>
          </cell>
          <cell r="P491" t="str">
            <v>0</v>
          </cell>
          <cell r="Q491" t="str">
            <v>0</v>
          </cell>
          <cell r="R491" t="str">
            <v>0</v>
          </cell>
          <cell r="S491" t="str">
            <v>0</v>
          </cell>
          <cell r="T491" t="str">
            <v>0</v>
          </cell>
          <cell r="U491" t="str">
            <v>0</v>
          </cell>
          <cell r="V491" t="str">
            <v>0</v>
          </cell>
          <cell r="W491" t="str">
            <v>0</v>
          </cell>
        </row>
        <row r="492">
          <cell r="B492" t="str">
            <v>BotswanaWM</v>
          </cell>
          <cell r="C492" t="str">
            <v>WM</v>
          </cell>
          <cell r="D492" t="str">
            <v>Botswana</v>
          </cell>
          <cell r="E492" t="str">
            <v>Central Cash</v>
          </cell>
          <cell r="F492" t="str">
            <v>Mass Mkt &amp; Priority Banking</v>
          </cell>
          <cell r="G492" t="str">
            <v>Treasury Products</v>
          </cell>
          <cell r="H492" t="str">
            <v>0</v>
          </cell>
          <cell r="I492" t="str">
            <v>0</v>
          </cell>
          <cell r="J492" t="str">
            <v>0</v>
          </cell>
          <cell r="K492" t="str">
            <v>0</v>
          </cell>
          <cell r="L492" t="str">
            <v>0</v>
          </cell>
          <cell r="M492" t="str">
            <v>0</v>
          </cell>
          <cell r="N492" t="str">
            <v>0</v>
          </cell>
          <cell r="O492" t="str">
            <v>0</v>
          </cell>
          <cell r="P492" t="str">
            <v>0</v>
          </cell>
          <cell r="Q492" t="str">
            <v>0</v>
          </cell>
          <cell r="R492" t="str">
            <v>0</v>
          </cell>
          <cell r="S492" t="str">
            <v>0</v>
          </cell>
          <cell r="T492" t="str">
            <v>0</v>
          </cell>
          <cell r="U492" t="str">
            <v>0</v>
          </cell>
          <cell r="V492" t="str">
            <v>0</v>
          </cell>
          <cell r="W492" t="str">
            <v>0</v>
          </cell>
        </row>
        <row r="493">
          <cell r="B493" t="str">
            <v>BotswanaWM</v>
          </cell>
          <cell r="C493" t="str">
            <v>WM</v>
          </cell>
          <cell r="D493" t="str">
            <v>Botswana</v>
          </cell>
          <cell r="E493" t="str">
            <v>Central Cash</v>
          </cell>
          <cell r="F493" t="str">
            <v>Mass Mkt &amp; Priority Banking</v>
          </cell>
          <cell r="G493" t="str">
            <v>Investment Services</v>
          </cell>
          <cell r="H493" t="str">
            <v>0</v>
          </cell>
          <cell r="I493" t="str">
            <v>0</v>
          </cell>
          <cell r="J493" t="str">
            <v>0</v>
          </cell>
          <cell r="K493" t="str">
            <v>0</v>
          </cell>
          <cell r="L493" t="str">
            <v>0</v>
          </cell>
          <cell r="M493" t="str">
            <v>0</v>
          </cell>
          <cell r="N493" t="str">
            <v>0</v>
          </cell>
          <cell r="O493" t="str">
            <v>0</v>
          </cell>
          <cell r="P493" t="str">
            <v>0</v>
          </cell>
          <cell r="Q493" t="str">
            <v>0</v>
          </cell>
          <cell r="R493" t="str">
            <v>0</v>
          </cell>
          <cell r="S493" t="str">
            <v>0</v>
          </cell>
          <cell r="T493" t="str">
            <v>0</v>
          </cell>
          <cell r="U493" t="str">
            <v>0</v>
          </cell>
          <cell r="V493" t="str">
            <v>0</v>
          </cell>
          <cell r="W493" t="str">
            <v>0</v>
          </cell>
        </row>
        <row r="494">
          <cell r="B494" t="str">
            <v>BotswanaOthCB</v>
          </cell>
          <cell r="C494" t="str">
            <v>OthCB</v>
          </cell>
          <cell r="D494" t="str">
            <v>Botswana</v>
          </cell>
          <cell r="E494" t="str">
            <v>Central Cash</v>
          </cell>
          <cell r="F494" t="str">
            <v>Mass Mkt &amp; Priority Banking</v>
          </cell>
          <cell r="G494" t="str">
            <v>Other Products</v>
          </cell>
          <cell r="H494" t="str">
            <v>0</v>
          </cell>
          <cell r="I494" t="str">
            <v>0</v>
          </cell>
          <cell r="J494" t="str">
            <v>0</v>
          </cell>
          <cell r="K494" t="str">
            <v>0</v>
          </cell>
          <cell r="L494" t="str">
            <v>0</v>
          </cell>
          <cell r="M494" t="str">
            <v>0</v>
          </cell>
          <cell r="N494" t="str">
            <v>0</v>
          </cell>
          <cell r="O494" t="str">
            <v>0</v>
          </cell>
          <cell r="P494" t="str">
            <v>0</v>
          </cell>
          <cell r="Q494" t="str">
            <v>0</v>
          </cell>
          <cell r="R494" t="str">
            <v>0</v>
          </cell>
          <cell r="S494" t="str">
            <v>0</v>
          </cell>
          <cell r="T494" t="str">
            <v>0</v>
          </cell>
          <cell r="U494" t="str">
            <v>0</v>
          </cell>
          <cell r="V494" t="str">
            <v>0</v>
          </cell>
          <cell r="W494" t="str">
            <v>0</v>
          </cell>
        </row>
        <row r="495">
          <cell r="B495" t="str">
            <v>BotswanaCROps</v>
          </cell>
          <cell r="C495" t="str">
            <v>CROps</v>
          </cell>
          <cell r="D495" t="str">
            <v>Botswana</v>
          </cell>
          <cell r="E495" t="str">
            <v>Central Cash</v>
          </cell>
          <cell r="F495" t="str">
            <v>Customer - Wholesale</v>
          </cell>
          <cell r="G495" t="str">
            <v>Corporate and Inst Lending</v>
          </cell>
          <cell r="H495" t="str">
            <v>0</v>
          </cell>
          <cell r="I495" t="str">
            <v>0</v>
          </cell>
          <cell r="J495" t="str">
            <v>0</v>
          </cell>
          <cell r="K495" t="str">
            <v>0</v>
          </cell>
          <cell r="L495" t="str">
            <v>0</v>
          </cell>
          <cell r="M495" t="str">
            <v>0</v>
          </cell>
          <cell r="N495" t="str">
            <v>0</v>
          </cell>
          <cell r="O495" t="str">
            <v>0</v>
          </cell>
          <cell r="P495" t="str">
            <v>0</v>
          </cell>
          <cell r="Q495" t="str">
            <v>0</v>
          </cell>
          <cell r="R495" t="str">
            <v>0</v>
          </cell>
          <cell r="S495" t="str">
            <v>0</v>
          </cell>
          <cell r="T495" t="str">
            <v>0</v>
          </cell>
          <cell r="U495" t="str">
            <v>0</v>
          </cell>
          <cell r="V495" t="str">
            <v>0</v>
          </cell>
          <cell r="W495" t="str">
            <v>0</v>
          </cell>
        </row>
        <row r="496">
          <cell r="B496" t="str">
            <v>BotswanaCash</v>
          </cell>
          <cell r="C496" t="str">
            <v>Cash</v>
          </cell>
          <cell r="D496" t="str">
            <v>Botswana</v>
          </cell>
          <cell r="E496" t="str">
            <v>Central Cash</v>
          </cell>
          <cell r="F496" t="str">
            <v>Customer - Wholesale</v>
          </cell>
          <cell r="G496" t="str">
            <v>Cash Management and Payments</v>
          </cell>
          <cell r="H496" t="str">
            <v>0</v>
          </cell>
          <cell r="I496" t="str">
            <v>0</v>
          </cell>
          <cell r="J496" t="str">
            <v>0</v>
          </cell>
          <cell r="K496" t="str">
            <v>0</v>
          </cell>
          <cell r="L496" t="str">
            <v>0</v>
          </cell>
          <cell r="M496" t="str">
            <v>0</v>
          </cell>
          <cell r="N496" t="str">
            <v>0</v>
          </cell>
          <cell r="O496" t="str">
            <v>0</v>
          </cell>
          <cell r="P496" t="str">
            <v>0</v>
          </cell>
          <cell r="Q496" t="str">
            <v>0</v>
          </cell>
          <cell r="R496" t="str">
            <v>0</v>
          </cell>
          <cell r="S496" t="str">
            <v>0</v>
          </cell>
          <cell r="T496" t="str">
            <v>0</v>
          </cell>
          <cell r="U496" t="str">
            <v>0</v>
          </cell>
          <cell r="V496" t="str">
            <v>0</v>
          </cell>
          <cell r="W496" t="str">
            <v>0</v>
          </cell>
        </row>
        <row r="497">
          <cell r="B497" t="str">
            <v>BotswanaTrade</v>
          </cell>
          <cell r="C497" t="str">
            <v>Trade</v>
          </cell>
          <cell r="D497" t="str">
            <v>Botswana</v>
          </cell>
          <cell r="E497" t="str">
            <v>Central Cash</v>
          </cell>
          <cell r="F497" t="str">
            <v>Customer - Wholesale</v>
          </cell>
          <cell r="G497" t="str">
            <v>Trade Finance</v>
          </cell>
          <cell r="H497" t="str">
            <v>0</v>
          </cell>
          <cell r="I497" t="str">
            <v>0</v>
          </cell>
          <cell r="J497" t="str">
            <v>0</v>
          </cell>
          <cell r="K497" t="str">
            <v>0</v>
          </cell>
          <cell r="L497" t="str">
            <v>0</v>
          </cell>
          <cell r="M497" t="str">
            <v>0</v>
          </cell>
          <cell r="N497" t="str">
            <v>0</v>
          </cell>
          <cell r="O497" t="str">
            <v>0</v>
          </cell>
          <cell r="P497" t="str">
            <v>0</v>
          </cell>
          <cell r="Q497" t="str">
            <v>0</v>
          </cell>
          <cell r="R497" t="str">
            <v>0</v>
          </cell>
          <cell r="S497" t="str">
            <v>0</v>
          </cell>
          <cell r="T497" t="str">
            <v>0</v>
          </cell>
          <cell r="U497" t="str">
            <v>0</v>
          </cell>
          <cell r="V497" t="str">
            <v>0</v>
          </cell>
          <cell r="W497" t="str">
            <v>0</v>
          </cell>
        </row>
        <row r="498">
          <cell r="B498" t="str">
            <v>BotswanaTrade</v>
          </cell>
          <cell r="C498" t="str">
            <v>Trade</v>
          </cell>
          <cell r="D498" t="str">
            <v>Botswana</v>
          </cell>
          <cell r="E498" t="str">
            <v>Central Cash</v>
          </cell>
          <cell r="F498" t="str">
            <v>Customer - Wholesale</v>
          </cell>
          <cell r="G498" t="str">
            <v>Trade Contingents</v>
          </cell>
          <cell r="H498" t="str">
            <v>0</v>
          </cell>
          <cell r="I498" t="str">
            <v>0</v>
          </cell>
          <cell r="J498" t="str">
            <v>0</v>
          </cell>
          <cell r="K498" t="str">
            <v>0</v>
          </cell>
          <cell r="L498" t="str">
            <v>0</v>
          </cell>
          <cell r="M498" t="str">
            <v>0</v>
          </cell>
          <cell r="N498" t="str">
            <v>0</v>
          </cell>
          <cell r="O498" t="str">
            <v>0</v>
          </cell>
          <cell r="P498" t="str">
            <v>0</v>
          </cell>
          <cell r="Q498" t="str">
            <v>0</v>
          </cell>
          <cell r="R498" t="str">
            <v>0</v>
          </cell>
          <cell r="S498" t="str">
            <v>0</v>
          </cell>
          <cell r="T498" t="str">
            <v>0</v>
          </cell>
          <cell r="U498" t="str">
            <v>0</v>
          </cell>
          <cell r="V498" t="str">
            <v>0</v>
          </cell>
          <cell r="W498" t="str">
            <v>0</v>
          </cell>
        </row>
        <row r="499">
          <cell r="B499" t="str">
            <v>BotswanaTrade</v>
          </cell>
          <cell r="C499" t="str">
            <v>Trade</v>
          </cell>
          <cell r="D499" t="str">
            <v>Botswana</v>
          </cell>
          <cell r="E499" t="str">
            <v>Central Cash</v>
          </cell>
          <cell r="F499" t="str">
            <v>Customer - Wholesale</v>
          </cell>
          <cell r="G499" t="str">
            <v>Trade Transactional</v>
          </cell>
          <cell r="H499" t="str">
            <v>0</v>
          </cell>
          <cell r="I499" t="str">
            <v>0</v>
          </cell>
          <cell r="J499" t="str">
            <v>0</v>
          </cell>
          <cell r="K499" t="str">
            <v>0</v>
          </cell>
          <cell r="L499" t="str">
            <v>0</v>
          </cell>
          <cell r="M499" t="str">
            <v>0</v>
          </cell>
          <cell r="N499" t="str">
            <v>0</v>
          </cell>
          <cell r="O499" t="str">
            <v>0</v>
          </cell>
          <cell r="P499" t="str">
            <v>0</v>
          </cell>
          <cell r="Q499" t="str">
            <v>0</v>
          </cell>
          <cell r="R499" t="str">
            <v>0</v>
          </cell>
          <cell r="S499" t="str">
            <v>0</v>
          </cell>
          <cell r="T499" t="str">
            <v>0</v>
          </cell>
          <cell r="U499" t="str">
            <v>0</v>
          </cell>
          <cell r="V499" t="str">
            <v>0</v>
          </cell>
          <cell r="W499" t="str">
            <v>0</v>
          </cell>
        </row>
        <row r="500">
          <cell r="B500" t="str">
            <v>BotswanaTrade</v>
          </cell>
          <cell r="C500" t="str">
            <v>Trade</v>
          </cell>
          <cell r="D500" t="str">
            <v>Botswana</v>
          </cell>
          <cell r="E500" t="str">
            <v>Central Cash</v>
          </cell>
          <cell r="F500" t="str">
            <v>Customer - Wholesale</v>
          </cell>
          <cell r="G500" t="str">
            <v>Trade Other</v>
          </cell>
          <cell r="H500" t="str">
            <v>0</v>
          </cell>
          <cell r="I500" t="str">
            <v>0</v>
          </cell>
          <cell r="J500" t="str">
            <v>0</v>
          </cell>
          <cell r="K500" t="str">
            <v>0</v>
          </cell>
          <cell r="L500" t="str">
            <v>0</v>
          </cell>
          <cell r="M500" t="str">
            <v>0</v>
          </cell>
          <cell r="N500" t="str">
            <v>0</v>
          </cell>
          <cell r="O500" t="str">
            <v>0</v>
          </cell>
          <cell r="P500" t="str">
            <v>0</v>
          </cell>
          <cell r="Q500" t="str">
            <v>0</v>
          </cell>
          <cell r="R500" t="str">
            <v>0</v>
          </cell>
          <cell r="S500" t="str">
            <v>0</v>
          </cell>
          <cell r="T500" t="str">
            <v>0</v>
          </cell>
          <cell r="U500" t="str">
            <v>0</v>
          </cell>
          <cell r="V500" t="str">
            <v>0</v>
          </cell>
          <cell r="W500" t="str">
            <v>0</v>
          </cell>
        </row>
        <row r="501">
          <cell r="B501" t="str">
            <v>BotswanaFX/MM</v>
          </cell>
          <cell r="C501" t="str">
            <v>FX/MM</v>
          </cell>
          <cell r="D501" t="str">
            <v>Botswana</v>
          </cell>
          <cell r="E501" t="str">
            <v>Central Cash</v>
          </cell>
          <cell r="F501" t="str">
            <v>Customer - Wholesale</v>
          </cell>
          <cell r="G501" t="str">
            <v>FX Sales</v>
          </cell>
          <cell r="H501" t="str">
            <v>0</v>
          </cell>
          <cell r="I501" t="str">
            <v>0</v>
          </cell>
          <cell r="J501" t="str">
            <v>0</v>
          </cell>
          <cell r="K501" t="str">
            <v>0</v>
          </cell>
          <cell r="L501" t="str">
            <v>0</v>
          </cell>
          <cell r="M501" t="str">
            <v>0</v>
          </cell>
          <cell r="N501" t="str">
            <v>0</v>
          </cell>
          <cell r="O501" t="str">
            <v>0</v>
          </cell>
          <cell r="P501" t="str">
            <v>0</v>
          </cell>
          <cell r="Q501" t="str">
            <v>0</v>
          </cell>
          <cell r="R501" t="str">
            <v>0</v>
          </cell>
          <cell r="S501" t="str">
            <v>0</v>
          </cell>
          <cell r="T501" t="str">
            <v>0</v>
          </cell>
          <cell r="U501" t="str">
            <v>0</v>
          </cell>
          <cell r="V501" t="str">
            <v>0</v>
          </cell>
          <cell r="W501" t="str">
            <v>0</v>
          </cell>
        </row>
        <row r="502">
          <cell r="B502" t="str">
            <v>BotswanaFX/MM</v>
          </cell>
          <cell r="C502" t="str">
            <v>FX/MM</v>
          </cell>
          <cell r="D502" t="str">
            <v>Botswana</v>
          </cell>
          <cell r="E502" t="str">
            <v>Central Cash</v>
          </cell>
          <cell r="F502" t="str">
            <v>Customer - Wholesale</v>
          </cell>
          <cell r="G502" t="str">
            <v>FX Trading</v>
          </cell>
          <cell r="H502" t="str">
            <v>0</v>
          </cell>
          <cell r="I502" t="str">
            <v>0</v>
          </cell>
          <cell r="J502" t="str">
            <v>0</v>
          </cell>
          <cell r="K502" t="str">
            <v>0</v>
          </cell>
          <cell r="L502" t="str">
            <v>0</v>
          </cell>
          <cell r="M502" t="str">
            <v>0</v>
          </cell>
          <cell r="N502" t="str">
            <v>0</v>
          </cell>
          <cell r="O502" t="str">
            <v>0</v>
          </cell>
          <cell r="P502" t="str">
            <v>0</v>
          </cell>
          <cell r="Q502" t="str">
            <v>0</v>
          </cell>
          <cell r="R502" t="str">
            <v>0</v>
          </cell>
          <cell r="S502" t="str">
            <v>0</v>
          </cell>
          <cell r="T502" t="str">
            <v>0</v>
          </cell>
          <cell r="U502" t="str">
            <v>0</v>
          </cell>
          <cell r="V502" t="str">
            <v>0</v>
          </cell>
          <cell r="W502" t="str">
            <v>0</v>
          </cell>
        </row>
        <row r="503">
          <cell r="B503" t="str">
            <v>BotswanaFI</v>
          </cell>
          <cell r="C503" t="str">
            <v>FI</v>
          </cell>
          <cell r="D503" t="str">
            <v>Botswana</v>
          </cell>
          <cell r="E503" t="str">
            <v>Central Cash</v>
          </cell>
          <cell r="F503" t="str">
            <v>Customer - Wholesale</v>
          </cell>
          <cell r="G503" t="str">
            <v>Fixed Income</v>
          </cell>
          <cell r="H503" t="str">
            <v>0</v>
          </cell>
          <cell r="I503" t="str">
            <v>0</v>
          </cell>
          <cell r="J503" t="str">
            <v>0</v>
          </cell>
          <cell r="K503" t="str">
            <v>0</v>
          </cell>
          <cell r="L503" t="str">
            <v>0</v>
          </cell>
          <cell r="M503" t="str">
            <v>0</v>
          </cell>
          <cell r="N503" t="str">
            <v>0</v>
          </cell>
          <cell r="O503" t="str">
            <v>0</v>
          </cell>
          <cell r="P503" t="str">
            <v>0</v>
          </cell>
          <cell r="Q503" t="str">
            <v>0</v>
          </cell>
          <cell r="R503" t="str">
            <v>0</v>
          </cell>
          <cell r="S503" t="str">
            <v>0</v>
          </cell>
          <cell r="T503" t="str">
            <v>0</v>
          </cell>
          <cell r="U503" t="str">
            <v>0</v>
          </cell>
          <cell r="V503" t="str">
            <v>0</v>
          </cell>
          <cell r="W503" t="str">
            <v>0</v>
          </cell>
        </row>
        <row r="504">
          <cell r="B504" t="str">
            <v>BotswanaFX/MM</v>
          </cell>
          <cell r="C504" t="str">
            <v>FX/MM</v>
          </cell>
          <cell r="D504" t="str">
            <v>Botswana</v>
          </cell>
          <cell r="E504" t="str">
            <v>Central Cash</v>
          </cell>
          <cell r="F504" t="str">
            <v>Customer - Wholesale</v>
          </cell>
          <cell r="G504" t="str">
            <v>ALM</v>
          </cell>
          <cell r="H504" t="str">
            <v>0</v>
          </cell>
          <cell r="I504" t="str">
            <v>0</v>
          </cell>
          <cell r="J504" t="str">
            <v>0</v>
          </cell>
          <cell r="K504" t="str">
            <v>0</v>
          </cell>
          <cell r="L504" t="str">
            <v>0</v>
          </cell>
          <cell r="M504" t="str">
            <v>0</v>
          </cell>
          <cell r="N504" t="str">
            <v>0</v>
          </cell>
          <cell r="O504" t="str">
            <v>0</v>
          </cell>
          <cell r="P504" t="str">
            <v>0</v>
          </cell>
          <cell r="Q504" t="str">
            <v>0</v>
          </cell>
          <cell r="R504" t="str">
            <v>0</v>
          </cell>
          <cell r="S504" t="str">
            <v>0</v>
          </cell>
          <cell r="T504" t="str">
            <v>0</v>
          </cell>
          <cell r="U504" t="str">
            <v>0</v>
          </cell>
          <cell r="V504" t="str">
            <v>0</v>
          </cell>
          <cell r="W504" t="str">
            <v>0</v>
          </cell>
        </row>
        <row r="505">
          <cell r="B505" t="str">
            <v>BotswanaSEF</v>
          </cell>
          <cell r="C505" t="str">
            <v>SEF</v>
          </cell>
          <cell r="D505" t="str">
            <v>Botswana</v>
          </cell>
          <cell r="E505" t="str">
            <v>Central Cash</v>
          </cell>
          <cell r="F505" t="str">
            <v>Customer - Wholesale</v>
          </cell>
          <cell r="G505" t="str">
            <v>Structured Trade</v>
          </cell>
          <cell r="H505" t="str">
            <v>0</v>
          </cell>
          <cell r="I505" t="str">
            <v>0</v>
          </cell>
          <cell r="J505" t="str">
            <v>0</v>
          </cell>
          <cell r="K505" t="str">
            <v>0</v>
          </cell>
          <cell r="L505" t="str">
            <v>0</v>
          </cell>
          <cell r="M505" t="str">
            <v>0</v>
          </cell>
          <cell r="N505" t="str">
            <v>0</v>
          </cell>
          <cell r="O505" t="str">
            <v>0</v>
          </cell>
          <cell r="P505" t="str">
            <v>0</v>
          </cell>
          <cell r="Q505" t="str">
            <v>0</v>
          </cell>
          <cell r="R505" t="str">
            <v>0</v>
          </cell>
          <cell r="S505" t="str">
            <v>0</v>
          </cell>
          <cell r="T505" t="str">
            <v>0</v>
          </cell>
          <cell r="U505" t="str">
            <v>0</v>
          </cell>
          <cell r="V505" t="str">
            <v>0</v>
          </cell>
          <cell r="W505" t="str">
            <v>0</v>
          </cell>
        </row>
        <row r="506">
          <cell r="B506" t="str">
            <v>BotswanaSME</v>
          </cell>
          <cell r="C506" t="str">
            <v>SME</v>
          </cell>
          <cell r="D506" t="str">
            <v>Botswana</v>
          </cell>
          <cell r="E506" t="str">
            <v>Central Cash</v>
          </cell>
          <cell r="F506" t="str">
            <v>SME</v>
          </cell>
          <cell r="G506" t="str">
            <v>Product</v>
          </cell>
          <cell r="H506" t="str">
            <v>0</v>
          </cell>
          <cell r="I506" t="str">
            <v>0</v>
          </cell>
          <cell r="J506" t="str">
            <v>0</v>
          </cell>
          <cell r="K506" t="str">
            <v>0</v>
          </cell>
          <cell r="L506" t="str">
            <v>0</v>
          </cell>
          <cell r="M506" t="str">
            <v>0</v>
          </cell>
          <cell r="N506" t="str">
            <v>0</v>
          </cell>
          <cell r="O506" t="str">
            <v>0</v>
          </cell>
          <cell r="P506" t="str">
            <v>0</v>
          </cell>
          <cell r="Q506" t="str">
            <v>0</v>
          </cell>
          <cell r="R506" t="str">
            <v>0</v>
          </cell>
          <cell r="S506" t="str">
            <v>0</v>
          </cell>
          <cell r="T506" t="str">
            <v>0</v>
          </cell>
          <cell r="U506" t="str">
            <v>0</v>
          </cell>
          <cell r="V506" t="str">
            <v>0</v>
          </cell>
          <cell r="W506" t="str">
            <v>0</v>
          </cell>
        </row>
        <row r="507">
          <cell r="B507" t="str">
            <v>BotswanaTotal</v>
          </cell>
          <cell r="C507" t="str">
            <v>Total</v>
          </cell>
          <cell r="D507" t="str">
            <v>Botswana</v>
          </cell>
          <cell r="E507" t="str">
            <v>Central Cash</v>
          </cell>
          <cell r="F507" t="str">
            <v>Customer</v>
          </cell>
          <cell r="G507" t="str">
            <v>Product</v>
          </cell>
          <cell r="H507" t="str">
            <v>0</v>
          </cell>
          <cell r="I507" t="str">
            <v>0</v>
          </cell>
          <cell r="J507" t="str">
            <v>0</v>
          </cell>
          <cell r="K507" t="str">
            <v>0</v>
          </cell>
          <cell r="L507" t="str">
            <v>0</v>
          </cell>
          <cell r="M507" t="str">
            <v>0</v>
          </cell>
          <cell r="N507" t="str">
            <v>0</v>
          </cell>
          <cell r="O507" t="str">
            <v>0</v>
          </cell>
          <cell r="P507" t="str">
            <v>0</v>
          </cell>
          <cell r="Q507" t="str">
            <v>0</v>
          </cell>
          <cell r="R507" t="str">
            <v>0</v>
          </cell>
          <cell r="S507" t="str">
            <v>0</v>
          </cell>
          <cell r="T507" t="str">
            <v>0</v>
          </cell>
          <cell r="U507" t="str">
            <v>0</v>
          </cell>
          <cell r="V507" t="str">
            <v>0</v>
          </cell>
          <cell r="W507" t="str">
            <v>0</v>
          </cell>
        </row>
        <row r="508">
          <cell r="B508" t="str">
            <v>BotswanaCCPL</v>
          </cell>
          <cell r="C508" t="str">
            <v>CCPL</v>
          </cell>
          <cell r="D508" t="str">
            <v>Botswana</v>
          </cell>
          <cell r="E508" t="str">
            <v>Systems &amp; Processes</v>
          </cell>
          <cell r="F508" t="str">
            <v>Mass Mkt &amp; Priority Banking</v>
          </cell>
          <cell r="G508" t="str">
            <v>Unsecured Lending</v>
          </cell>
          <cell r="H508" t="str">
            <v>0</v>
          </cell>
          <cell r="I508" t="str">
            <v>0</v>
          </cell>
          <cell r="J508" t="str">
            <v>0</v>
          </cell>
          <cell r="K508" t="str">
            <v>0</v>
          </cell>
          <cell r="L508" t="str">
            <v>0</v>
          </cell>
          <cell r="M508" t="str">
            <v>0</v>
          </cell>
          <cell r="N508" t="str">
            <v>0</v>
          </cell>
          <cell r="O508" t="str">
            <v>0</v>
          </cell>
          <cell r="P508" t="str">
            <v>0</v>
          </cell>
          <cell r="Q508" t="str">
            <v>0</v>
          </cell>
          <cell r="R508" t="str">
            <v>0</v>
          </cell>
          <cell r="S508" t="str">
            <v>0</v>
          </cell>
          <cell r="T508" t="str">
            <v>0</v>
          </cell>
          <cell r="U508" t="str">
            <v>0</v>
          </cell>
          <cell r="V508">
            <v>4.8058714619719733</v>
          </cell>
          <cell r="W508">
            <v>4.8058714619719733</v>
          </cell>
        </row>
        <row r="509">
          <cell r="B509" t="str">
            <v>BotswanaM &amp; AL</v>
          </cell>
          <cell r="C509" t="str">
            <v>M &amp; AL</v>
          </cell>
          <cell r="D509" t="str">
            <v>Botswana</v>
          </cell>
          <cell r="E509" t="str">
            <v>Systems &amp; Processes</v>
          </cell>
          <cell r="F509" t="str">
            <v>Mass Mkt &amp; Priority Banking</v>
          </cell>
          <cell r="G509" t="str">
            <v>Secured Lending</v>
          </cell>
          <cell r="H509" t="str">
            <v>0</v>
          </cell>
          <cell r="I509" t="str">
            <v>0</v>
          </cell>
          <cell r="J509" t="str">
            <v>0</v>
          </cell>
          <cell r="K509" t="str">
            <v>0</v>
          </cell>
          <cell r="L509" t="str">
            <v>0</v>
          </cell>
          <cell r="M509" t="str">
            <v>0</v>
          </cell>
          <cell r="N509" t="str">
            <v>0</v>
          </cell>
          <cell r="O509" t="str">
            <v>0</v>
          </cell>
          <cell r="P509" t="str">
            <v>0</v>
          </cell>
          <cell r="Q509" t="str">
            <v>0</v>
          </cell>
          <cell r="R509" t="str">
            <v>0</v>
          </cell>
          <cell r="S509" t="str">
            <v>0</v>
          </cell>
          <cell r="T509" t="str">
            <v>0</v>
          </cell>
          <cell r="U509" t="str">
            <v>0</v>
          </cell>
          <cell r="V509">
            <v>3.1309742387470694</v>
          </cell>
          <cell r="W509">
            <v>3.1309742387470694</v>
          </cell>
        </row>
        <row r="510">
          <cell r="B510" t="str">
            <v>BotswanaWM</v>
          </cell>
          <cell r="C510" t="str">
            <v>WM</v>
          </cell>
          <cell r="D510" t="str">
            <v>Botswana</v>
          </cell>
          <cell r="E510" t="str">
            <v>Systems &amp; Processes</v>
          </cell>
          <cell r="F510" t="str">
            <v>Mass Mkt &amp; Priority Banking</v>
          </cell>
          <cell r="G510" t="str">
            <v>Account Management Services</v>
          </cell>
          <cell r="H510" t="str">
            <v>0</v>
          </cell>
          <cell r="I510" t="str">
            <v>0</v>
          </cell>
          <cell r="J510" t="str">
            <v>0</v>
          </cell>
          <cell r="K510" t="str">
            <v>0</v>
          </cell>
          <cell r="L510" t="str">
            <v>0</v>
          </cell>
          <cell r="M510" t="str">
            <v>0</v>
          </cell>
          <cell r="N510" t="str">
            <v>0</v>
          </cell>
          <cell r="O510" t="str">
            <v>0</v>
          </cell>
          <cell r="P510" t="str">
            <v>0</v>
          </cell>
          <cell r="Q510" t="str">
            <v>0</v>
          </cell>
          <cell r="R510" t="str">
            <v>0</v>
          </cell>
          <cell r="S510" t="str">
            <v>0</v>
          </cell>
          <cell r="T510" t="str">
            <v>0</v>
          </cell>
          <cell r="U510" t="str">
            <v>0</v>
          </cell>
          <cell r="V510">
            <v>89.054853263450269</v>
          </cell>
          <cell r="W510">
            <v>89.054853263450269</v>
          </cell>
        </row>
        <row r="511">
          <cell r="B511" t="str">
            <v>BotswanaWM</v>
          </cell>
          <cell r="C511" t="str">
            <v>WM</v>
          </cell>
          <cell r="D511" t="str">
            <v>Botswana</v>
          </cell>
          <cell r="E511" t="str">
            <v>Systems &amp; Processes</v>
          </cell>
          <cell r="F511" t="str">
            <v>Mass Mkt &amp; Priority Banking</v>
          </cell>
          <cell r="G511" t="str">
            <v>Trade Products</v>
          </cell>
          <cell r="H511" t="str">
            <v>0</v>
          </cell>
          <cell r="I511" t="str">
            <v>0</v>
          </cell>
          <cell r="J511" t="str">
            <v>0</v>
          </cell>
          <cell r="K511" t="str">
            <v>0</v>
          </cell>
          <cell r="L511" t="str">
            <v>0</v>
          </cell>
          <cell r="M511" t="str">
            <v>0</v>
          </cell>
          <cell r="N511" t="str">
            <v>0</v>
          </cell>
          <cell r="O511" t="str">
            <v>0</v>
          </cell>
          <cell r="P511" t="str">
            <v>0</v>
          </cell>
          <cell r="Q511" t="str">
            <v>0</v>
          </cell>
          <cell r="R511" t="str">
            <v>0</v>
          </cell>
          <cell r="S511" t="str">
            <v>0</v>
          </cell>
          <cell r="T511" t="str">
            <v>0</v>
          </cell>
          <cell r="U511" t="str">
            <v>0</v>
          </cell>
          <cell r="V511" t="str">
            <v>0</v>
          </cell>
          <cell r="W511" t="str">
            <v>0</v>
          </cell>
        </row>
        <row r="512">
          <cell r="B512" t="str">
            <v>BotswanaWM</v>
          </cell>
          <cell r="C512" t="str">
            <v>WM</v>
          </cell>
          <cell r="D512" t="str">
            <v>Botswana</v>
          </cell>
          <cell r="E512" t="str">
            <v>Systems &amp; Processes</v>
          </cell>
          <cell r="F512" t="str">
            <v>Mass Mkt &amp; Priority Banking</v>
          </cell>
          <cell r="G512" t="str">
            <v>Treasury Products</v>
          </cell>
          <cell r="H512" t="str">
            <v>0</v>
          </cell>
          <cell r="I512" t="str">
            <v>0</v>
          </cell>
          <cell r="J512" t="str">
            <v>0</v>
          </cell>
          <cell r="K512" t="str">
            <v>0</v>
          </cell>
          <cell r="L512" t="str">
            <v>0</v>
          </cell>
          <cell r="M512" t="str">
            <v>0</v>
          </cell>
          <cell r="N512" t="str">
            <v>0</v>
          </cell>
          <cell r="O512" t="str">
            <v>0</v>
          </cell>
          <cell r="P512" t="str">
            <v>0</v>
          </cell>
          <cell r="Q512" t="str">
            <v>0</v>
          </cell>
          <cell r="R512" t="str">
            <v>0</v>
          </cell>
          <cell r="S512" t="str">
            <v>0</v>
          </cell>
          <cell r="T512" t="str">
            <v>0</v>
          </cell>
          <cell r="U512" t="str">
            <v>0</v>
          </cell>
          <cell r="V512">
            <v>0.22429703230831616</v>
          </cell>
          <cell r="W512">
            <v>0.22429703230831616</v>
          </cell>
        </row>
        <row r="513">
          <cell r="B513" t="str">
            <v>BotswanaWM</v>
          </cell>
          <cell r="C513" t="str">
            <v>WM</v>
          </cell>
          <cell r="D513" t="str">
            <v>Botswana</v>
          </cell>
          <cell r="E513" t="str">
            <v>Systems &amp; Processes</v>
          </cell>
          <cell r="F513" t="str">
            <v>Mass Mkt &amp; Priority Banking</v>
          </cell>
          <cell r="G513" t="str">
            <v>Investment Services</v>
          </cell>
          <cell r="H513" t="str">
            <v>0</v>
          </cell>
          <cell r="I513" t="str">
            <v>0</v>
          </cell>
          <cell r="J513" t="str">
            <v>0</v>
          </cell>
          <cell r="K513" t="str">
            <v>0</v>
          </cell>
          <cell r="L513" t="str">
            <v>0</v>
          </cell>
          <cell r="M513" t="str">
            <v>0</v>
          </cell>
          <cell r="N513" t="str">
            <v>0</v>
          </cell>
          <cell r="O513" t="str">
            <v>0</v>
          </cell>
          <cell r="P513" t="str">
            <v>0</v>
          </cell>
          <cell r="Q513" t="str">
            <v>0</v>
          </cell>
          <cell r="R513" t="str">
            <v>0</v>
          </cell>
          <cell r="S513" t="str">
            <v>0</v>
          </cell>
          <cell r="T513" t="str">
            <v>0</v>
          </cell>
          <cell r="U513" t="str">
            <v>0</v>
          </cell>
          <cell r="V513" t="str">
            <v>0</v>
          </cell>
          <cell r="W513" t="str">
            <v>0</v>
          </cell>
        </row>
        <row r="514">
          <cell r="B514" t="str">
            <v>BotswanaOthCB</v>
          </cell>
          <cell r="C514" t="str">
            <v>OthCB</v>
          </cell>
          <cell r="D514" t="str">
            <v>Botswana</v>
          </cell>
          <cell r="E514" t="str">
            <v>Systems &amp; Processes</v>
          </cell>
          <cell r="F514" t="str">
            <v>Mass Mkt &amp; Priority Banking</v>
          </cell>
          <cell r="G514" t="str">
            <v>Other Products</v>
          </cell>
          <cell r="H514" t="str">
            <v>0</v>
          </cell>
          <cell r="I514" t="str">
            <v>0</v>
          </cell>
          <cell r="J514" t="str">
            <v>0</v>
          </cell>
          <cell r="K514" t="str">
            <v>0</v>
          </cell>
          <cell r="L514" t="str">
            <v>0</v>
          </cell>
          <cell r="M514" t="str">
            <v>0</v>
          </cell>
          <cell r="N514" t="str">
            <v>0</v>
          </cell>
          <cell r="O514" t="str">
            <v>0</v>
          </cell>
          <cell r="P514" t="str">
            <v>0</v>
          </cell>
          <cell r="Q514" t="str">
            <v>0</v>
          </cell>
          <cell r="R514" t="str">
            <v>0</v>
          </cell>
          <cell r="S514" t="str">
            <v>0</v>
          </cell>
          <cell r="T514" t="str">
            <v>0</v>
          </cell>
          <cell r="U514" t="str">
            <v>0</v>
          </cell>
          <cell r="V514">
            <v>0</v>
          </cell>
          <cell r="W514">
            <v>0</v>
          </cell>
        </row>
        <row r="515">
          <cell r="B515" t="str">
            <v>BotswanaCROps</v>
          </cell>
          <cell r="C515" t="str">
            <v>CROps</v>
          </cell>
          <cell r="D515" t="str">
            <v>Botswana</v>
          </cell>
          <cell r="E515" t="str">
            <v>Systems &amp; Processes</v>
          </cell>
          <cell r="F515" t="str">
            <v>Customer - Wholesale</v>
          </cell>
          <cell r="G515" t="str">
            <v>Corporate and Inst Lending</v>
          </cell>
          <cell r="H515" t="str">
            <v>0</v>
          </cell>
          <cell r="I515" t="str">
            <v>0</v>
          </cell>
          <cell r="J515" t="str">
            <v>0</v>
          </cell>
          <cell r="K515" t="str">
            <v>0</v>
          </cell>
          <cell r="L515" t="str">
            <v>0</v>
          </cell>
          <cell r="M515" t="str">
            <v>0</v>
          </cell>
          <cell r="N515" t="str">
            <v>0</v>
          </cell>
          <cell r="O515" t="str">
            <v>0</v>
          </cell>
          <cell r="P515" t="str">
            <v>0</v>
          </cell>
          <cell r="Q515" t="str">
            <v>0</v>
          </cell>
          <cell r="R515" t="str">
            <v>0</v>
          </cell>
          <cell r="S515" t="str">
            <v>0</v>
          </cell>
          <cell r="T515" t="str">
            <v>0</v>
          </cell>
          <cell r="U515" t="str">
            <v>0</v>
          </cell>
          <cell r="V515">
            <v>14.25030673826538</v>
          </cell>
          <cell r="W515">
            <v>14.25030673826538</v>
          </cell>
        </row>
        <row r="516">
          <cell r="B516" t="str">
            <v>BotswanaCash</v>
          </cell>
          <cell r="C516" t="str">
            <v>Cash</v>
          </cell>
          <cell r="D516" t="str">
            <v>Botswana</v>
          </cell>
          <cell r="E516" t="str">
            <v>Systems &amp; Processes</v>
          </cell>
          <cell r="F516" t="str">
            <v>Customer - Wholesale</v>
          </cell>
          <cell r="G516" t="str">
            <v>Cash Management and Payments</v>
          </cell>
          <cell r="H516" t="str">
            <v>0</v>
          </cell>
          <cell r="I516" t="str">
            <v>0</v>
          </cell>
          <cell r="J516" t="str">
            <v>0</v>
          </cell>
          <cell r="K516" t="str">
            <v>0</v>
          </cell>
          <cell r="L516" t="str">
            <v>0</v>
          </cell>
          <cell r="M516" t="str">
            <v>0</v>
          </cell>
          <cell r="N516" t="str">
            <v>0</v>
          </cell>
          <cell r="O516" t="str">
            <v>0</v>
          </cell>
          <cell r="P516" t="str">
            <v>0</v>
          </cell>
          <cell r="Q516" t="str">
            <v>0</v>
          </cell>
          <cell r="R516" t="str">
            <v>0</v>
          </cell>
          <cell r="S516" t="str">
            <v>0</v>
          </cell>
          <cell r="T516" t="str">
            <v>0</v>
          </cell>
          <cell r="U516" t="str">
            <v>0</v>
          </cell>
          <cell r="V516">
            <v>23.463298182040678</v>
          </cell>
          <cell r="W516">
            <v>23.463298182040678</v>
          </cell>
        </row>
        <row r="517">
          <cell r="B517" t="str">
            <v>BotswanaTrade</v>
          </cell>
          <cell r="C517" t="str">
            <v>Trade</v>
          </cell>
          <cell r="D517" t="str">
            <v>Botswana</v>
          </cell>
          <cell r="E517" t="str">
            <v>Systems &amp; Processes</v>
          </cell>
          <cell r="F517" t="str">
            <v>Customer - Wholesale</v>
          </cell>
          <cell r="G517" t="str">
            <v>Trade Finance</v>
          </cell>
          <cell r="H517" t="str">
            <v>0</v>
          </cell>
          <cell r="I517" t="str">
            <v>0</v>
          </cell>
          <cell r="J517" t="str">
            <v>0</v>
          </cell>
          <cell r="K517" t="str">
            <v>0</v>
          </cell>
          <cell r="L517" t="str">
            <v>0</v>
          </cell>
          <cell r="M517" t="str">
            <v>0</v>
          </cell>
          <cell r="N517" t="str">
            <v>0</v>
          </cell>
          <cell r="O517" t="str">
            <v>0</v>
          </cell>
          <cell r="P517" t="str">
            <v>0</v>
          </cell>
          <cell r="Q517" t="str">
            <v>0</v>
          </cell>
          <cell r="R517" t="str">
            <v>0</v>
          </cell>
          <cell r="S517" t="str">
            <v>0</v>
          </cell>
          <cell r="T517" t="str">
            <v>0</v>
          </cell>
          <cell r="U517" t="str">
            <v>0</v>
          </cell>
          <cell r="V517">
            <v>1.0475855868753501E-2</v>
          </cell>
          <cell r="W517">
            <v>1.0475855868753501E-2</v>
          </cell>
        </row>
        <row r="518">
          <cell r="B518" t="str">
            <v>BotswanaTrade</v>
          </cell>
          <cell r="C518" t="str">
            <v>Trade</v>
          </cell>
          <cell r="D518" t="str">
            <v>Botswana</v>
          </cell>
          <cell r="E518" t="str">
            <v>Systems &amp; Processes</v>
          </cell>
          <cell r="F518" t="str">
            <v>Customer - Wholesale</v>
          </cell>
          <cell r="G518" t="str">
            <v>Trade Contingents</v>
          </cell>
          <cell r="H518" t="str">
            <v>0</v>
          </cell>
          <cell r="I518" t="str">
            <v>0</v>
          </cell>
          <cell r="J518" t="str">
            <v>0</v>
          </cell>
          <cell r="K518" t="str">
            <v>0</v>
          </cell>
          <cell r="L518" t="str">
            <v>0</v>
          </cell>
          <cell r="M518" t="str">
            <v>0</v>
          </cell>
          <cell r="N518" t="str">
            <v>0</v>
          </cell>
          <cell r="O518" t="str">
            <v>0</v>
          </cell>
          <cell r="P518" t="str">
            <v>0</v>
          </cell>
          <cell r="Q518" t="str">
            <v>0</v>
          </cell>
          <cell r="R518" t="str">
            <v>0</v>
          </cell>
          <cell r="S518" t="str">
            <v>0</v>
          </cell>
          <cell r="T518" t="str">
            <v>0</v>
          </cell>
          <cell r="U518" t="str">
            <v>0</v>
          </cell>
          <cell r="V518">
            <v>4.9236522583141443E-2</v>
          </cell>
          <cell r="W518">
            <v>4.9236522583141443E-2</v>
          </cell>
        </row>
        <row r="519">
          <cell r="B519" t="str">
            <v>BotswanaTrade</v>
          </cell>
          <cell r="C519" t="str">
            <v>Trade</v>
          </cell>
          <cell r="D519" t="str">
            <v>Botswana</v>
          </cell>
          <cell r="E519" t="str">
            <v>Systems &amp; Processes</v>
          </cell>
          <cell r="F519" t="str">
            <v>Customer - Wholesale</v>
          </cell>
          <cell r="G519" t="str">
            <v>Trade Transactional</v>
          </cell>
          <cell r="H519" t="str">
            <v>0</v>
          </cell>
          <cell r="I519" t="str">
            <v>0</v>
          </cell>
          <cell r="J519" t="str">
            <v>0</v>
          </cell>
          <cell r="K519" t="str">
            <v>0</v>
          </cell>
          <cell r="L519" t="str">
            <v>0</v>
          </cell>
          <cell r="M519" t="str">
            <v>0</v>
          </cell>
          <cell r="N519" t="str">
            <v>0</v>
          </cell>
          <cell r="O519" t="str">
            <v>0</v>
          </cell>
          <cell r="P519" t="str">
            <v>0</v>
          </cell>
          <cell r="Q519" t="str">
            <v>0</v>
          </cell>
          <cell r="R519" t="str">
            <v>0</v>
          </cell>
          <cell r="S519" t="str">
            <v>0</v>
          </cell>
          <cell r="T519" t="str">
            <v>0</v>
          </cell>
          <cell r="U519" t="str">
            <v>0</v>
          </cell>
          <cell r="V519">
            <v>0</v>
          </cell>
          <cell r="W519">
            <v>0</v>
          </cell>
        </row>
        <row r="520">
          <cell r="B520" t="str">
            <v>BotswanaTrade</v>
          </cell>
          <cell r="C520" t="str">
            <v>Trade</v>
          </cell>
          <cell r="D520" t="str">
            <v>Botswana</v>
          </cell>
          <cell r="E520" t="str">
            <v>Systems &amp; Processes</v>
          </cell>
          <cell r="F520" t="str">
            <v>Customer - Wholesale</v>
          </cell>
          <cell r="G520" t="str">
            <v>Trade Other</v>
          </cell>
          <cell r="H520" t="str">
            <v>0</v>
          </cell>
          <cell r="I520" t="str">
            <v>0</v>
          </cell>
          <cell r="J520" t="str">
            <v>0</v>
          </cell>
          <cell r="K520" t="str">
            <v>0</v>
          </cell>
          <cell r="L520" t="str">
            <v>0</v>
          </cell>
          <cell r="M520" t="str">
            <v>0</v>
          </cell>
          <cell r="N520" t="str">
            <v>0</v>
          </cell>
          <cell r="O520" t="str">
            <v>0</v>
          </cell>
          <cell r="P520" t="str">
            <v>0</v>
          </cell>
          <cell r="Q520" t="str">
            <v>0</v>
          </cell>
          <cell r="R520" t="str">
            <v>0</v>
          </cell>
          <cell r="S520" t="str">
            <v>0</v>
          </cell>
          <cell r="T520" t="str">
            <v>0</v>
          </cell>
          <cell r="U520" t="str">
            <v>0</v>
          </cell>
          <cell r="V520">
            <v>0</v>
          </cell>
          <cell r="W520">
            <v>0</v>
          </cell>
        </row>
        <row r="521">
          <cell r="B521" t="str">
            <v>BotswanaFX/MM</v>
          </cell>
          <cell r="C521" t="str">
            <v>FX/MM</v>
          </cell>
          <cell r="D521" t="str">
            <v>Botswana</v>
          </cell>
          <cell r="E521" t="str">
            <v>Systems &amp; Processes</v>
          </cell>
          <cell r="F521" t="str">
            <v>Customer - Wholesale</v>
          </cell>
          <cell r="G521" t="str">
            <v>FX Sales</v>
          </cell>
          <cell r="H521" t="str">
            <v>0</v>
          </cell>
          <cell r="I521" t="str">
            <v>0</v>
          </cell>
          <cell r="J521" t="str">
            <v>0</v>
          </cell>
          <cell r="K521" t="str">
            <v>0</v>
          </cell>
          <cell r="L521" t="str">
            <v>0</v>
          </cell>
          <cell r="M521" t="str">
            <v>0</v>
          </cell>
          <cell r="N521" t="str">
            <v>0</v>
          </cell>
          <cell r="O521" t="str">
            <v>0</v>
          </cell>
          <cell r="P521" t="str">
            <v>0</v>
          </cell>
          <cell r="Q521" t="str">
            <v>0</v>
          </cell>
          <cell r="R521" t="str">
            <v>0</v>
          </cell>
          <cell r="S521" t="str">
            <v>0</v>
          </cell>
          <cell r="T521" t="str">
            <v>0</v>
          </cell>
          <cell r="U521" t="str">
            <v>0</v>
          </cell>
          <cell r="V521">
            <v>1.1759148212675796</v>
          </cell>
          <cell r="W521">
            <v>1.1759148212675796</v>
          </cell>
        </row>
        <row r="522">
          <cell r="B522" t="str">
            <v>BotswanaFX/MM</v>
          </cell>
          <cell r="C522" t="str">
            <v>FX/MM</v>
          </cell>
          <cell r="D522" t="str">
            <v>Botswana</v>
          </cell>
          <cell r="E522" t="str">
            <v>Systems &amp; Processes</v>
          </cell>
          <cell r="F522" t="str">
            <v>Customer - Wholesale</v>
          </cell>
          <cell r="G522" t="str">
            <v>FX Trading</v>
          </cell>
          <cell r="H522" t="str">
            <v>0</v>
          </cell>
          <cell r="I522" t="str">
            <v>0</v>
          </cell>
          <cell r="J522" t="str">
            <v>0</v>
          </cell>
          <cell r="K522" t="str">
            <v>0</v>
          </cell>
          <cell r="L522" t="str">
            <v>0</v>
          </cell>
          <cell r="M522" t="str">
            <v>0</v>
          </cell>
          <cell r="N522" t="str">
            <v>0</v>
          </cell>
          <cell r="O522" t="str">
            <v>0</v>
          </cell>
          <cell r="P522" t="str">
            <v>0</v>
          </cell>
          <cell r="Q522" t="str">
            <v>0</v>
          </cell>
          <cell r="R522" t="str">
            <v>0</v>
          </cell>
          <cell r="S522" t="str">
            <v>0</v>
          </cell>
          <cell r="T522" t="str">
            <v>0</v>
          </cell>
          <cell r="U522" t="str">
            <v>0</v>
          </cell>
          <cell r="V522">
            <v>1.5137611730348808</v>
          </cell>
          <cell r="W522">
            <v>1.5137611730348808</v>
          </cell>
        </row>
        <row r="523">
          <cell r="B523" t="str">
            <v>BotswanaFI</v>
          </cell>
          <cell r="C523" t="str">
            <v>FI</v>
          </cell>
          <cell r="D523" t="str">
            <v>Botswana</v>
          </cell>
          <cell r="E523" t="str">
            <v>Systems &amp; Processes</v>
          </cell>
          <cell r="F523" t="str">
            <v>Customer - Wholesale</v>
          </cell>
          <cell r="G523" t="str">
            <v>Fixed Income</v>
          </cell>
          <cell r="H523" t="str">
            <v>0</v>
          </cell>
          <cell r="I523" t="str">
            <v>0</v>
          </cell>
          <cell r="J523" t="str">
            <v>0</v>
          </cell>
          <cell r="K523" t="str">
            <v>0</v>
          </cell>
          <cell r="L523" t="str">
            <v>0</v>
          </cell>
          <cell r="M523" t="str">
            <v>0</v>
          </cell>
          <cell r="N523" t="str">
            <v>0</v>
          </cell>
          <cell r="O523" t="str">
            <v>0</v>
          </cell>
          <cell r="P523" t="str">
            <v>0</v>
          </cell>
          <cell r="Q523" t="str">
            <v>0</v>
          </cell>
          <cell r="R523" t="str">
            <v>0</v>
          </cell>
          <cell r="S523" t="str">
            <v>0</v>
          </cell>
          <cell r="T523" t="str">
            <v>0</v>
          </cell>
          <cell r="U523" t="str">
            <v>0</v>
          </cell>
          <cell r="V523">
            <v>0.54212554120799417</v>
          </cell>
          <cell r="W523">
            <v>0.54212554120799417</v>
          </cell>
        </row>
        <row r="524">
          <cell r="B524" t="str">
            <v>BotswanaFX/MM</v>
          </cell>
          <cell r="C524" t="str">
            <v>FX/MM</v>
          </cell>
          <cell r="D524" t="str">
            <v>Botswana</v>
          </cell>
          <cell r="E524" t="str">
            <v>Systems &amp; Processes</v>
          </cell>
          <cell r="F524" t="str">
            <v>Customer - Wholesale</v>
          </cell>
          <cell r="G524" t="str">
            <v>ALM</v>
          </cell>
          <cell r="H524" t="str">
            <v>0</v>
          </cell>
          <cell r="I524" t="str">
            <v>0</v>
          </cell>
          <cell r="J524" t="str">
            <v>0</v>
          </cell>
          <cell r="K524" t="str">
            <v>0</v>
          </cell>
          <cell r="L524" t="str">
            <v>0</v>
          </cell>
          <cell r="M524" t="str">
            <v>0</v>
          </cell>
          <cell r="N524" t="str">
            <v>0</v>
          </cell>
          <cell r="O524" t="str">
            <v>0</v>
          </cell>
          <cell r="P524" t="str">
            <v>0</v>
          </cell>
          <cell r="Q524" t="str">
            <v>0</v>
          </cell>
          <cell r="R524" t="str">
            <v>0</v>
          </cell>
          <cell r="S524" t="str">
            <v>0</v>
          </cell>
          <cell r="T524" t="str">
            <v>0</v>
          </cell>
          <cell r="U524" t="str">
            <v>0</v>
          </cell>
          <cell r="V524">
            <v>0.65735995576428263</v>
          </cell>
          <cell r="W524">
            <v>0.65735995576428263</v>
          </cell>
        </row>
        <row r="525">
          <cell r="B525" t="str">
            <v>BotswanaSEF</v>
          </cell>
          <cell r="C525" t="str">
            <v>SEF</v>
          </cell>
          <cell r="D525" t="str">
            <v>Botswana</v>
          </cell>
          <cell r="E525" t="str">
            <v>Systems &amp; Processes</v>
          </cell>
          <cell r="F525" t="str">
            <v>Customer - Wholesale</v>
          </cell>
          <cell r="G525" t="str">
            <v>Structured Trade</v>
          </cell>
          <cell r="H525" t="str">
            <v>0</v>
          </cell>
          <cell r="I525" t="str">
            <v>0</v>
          </cell>
          <cell r="J525" t="str">
            <v>0</v>
          </cell>
          <cell r="K525" t="str">
            <v>0</v>
          </cell>
          <cell r="L525" t="str">
            <v>0</v>
          </cell>
          <cell r="M525" t="str">
            <v>0</v>
          </cell>
          <cell r="N525" t="str">
            <v>0</v>
          </cell>
          <cell r="O525" t="str">
            <v>0</v>
          </cell>
          <cell r="P525" t="str">
            <v>0</v>
          </cell>
          <cell r="Q525" t="str">
            <v>0</v>
          </cell>
          <cell r="R525" t="str">
            <v>0</v>
          </cell>
          <cell r="S525" t="str">
            <v>0</v>
          </cell>
          <cell r="T525" t="str">
            <v>0</v>
          </cell>
          <cell r="U525" t="str">
            <v>0</v>
          </cell>
          <cell r="V525">
            <v>0</v>
          </cell>
          <cell r="W525">
            <v>0</v>
          </cell>
        </row>
        <row r="526">
          <cell r="B526" t="str">
            <v>BotswanaSME</v>
          </cell>
          <cell r="C526" t="str">
            <v>SME</v>
          </cell>
          <cell r="D526" t="str">
            <v>Botswana</v>
          </cell>
          <cell r="E526" t="str">
            <v>Systems &amp; Processes</v>
          </cell>
          <cell r="F526" t="str">
            <v>SME</v>
          </cell>
          <cell r="G526" t="str">
            <v>Product</v>
          </cell>
          <cell r="H526" t="str">
            <v>0</v>
          </cell>
          <cell r="I526" t="str">
            <v>0</v>
          </cell>
          <cell r="J526" t="str">
            <v>0</v>
          </cell>
          <cell r="K526" t="str">
            <v>0</v>
          </cell>
          <cell r="L526" t="str">
            <v>0</v>
          </cell>
          <cell r="M526" t="str">
            <v>0</v>
          </cell>
          <cell r="N526" t="str">
            <v>0</v>
          </cell>
          <cell r="O526" t="str">
            <v>0</v>
          </cell>
          <cell r="P526" t="str">
            <v>0</v>
          </cell>
          <cell r="Q526" t="str">
            <v>0</v>
          </cell>
          <cell r="R526" t="str">
            <v>0</v>
          </cell>
          <cell r="S526" t="str">
            <v>0</v>
          </cell>
          <cell r="T526" t="str">
            <v>0</v>
          </cell>
          <cell r="U526" t="str">
            <v>0</v>
          </cell>
          <cell r="V526">
            <v>10.263485052007359</v>
          </cell>
          <cell r="W526">
            <v>10.263485052007359</v>
          </cell>
        </row>
        <row r="527">
          <cell r="B527" t="str">
            <v>BotswanaTotal</v>
          </cell>
          <cell r="C527" t="str">
            <v>Total</v>
          </cell>
          <cell r="D527" t="str">
            <v>Botswana</v>
          </cell>
          <cell r="E527" t="str">
            <v>Systems &amp; Processes</v>
          </cell>
          <cell r="F527" t="str">
            <v>Customer</v>
          </cell>
          <cell r="G527" t="str">
            <v>Product</v>
          </cell>
          <cell r="H527" t="str">
            <v>0</v>
          </cell>
          <cell r="I527" t="str">
            <v>0</v>
          </cell>
          <cell r="J527" t="str">
            <v>0</v>
          </cell>
          <cell r="K527" t="str">
            <v>0</v>
          </cell>
          <cell r="L527" t="str">
            <v>0</v>
          </cell>
          <cell r="M527" t="str">
            <v>0</v>
          </cell>
          <cell r="N527" t="str">
            <v>0</v>
          </cell>
          <cell r="O527" t="str">
            <v>0</v>
          </cell>
          <cell r="P527" t="str">
            <v>0</v>
          </cell>
          <cell r="Q527" t="str">
            <v>0</v>
          </cell>
          <cell r="R527" t="str">
            <v>0</v>
          </cell>
          <cell r="S527" t="str">
            <v>0</v>
          </cell>
          <cell r="T527" t="str">
            <v>0</v>
          </cell>
          <cell r="U527" t="str">
            <v>0</v>
          </cell>
          <cell r="V527">
            <v>149.14195983851766</v>
          </cell>
          <cell r="W527">
            <v>149.14195983851766</v>
          </cell>
        </row>
        <row r="528">
          <cell r="B528" t="str">
            <v>BotswanaCCPL</v>
          </cell>
          <cell r="C528" t="str">
            <v>CCPL</v>
          </cell>
          <cell r="D528" t="str">
            <v>Botswana</v>
          </cell>
          <cell r="E528" t="str">
            <v>Projects</v>
          </cell>
          <cell r="F528" t="str">
            <v>Mass Mkt &amp; Priority Banking</v>
          </cell>
          <cell r="G528" t="str">
            <v>Unsecured Lending</v>
          </cell>
          <cell r="H528">
            <v>37.255874741332619</v>
          </cell>
          <cell r="I528">
            <v>0.12688845501647422</v>
          </cell>
          <cell r="J528">
            <v>0.25251558208714348</v>
          </cell>
          <cell r="K528">
            <v>0.37831599920072861</v>
          </cell>
          <cell r="L528">
            <v>0.51258676293337668</v>
          </cell>
          <cell r="M528">
            <v>0.64368156134043264</v>
          </cell>
          <cell r="N528">
            <v>0.75401544915931384</v>
          </cell>
          <cell r="O528">
            <v>0.86684974615806032</v>
          </cell>
          <cell r="P528">
            <v>0.97921750517830364</v>
          </cell>
          <cell r="Q528">
            <v>1.0930557088775963</v>
          </cell>
          <cell r="R528">
            <v>1.2041346389100123</v>
          </cell>
          <cell r="S528">
            <v>1.3382379827672746</v>
          </cell>
          <cell r="T528">
            <v>1.4492809778554174</v>
          </cell>
          <cell r="U528" t="str">
            <v>0</v>
          </cell>
          <cell r="V528">
            <v>0</v>
          </cell>
          <cell r="W528">
            <v>0</v>
          </cell>
        </row>
        <row r="529">
          <cell r="B529" t="str">
            <v>BotswanaM &amp; AL</v>
          </cell>
          <cell r="C529" t="str">
            <v>M &amp; AL</v>
          </cell>
          <cell r="D529" t="str">
            <v>Botswana</v>
          </cell>
          <cell r="E529" t="str">
            <v>Projects</v>
          </cell>
          <cell r="F529" t="str">
            <v>Mass Mkt &amp; Priority Banking</v>
          </cell>
          <cell r="G529" t="str">
            <v>Secured Lending</v>
          </cell>
          <cell r="H529">
            <v>4.764565544556608</v>
          </cell>
          <cell r="I529">
            <v>8.263897075757598E-2</v>
          </cell>
          <cell r="J529">
            <v>0.16450125000446472</v>
          </cell>
          <cell r="K529">
            <v>0.24645391880700201</v>
          </cell>
          <cell r="L529">
            <v>0.33394578644456024</v>
          </cell>
          <cell r="M529">
            <v>0.4193318792920252</v>
          </cell>
          <cell r="N529">
            <v>0.49122906176240211</v>
          </cell>
          <cell r="O529">
            <v>0.56475341598011997</v>
          </cell>
          <cell r="P529">
            <v>0.63795369994982776</v>
          </cell>
          <cell r="Q529">
            <v>0.71213252651438397</v>
          </cell>
          <cell r="R529">
            <v>0.7844730825506212</v>
          </cell>
          <cell r="S529">
            <v>0.8718686133826542</v>
          </cell>
          <cell r="T529">
            <v>0.94418629050713765</v>
          </cell>
          <cell r="U529" t="str">
            <v>0</v>
          </cell>
          <cell r="V529">
            <v>0</v>
          </cell>
          <cell r="W529">
            <v>0</v>
          </cell>
        </row>
        <row r="530">
          <cell r="B530" t="str">
            <v>BotswanaWM</v>
          </cell>
          <cell r="C530" t="str">
            <v>WM</v>
          </cell>
          <cell r="D530" t="str">
            <v>Botswana</v>
          </cell>
          <cell r="E530" t="str">
            <v>Projects</v>
          </cell>
          <cell r="F530" t="str">
            <v>Mass Mkt &amp; Priority Banking</v>
          </cell>
          <cell r="G530" t="str">
            <v>Account Management Services</v>
          </cell>
          <cell r="H530">
            <v>319.65518501788301</v>
          </cell>
          <cell r="I530">
            <v>2.3513292339237943</v>
          </cell>
          <cell r="J530">
            <v>4.6793299813061022</v>
          </cell>
          <cell r="K530">
            <v>7.0104747186388092</v>
          </cell>
          <cell r="L530">
            <v>9.498646598943818</v>
          </cell>
          <cell r="M530">
            <v>11.927489558683684</v>
          </cell>
          <cell r="N530">
            <v>13.972062162107727</v>
          </cell>
          <cell r="O530">
            <v>16.063004061191815</v>
          </cell>
          <cell r="P530">
            <v>18.145258971175004</v>
          </cell>
          <cell r="Q530">
            <v>20.254760713278067</v>
          </cell>
          <cell r="R530">
            <v>22.313151406950503</v>
          </cell>
          <cell r="S530">
            <v>24.798185460779816</v>
          </cell>
          <cell r="T530">
            <v>26.855908536286314</v>
          </cell>
          <cell r="U530" t="str">
            <v>0</v>
          </cell>
          <cell r="V530">
            <v>0</v>
          </cell>
          <cell r="W530">
            <v>0</v>
          </cell>
        </row>
        <row r="531">
          <cell r="B531" t="str">
            <v>BotswanaWM</v>
          </cell>
          <cell r="C531" t="str">
            <v>WM</v>
          </cell>
          <cell r="D531" t="str">
            <v>Botswana</v>
          </cell>
          <cell r="E531" t="str">
            <v>Projects</v>
          </cell>
          <cell r="F531" t="str">
            <v>Mass Mkt &amp; Priority Banking</v>
          </cell>
          <cell r="G531" t="str">
            <v>Trade Products</v>
          </cell>
          <cell r="H531" t="str">
            <v>0</v>
          </cell>
          <cell r="I531" t="str">
            <v>0</v>
          </cell>
          <cell r="J531" t="str">
            <v>0</v>
          </cell>
          <cell r="K531" t="str">
            <v>0</v>
          </cell>
          <cell r="L531" t="str">
            <v>0</v>
          </cell>
          <cell r="M531" t="str">
            <v>0</v>
          </cell>
          <cell r="N531" t="str">
            <v>0</v>
          </cell>
          <cell r="O531" t="str">
            <v>0</v>
          </cell>
          <cell r="P531" t="str">
            <v>0</v>
          </cell>
          <cell r="Q531" t="str">
            <v>0</v>
          </cell>
          <cell r="R531" t="str">
            <v>0</v>
          </cell>
          <cell r="S531" t="str">
            <v>0</v>
          </cell>
          <cell r="T531" t="str">
            <v>0</v>
          </cell>
          <cell r="U531" t="str">
            <v>0</v>
          </cell>
          <cell r="V531" t="str">
            <v>0</v>
          </cell>
          <cell r="W531" t="str">
            <v>0</v>
          </cell>
        </row>
        <row r="532">
          <cell r="B532" t="str">
            <v>BotswanaWM</v>
          </cell>
          <cell r="C532" t="str">
            <v>WM</v>
          </cell>
          <cell r="D532" t="str">
            <v>Botswana</v>
          </cell>
          <cell r="E532" t="str">
            <v>Projects</v>
          </cell>
          <cell r="F532" t="str">
            <v>Mass Mkt &amp; Priority Banking</v>
          </cell>
          <cell r="G532" t="str">
            <v>Treasury Products</v>
          </cell>
          <cell r="H532" t="str">
            <v>0</v>
          </cell>
          <cell r="I532">
            <v>5.9293147358193236E-3</v>
          </cell>
          <cell r="J532">
            <v>1.1777301039661197E-2</v>
          </cell>
          <cell r="K532">
            <v>1.7655800365748237E-2</v>
          </cell>
          <cell r="L532">
            <v>2.3927244931765283E-2</v>
          </cell>
          <cell r="M532">
            <v>3.0049359202069727E-2</v>
          </cell>
          <cell r="N532">
            <v>3.5181815359442446E-2</v>
          </cell>
          <cell r="O532">
            <v>4.045171624525884E-2</v>
          </cell>
          <cell r="P532">
            <v>4.5700641434818119E-2</v>
          </cell>
          <cell r="Q532">
            <v>5.1018068758066942E-2</v>
          </cell>
          <cell r="R532">
            <v>5.6206617966797406E-2</v>
          </cell>
          <cell r="S532">
            <v>6.246202145052851E-2</v>
          </cell>
          <cell r="T532">
            <v>6.7648818688470946E-2</v>
          </cell>
          <cell r="U532" t="str">
            <v>0</v>
          </cell>
          <cell r="V532">
            <v>0</v>
          </cell>
          <cell r="W532">
            <v>0</v>
          </cell>
        </row>
        <row r="533">
          <cell r="B533" t="str">
            <v>BotswanaWM</v>
          </cell>
          <cell r="C533" t="str">
            <v>WM</v>
          </cell>
          <cell r="D533" t="str">
            <v>Botswana</v>
          </cell>
          <cell r="E533" t="str">
            <v>Projects</v>
          </cell>
          <cell r="F533" t="str">
            <v>Mass Mkt &amp; Priority Banking</v>
          </cell>
          <cell r="G533" t="str">
            <v>Investment Services</v>
          </cell>
          <cell r="H533" t="str">
            <v>0</v>
          </cell>
          <cell r="I533" t="str">
            <v>0</v>
          </cell>
          <cell r="J533" t="str">
            <v>0</v>
          </cell>
          <cell r="K533" t="str">
            <v>0</v>
          </cell>
          <cell r="L533" t="str">
            <v>0</v>
          </cell>
          <cell r="M533" t="str">
            <v>0</v>
          </cell>
          <cell r="N533" t="str">
            <v>0</v>
          </cell>
          <cell r="O533" t="str">
            <v>0</v>
          </cell>
          <cell r="P533" t="str">
            <v>0</v>
          </cell>
          <cell r="Q533" t="str">
            <v>0</v>
          </cell>
          <cell r="R533" t="str">
            <v>0</v>
          </cell>
          <cell r="S533" t="str">
            <v>0</v>
          </cell>
          <cell r="T533" t="str">
            <v>0</v>
          </cell>
          <cell r="U533" t="str">
            <v>0</v>
          </cell>
          <cell r="V533" t="str">
            <v>0</v>
          </cell>
          <cell r="W533" t="str">
            <v>0</v>
          </cell>
        </row>
        <row r="534">
          <cell r="B534" t="str">
            <v>BotswanaOthCB</v>
          </cell>
          <cell r="C534" t="str">
            <v>OthCB</v>
          </cell>
          <cell r="D534" t="str">
            <v>Botswana</v>
          </cell>
          <cell r="E534" t="str">
            <v>Projects</v>
          </cell>
          <cell r="F534" t="str">
            <v>Mass Mkt &amp; Priority Banking</v>
          </cell>
          <cell r="G534" t="str">
            <v>Other Products</v>
          </cell>
          <cell r="H534" t="str">
            <v>0</v>
          </cell>
          <cell r="I534" t="str">
            <v>0</v>
          </cell>
          <cell r="J534" t="str">
            <v>0</v>
          </cell>
          <cell r="K534" t="str">
            <v>0</v>
          </cell>
          <cell r="L534" t="str">
            <v>0</v>
          </cell>
          <cell r="M534" t="str">
            <v>0</v>
          </cell>
          <cell r="N534" t="str">
            <v>0</v>
          </cell>
          <cell r="O534" t="str">
            <v>0</v>
          </cell>
          <cell r="P534" t="str">
            <v>0</v>
          </cell>
          <cell r="Q534" t="str">
            <v>0</v>
          </cell>
          <cell r="R534" t="str">
            <v>0</v>
          </cell>
          <cell r="S534" t="str">
            <v>0</v>
          </cell>
          <cell r="T534" t="str">
            <v>0</v>
          </cell>
          <cell r="U534" t="str">
            <v>0</v>
          </cell>
          <cell r="V534">
            <v>0</v>
          </cell>
          <cell r="W534">
            <v>0</v>
          </cell>
        </row>
        <row r="535">
          <cell r="B535" t="str">
            <v>BotswanaCROps</v>
          </cell>
          <cell r="C535" t="str">
            <v>CROps</v>
          </cell>
          <cell r="D535" t="str">
            <v>Botswana</v>
          </cell>
          <cell r="E535" t="str">
            <v>Projects</v>
          </cell>
          <cell r="F535" t="str">
            <v>Customer - Wholesale</v>
          </cell>
          <cell r="G535" t="str">
            <v>Corporate and Inst Lending</v>
          </cell>
          <cell r="H535">
            <v>9.9922926302594224</v>
          </cell>
          <cell r="I535">
            <v>0.37625457164457132</v>
          </cell>
          <cell r="J535">
            <v>0.7487690047092328</v>
          </cell>
          <cell r="K535">
            <v>1.1217972841349266</v>
          </cell>
          <cell r="L535">
            <v>1.5199421641089017</v>
          </cell>
          <cell r="M535">
            <v>1.9086040776151114</v>
          </cell>
          <cell r="N535">
            <v>2.2357724825902623</v>
          </cell>
          <cell r="O535">
            <v>2.5703544150781319</v>
          </cell>
          <cell r="P535">
            <v>2.9035526370120421</v>
          </cell>
          <cell r="Q535">
            <v>3.2411107733391047</v>
          </cell>
          <cell r="R535">
            <v>3.5704870027398212</v>
          </cell>
          <cell r="S535">
            <v>3.9681361121631218</v>
          </cell>
          <cell r="T535">
            <v>4.2974055505498479</v>
          </cell>
          <cell r="U535" t="str">
            <v>0</v>
          </cell>
          <cell r="V535">
            <v>0</v>
          </cell>
          <cell r="W535">
            <v>0</v>
          </cell>
        </row>
        <row r="536">
          <cell r="B536" t="str">
            <v>BotswanaCash</v>
          </cell>
          <cell r="C536" t="str">
            <v>Cash</v>
          </cell>
          <cell r="D536" t="str">
            <v>Botswana</v>
          </cell>
          <cell r="E536" t="str">
            <v>Projects</v>
          </cell>
          <cell r="F536" t="str">
            <v>Customer - Wholesale</v>
          </cell>
          <cell r="G536" t="str">
            <v>Cash Management and Payments</v>
          </cell>
          <cell r="H536">
            <v>14.398815474652473</v>
          </cell>
          <cell r="I536">
            <v>0.61950759159077218</v>
          </cell>
          <cell r="J536">
            <v>1.2328570008803217</v>
          </cell>
          <cell r="K536">
            <v>1.8470524642661159</v>
          </cell>
          <cell r="L536">
            <v>2.5026027068021119</v>
          </cell>
          <cell r="M536">
            <v>3.1425391331606596</v>
          </cell>
          <cell r="N536">
            <v>3.6812257721690456</v>
          </cell>
          <cell r="O536">
            <v>4.2321188716983311</v>
          </cell>
          <cell r="P536">
            <v>4.7807336754743082</v>
          </cell>
          <cell r="Q536">
            <v>5.3365271297406807</v>
          </cell>
          <cell r="R536">
            <v>5.8788489777155837</v>
          </cell>
          <cell r="S536">
            <v>6.5335829281903521</v>
          </cell>
          <cell r="T536">
            <v>7.0757289435007085</v>
          </cell>
          <cell r="U536" t="str">
            <v>0</v>
          </cell>
          <cell r="V536">
            <v>0</v>
          </cell>
          <cell r="W536">
            <v>0</v>
          </cell>
        </row>
        <row r="537">
          <cell r="B537" t="str">
            <v>BotswanaTrade</v>
          </cell>
          <cell r="C537" t="str">
            <v>Trade</v>
          </cell>
          <cell r="D537" t="str">
            <v>Botswana</v>
          </cell>
          <cell r="E537" t="str">
            <v>Projects</v>
          </cell>
          <cell r="F537" t="str">
            <v>Customer - Wholesale</v>
          </cell>
          <cell r="G537" t="str">
            <v>Trade Finance</v>
          </cell>
          <cell r="H537">
            <v>8.6043085594722114E-3</v>
          </cell>
          <cell r="I537">
            <v>2.7000270002700027E-4</v>
          </cell>
          <cell r="J537">
            <v>5.5970984641561818E-4</v>
          </cell>
          <cell r="K537">
            <v>8.2737030411449033E-4</v>
          </cell>
          <cell r="L537">
            <v>1.1126193284229733E-3</v>
          </cell>
          <cell r="M537">
            <v>1.4130842772294718E-3</v>
          </cell>
          <cell r="N537">
            <v>1.646143321361382E-3</v>
          </cell>
          <cell r="O537">
            <v>1.8847378120288155E-3</v>
          </cell>
          <cell r="P537">
            <v>2.1434901791050928E-3</v>
          </cell>
          <cell r="Q537">
            <v>2.3847376788553257E-3</v>
          </cell>
          <cell r="R537">
            <v>2.6201225411157693E-3</v>
          </cell>
          <cell r="S537">
            <v>2.9096416756347401E-3</v>
          </cell>
          <cell r="T537">
            <v>3.1649325473750841E-3</v>
          </cell>
          <cell r="U537" t="str">
            <v>0</v>
          </cell>
          <cell r="V537">
            <v>0</v>
          </cell>
          <cell r="W537">
            <v>0</v>
          </cell>
        </row>
        <row r="538">
          <cell r="B538" t="str">
            <v>BotswanaTrade</v>
          </cell>
          <cell r="C538" t="str">
            <v>Trade</v>
          </cell>
          <cell r="D538" t="str">
            <v>Botswana</v>
          </cell>
          <cell r="E538" t="str">
            <v>Projects</v>
          </cell>
          <cell r="F538" t="str">
            <v>Customer - Wholesale</v>
          </cell>
          <cell r="G538" t="str">
            <v>Trade Contingents</v>
          </cell>
          <cell r="H538" t="str">
            <v>0</v>
          </cell>
          <cell r="I538">
            <v>1.3050130501305014E-3</v>
          </cell>
          <cell r="J538">
            <v>2.5746652935118436E-3</v>
          </cell>
          <cell r="K538">
            <v>3.8908765652951702E-3</v>
          </cell>
          <cell r="L538">
            <v>5.2738156167248936E-3</v>
          </cell>
          <cell r="M538">
            <v>6.6017531076814386E-3</v>
          </cell>
          <cell r="N538">
            <v>7.739011458867795E-3</v>
          </cell>
          <cell r="O538">
            <v>8.9001507790249616E-3</v>
          </cell>
          <cell r="P538">
            <v>1.0037304973309425E-2</v>
          </cell>
          <cell r="Q538">
            <v>1.1210305327952388E-2</v>
          </cell>
          <cell r="R538">
            <v>1.2354885520799743E-2</v>
          </cell>
          <cell r="S538">
            <v>1.3711188170114392E-2</v>
          </cell>
          <cell r="T538">
            <v>1.4855402144241803E-2</v>
          </cell>
          <cell r="U538" t="str">
            <v>0</v>
          </cell>
          <cell r="V538">
            <v>0</v>
          </cell>
          <cell r="W538">
            <v>0</v>
          </cell>
        </row>
        <row r="539">
          <cell r="B539" t="str">
            <v>BotswanaTrade</v>
          </cell>
          <cell r="C539" t="str">
            <v>Trade</v>
          </cell>
          <cell r="D539" t="str">
            <v>Botswana</v>
          </cell>
          <cell r="E539" t="str">
            <v>Projects</v>
          </cell>
          <cell r="F539" t="str">
            <v>Customer - Wholesale</v>
          </cell>
          <cell r="G539" t="str">
            <v>Trade Transactional</v>
          </cell>
          <cell r="H539" t="str">
            <v>0</v>
          </cell>
          <cell r="I539" t="str">
            <v>0</v>
          </cell>
          <cell r="J539" t="str">
            <v>0</v>
          </cell>
          <cell r="K539" t="str">
            <v>0</v>
          </cell>
          <cell r="L539" t="str">
            <v>0</v>
          </cell>
          <cell r="M539" t="str">
            <v>0</v>
          </cell>
          <cell r="N539" t="str">
            <v>0</v>
          </cell>
          <cell r="O539" t="str">
            <v>0</v>
          </cell>
          <cell r="P539" t="str">
            <v>0</v>
          </cell>
          <cell r="Q539" t="str">
            <v>0</v>
          </cell>
          <cell r="R539" t="str">
            <v>0</v>
          </cell>
          <cell r="S539" t="str">
            <v>0</v>
          </cell>
          <cell r="T539" t="str">
            <v>0</v>
          </cell>
          <cell r="U539" t="str">
            <v>0</v>
          </cell>
          <cell r="V539">
            <v>0</v>
          </cell>
          <cell r="W539">
            <v>0</v>
          </cell>
        </row>
        <row r="540">
          <cell r="B540" t="str">
            <v>BotswanaTrade</v>
          </cell>
          <cell r="C540" t="str">
            <v>Trade</v>
          </cell>
          <cell r="D540" t="str">
            <v>Botswana</v>
          </cell>
          <cell r="E540" t="str">
            <v>Projects</v>
          </cell>
          <cell r="F540" t="str">
            <v>Customer - Wholesale</v>
          </cell>
          <cell r="G540" t="str">
            <v>Trade Other</v>
          </cell>
          <cell r="H540" t="str">
            <v>0</v>
          </cell>
          <cell r="I540" t="str">
            <v>0</v>
          </cell>
          <cell r="J540" t="str">
            <v>0</v>
          </cell>
          <cell r="K540" t="str">
            <v>0</v>
          </cell>
          <cell r="L540" t="str">
            <v>0</v>
          </cell>
          <cell r="M540" t="str">
            <v>0</v>
          </cell>
          <cell r="N540" t="str">
            <v>0</v>
          </cell>
          <cell r="O540" t="str">
            <v>0</v>
          </cell>
          <cell r="P540" t="str">
            <v>0</v>
          </cell>
          <cell r="Q540" t="str">
            <v>0</v>
          </cell>
          <cell r="R540" t="str">
            <v>0</v>
          </cell>
          <cell r="S540" t="str">
            <v>0</v>
          </cell>
          <cell r="T540" t="str">
            <v>0</v>
          </cell>
          <cell r="U540" t="str">
            <v>0</v>
          </cell>
          <cell r="V540">
            <v>0</v>
          </cell>
          <cell r="W540">
            <v>0</v>
          </cell>
        </row>
        <row r="541">
          <cell r="B541" t="str">
            <v>BotswanaFX/MM</v>
          </cell>
          <cell r="C541" t="str">
            <v>FX/MM</v>
          </cell>
          <cell r="D541" t="str">
            <v>Botswana</v>
          </cell>
          <cell r="E541" t="str">
            <v>Projects</v>
          </cell>
          <cell r="F541" t="str">
            <v>Customer - Wholesale</v>
          </cell>
          <cell r="G541" t="str">
            <v>FX Sales</v>
          </cell>
          <cell r="H541">
            <v>10.439620900637092</v>
          </cell>
          <cell r="I541">
            <v>3.1056630920671794E-2</v>
          </cell>
          <cell r="J541">
            <v>6.1782156657786122E-2</v>
          </cell>
          <cell r="K541">
            <v>9.2572511491838455E-2</v>
          </cell>
          <cell r="L541">
            <v>0.12544894260396713</v>
          </cell>
          <cell r="M541">
            <v>0.15749834071767821</v>
          </cell>
          <cell r="N541">
            <v>0.18449556753910229</v>
          </cell>
          <cell r="O541">
            <v>0.2121204005124927</v>
          </cell>
          <cell r="P541">
            <v>0.23959439978229621</v>
          </cell>
          <cell r="Q541">
            <v>0.26744910523015591</v>
          </cell>
          <cell r="R541">
            <v>0.29464880922618875</v>
          </cell>
          <cell r="S541">
            <v>0.32745689866878652</v>
          </cell>
          <cell r="T541">
            <v>0.35460773784798538</v>
          </cell>
          <cell r="U541" t="str">
            <v>0</v>
          </cell>
          <cell r="V541">
            <v>0</v>
          </cell>
          <cell r="W541">
            <v>0</v>
          </cell>
        </row>
        <row r="542">
          <cell r="B542" t="str">
            <v>BotswanaFX/MM</v>
          </cell>
          <cell r="C542" t="str">
            <v>FX/MM</v>
          </cell>
          <cell r="D542" t="str">
            <v>Botswana</v>
          </cell>
          <cell r="E542" t="str">
            <v>Projects</v>
          </cell>
          <cell r="F542" t="str">
            <v>Customer - Wholesale</v>
          </cell>
          <cell r="G542" t="str">
            <v>FX Trading</v>
          </cell>
          <cell r="H542" t="str">
            <v>0</v>
          </cell>
          <cell r="I542">
            <v>3.9968231715533702E-2</v>
          </cell>
          <cell r="J542">
            <v>7.9539161347117499E-2</v>
          </cell>
          <cell r="K542">
            <v>0.11916467511394299</v>
          </cell>
          <cell r="L542">
            <v>0.16145823914852334</v>
          </cell>
          <cell r="M542">
            <v>0.2027444602039136</v>
          </cell>
          <cell r="N542">
            <v>0.23749843691413119</v>
          </cell>
          <cell r="O542">
            <v>0.27303992720634324</v>
          </cell>
          <cell r="P542">
            <v>0.30843443067576209</v>
          </cell>
          <cell r="Q542">
            <v>0.34429207288649671</v>
          </cell>
          <cell r="R542">
            <v>0.37928057920745728</v>
          </cell>
          <cell r="S542">
            <v>0.42152147923808642</v>
          </cell>
          <cell r="T542">
            <v>0.45649864151617475</v>
          </cell>
          <cell r="U542" t="str">
            <v>0</v>
          </cell>
          <cell r="V542">
            <v>0</v>
          </cell>
          <cell r="W542">
            <v>0</v>
          </cell>
        </row>
        <row r="543">
          <cell r="B543" t="str">
            <v>BotswanaFI</v>
          </cell>
          <cell r="C543" t="str">
            <v>FI</v>
          </cell>
          <cell r="D543" t="str">
            <v>Botswana</v>
          </cell>
          <cell r="E543" t="str">
            <v>Projects</v>
          </cell>
          <cell r="F543" t="str">
            <v>Customer - Wholesale</v>
          </cell>
          <cell r="G543" t="str">
            <v>Fixed Income</v>
          </cell>
          <cell r="H543">
            <v>2.6089490603592598</v>
          </cell>
          <cell r="I543">
            <v>1.4313882292587302E-2</v>
          </cell>
          <cell r="J543">
            <v>2.848547819870819E-2</v>
          </cell>
          <cell r="K543">
            <v>4.2676622402398258E-2</v>
          </cell>
          <cell r="L543">
            <v>5.782327941824273E-2</v>
          </cell>
          <cell r="M543">
            <v>7.2609175194135053E-2</v>
          </cell>
          <cell r="N543">
            <v>8.5055668583434677E-2</v>
          </cell>
          <cell r="O543">
            <v>9.7784195383586861E-2</v>
          </cell>
          <cell r="P543">
            <v>0.11046008157419157</v>
          </cell>
          <cell r="Q543">
            <v>0.12330183233132282</v>
          </cell>
          <cell r="R543">
            <v>0.13583231815907226</v>
          </cell>
          <cell r="S543">
            <v>0.15096011453682351</v>
          </cell>
          <cell r="T543">
            <v>0.16348653770561955</v>
          </cell>
          <cell r="U543" t="str">
            <v>0</v>
          </cell>
          <cell r="V543">
            <v>0</v>
          </cell>
          <cell r="W543">
            <v>0</v>
          </cell>
        </row>
        <row r="544">
          <cell r="B544" t="str">
            <v>BotswanaFX/MM</v>
          </cell>
          <cell r="C544" t="str">
            <v>FX/MM</v>
          </cell>
          <cell r="D544" t="str">
            <v>Botswana</v>
          </cell>
          <cell r="E544" t="str">
            <v>Projects</v>
          </cell>
          <cell r="F544" t="str">
            <v>Customer - Wholesale</v>
          </cell>
          <cell r="G544" t="str">
            <v>ALM</v>
          </cell>
          <cell r="H544">
            <v>3.4785987471456759</v>
          </cell>
          <cell r="I544">
            <v>1.7356446644634864E-2</v>
          </cell>
          <cell r="J544">
            <v>3.4540362453506022E-2</v>
          </cell>
          <cell r="K544">
            <v>5.1747981753632613E-2</v>
          </cell>
          <cell r="L544">
            <v>7.0114218038545589E-2</v>
          </cell>
          <cell r="M544">
            <v>8.8043009534917546E-2</v>
          </cell>
          <cell r="N544">
            <v>0.10313513436928533</v>
          </cell>
          <cell r="O544">
            <v>0.11856924174531559</v>
          </cell>
          <cell r="P544">
            <v>0.13393951920348834</v>
          </cell>
          <cell r="Q544">
            <v>0.14951091746455097</v>
          </cell>
          <cell r="R544">
            <v>0.16470488820254656</v>
          </cell>
          <cell r="S544">
            <v>0.18304825482484416</v>
          </cell>
          <cell r="T544">
            <v>0.19823729934352971</v>
          </cell>
          <cell r="U544" t="str">
            <v>0</v>
          </cell>
          <cell r="V544">
            <v>0</v>
          </cell>
          <cell r="W544">
            <v>0</v>
          </cell>
        </row>
        <row r="545">
          <cell r="B545" t="str">
            <v>BotswanaSEF</v>
          </cell>
          <cell r="C545" t="str">
            <v>SEF</v>
          </cell>
          <cell r="D545" t="str">
            <v>Botswana</v>
          </cell>
          <cell r="E545" t="str">
            <v>Projects</v>
          </cell>
          <cell r="F545" t="str">
            <v>Customer - Wholesale</v>
          </cell>
          <cell r="G545" t="str">
            <v>Structured Trade</v>
          </cell>
          <cell r="H545" t="str">
            <v>0</v>
          </cell>
          <cell r="I545" t="str">
            <v>0</v>
          </cell>
          <cell r="J545" t="str">
            <v>0</v>
          </cell>
          <cell r="K545" t="str">
            <v>0</v>
          </cell>
          <cell r="L545" t="str">
            <v>0</v>
          </cell>
          <cell r="M545" t="str">
            <v>0</v>
          </cell>
          <cell r="N545" t="str">
            <v>0</v>
          </cell>
          <cell r="O545" t="str">
            <v>0</v>
          </cell>
          <cell r="P545" t="str">
            <v>0</v>
          </cell>
          <cell r="Q545" t="str">
            <v>0</v>
          </cell>
          <cell r="R545" t="str">
            <v>0</v>
          </cell>
          <cell r="S545" t="str">
            <v>0</v>
          </cell>
          <cell r="T545" t="str">
            <v>0</v>
          </cell>
          <cell r="U545" t="str">
            <v>0</v>
          </cell>
          <cell r="V545">
            <v>0</v>
          </cell>
          <cell r="W545">
            <v>0</v>
          </cell>
        </row>
        <row r="546">
          <cell r="B546" t="str">
            <v>BotswanaSME</v>
          </cell>
          <cell r="C546" t="str">
            <v>SME</v>
          </cell>
          <cell r="D546" t="str">
            <v>Botswana</v>
          </cell>
          <cell r="E546" t="str">
            <v>Projects</v>
          </cell>
          <cell r="F546" t="str">
            <v>SME</v>
          </cell>
          <cell r="G546" t="str">
            <v>Product</v>
          </cell>
          <cell r="H546">
            <v>36.710272893198081</v>
          </cell>
          <cell r="I546">
            <v>0.27101104788650426</v>
          </cell>
          <cell r="J546">
            <v>0.53930573645581792</v>
          </cell>
          <cell r="K546">
            <v>0.80794823427556717</v>
          </cell>
          <cell r="L546">
            <v>1.094727841276963</v>
          </cell>
          <cell r="M546">
            <v>1.374633014980623</v>
          </cell>
          <cell r="N546">
            <v>1.6102709360319283</v>
          </cell>
          <cell r="O546">
            <v>1.8512457679517145</v>
          </cell>
          <cell r="P546">
            <v>2.0912264748567</v>
          </cell>
          <cell r="Q546">
            <v>2.3343676726573372</v>
          </cell>
          <cell r="R546">
            <v>2.5715349116868853</v>
          </cell>
          <cell r="S546">
            <v>2.8579500178358384</v>
          </cell>
          <cell r="T546">
            <v>3.0951209680205118</v>
          </cell>
          <cell r="U546" t="str">
            <v>0</v>
          </cell>
          <cell r="V546">
            <v>0</v>
          </cell>
          <cell r="W546">
            <v>0</v>
          </cell>
        </row>
        <row r="547">
          <cell r="B547" t="str">
            <v>BotswanaTotal</v>
          </cell>
          <cell r="C547" t="str">
            <v>Total</v>
          </cell>
          <cell r="D547" t="str">
            <v>Botswana</v>
          </cell>
          <cell r="E547" t="str">
            <v>Projects</v>
          </cell>
          <cell r="F547" t="str">
            <v>Customer</v>
          </cell>
          <cell r="G547" t="str">
            <v>Product</v>
          </cell>
          <cell r="H547">
            <v>440.18242900537012</v>
          </cell>
          <cell r="I547">
            <v>3.9378293928790962</v>
          </cell>
          <cell r="J547">
            <v>7.8365373902797888</v>
          </cell>
          <cell r="K547">
            <v>11.740578457320121</v>
          </cell>
          <cell r="L547">
            <v>15.907610219595924</v>
          </cell>
          <cell r="M547">
            <v>19.975238407310158</v>
          </cell>
          <cell r="N547">
            <v>23.399327641366302</v>
          </cell>
          <cell r="O547">
            <v>26.901076647742219</v>
          </cell>
          <cell r="P547">
            <v>30.388252831469167</v>
          </cell>
          <cell r="Q547">
            <v>33.921121564084572</v>
          </cell>
          <cell r="R547">
            <v>37.368278241377411</v>
          </cell>
          <cell r="S547">
            <v>41.530030713683878</v>
          </cell>
          <cell r="T547">
            <v>44.976130636513339</v>
          </cell>
          <cell r="U547" t="str">
            <v>0</v>
          </cell>
          <cell r="V547">
            <v>0</v>
          </cell>
          <cell r="W547">
            <v>0</v>
          </cell>
        </row>
        <row r="548">
          <cell r="B548" t="str">
            <v>BotswanaCCPL</v>
          </cell>
          <cell r="C548" t="str">
            <v>CCPL</v>
          </cell>
          <cell r="D548" t="str">
            <v>Botswana</v>
          </cell>
          <cell r="E548" t="str">
            <v>T&amp;O Management</v>
          </cell>
          <cell r="F548" t="str">
            <v>Mass Mkt &amp; Priority Banking</v>
          </cell>
          <cell r="G548" t="str">
            <v>Unsecured Lending</v>
          </cell>
          <cell r="H548">
            <v>189.12806600716152</v>
          </cell>
          <cell r="I548">
            <v>5.2416516309222958</v>
          </cell>
          <cell r="J548">
            <v>10.560849253793165</v>
          </cell>
          <cell r="K548">
            <v>15.913408228284521</v>
          </cell>
          <cell r="L548">
            <v>21.04638957659829</v>
          </cell>
          <cell r="M548">
            <v>26.687480746857535</v>
          </cell>
          <cell r="N548">
            <v>30.538815508943475</v>
          </cell>
          <cell r="O548">
            <v>33.701040059336208</v>
          </cell>
          <cell r="P548">
            <v>36.744947822189161</v>
          </cell>
          <cell r="Q548">
            <v>41.214902126893236</v>
          </cell>
          <cell r="R548">
            <v>46.035024396406435</v>
          </cell>
          <cell r="S548">
            <v>50.958718999762866</v>
          </cell>
          <cell r="T548">
            <v>56.136573790953761</v>
          </cell>
          <cell r="U548" t="str">
            <v>0</v>
          </cell>
          <cell r="V548">
            <v>64.525103132605111</v>
          </cell>
          <cell r="W548">
            <v>64.525103132605111</v>
          </cell>
        </row>
        <row r="549">
          <cell r="B549" t="str">
            <v>BotswanaM &amp; AL</v>
          </cell>
          <cell r="C549" t="str">
            <v>M &amp; AL</v>
          </cell>
          <cell r="D549" t="str">
            <v>Botswana</v>
          </cell>
          <cell r="E549" t="str">
            <v>T&amp;O Management</v>
          </cell>
          <cell r="F549" t="str">
            <v>Mass Mkt &amp; Priority Banking</v>
          </cell>
          <cell r="G549" t="str">
            <v>Secured Lending</v>
          </cell>
          <cell r="H549">
            <v>42.874249157117049</v>
          </cell>
          <cell r="I549">
            <v>6.1046738589573266</v>
          </cell>
          <cell r="J549">
            <v>12.299669315055525</v>
          </cell>
          <cell r="K549">
            <v>18.533506827353047</v>
          </cell>
          <cell r="L549">
            <v>24.511605980840088</v>
          </cell>
          <cell r="M549">
            <v>31.081514939146558</v>
          </cell>
          <cell r="N549">
            <v>35.566938937441904</v>
          </cell>
          <cell r="O549">
            <v>39.249835398625045</v>
          </cell>
          <cell r="P549">
            <v>42.794919981154351</v>
          </cell>
          <cell r="Q549">
            <v>48.000820648559809</v>
          </cell>
          <cell r="R549">
            <v>53.614552725018015</v>
          </cell>
          <cell r="S549">
            <v>59.34893333296823</v>
          </cell>
          <cell r="T549">
            <v>65.379284690227735</v>
          </cell>
          <cell r="U549" t="str">
            <v>0</v>
          </cell>
          <cell r="V549">
            <v>75.148308400614269</v>
          </cell>
          <cell r="W549">
            <v>75.148308400614269</v>
          </cell>
        </row>
        <row r="550">
          <cell r="B550" t="str">
            <v>BotswanaWM</v>
          </cell>
          <cell r="C550" t="str">
            <v>WM</v>
          </cell>
          <cell r="D550" t="str">
            <v>Botswana</v>
          </cell>
          <cell r="E550" t="str">
            <v>T&amp;O Management</v>
          </cell>
          <cell r="F550" t="str">
            <v>Mass Mkt &amp; Priority Banking</v>
          </cell>
          <cell r="G550" t="str">
            <v>Account Management Services</v>
          </cell>
          <cell r="H550">
            <v>759.71288043321624</v>
          </cell>
          <cell r="I550">
            <v>40.373947410506915</v>
          </cell>
          <cell r="J550">
            <v>81.345217815487629</v>
          </cell>
          <cell r="K550">
            <v>122.57345034877275</v>
          </cell>
          <cell r="L550">
            <v>162.11035765371676</v>
          </cell>
          <cell r="M550">
            <v>205.56106368277446</v>
          </cell>
          <cell r="N550">
            <v>235.22604169258875</v>
          </cell>
          <cell r="O550">
            <v>259.58320089860666</v>
          </cell>
          <cell r="P550">
            <v>283.0290048284221</v>
          </cell>
          <cell r="Q550">
            <v>317.45895260692834</v>
          </cell>
          <cell r="R550">
            <v>354.58596630882971</v>
          </cell>
          <cell r="S550">
            <v>392.51092733958444</v>
          </cell>
          <cell r="T550">
            <v>432.39342318402601</v>
          </cell>
          <cell r="U550" t="str">
            <v>0</v>
          </cell>
          <cell r="V550">
            <v>497.00875437663086</v>
          </cell>
          <cell r="W550">
            <v>497.00875437663086</v>
          </cell>
        </row>
        <row r="551">
          <cell r="B551" t="str">
            <v>BotswanaWM</v>
          </cell>
          <cell r="C551" t="str">
            <v>WM</v>
          </cell>
          <cell r="D551" t="str">
            <v>Botswana</v>
          </cell>
          <cell r="E551" t="str">
            <v>T&amp;O Management</v>
          </cell>
          <cell r="F551" t="str">
            <v>Mass Mkt &amp; Priority Banking</v>
          </cell>
          <cell r="G551" t="str">
            <v>Trade Products</v>
          </cell>
          <cell r="H551" t="str">
            <v>0</v>
          </cell>
          <cell r="I551" t="str">
            <v>0</v>
          </cell>
          <cell r="J551" t="str">
            <v>0</v>
          </cell>
          <cell r="K551" t="str">
            <v>0</v>
          </cell>
          <cell r="L551" t="str">
            <v>0</v>
          </cell>
          <cell r="M551" t="str">
            <v>0</v>
          </cell>
          <cell r="N551" t="str">
            <v>0</v>
          </cell>
          <cell r="O551" t="str">
            <v>0</v>
          </cell>
          <cell r="P551" t="str">
            <v>0</v>
          </cell>
          <cell r="Q551" t="str">
            <v>0</v>
          </cell>
          <cell r="R551" t="str">
            <v>0</v>
          </cell>
          <cell r="S551" t="str">
            <v>0</v>
          </cell>
          <cell r="T551" t="str">
            <v>0</v>
          </cell>
          <cell r="U551" t="str">
            <v>0</v>
          </cell>
          <cell r="V551" t="str">
            <v>0</v>
          </cell>
          <cell r="W551" t="str">
            <v>0</v>
          </cell>
        </row>
        <row r="552">
          <cell r="B552" t="str">
            <v>BotswanaWM</v>
          </cell>
          <cell r="C552" t="str">
            <v>WM</v>
          </cell>
          <cell r="D552" t="str">
            <v>Botswana</v>
          </cell>
          <cell r="E552" t="str">
            <v>T&amp;O Management</v>
          </cell>
          <cell r="F552" t="str">
            <v>Mass Mkt &amp; Priority Banking</v>
          </cell>
          <cell r="G552" t="str">
            <v>Treasury Products</v>
          </cell>
          <cell r="H552" t="str">
            <v>0</v>
          </cell>
          <cell r="I552">
            <v>6.1888774943704553E-2</v>
          </cell>
          <cell r="J552">
            <v>0.12469316391759332</v>
          </cell>
          <cell r="K552">
            <v>0.18789145813572611</v>
          </cell>
          <cell r="L552">
            <v>0.24849715457048976</v>
          </cell>
          <cell r="M552">
            <v>0.31510225757545829</v>
          </cell>
          <cell r="N552">
            <v>0.36057535613819225</v>
          </cell>
          <cell r="O552">
            <v>0.39791217900156983</v>
          </cell>
          <cell r="P552">
            <v>0.43385199728026957</v>
          </cell>
          <cell r="Q552">
            <v>0.4866292713563436</v>
          </cell>
          <cell r="R552">
            <v>0.54354084954128545</v>
          </cell>
          <cell r="S552">
            <v>0.60167558984467362</v>
          </cell>
          <cell r="T552">
            <v>0.66281101734229042</v>
          </cell>
          <cell r="U552" t="str">
            <v>0</v>
          </cell>
          <cell r="V552">
            <v>0.76185998623761708</v>
          </cell>
          <cell r="W552">
            <v>0.76185998623761708</v>
          </cell>
        </row>
        <row r="553">
          <cell r="B553" t="str">
            <v>BotswanaWM</v>
          </cell>
          <cell r="C553" t="str">
            <v>WM</v>
          </cell>
          <cell r="D553" t="str">
            <v>Botswana</v>
          </cell>
          <cell r="E553" t="str">
            <v>T&amp;O Management</v>
          </cell>
          <cell r="F553" t="str">
            <v>Mass Mkt &amp; Priority Banking</v>
          </cell>
          <cell r="G553" t="str">
            <v>Investment Services</v>
          </cell>
          <cell r="H553" t="str">
            <v>0</v>
          </cell>
          <cell r="I553" t="str">
            <v>0</v>
          </cell>
          <cell r="J553" t="str">
            <v>0</v>
          </cell>
          <cell r="K553" t="str">
            <v>0</v>
          </cell>
          <cell r="L553" t="str">
            <v>0</v>
          </cell>
          <cell r="M553" t="str">
            <v>0</v>
          </cell>
          <cell r="N553" t="str">
            <v>0</v>
          </cell>
          <cell r="O553" t="str">
            <v>0</v>
          </cell>
          <cell r="P553" t="str">
            <v>0</v>
          </cell>
          <cell r="Q553" t="str">
            <v>0</v>
          </cell>
          <cell r="R553" t="str">
            <v>0</v>
          </cell>
          <cell r="S553" t="str">
            <v>0</v>
          </cell>
          <cell r="T553" t="str">
            <v>0</v>
          </cell>
          <cell r="U553" t="str">
            <v>0</v>
          </cell>
          <cell r="V553" t="str">
            <v>0</v>
          </cell>
          <cell r="W553" t="str">
            <v>0</v>
          </cell>
        </row>
        <row r="554">
          <cell r="B554" t="str">
            <v>BotswanaOthCB</v>
          </cell>
          <cell r="C554" t="str">
            <v>OthCB</v>
          </cell>
          <cell r="D554" t="str">
            <v>Botswana</v>
          </cell>
          <cell r="E554" t="str">
            <v>T&amp;O Management</v>
          </cell>
          <cell r="F554" t="str">
            <v>Mass Mkt &amp; Priority Banking</v>
          </cell>
          <cell r="G554" t="str">
            <v>Other Products</v>
          </cell>
          <cell r="H554" t="str">
            <v>0</v>
          </cell>
          <cell r="I554" t="str">
            <v>0</v>
          </cell>
          <cell r="J554" t="str">
            <v>0</v>
          </cell>
          <cell r="K554" t="str">
            <v>0</v>
          </cell>
          <cell r="L554" t="str">
            <v>0</v>
          </cell>
          <cell r="M554" t="str">
            <v>0</v>
          </cell>
          <cell r="N554" t="str">
            <v>0</v>
          </cell>
          <cell r="O554" t="str">
            <v>0</v>
          </cell>
          <cell r="P554" t="str">
            <v>0</v>
          </cell>
          <cell r="Q554" t="str">
            <v>0</v>
          </cell>
          <cell r="R554" t="str">
            <v>0</v>
          </cell>
          <cell r="S554" t="str">
            <v>0</v>
          </cell>
          <cell r="T554" t="str">
            <v>0</v>
          </cell>
          <cell r="U554" t="str">
            <v>0</v>
          </cell>
          <cell r="V554">
            <v>0</v>
          </cell>
          <cell r="W554">
            <v>0</v>
          </cell>
        </row>
        <row r="555">
          <cell r="B555" t="str">
            <v>BotswanaCROps</v>
          </cell>
          <cell r="C555" t="str">
            <v>CROps</v>
          </cell>
          <cell r="D555" t="str">
            <v>Botswana</v>
          </cell>
          <cell r="E555" t="str">
            <v>T&amp;O Management</v>
          </cell>
          <cell r="F555" t="str">
            <v>Customer - Wholesale</v>
          </cell>
          <cell r="G555" t="str">
            <v>Corporate and Inst Lending</v>
          </cell>
          <cell r="H555">
            <v>46.168033106218161</v>
          </cell>
          <cell r="I555">
            <v>12.789643550503067</v>
          </cell>
          <cell r="J555">
            <v>25.768503596025578</v>
          </cell>
          <cell r="K555">
            <v>38.828766249228394</v>
          </cell>
          <cell r="L555">
            <v>51.353254821440387</v>
          </cell>
          <cell r="M555">
            <v>65.117552577421719</v>
          </cell>
          <cell r="N555">
            <v>74.514809548226211</v>
          </cell>
          <cell r="O555">
            <v>82.230661997482699</v>
          </cell>
          <cell r="P555">
            <v>89.657816040724725</v>
          </cell>
          <cell r="Q555">
            <v>100.56451961684466</v>
          </cell>
          <cell r="R555">
            <v>112.32559906209262</v>
          </cell>
          <cell r="S555">
            <v>124.33945144578792</v>
          </cell>
          <cell r="T555">
            <v>136.97341175140704</v>
          </cell>
          <cell r="U555" t="str">
            <v>0</v>
          </cell>
          <cell r="V555">
            <v>157.44286473536982</v>
          </cell>
          <cell r="W555">
            <v>157.44286473536982</v>
          </cell>
        </row>
        <row r="556">
          <cell r="B556" t="str">
            <v>BotswanaCash</v>
          </cell>
          <cell r="C556" t="str">
            <v>Cash</v>
          </cell>
          <cell r="D556" t="str">
            <v>Botswana</v>
          </cell>
          <cell r="E556" t="str">
            <v>T&amp;O Management</v>
          </cell>
          <cell r="F556" t="str">
            <v>Customer - Wholesale</v>
          </cell>
          <cell r="G556" t="str">
            <v>Cash Management and Payments</v>
          </cell>
          <cell r="H556">
            <v>67.36813885047799</v>
          </cell>
          <cell r="I556">
            <v>19.735329192648457</v>
          </cell>
          <cell r="J556">
            <v>39.762632888193863</v>
          </cell>
          <cell r="K556">
            <v>59.915546594164262</v>
          </cell>
          <cell r="L556">
            <v>79.241722805888756</v>
          </cell>
          <cell r="M556">
            <v>100.48101272411647</v>
          </cell>
          <cell r="N556">
            <v>114.98164826524078</v>
          </cell>
          <cell r="O556">
            <v>126.88775710140047</v>
          </cell>
          <cell r="P556">
            <v>138.34838377399655</v>
          </cell>
          <cell r="Q556">
            <v>155.17820273114</v>
          </cell>
          <cell r="R556">
            <v>173.32638439048989</v>
          </cell>
          <cell r="S556">
            <v>191.86461266306634</v>
          </cell>
          <cell r="T556">
            <v>211.35971154159915</v>
          </cell>
          <cell r="U556" t="str">
            <v>0</v>
          </cell>
          <cell r="V556">
            <v>242.94517337807534</v>
          </cell>
          <cell r="W556">
            <v>242.94517337807534</v>
          </cell>
        </row>
        <row r="557">
          <cell r="B557" t="str">
            <v>BotswanaTrade</v>
          </cell>
          <cell r="C557" t="str">
            <v>Trade</v>
          </cell>
          <cell r="D557" t="str">
            <v>Botswana</v>
          </cell>
          <cell r="E557" t="str">
            <v>T&amp;O Management</v>
          </cell>
          <cell r="F557" t="str">
            <v>Customer - Wholesale</v>
          </cell>
          <cell r="G557" t="str">
            <v>Trade Finance</v>
          </cell>
          <cell r="H557">
            <v>25.955750967387321</v>
          </cell>
          <cell r="I557">
            <v>0.53074339585099461</v>
          </cell>
          <cell r="J557">
            <v>1.0693388795823984</v>
          </cell>
          <cell r="K557">
            <v>1.6113124008846491</v>
          </cell>
          <cell r="L557">
            <v>2.1310524209926567</v>
          </cell>
          <cell r="M557">
            <v>2.7022419231603187</v>
          </cell>
          <cell r="N557">
            <v>3.0922083875637081</v>
          </cell>
          <cell r="O557">
            <v>3.4124000891254402</v>
          </cell>
          <cell r="P557">
            <v>3.7206114120488061</v>
          </cell>
          <cell r="Q557">
            <v>4.1732167462531491</v>
          </cell>
          <cell r="R557">
            <v>4.6612768879604562</v>
          </cell>
          <cell r="S557">
            <v>5.1598265767142175</v>
          </cell>
          <cell r="T557">
            <v>5.6841094442681888</v>
          </cell>
          <cell r="U557" t="str">
            <v>0</v>
          </cell>
          <cell r="V557">
            <v>6.5335075849421926</v>
          </cell>
          <cell r="W557">
            <v>6.5335075849421926</v>
          </cell>
        </row>
        <row r="558">
          <cell r="B558" t="str">
            <v>BotswanaTrade</v>
          </cell>
          <cell r="C558" t="str">
            <v>Trade</v>
          </cell>
          <cell r="D558" t="str">
            <v>Botswana</v>
          </cell>
          <cell r="E558" t="str">
            <v>T&amp;O Management</v>
          </cell>
          <cell r="F558" t="str">
            <v>Customer - Wholesale</v>
          </cell>
          <cell r="G558" t="str">
            <v>Trade Contingents</v>
          </cell>
          <cell r="H558" t="str">
            <v>0</v>
          </cell>
          <cell r="I558">
            <v>2.5324016517080912</v>
          </cell>
          <cell r="J558">
            <v>5.1022769871392288</v>
          </cell>
          <cell r="K558">
            <v>7.6882628395262662</v>
          </cell>
          <cell r="L558">
            <v>10.168199644954932</v>
          </cell>
          <cell r="M558">
            <v>12.893575810470876</v>
          </cell>
          <cell r="N558">
            <v>14.754264280432345</v>
          </cell>
          <cell r="O558">
            <v>16.282050237658886</v>
          </cell>
          <cell r="P558">
            <v>17.752673599798534</v>
          </cell>
          <cell r="Q558">
            <v>19.912249183883333</v>
          </cell>
          <cell r="R558">
            <v>22.240985720582795</v>
          </cell>
          <cell r="S558">
            <v>24.619790353582424</v>
          </cell>
          <cell r="T558">
            <v>27.121373707780489</v>
          </cell>
          <cell r="U558" t="str">
            <v>0</v>
          </cell>
          <cell r="V558">
            <v>31.174209410945892</v>
          </cell>
          <cell r="W558">
            <v>31.174209410945892</v>
          </cell>
        </row>
        <row r="559">
          <cell r="B559" t="str">
            <v>BotswanaTrade</v>
          </cell>
          <cell r="C559" t="str">
            <v>Trade</v>
          </cell>
          <cell r="D559" t="str">
            <v>Botswana</v>
          </cell>
          <cell r="E559" t="str">
            <v>T&amp;O Management</v>
          </cell>
          <cell r="F559" t="str">
            <v>Customer - Wholesale</v>
          </cell>
          <cell r="G559" t="str">
            <v>Trade Transactional</v>
          </cell>
          <cell r="H559" t="str">
            <v>0</v>
          </cell>
          <cell r="I559" t="str">
            <v>0</v>
          </cell>
          <cell r="J559" t="str">
            <v>0</v>
          </cell>
          <cell r="K559" t="str">
            <v>0</v>
          </cell>
          <cell r="L559" t="str">
            <v>0</v>
          </cell>
          <cell r="M559" t="str">
            <v>0</v>
          </cell>
          <cell r="N559" t="str">
            <v>0</v>
          </cell>
          <cell r="O559" t="str">
            <v>0</v>
          </cell>
          <cell r="P559" t="str">
            <v>0</v>
          </cell>
          <cell r="Q559" t="str">
            <v>0</v>
          </cell>
          <cell r="R559" t="str">
            <v>0</v>
          </cell>
          <cell r="S559" t="str">
            <v>0</v>
          </cell>
          <cell r="T559" t="str">
            <v>0</v>
          </cell>
          <cell r="U559" t="str">
            <v>0</v>
          </cell>
          <cell r="V559">
            <v>0</v>
          </cell>
          <cell r="W559">
            <v>0</v>
          </cell>
        </row>
        <row r="560">
          <cell r="B560" t="str">
            <v>BotswanaTrade</v>
          </cell>
          <cell r="C560" t="str">
            <v>Trade</v>
          </cell>
          <cell r="D560" t="str">
            <v>Botswana</v>
          </cell>
          <cell r="E560" t="str">
            <v>T&amp;O Management</v>
          </cell>
          <cell r="F560" t="str">
            <v>Customer - Wholesale</v>
          </cell>
          <cell r="G560" t="str">
            <v>Trade Other</v>
          </cell>
          <cell r="H560" t="str">
            <v>0</v>
          </cell>
          <cell r="I560" t="str">
            <v>0</v>
          </cell>
          <cell r="J560" t="str">
            <v>0</v>
          </cell>
          <cell r="K560" t="str">
            <v>0</v>
          </cell>
          <cell r="L560" t="str">
            <v>0</v>
          </cell>
          <cell r="M560" t="str">
            <v>0</v>
          </cell>
          <cell r="N560" t="str">
            <v>0</v>
          </cell>
          <cell r="O560" t="str">
            <v>0</v>
          </cell>
          <cell r="P560" t="str">
            <v>0</v>
          </cell>
          <cell r="Q560" t="str">
            <v>0</v>
          </cell>
          <cell r="R560" t="str">
            <v>0</v>
          </cell>
          <cell r="S560" t="str">
            <v>0</v>
          </cell>
          <cell r="T560" t="str">
            <v>0</v>
          </cell>
          <cell r="U560" t="str">
            <v>0</v>
          </cell>
          <cell r="V560">
            <v>0</v>
          </cell>
          <cell r="W560">
            <v>0</v>
          </cell>
        </row>
        <row r="561">
          <cell r="B561" t="str">
            <v>BotswanaFX/MM</v>
          </cell>
          <cell r="C561" t="str">
            <v>FX/MM</v>
          </cell>
          <cell r="D561" t="str">
            <v>Botswana</v>
          </cell>
          <cell r="E561" t="str">
            <v>T&amp;O Management</v>
          </cell>
          <cell r="F561" t="str">
            <v>Customer - Wholesale</v>
          </cell>
          <cell r="G561" t="str">
            <v>FX Sales</v>
          </cell>
          <cell r="H561">
            <v>28.596420485470766</v>
          </cell>
          <cell r="I561">
            <v>2.6161624449301581</v>
          </cell>
          <cell r="J561">
            <v>5.2710297283709862</v>
          </cell>
          <cell r="K561">
            <v>7.9425481752544345</v>
          </cell>
          <cell r="L561">
            <v>10.504472322334289</v>
          </cell>
          <cell r="M561">
            <v>13.320003398539992</v>
          </cell>
          <cell r="N561">
            <v>15.242242331571839</v>
          </cell>
          <cell r="O561">
            <v>16.82054459845348</v>
          </cell>
          <cell r="P561">
            <v>18.339792684134238</v>
          </cell>
          <cell r="Q561">
            <v>20.570793742229238</v>
          </cell>
          <cell r="R561">
            <v>22.976560113668718</v>
          </cell>
          <cell r="S561">
            <v>25.434031997153852</v>
          </cell>
          <cell r="T561">
            <v>28.018348937010938</v>
          </cell>
          <cell r="U561" t="str">
            <v>0</v>
          </cell>
          <cell r="V561">
            <v>32.205237617673276</v>
          </cell>
          <cell r="W561">
            <v>32.205237617673276</v>
          </cell>
        </row>
        <row r="562">
          <cell r="B562" t="str">
            <v>BotswanaFX/MM</v>
          </cell>
          <cell r="C562" t="str">
            <v>FX/MM</v>
          </cell>
          <cell r="D562" t="str">
            <v>Botswana</v>
          </cell>
          <cell r="E562" t="str">
            <v>T&amp;O Management</v>
          </cell>
          <cell r="F562" t="str">
            <v>Customer - Wholesale</v>
          </cell>
          <cell r="G562" t="str">
            <v>FX Trading</v>
          </cell>
          <cell r="H562" t="str">
            <v>0</v>
          </cell>
          <cell r="I562">
            <v>1.8462565326977589</v>
          </cell>
          <cell r="J562">
            <v>3.7198275240545384</v>
          </cell>
          <cell r="K562">
            <v>5.6051494368201036</v>
          </cell>
          <cell r="L562">
            <v>7.4131293663494962</v>
          </cell>
          <cell r="M562">
            <v>9.4000826813211678</v>
          </cell>
          <cell r="N562">
            <v>10.756629249900461</v>
          </cell>
          <cell r="O562">
            <v>11.870455677784868</v>
          </cell>
          <cell r="P562">
            <v>12.942606877115894</v>
          </cell>
          <cell r="Q562">
            <v>14.5170505000437</v>
          </cell>
          <cell r="R562">
            <v>16.21482805511188</v>
          </cell>
          <cell r="S562">
            <v>17.949094796689025</v>
          </cell>
          <cell r="T562">
            <v>19.772877582814914</v>
          </cell>
          <cell r="U562" t="str">
            <v>0</v>
          </cell>
          <cell r="V562">
            <v>22.727614049325769</v>
          </cell>
          <cell r="W562">
            <v>22.727614049325769</v>
          </cell>
        </row>
        <row r="563">
          <cell r="B563" t="str">
            <v>BotswanaFI</v>
          </cell>
          <cell r="C563" t="str">
            <v>FI</v>
          </cell>
          <cell r="D563" t="str">
            <v>Botswana</v>
          </cell>
          <cell r="E563" t="str">
            <v>T&amp;O Management</v>
          </cell>
          <cell r="F563" t="str">
            <v>Customer - Wholesale</v>
          </cell>
          <cell r="G563" t="str">
            <v>Fixed Income</v>
          </cell>
          <cell r="H563">
            <v>7.1456123624768404</v>
          </cell>
          <cell r="I563">
            <v>0.25419680651130183</v>
          </cell>
          <cell r="J563">
            <v>0.51215432993259979</v>
          </cell>
          <cell r="K563">
            <v>0.77172974699044283</v>
          </cell>
          <cell r="L563">
            <v>1.0206565435561161</v>
          </cell>
          <cell r="M563">
            <v>1.2942248036585304</v>
          </cell>
          <cell r="N563">
            <v>1.4809972264013511</v>
          </cell>
          <cell r="O563">
            <v>1.6343513870836655</v>
          </cell>
          <cell r="P563">
            <v>1.7819676073328534</v>
          </cell>
          <cell r="Q563">
            <v>1.9987405930433126</v>
          </cell>
          <cell r="R563">
            <v>2.2324944755735445</v>
          </cell>
          <cell r="S563">
            <v>2.4712722724507152</v>
          </cell>
          <cell r="T563">
            <v>2.7223748423227838</v>
          </cell>
          <cell r="U563" t="str">
            <v>0</v>
          </cell>
          <cell r="V563">
            <v>3.1291896920295188</v>
          </cell>
          <cell r="W563">
            <v>3.1291896920295188</v>
          </cell>
        </row>
        <row r="564">
          <cell r="B564" t="str">
            <v>BotswanaFX/MM</v>
          </cell>
          <cell r="C564" t="str">
            <v>FX/MM</v>
          </cell>
          <cell r="D564" t="str">
            <v>Botswana</v>
          </cell>
          <cell r="E564" t="str">
            <v>T&amp;O Management</v>
          </cell>
          <cell r="F564" t="str">
            <v>Customer - Wholesale</v>
          </cell>
          <cell r="G564" t="str">
            <v>ALM</v>
          </cell>
          <cell r="H564">
            <v>9.5274831499691057</v>
          </cell>
          <cell r="I564">
            <v>1.0941481724024165</v>
          </cell>
          <cell r="J564">
            <v>2.2044837296522992</v>
          </cell>
          <cell r="K564">
            <v>3.3217832428615837</v>
          </cell>
          <cell r="L564">
            <v>4.3932475278080956</v>
          </cell>
          <cell r="M564">
            <v>5.570776922950432</v>
          </cell>
          <cell r="N564">
            <v>6.3747079707236196</v>
          </cell>
          <cell r="O564">
            <v>7.0347956285652122</v>
          </cell>
          <cell r="P564">
            <v>7.6701852694473516</v>
          </cell>
          <cell r="Q564">
            <v>8.6032487858482529</v>
          </cell>
          <cell r="R564">
            <v>9.6094037681731308</v>
          </cell>
          <cell r="S564">
            <v>10.637183360092669</v>
          </cell>
          <cell r="T564">
            <v>11.718012901902224</v>
          </cell>
          <cell r="U564" t="str">
            <v>0</v>
          </cell>
          <cell r="V564">
            <v>13.469080235995596</v>
          </cell>
          <cell r="W564">
            <v>13.469080235995596</v>
          </cell>
        </row>
        <row r="565">
          <cell r="B565" t="str">
            <v>BotswanaSEF</v>
          </cell>
          <cell r="C565" t="str">
            <v>SEF</v>
          </cell>
          <cell r="D565" t="str">
            <v>Botswana</v>
          </cell>
          <cell r="E565" t="str">
            <v>T&amp;O Management</v>
          </cell>
          <cell r="F565" t="str">
            <v>Customer - Wholesale</v>
          </cell>
          <cell r="G565" t="str">
            <v>Structured Trade</v>
          </cell>
          <cell r="H565" t="str">
            <v>0</v>
          </cell>
          <cell r="I565" t="str">
            <v>0</v>
          </cell>
          <cell r="J565" t="str">
            <v>0</v>
          </cell>
          <cell r="K565" t="str">
            <v>0</v>
          </cell>
          <cell r="L565" t="str">
            <v>0</v>
          </cell>
          <cell r="M565" t="str">
            <v>0</v>
          </cell>
          <cell r="N565" t="str">
            <v>0</v>
          </cell>
          <cell r="O565" t="str">
            <v>0</v>
          </cell>
          <cell r="P565" t="str">
            <v>0</v>
          </cell>
          <cell r="Q565" t="str">
            <v>0</v>
          </cell>
          <cell r="R565" t="str">
            <v>0</v>
          </cell>
          <cell r="S565" t="str">
            <v>0</v>
          </cell>
          <cell r="T565" t="str">
            <v>0</v>
          </cell>
          <cell r="U565" t="str">
            <v>0</v>
          </cell>
          <cell r="V565">
            <v>0</v>
          </cell>
          <cell r="W565">
            <v>0</v>
          </cell>
        </row>
        <row r="566">
          <cell r="B566" t="str">
            <v>BotswanaSME</v>
          </cell>
          <cell r="C566" t="str">
            <v>SME</v>
          </cell>
          <cell r="D566" t="str">
            <v>Botswana</v>
          </cell>
          <cell r="E566" t="str">
            <v>T&amp;O Management</v>
          </cell>
          <cell r="F566" t="str">
            <v>SME</v>
          </cell>
          <cell r="G566" t="str">
            <v>Product</v>
          </cell>
          <cell r="H566">
            <v>125.35482456911996</v>
          </cell>
          <cell r="I566">
            <v>16.071341577741538</v>
          </cell>
          <cell r="J566">
            <v>32.380457136477368</v>
          </cell>
          <cell r="K566">
            <v>48.791832188981111</v>
          </cell>
          <cell r="L566">
            <v>64.529997056265913</v>
          </cell>
          <cell r="M566">
            <v>81.826082564912653</v>
          </cell>
          <cell r="N566">
            <v>93.634582131668537</v>
          </cell>
          <cell r="O566">
            <v>103.33023565935942</v>
          </cell>
          <cell r="P566">
            <v>112.66311711076293</v>
          </cell>
          <cell r="Q566">
            <v>126.36837763390031</v>
          </cell>
          <cell r="R566">
            <v>141.14724388838678</v>
          </cell>
          <cell r="S566">
            <v>156.24371722140816</v>
          </cell>
          <cell r="T566">
            <v>172.11942488314207</v>
          </cell>
          <cell r="U566" t="str">
            <v>0</v>
          </cell>
          <cell r="V566">
            <v>197.84139404102507</v>
          </cell>
          <cell r="W566">
            <v>197.84139404102507</v>
          </cell>
        </row>
        <row r="567">
          <cell r="B567" t="str">
            <v>BotswanaTotal</v>
          </cell>
          <cell r="C567" t="str">
            <v>Total</v>
          </cell>
          <cell r="D567" t="str">
            <v>Botswana</v>
          </cell>
          <cell r="E567" t="str">
            <v>T&amp;O Management</v>
          </cell>
          <cell r="F567" t="str">
            <v>Customer</v>
          </cell>
          <cell r="G567" t="str">
            <v>Product</v>
          </cell>
          <cell r="H567">
            <v>1304.2133298761073</v>
          </cell>
          <cell r="I567">
            <v>109.25238500032403</v>
          </cell>
          <cell r="J567">
            <v>220.12113434768278</v>
          </cell>
          <cell r="K567">
            <v>331.68518773725725</v>
          </cell>
          <cell r="L567">
            <v>438.67258287531627</v>
          </cell>
          <cell r="M567">
            <v>556.25071503290621</v>
          </cell>
          <cell r="N567">
            <v>636.5244608868411</v>
          </cell>
          <cell r="O567">
            <v>702.43524091248355</v>
          </cell>
          <cell r="P567">
            <v>765.87987900440771</v>
          </cell>
          <cell r="Q567">
            <v>859.04770418692374</v>
          </cell>
          <cell r="R567">
            <v>959.51386064183544</v>
          </cell>
          <cell r="S567">
            <v>1062.1392359491056</v>
          </cell>
          <cell r="T567">
            <v>1170.0617382747978</v>
          </cell>
          <cell r="U567" t="str">
            <v>0</v>
          </cell>
          <cell r="V567">
            <v>1344.9122966414702</v>
          </cell>
          <cell r="W567">
            <v>1344.9122966414702</v>
          </cell>
        </row>
        <row r="568">
          <cell r="B568" t="str">
            <v>CameroonCCPL</v>
          </cell>
          <cell r="C568" t="str">
            <v>CCPL</v>
          </cell>
          <cell r="D568" t="str">
            <v>Cameroon</v>
          </cell>
          <cell r="E568" t="str">
            <v>Credit Operations</v>
          </cell>
          <cell r="F568" t="str">
            <v>Mass Mkt &amp; Priority Banking</v>
          </cell>
          <cell r="G568" t="str">
            <v>Unsecured Lending</v>
          </cell>
          <cell r="H568">
            <v>7.0466544623851748</v>
          </cell>
          <cell r="I568">
            <v>1.9885251433880753</v>
          </cell>
          <cell r="J568">
            <v>4.1599583461924627</v>
          </cell>
          <cell r="K568">
            <v>5.7662235736670819</v>
          </cell>
          <cell r="L568">
            <v>8.0533400745237262</v>
          </cell>
          <cell r="M568">
            <v>10.378897371621415</v>
          </cell>
          <cell r="N568">
            <v>12.590800121586897</v>
          </cell>
          <cell r="O568">
            <v>14.145313629342645</v>
          </cell>
          <cell r="P568">
            <v>15.966846569019651</v>
          </cell>
          <cell r="Q568">
            <v>18.182544993043617</v>
          </cell>
          <cell r="R568">
            <v>23.104057075773422</v>
          </cell>
          <cell r="S568">
            <v>22.152902534381237</v>
          </cell>
          <cell r="T568">
            <v>25.026297191915742</v>
          </cell>
          <cell r="U568" t="str">
            <v>0</v>
          </cell>
          <cell r="V568">
            <v>27.018930078510476</v>
          </cell>
          <cell r="W568">
            <v>27.018930078510476</v>
          </cell>
        </row>
        <row r="569">
          <cell r="B569" t="str">
            <v>CameroonM &amp; AL</v>
          </cell>
          <cell r="C569" t="str">
            <v>M &amp; AL</v>
          </cell>
          <cell r="D569" t="str">
            <v>Cameroon</v>
          </cell>
          <cell r="E569" t="str">
            <v>Credit Operations</v>
          </cell>
          <cell r="F569" t="str">
            <v>Mass Mkt &amp; Priority Banking</v>
          </cell>
          <cell r="G569" t="str">
            <v>Secured Lending</v>
          </cell>
          <cell r="H569" t="str">
            <v>0</v>
          </cell>
          <cell r="I569">
            <v>0.83269156554982715</v>
          </cell>
          <cell r="J569">
            <v>1.7419755739226537</v>
          </cell>
          <cell r="K569">
            <v>2.4145964414039707</v>
          </cell>
          <cell r="L569">
            <v>3.3723226366324277</v>
          </cell>
          <cell r="M569">
            <v>4.3461458507541719</v>
          </cell>
          <cell r="N569">
            <v>5.2723764140623164</v>
          </cell>
          <cell r="O569">
            <v>5.9233263357897439</v>
          </cell>
          <cell r="P569">
            <v>6.6860901963743231</v>
          </cell>
          <cell r="Q569">
            <v>7.6139101918224465</v>
          </cell>
          <cell r="R569">
            <v>9.674785114458933</v>
          </cell>
          <cell r="S569">
            <v>9.2764907470052229</v>
          </cell>
          <cell r="T569">
            <v>10.479719936125845</v>
          </cell>
          <cell r="U569" t="str">
            <v>0</v>
          </cell>
          <cell r="V569">
            <v>11.314131612247611</v>
          </cell>
          <cell r="W569">
            <v>11.314131612247611</v>
          </cell>
        </row>
        <row r="570">
          <cell r="B570" t="str">
            <v>CameroonWM</v>
          </cell>
          <cell r="C570" t="str">
            <v>WM</v>
          </cell>
          <cell r="D570" t="str">
            <v>Cameroon</v>
          </cell>
          <cell r="E570" t="str">
            <v>Credit Operations</v>
          </cell>
          <cell r="F570" t="str">
            <v>Mass Mkt &amp; Priority Banking</v>
          </cell>
          <cell r="G570" t="str">
            <v>Account Management Services</v>
          </cell>
          <cell r="H570" t="str">
            <v>0</v>
          </cell>
          <cell r="I570" t="str">
            <v>0</v>
          </cell>
          <cell r="J570" t="str">
            <v>0</v>
          </cell>
          <cell r="K570" t="str">
            <v>0</v>
          </cell>
          <cell r="L570" t="str">
            <v>0</v>
          </cell>
          <cell r="M570" t="str">
            <v>0</v>
          </cell>
          <cell r="N570" t="str">
            <v>0</v>
          </cell>
          <cell r="O570" t="str">
            <v>0</v>
          </cell>
          <cell r="P570" t="str">
            <v>0</v>
          </cell>
          <cell r="Q570" t="str">
            <v>0</v>
          </cell>
          <cell r="R570" t="str">
            <v>0</v>
          </cell>
          <cell r="S570" t="str">
            <v>0</v>
          </cell>
          <cell r="T570" t="str">
            <v>0</v>
          </cell>
          <cell r="U570" t="str">
            <v>0</v>
          </cell>
          <cell r="V570">
            <v>0</v>
          </cell>
          <cell r="W570">
            <v>0</v>
          </cell>
        </row>
        <row r="571">
          <cell r="B571" t="str">
            <v>CameroonWM</v>
          </cell>
          <cell r="C571" t="str">
            <v>WM</v>
          </cell>
          <cell r="D571" t="str">
            <v>Cameroon</v>
          </cell>
          <cell r="E571" t="str">
            <v>Credit Operations</v>
          </cell>
          <cell r="F571" t="str">
            <v>Mass Mkt &amp; Priority Banking</v>
          </cell>
          <cell r="G571" t="str">
            <v>Trade Products</v>
          </cell>
          <cell r="H571" t="str">
            <v>0</v>
          </cell>
          <cell r="I571" t="str">
            <v>0</v>
          </cell>
          <cell r="J571" t="str">
            <v>0</v>
          </cell>
          <cell r="K571" t="str">
            <v>0</v>
          </cell>
          <cell r="L571" t="str">
            <v>0</v>
          </cell>
          <cell r="M571" t="str">
            <v>0</v>
          </cell>
          <cell r="N571" t="str">
            <v>0</v>
          </cell>
          <cell r="O571" t="str">
            <v>0</v>
          </cell>
          <cell r="P571" t="str">
            <v>0</v>
          </cell>
          <cell r="Q571" t="str">
            <v>0</v>
          </cell>
          <cell r="R571" t="str">
            <v>0</v>
          </cell>
          <cell r="S571" t="str">
            <v>0</v>
          </cell>
          <cell r="T571" t="str">
            <v>0</v>
          </cell>
          <cell r="U571" t="str">
            <v>0</v>
          </cell>
          <cell r="V571" t="str">
            <v>0</v>
          </cell>
          <cell r="W571" t="str">
            <v>0</v>
          </cell>
        </row>
        <row r="572">
          <cell r="B572" t="str">
            <v>CameroonWM</v>
          </cell>
          <cell r="C572" t="str">
            <v>WM</v>
          </cell>
          <cell r="D572" t="str">
            <v>Cameroon</v>
          </cell>
          <cell r="E572" t="str">
            <v>Credit Operations</v>
          </cell>
          <cell r="F572" t="str">
            <v>Mass Mkt &amp; Priority Banking</v>
          </cell>
          <cell r="G572" t="str">
            <v>Treasury Products</v>
          </cell>
          <cell r="H572" t="str">
            <v>0</v>
          </cell>
          <cell r="I572" t="str">
            <v>0</v>
          </cell>
          <cell r="J572" t="str">
            <v>0</v>
          </cell>
          <cell r="K572" t="str">
            <v>0</v>
          </cell>
          <cell r="L572" t="str">
            <v>0</v>
          </cell>
          <cell r="M572" t="str">
            <v>0</v>
          </cell>
          <cell r="N572" t="str">
            <v>0</v>
          </cell>
          <cell r="O572" t="str">
            <v>0</v>
          </cell>
          <cell r="P572" t="str">
            <v>0</v>
          </cell>
          <cell r="Q572" t="str">
            <v>0</v>
          </cell>
          <cell r="R572" t="str">
            <v>0</v>
          </cell>
          <cell r="S572" t="str">
            <v>0</v>
          </cell>
          <cell r="T572" t="str">
            <v>0</v>
          </cell>
          <cell r="U572" t="str">
            <v>0</v>
          </cell>
          <cell r="V572">
            <v>0</v>
          </cell>
          <cell r="W572">
            <v>0</v>
          </cell>
        </row>
        <row r="573">
          <cell r="B573" t="str">
            <v>CameroonWM</v>
          </cell>
          <cell r="C573" t="str">
            <v>WM</v>
          </cell>
          <cell r="D573" t="str">
            <v>Cameroon</v>
          </cell>
          <cell r="E573" t="str">
            <v>Credit Operations</v>
          </cell>
          <cell r="F573" t="str">
            <v>Mass Mkt &amp; Priority Banking</v>
          </cell>
          <cell r="G573" t="str">
            <v>Investment Services</v>
          </cell>
          <cell r="H573" t="str">
            <v>0</v>
          </cell>
          <cell r="I573" t="str">
            <v>0</v>
          </cell>
          <cell r="J573" t="str">
            <v>0</v>
          </cell>
          <cell r="K573" t="str">
            <v>0</v>
          </cell>
          <cell r="L573" t="str">
            <v>0</v>
          </cell>
          <cell r="M573" t="str">
            <v>0</v>
          </cell>
          <cell r="N573" t="str">
            <v>0</v>
          </cell>
          <cell r="O573" t="str">
            <v>0</v>
          </cell>
          <cell r="P573" t="str">
            <v>0</v>
          </cell>
          <cell r="Q573" t="str">
            <v>0</v>
          </cell>
          <cell r="R573" t="str">
            <v>0</v>
          </cell>
          <cell r="S573" t="str">
            <v>0</v>
          </cell>
          <cell r="T573" t="str">
            <v>0</v>
          </cell>
          <cell r="U573" t="str">
            <v>0</v>
          </cell>
          <cell r="V573" t="str">
            <v>0</v>
          </cell>
          <cell r="W573" t="str">
            <v>0</v>
          </cell>
        </row>
        <row r="574">
          <cell r="B574" t="str">
            <v>CameroonOthCB</v>
          </cell>
          <cell r="C574" t="str">
            <v>OthCB</v>
          </cell>
          <cell r="D574" t="str">
            <v>Cameroon</v>
          </cell>
          <cell r="E574" t="str">
            <v>Credit Operations</v>
          </cell>
          <cell r="F574" t="str">
            <v>Mass Mkt &amp; Priority Banking</v>
          </cell>
          <cell r="G574" t="str">
            <v>Other Products</v>
          </cell>
          <cell r="H574" t="str">
            <v>0</v>
          </cell>
          <cell r="I574" t="str">
            <v>0</v>
          </cell>
          <cell r="J574" t="str">
            <v>0</v>
          </cell>
          <cell r="K574" t="str">
            <v>0</v>
          </cell>
          <cell r="L574" t="str">
            <v>0</v>
          </cell>
          <cell r="M574" t="str">
            <v>0</v>
          </cell>
          <cell r="N574" t="str">
            <v>0</v>
          </cell>
          <cell r="O574" t="str">
            <v>0</v>
          </cell>
          <cell r="P574" t="str">
            <v>0</v>
          </cell>
          <cell r="Q574" t="str">
            <v>0</v>
          </cell>
          <cell r="R574" t="str">
            <v>0</v>
          </cell>
          <cell r="S574" t="str">
            <v>0</v>
          </cell>
          <cell r="T574" t="str">
            <v>0</v>
          </cell>
          <cell r="U574" t="str">
            <v>0</v>
          </cell>
          <cell r="V574">
            <v>0</v>
          </cell>
          <cell r="W574">
            <v>0</v>
          </cell>
        </row>
        <row r="575">
          <cell r="B575" t="str">
            <v>CameroonCROps</v>
          </cell>
          <cell r="C575" t="str">
            <v>CROps</v>
          </cell>
          <cell r="D575" t="str">
            <v>Cameroon</v>
          </cell>
          <cell r="E575" t="str">
            <v>Credit Operations</v>
          </cell>
          <cell r="F575" t="str">
            <v>Customer - Wholesale</v>
          </cell>
          <cell r="G575" t="str">
            <v>Corporate and Inst Lending</v>
          </cell>
          <cell r="H575">
            <v>98.921646807988083</v>
          </cell>
          <cell r="I575">
            <v>11.395493660054193</v>
          </cell>
          <cell r="J575">
            <v>23.839129123527467</v>
          </cell>
          <cell r="K575">
            <v>33.043849661436667</v>
          </cell>
          <cell r="L575">
            <v>46.150377262755256</v>
          </cell>
          <cell r="M575">
            <v>59.477177316747415</v>
          </cell>
          <cell r="N575">
            <v>72.152722570975953</v>
          </cell>
          <cell r="O575">
            <v>81.061040615018428</v>
          </cell>
          <cell r="P575">
            <v>91.499521244201034</v>
          </cell>
          <cell r="Q575">
            <v>104.19671843788318</v>
          </cell>
          <cell r="R575">
            <v>132.40000663438502</v>
          </cell>
          <cell r="S575">
            <v>126.94929177408659</v>
          </cell>
          <cell r="T575">
            <v>143.41554284224026</v>
          </cell>
          <cell r="U575" t="str">
            <v>0</v>
          </cell>
          <cell r="V575">
            <v>154.83450798415825</v>
          </cell>
          <cell r="W575">
            <v>154.83450798415825</v>
          </cell>
        </row>
        <row r="576">
          <cell r="B576" t="str">
            <v>CameroonCash</v>
          </cell>
          <cell r="C576" t="str">
            <v>Cash</v>
          </cell>
          <cell r="D576" t="str">
            <v>Cameroon</v>
          </cell>
          <cell r="E576" t="str">
            <v>Credit Operations</v>
          </cell>
          <cell r="F576" t="str">
            <v>Customer - Wholesale</v>
          </cell>
          <cell r="G576" t="str">
            <v>Cash Management and Payments</v>
          </cell>
          <cell r="H576" t="str">
            <v>0</v>
          </cell>
          <cell r="I576" t="str">
            <v>0</v>
          </cell>
          <cell r="J576" t="str">
            <v>0</v>
          </cell>
          <cell r="K576" t="str">
            <v>0</v>
          </cell>
          <cell r="L576" t="str">
            <v>0</v>
          </cell>
          <cell r="M576" t="str">
            <v>0</v>
          </cell>
          <cell r="N576" t="str">
            <v>0</v>
          </cell>
          <cell r="O576" t="str">
            <v>0</v>
          </cell>
          <cell r="P576" t="str">
            <v>0</v>
          </cell>
          <cell r="Q576" t="str">
            <v>0</v>
          </cell>
          <cell r="R576" t="str">
            <v>0</v>
          </cell>
          <cell r="S576" t="str">
            <v>0</v>
          </cell>
          <cell r="T576" t="str">
            <v>0</v>
          </cell>
          <cell r="U576" t="str">
            <v>0</v>
          </cell>
          <cell r="V576">
            <v>0</v>
          </cell>
          <cell r="W576">
            <v>0</v>
          </cell>
        </row>
        <row r="577">
          <cell r="B577" t="str">
            <v>CameroonTrade</v>
          </cell>
          <cell r="C577" t="str">
            <v>Trade</v>
          </cell>
          <cell r="D577" t="str">
            <v>Cameroon</v>
          </cell>
          <cell r="E577" t="str">
            <v>Credit Operations</v>
          </cell>
          <cell r="F577" t="str">
            <v>Customer - Wholesale</v>
          </cell>
          <cell r="G577" t="str">
            <v>Trade Finance</v>
          </cell>
          <cell r="H577">
            <v>5.9589180123398942</v>
          </cell>
          <cell r="I577">
            <v>0.11163087697236311</v>
          </cell>
          <cell r="J577">
            <v>0.2335297594290151</v>
          </cell>
          <cell r="K577">
            <v>0.32370151138770331</v>
          </cell>
          <cell r="L577">
            <v>0.45209456770761758</v>
          </cell>
          <cell r="M577">
            <v>0.58264559512996894</v>
          </cell>
          <cell r="N577">
            <v>0.70681633774151675</v>
          </cell>
          <cell r="O577">
            <v>0.79408287631818819</v>
          </cell>
          <cell r="P577">
            <v>0.89633922452997905</v>
          </cell>
          <cell r="Q577">
            <v>1.0207230468831903</v>
          </cell>
          <cell r="R577">
            <v>1.2970045470955216</v>
          </cell>
          <cell r="S577">
            <v>1.2436090866735672</v>
          </cell>
          <cell r="T577">
            <v>1.4049143467930096</v>
          </cell>
          <cell r="U577" t="str">
            <v>0</v>
          </cell>
          <cell r="V577">
            <v>1.5167758222961847</v>
          </cell>
          <cell r="W577">
            <v>1.5167758222961847</v>
          </cell>
        </row>
        <row r="578">
          <cell r="B578" t="str">
            <v>CameroonTrade</v>
          </cell>
          <cell r="C578" t="str">
            <v>Trade</v>
          </cell>
          <cell r="D578" t="str">
            <v>Cameroon</v>
          </cell>
          <cell r="E578" t="str">
            <v>Credit Operations</v>
          </cell>
          <cell r="F578" t="str">
            <v>Customer - Wholesale</v>
          </cell>
          <cell r="G578" t="str">
            <v>Trade Contingents</v>
          </cell>
          <cell r="H578">
            <v>39.610537516456674</v>
          </cell>
          <cell r="I578">
            <v>1.137673530866665</v>
          </cell>
          <cell r="J578">
            <v>2.3799922850899633</v>
          </cell>
          <cell r="K578">
            <v>3.2989675562478884</v>
          </cell>
          <cell r="L578">
            <v>4.6074709531924691</v>
          </cell>
          <cell r="M578">
            <v>5.9379670699848592</v>
          </cell>
          <cell r="N578">
            <v>7.2034392315283693</v>
          </cell>
          <cell r="O578">
            <v>8.0928063471662242</v>
          </cell>
          <cell r="P578">
            <v>9.1349404222433126</v>
          </cell>
          <cell r="Q578">
            <v>10.402584162015287</v>
          </cell>
          <cell r="R578">
            <v>13.218276006284491</v>
          </cell>
          <cell r="S578">
            <v>12.67410217518994</v>
          </cell>
          <cell r="T578">
            <v>14.318026596502925</v>
          </cell>
          <cell r="U578" t="str">
            <v>0</v>
          </cell>
          <cell r="V578">
            <v>15.458050246367815</v>
          </cell>
          <cell r="W578">
            <v>15.458050246367815</v>
          </cell>
        </row>
        <row r="579">
          <cell r="B579" t="str">
            <v>CameroonTrade</v>
          </cell>
          <cell r="C579" t="str">
            <v>Trade</v>
          </cell>
          <cell r="D579" t="str">
            <v>Cameroon</v>
          </cell>
          <cell r="E579" t="str">
            <v>Credit Operations</v>
          </cell>
          <cell r="F579" t="str">
            <v>Customer - Wholesale</v>
          </cell>
          <cell r="G579" t="str">
            <v>Trade Transactional</v>
          </cell>
          <cell r="H579">
            <v>1.3707219612356492</v>
          </cell>
          <cell r="I579" t="str">
            <v>0</v>
          </cell>
          <cell r="J579" t="str">
            <v>0</v>
          </cell>
          <cell r="K579" t="str">
            <v>0</v>
          </cell>
          <cell r="L579" t="str">
            <v>0</v>
          </cell>
          <cell r="M579" t="str">
            <v>0</v>
          </cell>
          <cell r="N579" t="str">
            <v>0</v>
          </cell>
          <cell r="O579" t="str">
            <v>0</v>
          </cell>
          <cell r="P579" t="str">
            <v>0</v>
          </cell>
          <cell r="Q579" t="str">
            <v>0</v>
          </cell>
          <cell r="R579" t="str">
            <v>0</v>
          </cell>
          <cell r="S579" t="str">
            <v>0</v>
          </cell>
          <cell r="T579" t="str">
            <v>0</v>
          </cell>
          <cell r="U579" t="str">
            <v>0</v>
          </cell>
          <cell r="V579">
            <v>0</v>
          </cell>
          <cell r="W579">
            <v>0</v>
          </cell>
        </row>
        <row r="580">
          <cell r="B580" t="str">
            <v>CameroonTrade</v>
          </cell>
          <cell r="C580" t="str">
            <v>Trade</v>
          </cell>
          <cell r="D580" t="str">
            <v>Cameroon</v>
          </cell>
          <cell r="E580" t="str">
            <v>Credit Operations</v>
          </cell>
          <cell r="F580" t="str">
            <v>Customer - Wholesale</v>
          </cell>
          <cell r="G580" t="str">
            <v>Trade Other</v>
          </cell>
          <cell r="H580" t="str">
            <v>0</v>
          </cell>
          <cell r="I580" t="str">
            <v>0</v>
          </cell>
          <cell r="J580" t="str">
            <v>0</v>
          </cell>
          <cell r="K580" t="str">
            <v>0</v>
          </cell>
          <cell r="L580" t="str">
            <v>0</v>
          </cell>
          <cell r="M580" t="str">
            <v>0</v>
          </cell>
          <cell r="N580" t="str">
            <v>0</v>
          </cell>
          <cell r="O580" t="str">
            <v>0</v>
          </cell>
          <cell r="P580" t="str">
            <v>0</v>
          </cell>
          <cell r="Q580" t="str">
            <v>0</v>
          </cell>
          <cell r="R580" t="str">
            <v>0</v>
          </cell>
          <cell r="S580" t="str">
            <v>0</v>
          </cell>
          <cell r="T580" t="str">
            <v>0</v>
          </cell>
          <cell r="U580" t="str">
            <v>0</v>
          </cell>
          <cell r="V580">
            <v>0</v>
          </cell>
          <cell r="W580">
            <v>0</v>
          </cell>
        </row>
        <row r="581">
          <cell r="B581" t="str">
            <v>CameroonFX/MM</v>
          </cell>
          <cell r="C581" t="str">
            <v>FX/MM</v>
          </cell>
          <cell r="D581" t="str">
            <v>Cameroon</v>
          </cell>
          <cell r="E581" t="str">
            <v>Credit Operations</v>
          </cell>
          <cell r="F581" t="str">
            <v>Customer - Wholesale</v>
          </cell>
          <cell r="G581" t="str">
            <v>FX Sales</v>
          </cell>
          <cell r="H581" t="str">
            <v>0</v>
          </cell>
          <cell r="I581" t="str">
            <v>0</v>
          </cell>
          <cell r="J581" t="str">
            <v>0</v>
          </cell>
          <cell r="K581" t="str">
            <v>0</v>
          </cell>
          <cell r="L581" t="str">
            <v>0</v>
          </cell>
          <cell r="M581" t="str">
            <v>0</v>
          </cell>
          <cell r="N581" t="str">
            <v>0</v>
          </cell>
          <cell r="O581" t="str">
            <v>0</v>
          </cell>
          <cell r="P581" t="str">
            <v>0</v>
          </cell>
          <cell r="Q581" t="str">
            <v>0</v>
          </cell>
          <cell r="R581" t="str">
            <v>0</v>
          </cell>
          <cell r="S581" t="str">
            <v>0</v>
          </cell>
          <cell r="T581" t="str">
            <v>0</v>
          </cell>
          <cell r="U581" t="str">
            <v>0</v>
          </cell>
          <cell r="V581">
            <v>0</v>
          </cell>
          <cell r="W581">
            <v>0</v>
          </cell>
        </row>
        <row r="582">
          <cell r="B582" t="str">
            <v>CameroonFX/MM</v>
          </cell>
          <cell r="C582" t="str">
            <v>FX/MM</v>
          </cell>
          <cell r="D582" t="str">
            <v>Cameroon</v>
          </cell>
          <cell r="E582" t="str">
            <v>Credit Operations</v>
          </cell>
          <cell r="F582" t="str">
            <v>Customer - Wholesale</v>
          </cell>
          <cell r="G582" t="str">
            <v>FX Trading</v>
          </cell>
          <cell r="H582" t="str">
            <v>0</v>
          </cell>
          <cell r="I582" t="str">
            <v>0</v>
          </cell>
          <cell r="J582" t="str">
            <v>0</v>
          </cell>
          <cell r="K582" t="str">
            <v>0</v>
          </cell>
          <cell r="L582" t="str">
            <v>0</v>
          </cell>
          <cell r="M582" t="str">
            <v>0</v>
          </cell>
          <cell r="N582" t="str">
            <v>0</v>
          </cell>
          <cell r="O582" t="str">
            <v>0</v>
          </cell>
          <cell r="P582" t="str">
            <v>0</v>
          </cell>
          <cell r="Q582" t="str">
            <v>0</v>
          </cell>
          <cell r="R582" t="str">
            <v>0</v>
          </cell>
          <cell r="S582" t="str">
            <v>0</v>
          </cell>
          <cell r="T582" t="str">
            <v>0</v>
          </cell>
          <cell r="U582" t="str">
            <v>0</v>
          </cell>
          <cell r="V582">
            <v>0</v>
          </cell>
          <cell r="W582">
            <v>0</v>
          </cell>
        </row>
        <row r="583">
          <cell r="B583" t="str">
            <v>CameroonFI</v>
          </cell>
          <cell r="C583" t="str">
            <v>FI</v>
          </cell>
          <cell r="D583" t="str">
            <v>Cameroon</v>
          </cell>
          <cell r="E583" t="str">
            <v>Credit Operations</v>
          </cell>
          <cell r="F583" t="str">
            <v>Customer - Wholesale</v>
          </cell>
          <cell r="G583" t="str">
            <v>Fixed Income</v>
          </cell>
          <cell r="H583" t="str">
            <v>0</v>
          </cell>
          <cell r="I583" t="str">
            <v>0</v>
          </cell>
          <cell r="J583" t="str">
            <v>0</v>
          </cell>
          <cell r="K583" t="str">
            <v>0</v>
          </cell>
          <cell r="L583" t="str">
            <v>0</v>
          </cell>
          <cell r="M583" t="str">
            <v>0</v>
          </cell>
          <cell r="N583" t="str">
            <v>0</v>
          </cell>
          <cell r="O583" t="str">
            <v>0</v>
          </cell>
          <cell r="P583" t="str">
            <v>0</v>
          </cell>
          <cell r="Q583" t="str">
            <v>0</v>
          </cell>
          <cell r="R583" t="str">
            <v>0</v>
          </cell>
          <cell r="S583" t="str">
            <v>0</v>
          </cell>
          <cell r="T583" t="str">
            <v>0</v>
          </cell>
          <cell r="U583" t="str">
            <v>0</v>
          </cell>
          <cell r="V583">
            <v>0</v>
          </cell>
          <cell r="W583">
            <v>0</v>
          </cell>
        </row>
        <row r="584">
          <cell r="B584" t="str">
            <v>CameroonFX/MM</v>
          </cell>
          <cell r="C584" t="str">
            <v>FX/MM</v>
          </cell>
          <cell r="D584" t="str">
            <v>Cameroon</v>
          </cell>
          <cell r="E584" t="str">
            <v>Credit Operations</v>
          </cell>
          <cell r="F584" t="str">
            <v>Customer - Wholesale</v>
          </cell>
          <cell r="G584" t="str">
            <v>ALM</v>
          </cell>
          <cell r="H584" t="str">
            <v>0</v>
          </cell>
          <cell r="I584" t="str">
            <v>0</v>
          </cell>
          <cell r="J584" t="str">
            <v>0</v>
          </cell>
          <cell r="K584" t="str">
            <v>0</v>
          </cell>
          <cell r="L584" t="str">
            <v>0</v>
          </cell>
          <cell r="M584" t="str">
            <v>0</v>
          </cell>
          <cell r="N584" t="str">
            <v>0</v>
          </cell>
          <cell r="O584" t="str">
            <v>0</v>
          </cell>
          <cell r="P584" t="str">
            <v>0</v>
          </cell>
          <cell r="Q584" t="str">
            <v>0</v>
          </cell>
          <cell r="R584" t="str">
            <v>0</v>
          </cell>
          <cell r="S584" t="str">
            <v>0</v>
          </cell>
          <cell r="T584" t="str">
            <v>0</v>
          </cell>
          <cell r="U584" t="str">
            <v>0</v>
          </cell>
          <cell r="V584">
            <v>0</v>
          </cell>
          <cell r="W584">
            <v>0</v>
          </cell>
        </row>
        <row r="585">
          <cell r="B585" t="str">
            <v>CameroonSEF</v>
          </cell>
          <cell r="C585" t="str">
            <v>SEF</v>
          </cell>
          <cell r="D585" t="str">
            <v>Cameroon</v>
          </cell>
          <cell r="E585" t="str">
            <v>Credit Operations</v>
          </cell>
          <cell r="F585" t="str">
            <v>Customer - Wholesale</v>
          </cell>
          <cell r="G585" t="str">
            <v>Structured Trade</v>
          </cell>
          <cell r="H585" t="str">
            <v>0</v>
          </cell>
          <cell r="I585" t="str">
            <v>0</v>
          </cell>
          <cell r="J585" t="str">
            <v>0</v>
          </cell>
          <cell r="K585" t="str">
            <v>0</v>
          </cell>
          <cell r="L585" t="str">
            <v>0</v>
          </cell>
          <cell r="M585" t="str">
            <v>0</v>
          </cell>
          <cell r="N585" t="str">
            <v>0</v>
          </cell>
          <cell r="O585" t="str">
            <v>0</v>
          </cell>
          <cell r="P585" t="str">
            <v>0</v>
          </cell>
          <cell r="Q585" t="str">
            <v>0</v>
          </cell>
          <cell r="R585" t="str">
            <v>0</v>
          </cell>
          <cell r="S585" t="str">
            <v>0</v>
          </cell>
          <cell r="T585" t="str">
            <v>0</v>
          </cell>
          <cell r="U585" t="str">
            <v>0</v>
          </cell>
          <cell r="V585">
            <v>0</v>
          </cell>
          <cell r="W585">
            <v>0</v>
          </cell>
        </row>
        <row r="586">
          <cell r="B586" t="str">
            <v>CameroonSME</v>
          </cell>
          <cell r="C586" t="str">
            <v>SME</v>
          </cell>
          <cell r="D586" t="str">
            <v>Cameroon</v>
          </cell>
          <cell r="E586" t="str">
            <v>Credit Operations</v>
          </cell>
          <cell r="F586" t="str">
            <v>SME</v>
          </cell>
          <cell r="G586" t="str">
            <v>Product</v>
          </cell>
          <cell r="H586">
            <v>3.6462498436491688</v>
          </cell>
          <cell r="I586">
            <v>0.77947788361934567</v>
          </cell>
          <cell r="J586">
            <v>1.6304214564355588</v>
          </cell>
          <cell r="K586">
            <v>2.2600776484797094</v>
          </cell>
          <cell r="L586">
            <v>3.1564484258726688</v>
          </cell>
          <cell r="M586">
            <v>4.067952374260619</v>
          </cell>
          <cell r="N586">
            <v>4.9349517401770511</v>
          </cell>
          <cell r="O586">
            <v>5.5442172891175971</v>
          </cell>
          <cell r="P586">
            <v>6.2581646375070381</v>
          </cell>
          <cell r="Q586">
            <v>7.126533555074599</v>
          </cell>
          <cell r="R586">
            <v>9.0555241081831017</v>
          </cell>
          <cell r="S586">
            <v>8.6826225650519877</v>
          </cell>
          <cell r="T586">
            <v>9.8088219419188061</v>
          </cell>
          <cell r="U586" t="str">
            <v>0</v>
          </cell>
          <cell r="V586">
            <v>10.589853013849716</v>
          </cell>
          <cell r="W586">
            <v>10.589853013849716</v>
          </cell>
        </row>
        <row r="587">
          <cell r="B587" t="str">
            <v>CameroonTotal</v>
          </cell>
          <cell r="C587" t="str">
            <v>Total</v>
          </cell>
          <cell r="D587" t="str">
            <v>Cameroon</v>
          </cell>
          <cell r="E587" t="str">
            <v>Credit Operations</v>
          </cell>
          <cell r="F587" t="str">
            <v>Customer</v>
          </cell>
          <cell r="G587" t="str">
            <v>Product</v>
          </cell>
          <cell r="H587">
            <v>156.55472860405465</v>
          </cell>
          <cell r="I587">
            <v>16.245492660450466</v>
          </cell>
          <cell r="J587">
            <v>33.98500654459712</v>
          </cell>
          <cell r="K587">
            <v>47.107416392623016</v>
          </cell>
          <cell r="L587">
            <v>65.792053920684154</v>
          </cell>
          <cell r="M587">
            <v>84.790785578498443</v>
          </cell>
          <cell r="N587">
            <v>102.86110641607212</v>
          </cell>
          <cell r="O587">
            <v>115.56078709275285</v>
          </cell>
          <cell r="P587">
            <v>130.44190229387533</v>
          </cell>
          <cell r="Q587">
            <v>148.54301438672232</v>
          </cell>
          <cell r="R587">
            <v>188.74965348618048</v>
          </cell>
          <cell r="S587">
            <v>180.97901888238854</v>
          </cell>
          <cell r="T587">
            <v>204.45332285549659</v>
          </cell>
          <cell r="U587" t="str">
            <v>0</v>
          </cell>
          <cell r="V587">
            <v>220.73224875743</v>
          </cell>
          <cell r="W587">
            <v>220.73224875743</v>
          </cell>
        </row>
        <row r="588">
          <cell r="B588" t="str">
            <v>CameroonCCPL</v>
          </cell>
          <cell r="C588" t="str">
            <v>CCPL</v>
          </cell>
          <cell r="D588" t="str">
            <v>Cameroon</v>
          </cell>
          <cell r="E588" t="str">
            <v>Trade Operations</v>
          </cell>
          <cell r="F588" t="str">
            <v>Mass Mkt &amp; Priority Banking</v>
          </cell>
          <cell r="G588" t="str">
            <v>Unsecured Lending</v>
          </cell>
          <cell r="H588" t="str">
            <v>0</v>
          </cell>
          <cell r="I588" t="str">
            <v>0</v>
          </cell>
          <cell r="J588" t="str">
            <v>0</v>
          </cell>
          <cell r="K588" t="str">
            <v>0</v>
          </cell>
          <cell r="L588" t="str">
            <v>0</v>
          </cell>
          <cell r="M588" t="str">
            <v>0</v>
          </cell>
          <cell r="N588" t="str">
            <v>0</v>
          </cell>
          <cell r="O588" t="str">
            <v>0</v>
          </cell>
          <cell r="P588" t="str">
            <v>0</v>
          </cell>
          <cell r="Q588" t="str">
            <v>0</v>
          </cell>
          <cell r="R588" t="str">
            <v>0</v>
          </cell>
          <cell r="S588" t="str">
            <v>0</v>
          </cell>
          <cell r="T588" t="str">
            <v>0</v>
          </cell>
          <cell r="U588" t="str">
            <v>0</v>
          </cell>
          <cell r="V588">
            <v>0</v>
          </cell>
          <cell r="W588">
            <v>0</v>
          </cell>
        </row>
        <row r="589">
          <cell r="B589" t="str">
            <v>CameroonM &amp; AL</v>
          </cell>
          <cell r="C589" t="str">
            <v>M &amp; AL</v>
          </cell>
          <cell r="D589" t="str">
            <v>Cameroon</v>
          </cell>
          <cell r="E589" t="str">
            <v>Trade Operations</v>
          </cell>
          <cell r="F589" t="str">
            <v>Mass Mkt &amp; Priority Banking</v>
          </cell>
          <cell r="G589" t="str">
            <v>Secured Lending</v>
          </cell>
          <cell r="H589" t="str">
            <v>0</v>
          </cell>
          <cell r="I589" t="str">
            <v>0</v>
          </cell>
          <cell r="J589" t="str">
            <v>0</v>
          </cell>
          <cell r="K589" t="str">
            <v>0</v>
          </cell>
          <cell r="L589" t="str">
            <v>0</v>
          </cell>
          <cell r="M589" t="str">
            <v>0</v>
          </cell>
          <cell r="N589" t="str">
            <v>0</v>
          </cell>
          <cell r="O589" t="str">
            <v>0</v>
          </cell>
          <cell r="P589" t="str">
            <v>0</v>
          </cell>
          <cell r="Q589" t="str">
            <v>0</v>
          </cell>
          <cell r="R589" t="str">
            <v>0</v>
          </cell>
          <cell r="S589" t="str">
            <v>0</v>
          </cell>
          <cell r="T589" t="str">
            <v>0</v>
          </cell>
          <cell r="U589" t="str">
            <v>0</v>
          </cell>
          <cell r="V589">
            <v>0</v>
          </cell>
          <cell r="W589">
            <v>0</v>
          </cell>
        </row>
        <row r="590">
          <cell r="B590" t="str">
            <v>CameroonWM</v>
          </cell>
          <cell r="C590" t="str">
            <v>WM</v>
          </cell>
          <cell r="D590" t="str">
            <v>Cameroon</v>
          </cell>
          <cell r="E590" t="str">
            <v>Trade Operations</v>
          </cell>
          <cell r="F590" t="str">
            <v>Mass Mkt &amp; Priority Banking</v>
          </cell>
          <cell r="G590" t="str">
            <v>Account Management Services</v>
          </cell>
          <cell r="H590" t="str">
            <v>0</v>
          </cell>
          <cell r="I590" t="str">
            <v>0</v>
          </cell>
          <cell r="J590" t="str">
            <v>0</v>
          </cell>
          <cell r="K590" t="str">
            <v>0</v>
          </cell>
          <cell r="L590" t="str">
            <v>0</v>
          </cell>
          <cell r="M590" t="str">
            <v>0</v>
          </cell>
          <cell r="N590" t="str">
            <v>0</v>
          </cell>
          <cell r="O590" t="str">
            <v>0</v>
          </cell>
          <cell r="P590" t="str">
            <v>0</v>
          </cell>
          <cell r="Q590" t="str">
            <v>0</v>
          </cell>
          <cell r="R590" t="str">
            <v>0</v>
          </cell>
          <cell r="S590" t="str">
            <v>0</v>
          </cell>
          <cell r="T590" t="str">
            <v>0</v>
          </cell>
          <cell r="U590" t="str">
            <v>0</v>
          </cell>
          <cell r="V590">
            <v>0</v>
          </cell>
          <cell r="W590">
            <v>0</v>
          </cell>
        </row>
        <row r="591">
          <cell r="B591" t="str">
            <v>CameroonWM</v>
          </cell>
          <cell r="C591" t="str">
            <v>WM</v>
          </cell>
          <cell r="D591" t="str">
            <v>Cameroon</v>
          </cell>
          <cell r="E591" t="str">
            <v>Trade Operations</v>
          </cell>
          <cell r="F591" t="str">
            <v>Mass Mkt &amp; Priority Banking</v>
          </cell>
          <cell r="G591" t="str">
            <v>Trade Products</v>
          </cell>
          <cell r="H591" t="str">
            <v>0</v>
          </cell>
          <cell r="I591" t="str">
            <v>0</v>
          </cell>
          <cell r="J591" t="str">
            <v>0</v>
          </cell>
          <cell r="K591" t="str">
            <v>0</v>
          </cell>
          <cell r="L591" t="str">
            <v>0</v>
          </cell>
          <cell r="M591" t="str">
            <v>0</v>
          </cell>
          <cell r="N591" t="str">
            <v>0</v>
          </cell>
          <cell r="O591" t="str">
            <v>0</v>
          </cell>
          <cell r="P591" t="str">
            <v>0</v>
          </cell>
          <cell r="Q591" t="str">
            <v>0</v>
          </cell>
          <cell r="R591" t="str">
            <v>0</v>
          </cell>
          <cell r="S591" t="str">
            <v>0</v>
          </cell>
          <cell r="T591" t="str">
            <v>0</v>
          </cell>
          <cell r="U591" t="str">
            <v>0</v>
          </cell>
          <cell r="V591" t="str">
            <v>0</v>
          </cell>
          <cell r="W591" t="str">
            <v>0</v>
          </cell>
        </row>
        <row r="592">
          <cell r="B592" t="str">
            <v>CameroonWM</v>
          </cell>
          <cell r="C592" t="str">
            <v>WM</v>
          </cell>
          <cell r="D592" t="str">
            <v>Cameroon</v>
          </cell>
          <cell r="E592" t="str">
            <v>Trade Operations</v>
          </cell>
          <cell r="F592" t="str">
            <v>Mass Mkt &amp; Priority Banking</v>
          </cell>
          <cell r="G592" t="str">
            <v>Treasury Products</v>
          </cell>
          <cell r="H592" t="str">
            <v>0</v>
          </cell>
          <cell r="I592" t="str">
            <v>0</v>
          </cell>
          <cell r="J592" t="str">
            <v>0</v>
          </cell>
          <cell r="K592" t="str">
            <v>0</v>
          </cell>
          <cell r="L592" t="str">
            <v>0</v>
          </cell>
          <cell r="M592" t="str">
            <v>0</v>
          </cell>
          <cell r="N592" t="str">
            <v>0</v>
          </cell>
          <cell r="O592" t="str">
            <v>0</v>
          </cell>
          <cell r="P592" t="str">
            <v>0</v>
          </cell>
          <cell r="Q592" t="str">
            <v>0</v>
          </cell>
          <cell r="R592" t="str">
            <v>0</v>
          </cell>
          <cell r="S592" t="str">
            <v>0</v>
          </cell>
          <cell r="T592" t="str">
            <v>0</v>
          </cell>
          <cell r="U592" t="str">
            <v>0</v>
          </cell>
          <cell r="V592">
            <v>0</v>
          </cell>
          <cell r="W592">
            <v>0</v>
          </cell>
        </row>
        <row r="593">
          <cell r="B593" t="str">
            <v>CameroonWM</v>
          </cell>
          <cell r="C593" t="str">
            <v>WM</v>
          </cell>
          <cell r="D593" t="str">
            <v>Cameroon</v>
          </cell>
          <cell r="E593" t="str">
            <v>Trade Operations</v>
          </cell>
          <cell r="F593" t="str">
            <v>Mass Mkt &amp; Priority Banking</v>
          </cell>
          <cell r="G593" t="str">
            <v>Investment Services</v>
          </cell>
          <cell r="H593" t="str">
            <v>0</v>
          </cell>
          <cell r="I593" t="str">
            <v>0</v>
          </cell>
          <cell r="J593" t="str">
            <v>0</v>
          </cell>
          <cell r="K593" t="str">
            <v>0</v>
          </cell>
          <cell r="L593" t="str">
            <v>0</v>
          </cell>
          <cell r="M593" t="str">
            <v>0</v>
          </cell>
          <cell r="N593" t="str">
            <v>0</v>
          </cell>
          <cell r="O593" t="str">
            <v>0</v>
          </cell>
          <cell r="P593" t="str">
            <v>0</v>
          </cell>
          <cell r="Q593" t="str">
            <v>0</v>
          </cell>
          <cell r="R593" t="str">
            <v>0</v>
          </cell>
          <cell r="S593" t="str">
            <v>0</v>
          </cell>
          <cell r="T593" t="str">
            <v>0</v>
          </cell>
          <cell r="U593" t="str">
            <v>0</v>
          </cell>
          <cell r="V593" t="str">
            <v>0</v>
          </cell>
          <cell r="W593" t="str">
            <v>0</v>
          </cell>
        </row>
        <row r="594">
          <cell r="B594" t="str">
            <v>CameroonOthCB</v>
          </cell>
          <cell r="C594" t="str">
            <v>OthCB</v>
          </cell>
          <cell r="D594" t="str">
            <v>Cameroon</v>
          </cell>
          <cell r="E594" t="str">
            <v>Trade Operations</v>
          </cell>
          <cell r="F594" t="str">
            <v>Mass Mkt &amp; Priority Banking</v>
          </cell>
          <cell r="G594" t="str">
            <v>Other Products</v>
          </cell>
          <cell r="H594" t="str">
            <v>0</v>
          </cell>
          <cell r="I594" t="str">
            <v>0</v>
          </cell>
          <cell r="J594" t="str">
            <v>0</v>
          </cell>
          <cell r="K594" t="str">
            <v>0</v>
          </cell>
          <cell r="L594" t="str">
            <v>0</v>
          </cell>
          <cell r="M594" t="str">
            <v>0</v>
          </cell>
          <cell r="N594" t="str">
            <v>0</v>
          </cell>
          <cell r="O594" t="str">
            <v>0</v>
          </cell>
          <cell r="P594" t="str">
            <v>0</v>
          </cell>
          <cell r="Q594" t="str">
            <v>0</v>
          </cell>
          <cell r="R594" t="str">
            <v>0</v>
          </cell>
          <cell r="S594" t="str">
            <v>0</v>
          </cell>
          <cell r="T594" t="str">
            <v>0</v>
          </cell>
          <cell r="U594" t="str">
            <v>0</v>
          </cell>
          <cell r="V594">
            <v>0</v>
          </cell>
          <cell r="W594">
            <v>0</v>
          </cell>
        </row>
        <row r="595">
          <cell r="B595" t="str">
            <v>CameroonCROps</v>
          </cell>
          <cell r="C595" t="str">
            <v>CROps</v>
          </cell>
          <cell r="D595" t="str">
            <v>Cameroon</v>
          </cell>
          <cell r="E595" t="str">
            <v>Trade Operations</v>
          </cell>
          <cell r="F595" t="str">
            <v>Customer - Wholesale</v>
          </cell>
          <cell r="G595" t="str">
            <v>Corporate and Inst Lending</v>
          </cell>
          <cell r="H595" t="str">
            <v>0</v>
          </cell>
          <cell r="I595" t="str">
            <v>0</v>
          </cell>
          <cell r="J595" t="str">
            <v>0</v>
          </cell>
          <cell r="K595" t="str">
            <v>0</v>
          </cell>
          <cell r="L595" t="str">
            <v>0</v>
          </cell>
          <cell r="M595" t="str">
            <v>0</v>
          </cell>
          <cell r="N595" t="str">
            <v>0</v>
          </cell>
          <cell r="O595" t="str">
            <v>0</v>
          </cell>
          <cell r="P595" t="str">
            <v>0</v>
          </cell>
          <cell r="Q595" t="str">
            <v>0</v>
          </cell>
          <cell r="R595" t="str">
            <v>0</v>
          </cell>
          <cell r="S595" t="str">
            <v>0</v>
          </cell>
          <cell r="T595" t="str">
            <v>0</v>
          </cell>
          <cell r="U595" t="str">
            <v>0</v>
          </cell>
          <cell r="V595">
            <v>0</v>
          </cell>
          <cell r="W595">
            <v>0</v>
          </cell>
        </row>
        <row r="596">
          <cell r="B596" t="str">
            <v>CameroonCash</v>
          </cell>
          <cell r="C596" t="str">
            <v>Cash</v>
          </cell>
          <cell r="D596" t="str">
            <v>Cameroon</v>
          </cell>
          <cell r="E596" t="str">
            <v>Trade Operations</v>
          </cell>
          <cell r="F596" t="str">
            <v>Customer - Wholesale</v>
          </cell>
          <cell r="G596" t="str">
            <v>Cash Management and Payments</v>
          </cell>
          <cell r="H596" t="str">
            <v>0</v>
          </cell>
          <cell r="I596" t="str">
            <v>0</v>
          </cell>
          <cell r="J596" t="str">
            <v>0</v>
          </cell>
          <cell r="K596" t="str">
            <v>0</v>
          </cell>
          <cell r="L596" t="str">
            <v>0</v>
          </cell>
          <cell r="M596" t="str">
            <v>0</v>
          </cell>
          <cell r="N596" t="str">
            <v>0</v>
          </cell>
          <cell r="O596" t="str">
            <v>0</v>
          </cell>
          <cell r="P596" t="str">
            <v>0</v>
          </cell>
          <cell r="Q596" t="str">
            <v>0</v>
          </cell>
          <cell r="R596" t="str">
            <v>0</v>
          </cell>
          <cell r="S596" t="str">
            <v>0</v>
          </cell>
          <cell r="T596" t="str">
            <v>0</v>
          </cell>
          <cell r="U596" t="str">
            <v>0</v>
          </cell>
          <cell r="V596">
            <v>0</v>
          </cell>
          <cell r="W596">
            <v>0</v>
          </cell>
        </row>
        <row r="597">
          <cell r="B597" t="str">
            <v>CameroonTrade</v>
          </cell>
          <cell r="C597" t="str">
            <v>Trade</v>
          </cell>
          <cell r="D597" t="str">
            <v>Cameroon</v>
          </cell>
          <cell r="E597" t="str">
            <v>Trade Operations</v>
          </cell>
          <cell r="F597" t="str">
            <v>Customer - Wholesale</v>
          </cell>
          <cell r="G597" t="str">
            <v>Trade Finance</v>
          </cell>
          <cell r="H597">
            <v>3.4463031202505481</v>
          </cell>
          <cell r="I597">
            <v>3.0376028196022453</v>
          </cell>
          <cell r="J597">
            <v>6.5636230511213274</v>
          </cell>
          <cell r="K597">
            <v>16.554299977316244</v>
          </cell>
          <cell r="L597">
            <v>23.796837202947639</v>
          </cell>
          <cell r="M597">
            <v>26.78354976967103</v>
          </cell>
          <cell r="N597">
            <v>45.738808155593397</v>
          </cell>
          <cell r="O597">
            <v>52.427871689023561</v>
          </cell>
          <cell r="P597">
            <v>49.057543481767716</v>
          </cell>
          <cell r="Q597">
            <v>62.548883329349323</v>
          </cell>
          <cell r="R597">
            <v>72.381724701149892</v>
          </cell>
          <cell r="S597">
            <v>68.967423757742296</v>
          </cell>
          <cell r="T597">
            <v>64.305129467981942</v>
          </cell>
          <cell r="U597" t="str">
            <v>0</v>
          </cell>
          <cell r="V597">
            <v>44.229568551193708</v>
          </cell>
          <cell r="W597">
            <v>44.229568551193708</v>
          </cell>
        </row>
        <row r="598">
          <cell r="B598" t="str">
            <v>CameroonTrade</v>
          </cell>
          <cell r="C598" t="str">
            <v>Trade</v>
          </cell>
          <cell r="D598" t="str">
            <v>Cameroon</v>
          </cell>
          <cell r="E598" t="str">
            <v>Trade Operations</v>
          </cell>
          <cell r="F598" t="str">
            <v>Customer - Wholesale</v>
          </cell>
          <cell r="G598" t="str">
            <v>Trade Contingents</v>
          </cell>
          <cell r="H598">
            <v>86.095161344208819</v>
          </cell>
          <cell r="I598">
            <v>11.137877005208239</v>
          </cell>
          <cell r="J598">
            <v>24.066617854111623</v>
          </cell>
          <cell r="K598">
            <v>60.699099916826114</v>
          </cell>
          <cell r="L598">
            <v>87.255069744141338</v>
          </cell>
          <cell r="M598">
            <v>98.206349155460515</v>
          </cell>
          <cell r="N598">
            <v>167.70896323717579</v>
          </cell>
          <cell r="O598">
            <v>192.2355295264199</v>
          </cell>
          <cell r="P598">
            <v>179.8776594331481</v>
          </cell>
          <cell r="Q598">
            <v>229.34590554094765</v>
          </cell>
          <cell r="R598">
            <v>265.39965723754892</v>
          </cell>
          <cell r="S598">
            <v>252.88055377838907</v>
          </cell>
          <cell r="T598">
            <v>235.78547471593325</v>
          </cell>
          <cell r="U598" t="str">
            <v>0</v>
          </cell>
          <cell r="V598">
            <v>162.17508468771027</v>
          </cell>
          <cell r="W598">
            <v>162.17508468771027</v>
          </cell>
        </row>
        <row r="599">
          <cell r="B599" t="str">
            <v>CameroonTrade</v>
          </cell>
          <cell r="C599" t="str">
            <v>Trade</v>
          </cell>
          <cell r="D599" t="str">
            <v>Cameroon</v>
          </cell>
          <cell r="E599" t="str">
            <v>Trade Operations</v>
          </cell>
          <cell r="F599" t="str">
            <v>Customer - Wholesale</v>
          </cell>
          <cell r="G599" t="str">
            <v>Trade Transactional</v>
          </cell>
          <cell r="H599">
            <v>3.3543698693139521</v>
          </cell>
          <cell r="I599" t="str">
            <v>0</v>
          </cell>
          <cell r="J599" t="str">
            <v>0</v>
          </cell>
          <cell r="K599" t="str">
            <v>0</v>
          </cell>
          <cell r="L599" t="str">
            <v>0</v>
          </cell>
          <cell r="M599" t="str">
            <v>0</v>
          </cell>
          <cell r="N599" t="str">
            <v>0</v>
          </cell>
          <cell r="O599" t="str">
            <v>0</v>
          </cell>
          <cell r="P599" t="str">
            <v>0</v>
          </cell>
          <cell r="Q599" t="str">
            <v>0</v>
          </cell>
          <cell r="R599" t="str">
            <v>0</v>
          </cell>
          <cell r="S599" t="str">
            <v>0</v>
          </cell>
          <cell r="T599" t="str">
            <v>0</v>
          </cell>
          <cell r="U599" t="str">
            <v>0</v>
          </cell>
          <cell r="V599">
            <v>0</v>
          </cell>
          <cell r="W599">
            <v>0</v>
          </cell>
        </row>
        <row r="600">
          <cell r="B600" t="str">
            <v>CameroonTrade</v>
          </cell>
          <cell r="C600" t="str">
            <v>Trade</v>
          </cell>
          <cell r="D600" t="str">
            <v>Cameroon</v>
          </cell>
          <cell r="E600" t="str">
            <v>Trade Operations</v>
          </cell>
          <cell r="F600" t="str">
            <v>Customer - Wholesale</v>
          </cell>
          <cell r="G600" t="str">
            <v>Trade Other</v>
          </cell>
          <cell r="H600" t="str">
            <v>0</v>
          </cell>
          <cell r="I600" t="str">
            <v>0</v>
          </cell>
          <cell r="J600" t="str">
            <v>0</v>
          </cell>
          <cell r="K600" t="str">
            <v>0</v>
          </cell>
          <cell r="L600" t="str">
            <v>0</v>
          </cell>
          <cell r="M600" t="str">
            <v>0</v>
          </cell>
          <cell r="N600" t="str">
            <v>0</v>
          </cell>
          <cell r="O600" t="str">
            <v>0</v>
          </cell>
          <cell r="P600" t="str">
            <v>0</v>
          </cell>
          <cell r="Q600" t="str">
            <v>0</v>
          </cell>
          <cell r="R600" t="str">
            <v>0</v>
          </cell>
          <cell r="S600" t="str">
            <v>0</v>
          </cell>
          <cell r="T600" t="str">
            <v>0</v>
          </cell>
          <cell r="U600" t="str">
            <v>0</v>
          </cell>
          <cell r="V600">
            <v>0</v>
          </cell>
          <cell r="W600">
            <v>0</v>
          </cell>
        </row>
        <row r="601">
          <cell r="B601" t="str">
            <v>CameroonFX/MM</v>
          </cell>
          <cell r="C601" t="str">
            <v>FX/MM</v>
          </cell>
          <cell r="D601" t="str">
            <v>Cameroon</v>
          </cell>
          <cell r="E601" t="str">
            <v>Trade Operations</v>
          </cell>
          <cell r="F601" t="str">
            <v>Customer - Wholesale</v>
          </cell>
          <cell r="G601" t="str">
            <v>FX Sales</v>
          </cell>
          <cell r="H601" t="str">
            <v>0</v>
          </cell>
          <cell r="I601" t="str">
            <v>0</v>
          </cell>
          <cell r="J601" t="str">
            <v>0</v>
          </cell>
          <cell r="K601" t="str">
            <v>0</v>
          </cell>
          <cell r="L601" t="str">
            <v>0</v>
          </cell>
          <cell r="M601" t="str">
            <v>0</v>
          </cell>
          <cell r="N601" t="str">
            <v>0</v>
          </cell>
          <cell r="O601" t="str">
            <v>0</v>
          </cell>
          <cell r="P601" t="str">
            <v>0</v>
          </cell>
          <cell r="Q601" t="str">
            <v>0</v>
          </cell>
          <cell r="R601" t="str">
            <v>0</v>
          </cell>
          <cell r="S601" t="str">
            <v>0</v>
          </cell>
          <cell r="T601" t="str">
            <v>0</v>
          </cell>
          <cell r="U601" t="str">
            <v>0</v>
          </cell>
          <cell r="V601">
            <v>0</v>
          </cell>
          <cell r="W601">
            <v>0</v>
          </cell>
        </row>
        <row r="602">
          <cell r="B602" t="str">
            <v>CameroonFX/MM</v>
          </cell>
          <cell r="C602" t="str">
            <v>FX/MM</v>
          </cell>
          <cell r="D602" t="str">
            <v>Cameroon</v>
          </cell>
          <cell r="E602" t="str">
            <v>Trade Operations</v>
          </cell>
          <cell r="F602" t="str">
            <v>Customer - Wholesale</v>
          </cell>
          <cell r="G602" t="str">
            <v>FX Trading</v>
          </cell>
          <cell r="H602" t="str">
            <v>0</v>
          </cell>
          <cell r="I602" t="str">
            <v>0</v>
          </cell>
          <cell r="J602" t="str">
            <v>0</v>
          </cell>
          <cell r="K602" t="str">
            <v>0</v>
          </cell>
          <cell r="L602" t="str">
            <v>0</v>
          </cell>
          <cell r="M602" t="str">
            <v>0</v>
          </cell>
          <cell r="N602" t="str">
            <v>0</v>
          </cell>
          <cell r="O602" t="str">
            <v>0</v>
          </cell>
          <cell r="P602" t="str">
            <v>0</v>
          </cell>
          <cell r="Q602" t="str">
            <v>0</v>
          </cell>
          <cell r="R602" t="str">
            <v>0</v>
          </cell>
          <cell r="S602" t="str">
            <v>0</v>
          </cell>
          <cell r="T602" t="str">
            <v>0</v>
          </cell>
          <cell r="U602" t="str">
            <v>0</v>
          </cell>
          <cell r="V602">
            <v>0</v>
          </cell>
          <cell r="W602">
            <v>0</v>
          </cell>
        </row>
        <row r="603">
          <cell r="B603" t="str">
            <v>CameroonFI</v>
          </cell>
          <cell r="C603" t="str">
            <v>FI</v>
          </cell>
          <cell r="D603" t="str">
            <v>Cameroon</v>
          </cell>
          <cell r="E603" t="str">
            <v>Trade Operations</v>
          </cell>
          <cell r="F603" t="str">
            <v>Customer - Wholesale</v>
          </cell>
          <cell r="G603" t="str">
            <v>Fixed Income</v>
          </cell>
          <cell r="H603" t="str">
            <v>0</v>
          </cell>
          <cell r="I603" t="str">
            <v>0</v>
          </cell>
          <cell r="J603" t="str">
            <v>0</v>
          </cell>
          <cell r="K603" t="str">
            <v>0</v>
          </cell>
          <cell r="L603" t="str">
            <v>0</v>
          </cell>
          <cell r="M603" t="str">
            <v>0</v>
          </cell>
          <cell r="N603" t="str">
            <v>0</v>
          </cell>
          <cell r="O603" t="str">
            <v>0</v>
          </cell>
          <cell r="P603" t="str">
            <v>0</v>
          </cell>
          <cell r="Q603" t="str">
            <v>0</v>
          </cell>
          <cell r="R603" t="str">
            <v>0</v>
          </cell>
          <cell r="S603" t="str">
            <v>0</v>
          </cell>
          <cell r="T603" t="str">
            <v>0</v>
          </cell>
          <cell r="U603" t="str">
            <v>0</v>
          </cell>
          <cell r="V603">
            <v>0</v>
          </cell>
          <cell r="W603">
            <v>0</v>
          </cell>
        </row>
        <row r="604">
          <cell r="B604" t="str">
            <v>CameroonFX/MM</v>
          </cell>
          <cell r="C604" t="str">
            <v>FX/MM</v>
          </cell>
          <cell r="D604" t="str">
            <v>Cameroon</v>
          </cell>
          <cell r="E604" t="str">
            <v>Trade Operations</v>
          </cell>
          <cell r="F604" t="str">
            <v>Customer - Wholesale</v>
          </cell>
          <cell r="G604" t="str">
            <v>ALM</v>
          </cell>
          <cell r="H604" t="str">
            <v>0</v>
          </cell>
          <cell r="I604" t="str">
            <v>0</v>
          </cell>
          <cell r="J604" t="str">
            <v>0</v>
          </cell>
          <cell r="K604" t="str">
            <v>0</v>
          </cell>
          <cell r="L604" t="str">
            <v>0</v>
          </cell>
          <cell r="M604" t="str">
            <v>0</v>
          </cell>
          <cell r="N604" t="str">
            <v>0</v>
          </cell>
          <cell r="O604" t="str">
            <v>0</v>
          </cell>
          <cell r="P604" t="str">
            <v>0</v>
          </cell>
          <cell r="Q604" t="str">
            <v>0</v>
          </cell>
          <cell r="R604" t="str">
            <v>0</v>
          </cell>
          <cell r="S604" t="str">
            <v>0</v>
          </cell>
          <cell r="T604" t="str">
            <v>0</v>
          </cell>
          <cell r="U604" t="str">
            <v>0</v>
          </cell>
          <cell r="V604">
            <v>0</v>
          </cell>
          <cell r="W604">
            <v>0</v>
          </cell>
        </row>
        <row r="605">
          <cell r="B605" t="str">
            <v>CameroonSEF</v>
          </cell>
          <cell r="C605" t="str">
            <v>SEF</v>
          </cell>
          <cell r="D605" t="str">
            <v>Cameroon</v>
          </cell>
          <cell r="E605" t="str">
            <v>Trade Operations</v>
          </cell>
          <cell r="F605" t="str">
            <v>Customer - Wholesale</v>
          </cell>
          <cell r="G605" t="str">
            <v>Structured Trade</v>
          </cell>
          <cell r="H605" t="str">
            <v>0</v>
          </cell>
          <cell r="I605" t="str">
            <v>0</v>
          </cell>
          <cell r="J605" t="str">
            <v>0</v>
          </cell>
          <cell r="K605" t="str">
            <v>0</v>
          </cell>
          <cell r="L605" t="str">
            <v>0</v>
          </cell>
          <cell r="M605" t="str">
            <v>0</v>
          </cell>
          <cell r="N605" t="str">
            <v>0</v>
          </cell>
          <cell r="O605" t="str">
            <v>0</v>
          </cell>
          <cell r="P605" t="str">
            <v>0</v>
          </cell>
          <cell r="Q605" t="str">
            <v>0</v>
          </cell>
          <cell r="R605" t="str">
            <v>0</v>
          </cell>
          <cell r="S605" t="str">
            <v>0</v>
          </cell>
          <cell r="T605" t="str">
            <v>0</v>
          </cell>
          <cell r="U605" t="str">
            <v>0</v>
          </cell>
          <cell r="V605">
            <v>0</v>
          </cell>
          <cell r="W605">
            <v>0</v>
          </cell>
        </row>
        <row r="606">
          <cell r="B606" t="str">
            <v>CameroonSME</v>
          </cell>
          <cell r="C606" t="str">
            <v>SME</v>
          </cell>
          <cell r="D606" t="str">
            <v>Cameroon</v>
          </cell>
          <cell r="E606" t="str">
            <v>Trade Operations</v>
          </cell>
          <cell r="F606" t="str">
            <v>SME</v>
          </cell>
          <cell r="G606" t="str">
            <v>Product</v>
          </cell>
          <cell r="H606">
            <v>108.53094099549169</v>
          </cell>
          <cell r="I606" t="str">
            <v>0</v>
          </cell>
          <cell r="J606" t="str">
            <v>0</v>
          </cell>
          <cell r="K606" t="str">
            <v>0</v>
          </cell>
          <cell r="L606" t="str">
            <v>0</v>
          </cell>
          <cell r="M606" t="str">
            <v>0</v>
          </cell>
          <cell r="N606" t="str">
            <v>0</v>
          </cell>
          <cell r="O606" t="str">
            <v>0</v>
          </cell>
          <cell r="P606" t="str">
            <v>0</v>
          </cell>
          <cell r="Q606" t="str">
            <v>0</v>
          </cell>
          <cell r="R606" t="str">
            <v>0</v>
          </cell>
          <cell r="S606" t="str">
            <v>0</v>
          </cell>
          <cell r="T606" t="str">
            <v>0</v>
          </cell>
          <cell r="U606" t="str">
            <v>0</v>
          </cell>
          <cell r="V606">
            <v>0</v>
          </cell>
          <cell r="W606">
            <v>0</v>
          </cell>
        </row>
        <row r="607">
          <cell r="B607" t="str">
            <v>CameroonTotal</v>
          </cell>
          <cell r="C607" t="str">
            <v>Total</v>
          </cell>
          <cell r="D607" t="str">
            <v>Cameroon</v>
          </cell>
          <cell r="E607" t="str">
            <v>Trade Operations</v>
          </cell>
          <cell r="F607" t="str">
            <v>Customer</v>
          </cell>
          <cell r="G607" t="str">
            <v>Product</v>
          </cell>
          <cell r="H607">
            <v>201.42677532926501</v>
          </cell>
          <cell r="I607">
            <v>14.175479824810482</v>
          </cell>
          <cell r="J607">
            <v>30.630240905232949</v>
          </cell>
          <cell r="K607">
            <v>77.253399894142362</v>
          </cell>
          <cell r="L607">
            <v>111.05190694708898</v>
          </cell>
          <cell r="M607">
            <v>124.98989892513157</v>
          </cell>
          <cell r="N607">
            <v>213.4477713927692</v>
          </cell>
          <cell r="O607">
            <v>244.66340121544346</v>
          </cell>
          <cell r="P607">
            <v>228.93520291491581</v>
          </cell>
          <cell r="Q607">
            <v>291.89478887029702</v>
          </cell>
          <cell r="R607">
            <v>337.78138193869881</v>
          </cell>
          <cell r="S607">
            <v>321.8479775361314</v>
          </cell>
          <cell r="T607">
            <v>300.09060418391516</v>
          </cell>
          <cell r="U607" t="str">
            <v>0</v>
          </cell>
          <cell r="V607">
            <v>206.40465323890399</v>
          </cell>
          <cell r="W607">
            <v>206.40465323890399</v>
          </cell>
        </row>
        <row r="608">
          <cell r="B608" t="str">
            <v>CameroonCCPL</v>
          </cell>
          <cell r="C608" t="str">
            <v>CCPL</v>
          </cell>
          <cell r="D608" t="str">
            <v>Cameroon</v>
          </cell>
          <cell r="E608" t="str">
            <v>Global Mkt Risk</v>
          </cell>
          <cell r="F608" t="str">
            <v>Mass Mkt &amp; Priority Banking</v>
          </cell>
          <cell r="G608" t="str">
            <v>Unsecured Lending</v>
          </cell>
          <cell r="H608" t="str">
            <v>0</v>
          </cell>
          <cell r="I608" t="str">
            <v>0</v>
          </cell>
          <cell r="J608" t="str">
            <v>0</v>
          </cell>
          <cell r="K608" t="str">
            <v>0</v>
          </cell>
          <cell r="L608" t="str">
            <v>0</v>
          </cell>
          <cell r="M608" t="str">
            <v>0</v>
          </cell>
          <cell r="N608" t="str">
            <v>0</v>
          </cell>
          <cell r="O608" t="str">
            <v>0</v>
          </cell>
          <cell r="P608" t="str">
            <v>0</v>
          </cell>
          <cell r="Q608" t="str">
            <v>0</v>
          </cell>
          <cell r="R608" t="str">
            <v>0</v>
          </cell>
          <cell r="S608" t="str">
            <v>0</v>
          </cell>
          <cell r="T608" t="str">
            <v>0</v>
          </cell>
          <cell r="U608" t="str">
            <v>0</v>
          </cell>
          <cell r="V608" t="str">
            <v>0</v>
          </cell>
          <cell r="W608" t="str">
            <v>0</v>
          </cell>
        </row>
        <row r="609">
          <cell r="B609" t="str">
            <v>CameroonM &amp; AL</v>
          </cell>
          <cell r="C609" t="str">
            <v>M &amp; AL</v>
          </cell>
          <cell r="D609" t="str">
            <v>Cameroon</v>
          </cell>
          <cell r="E609" t="str">
            <v>Global Mkt Risk</v>
          </cell>
          <cell r="F609" t="str">
            <v>Mass Mkt &amp; Priority Banking</v>
          </cell>
          <cell r="G609" t="str">
            <v>Secured Lending</v>
          </cell>
          <cell r="H609" t="str">
            <v>0</v>
          </cell>
          <cell r="I609" t="str">
            <v>0</v>
          </cell>
          <cell r="J609" t="str">
            <v>0</v>
          </cell>
          <cell r="K609" t="str">
            <v>0</v>
          </cell>
          <cell r="L609" t="str">
            <v>0</v>
          </cell>
          <cell r="M609" t="str">
            <v>0</v>
          </cell>
          <cell r="N609" t="str">
            <v>0</v>
          </cell>
          <cell r="O609" t="str">
            <v>0</v>
          </cell>
          <cell r="P609" t="str">
            <v>0</v>
          </cell>
          <cell r="Q609" t="str">
            <v>0</v>
          </cell>
          <cell r="R609" t="str">
            <v>0</v>
          </cell>
          <cell r="S609" t="str">
            <v>0</v>
          </cell>
          <cell r="T609" t="str">
            <v>0</v>
          </cell>
          <cell r="U609" t="str">
            <v>0</v>
          </cell>
          <cell r="V609" t="str">
            <v>0</v>
          </cell>
          <cell r="W609" t="str">
            <v>0</v>
          </cell>
        </row>
        <row r="610">
          <cell r="B610" t="str">
            <v>CameroonWM</v>
          </cell>
          <cell r="C610" t="str">
            <v>WM</v>
          </cell>
          <cell r="D610" t="str">
            <v>Cameroon</v>
          </cell>
          <cell r="E610" t="str">
            <v>Global Mkt Risk</v>
          </cell>
          <cell r="F610" t="str">
            <v>Mass Mkt &amp; Priority Banking</v>
          </cell>
          <cell r="G610" t="str">
            <v>Account Management Services</v>
          </cell>
          <cell r="H610" t="str">
            <v>0</v>
          </cell>
          <cell r="I610" t="str">
            <v>0</v>
          </cell>
          <cell r="J610" t="str">
            <v>0</v>
          </cell>
          <cell r="K610" t="str">
            <v>0</v>
          </cell>
          <cell r="L610" t="str">
            <v>0</v>
          </cell>
          <cell r="M610" t="str">
            <v>0</v>
          </cell>
          <cell r="N610" t="str">
            <v>0</v>
          </cell>
          <cell r="O610" t="str">
            <v>0</v>
          </cell>
          <cell r="P610" t="str">
            <v>0</v>
          </cell>
          <cell r="Q610" t="str">
            <v>0</v>
          </cell>
          <cell r="R610" t="str">
            <v>0</v>
          </cell>
          <cell r="S610" t="str">
            <v>0</v>
          </cell>
          <cell r="T610" t="str">
            <v>0</v>
          </cell>
          <cell r="U610" t="str">
            <v>0</v>
          </cell>
          <cell r="V610" t="str">
            <v>0</v>
          </cell>
          <cell r="W610" t="str">
            <v>0</v>
          </cell>
        </row>
        <row r="611">
          <cell r="B611" t="str">
            <v>CameroonWM</v>
          </cell>
          <cell r="C611" t="str">
            <v>WM</v>
          </cell>
          <cell r="D611" t="str">
            <v>Cameroon</v>
          </cell>
          <cell r="E611" t="str">
            <v>Global Mkt Risk</v>
          </cell>
          <cell r="F611" t="str">
            <v>Mass Mkt &amp; Priority Banking</v>
          </cell>
          <cell r="G611" t="str">
            <v>Trade Products</v>
          </cell>
          <cell r="H611" t="str">
            <v>0</v>
          </cell>
          <cell r="I611" t="str">
            <v>0</v>
          </cell>
          <cell r="J611" t="str">
            <v>0</v>
          </cell>
          <cell r="K611" t="str">
            <v>0</v>
          </cell>
          <cell r="L611" t="str">
            <v>0</v>
          </cell>
          <cell r="M611" t="str">
            <v>0</v>
          </cell>
          <cell r="N611" t="str">
            <v>0</v>
          </cell>
          <cell r="O611" t="str">
            <v>0</v>
          </cell>
          <cell r="P611" t="str">
            <v>0</v>
          </cell>
          <cell r="Q611" t="str">
            <v>0</v>
          </cell>
          <cell r="R611" t="str">
            <v>0</v>
          </cell>
          <cell r="S611" t="str">
            <v>0</v>
          </cell>
          <cell r="T611" t="str">
            <v>0</v>
          </cell>
          <cell r="U611" t="str">
            <v>0</v>
          </cell>
          <cell r="V611" t="str">
            <v>0</v>
          </cell>
          <cell r="W611" t="str">
            <v>0</v>
          </cell>
        </row>
        <row r="612">
          <cell r="B612" t="str">
            <v>CameroonWM</v>
          </cell>
          <cell r="C612" t="str">
            <v>WM</v>
          </cell>
          <cell r="D612" t="str">
            <v>Cameroon</v>
          </cell>
          <cell r="E612" t="str">
            <v>Global Mkt Risk</v>
          </cell>
          <cell r="F612" t="str">
            <v>Mass Mkt &amp; Priority Banking</v>
          </cell>
          <cell r="G612" t="str">
            <v>Treasury Products</v>
          </cell>
          <cell r="H612" t="str">
            <v>0</v>
          </cell>
          <cell r="I612" t="str">
            <v>0</v>
          </cell>
          <cell r="J612" t="str">
            <v>0</v>
          </cell>
          <cell r="K612" t="str">
            <v>0</v>
          </cell>
          <cell r="L612" t="str">
            <v>0</v>
          </cell>
          <cell r="M612" t="str">
            <v>0</v>
          </cell>
          <cell r="N612" t="str">
            <v>0</v>
          </cell>
          <cell r="O612" t="str">
            <v>0</v>
          </cell>
          <cell r="P612" t="str">
            <v>0</v>
          </cell>
          <cell r="Q612" t="str">
            <v>0</v>
          </cell>
          <cell r="R612" t="str">
            <v>0</v>
          </cell>
          <cell r="S612" t="str">
            <v>0</v>
          </cell>
          <cell r="T612" t="str">
            <v>0</v>
          </cell>
          <cell r="U612" t="str">
            <v>0</v>
          </cell>
          <cell r="V612" t="str">
            <v>0</v>
          </cell>
          <cell r="W612" t="str">
            <v>0</v>
          </cell>
        </row>
        <row r="613">
          <cell r="B613" t="str">
            <v>CameroonWM</v>
          </cell>
          <cell r="C613" t="str">
            <v>WM</v>
          </cell>
          <cell r="D613" t="str">
            <v>Cameroon</v>
          </cell>
          <cell r="E613" t="str">
            <v>Global Mkt Risk</v>
          </cell>
          <cell r="F613" t="str">
            <v>Mass Mkt &amp; Priority Banking</v>
          </cell>
          <cell r="G613" t="str">
            <v>Investment Services</v>
          </cell>
          <cell r="H613" t="str">
            <v>0</v>
          </cell>
          <cell r="I613" t="str">
            <v>0</v>
          </cell>
          <cell r="J613" t="str">
            <v>0</v>
          </cell>
          <cell r="K613" t="str">
            <v>0</v>
          </cell>
          <cell r="L613" t="str">
            <v>0</v>
          </cell>
          <cell r="M613" t="str">
            <v>0</v>
          </cell>
          <cell r="N613" t="str">
            <v>0</v>
          </cell>
          <cell r="O613" t="str">
            <v>0</v>
          </cell>
          <cell r="P613" t="str">
            <v>0</v>
          </cell>
          <cell r="Q613" t="str">
            <v>0</v>
          </cell>
          <cell r="R613" t="str">
            <v>0</v>
          </cell>
          <cell r="S613" t="str">
            <v>0</v>
          </cell>
          <cell r="T613" t="str">
            <v>0</v>
          </cell>
          <cell r="U613" t="str">
            <v>0</v>
          </cell>
          <cell r="V613" t="str">
            <v>0</v>
          </cell>
          <cell r="W613" t="str">
            <v>0</v>
          </cell>
        </row>
        <row r="614">
          <cell r="B614" t="str">
            <v>CameroonOthCB</v>
          </cell>
          <cell r="C614" t="str">
            <v>OthCB</v>
          </cell>
          <cell r="D614" t="str">
            <v>Cameroon</v>
          </cell>
          <cell r="E614" t="str">
            <v>Global Mkt Risk</v>
          </cell>
          <cell r="F614" t="str">
            <v>Mass Mkt &amp; Priority Banking</v>
          </cell>
          <cell r="G614" t="str">
            <v>Other Products</v>
          </cell>
          <cell r="H614" t="str">
            <v>0</v>
          </cell>
          <cell r="I614" t="str">
            <v>0</v>
          </cell>
          <cell r="J614" t="str">
            <v>0</v>
          </cell>
          <cell r="K614" t="str">
            <v>0</v>
          </cell>
          <cell r="L614" t="str">
            <v>0</v>
          </cell>
          <cell r="M614" t="str">
            <v>0</v>
          </cell>
          <cell r="N614" t="str">
            <v>0</v>
          </cell>
          <cell r="O614" t="str">
            <v>0</v>
          </cell>
          <cell r="P614" t="str">
            <v>0</v>
          </cell>
          <cell r="Q614" t="str">
            <v>0</v>
          </cell>
          <cell r="R614" t="str">
            <v>0</v>
          </cell>
          <cell r="S614" t="str">
            <v>0</v>
          </cell>
          <cell r="T614" t="str">
            <v>0</v>
          </cell>
          <cell r="U614" t="str">
            <v>0</v>
          </cell>
          <cell r="V614" t="str">
            <v>0</v>
          </cell>
          <cell r="W614" t="str">
            <v>0</v>
          </cell>
        </row>
        <row r="615">
          <cell r="B615" t="str">
            <v>CameroonCROps</v>
          </cell>
          <cell r="C615" t="str">
            <v>CROps</v>
          </cell>
          <cell r="D615" t="str">
            <v>Cameroon</v>
          </cell>
          <cell r="E615" t="str">
            <v>Global Mkt Risk</v>
          </cell>
          <cell r="F615" t="str">
            <v>Customer - Wholesale</v>
          </cell>
          <cell r="G615" t="str">
            <v>Corporate and Inst Lending</v>
          </cell>
          <cell r="H615" t="str">
            <v>0</v>
          </cell>
          <cell r="I615" t="str">
            <v>0</v>
          </cell>
          <cell r="J615" t="str">
            <v>0</v>
          </cell>
          <cell r="K615" t="str">
            <v>0</v>
          </cell>
          <cell r="L615" t="str">
            <v>0</v>
          </cell>
          <cell r="M615" t="str">
            <v>0</v>
          </cell>
          <cell r="N615" t="str">
            <v>0</v>
          </cell>
          <cell r="O615" t="str">
            <v>0</v>
          </cell>
          <cell r="P615" t="str">
            <v>0</v>
          </cell>
          <cell r="Q615" t="str">
            <v>0</v>
          </cell>
          <cell r="R615" t="str">
            <v>0</v>
          </cell>
          <cell r="S615" t="str">
            <v>0</v>
          </cell>
          <cell r="T615" t="str">
            <v>0</v>
          </cell>
          <cell r="U615" t="str">
            <v>0</v>
          </cell>
          <cell r="V615" t="str">
            <v>0</v>
          </cell>
          <cell r="W615" t="str">
            <v>0</v>
          </cell>
        </row>
        <row r="616">
          <cell r="B616" t="str">
            <v>CameroonCash</v>
          </cell>
          <cell r="C616" t="str">
            <v>Cash</v>
          </cell>
          <cell r="D616" t="str">
            <v>Cameroon</v>
          </cell>
          <cell r="E616" t="str">
            <v>Global Mkt Risk</v>
          </cell>
          <cell r="F616" t="str">
            <v>Customer - Wholesale</v>
          </cell>
          <cell r="G616" t="str">
            <v>Cash Management and Payments</v>
          </cell>
          <cell r="H616" t="str">
            <v>0</v>
          </cell>
          <cell r="I616" t="str">
            <v>0</v>
          </cell>
          <cell r="J616" t="str">
            <v>0</v>
          </cell>
          <cell r="K616" t="str">
            <v>0</v>
          </cell>
          <cell r="L616" t="str">
            <v>0</v>
          </cell>
          <cell r="M616" t="str">
            <v>0</v>
          </cell>
          <cell r="N616" t="str">
            <v>0</v>
          </cell>
          <cell r="O616" t="str">
            <v>0</v>
          </cell>
          <cell r="P616" t="str">
            <v>0</v>
          </cell>
          <cell r="Q616" t="str">
            <v>0</v>
          </cell>
          <cell r="R616" t="str">
            <v>0</v>
          </cell>
          <cell r="S616" t="str">
            <v>0</v>
          </cell>
          <cell r="T616" t="str">
            <v>0</v>
          </cell>
          <cell r="U616" t="str">
            <v>0</v>
          </cell>
          <cell r="V616" t="str">
            <v>0</v>
          </cell>
          <cell r="W616" t="str">
            <v>0</v>
          </cell>
        </row>
        <row r="617">
          <cell r="B617" t="str">
            <v>CameroonTrade</v>
          </cell>
          <cell r="C617" t="str">
            <v>Trade</v>
          </cell>
          <cell r="D617" t="str">
            <v>Cameroon</v>
          </cell>
          <cell r="E617" t="str">
            <v>Global Mkt Risk</v>
          </cell>
          <cell r="F617" t="str">
            <v>Customer - Wholesale</v>
          </cell>
          <cell r="G617" t="str">
            <v>Trade Finance</v>
          </cell>
          <cell r="H617" t="str">
            <v>0</v>
          </cell>
          <cell r="I617" t="str">
            <v>0</v>
          </cell>
          <cell r="J617" t="str">
            <v>0</v>
          </cell>
          <cell r="K617" t="str">
            <v>0</v>
          </cell>
          <cell r="L617" t="str">
            <v>0</v>
          </cell>
          <cell r="M617" t="str">
            <v>0</v>
          </cell>
          <cell r="N617" t="str">
            <v>0</v>
          </cell>
          <cell r="O617" t="str">
            <v>0</v>
          </cell>
          <cell r="P617" t="str">
            <v>0</v>
          </cell>
          <cell r="Q617" t="str">
            <v>0</v>
          </cell>
          <cell r="R617" t="str">
            <v>0</v>
          </cell>
          <cell r="S617" t="str">
            <v>0</v>
          </cell>
          <cell r="T617" t="str">
            <v>0</v>
          </cell>
          <cell r="U617" t="str">
            <v>0</v>
          </cell>
          <cell r="V617" t="str">
            <v>0</v>
          </cell>
          <cell r="W617" t="str">
            <v>0</v>
          </cell>
        </row>
        <row r="618">
          <cell r="B618" t="str">
            <v>CameroonTrade</v>
          </cell>
          <cell r="C618" t="str">
            <v>Trade</v>
          </cell>
          <cell r="D618" t="str">
            <v>Cameroon</v>
          </cell>
          <cell r="E618" t="str">
            <v>Global Mkt Risk</v>
          </cell>
          <cell r="F618" t="str">
            <v>Customer - Wholesale</v>
          </cell>
          <cell r="G618" t="str">
            <v>Trade Contingents</v>
          </cell>
          <cell r="H618" t="str">
            <v>0</v>
          </cell>
          <cell r="I618" t="str">
            <v>0</v>
          </cell>
          <cell r="J618" t="str">
            <v>0</v>
          </cell>
          <cell r="K618" t="str">
            <v>0</v>
          </cell>
          <cell r="L618" t="str">
            <v>0</v>
          </cell>
          <cell r="M618" t="str">
            <v>0</v>
          </cell>
          <cell r="N618" t="str">
            <v>0</v>
          </cell>
          <cell r="O618" t="str">
            <v>0</v>
          </cell>
          <cell r="P618" t="str">
            <v>0</v>
          </cell>
          <cell r="Q618" t="str">
            <v>0</v>
          </cell>
          <cell r="R618" t="str">
            <v>0</v>
          </cell>
          <cell r="S618" t="str">
            <v>0</v>
          </cell>
          <cell r="T618" t="str">
            <v>0</v>
          </cell>
          <cell r="U618" t="str">
            <v>0</v>
          </cell>
          <cell r="V618" t="str">
            <v>0</v>
          </cell>
          <cell r="W618" t="str">
            <v>0</v>
          </cell>
        </row>
        <row r="619">
          <cell r="B619" t="str">
            <v>CameroonTrade</v>
          </cell>
          <cell r="C619" t="str">
            <v>Trade</v>
          </cell>
          <cell r="D619" t="str">
            <v>Cameroon</v>
          </cell>
          <cell r="E619" t="str">
            <v>Global Mkt Risk</v>
          </cell>
          <cell r="F619" t="str">
            <v>Customer - Wholesale</v>
          </cell>
          <cell r="G619" t="str">
            <v>Trade Transactional</v>
          </cell>
          <cell r="H619" t="str">
            <v>0</v>
          </cell>
          <cell r="I619" t="str">
            <v>0</v>
          </cell>
          <cell r="J619" t="str">
            <v>0</v>
          </cell>
          <cell r="K619" t="str">
            <v>0</v>
          </cell>
          <cell r="L619" t="str">
            <v>0</v>
          </cell>
          <cell r="M619" t="str">
            <v>0</v>
          </cell>
          <cell r="N619" t="str">
            <v>0</v>
          </cell>
          <cell r="O619" t="str">
            <v>0</v>
          </cell>
          <cell r="P619" t="str">
            <v>0</v>
          </cell>
          <cell r="Q619" t="str">
            <v>0</v>
          </cell>
          <cell r="R619" t="str">
            <v>0</v>
          </cell>
          <cell r="S619" t="str">
            <v>0</v>
          </cell>
          <cell r="T619" t="str">
            <v>0</v>
          </cell>
          <cell r="U619" t="str">
            <v>0</v>
          </cell>
          <cell r="V619" t="str">
            <v>0</v>
          </cell>
          <cell r="W619" t="str">
            <v>0</v>
          </cell>
        </row>
        <row r="620">
          <cell r="B620" t="str">
            <v>CameroonTrade</v>
          </cell>
          <cell r="C620" t="str">
            <v>Trade</v>
          </cell>
          <cell r="D620" t="str">
            <v>Cameroon</v>
          </cell>
          <cell r="E620" t="str">
            <v>Global Mkt Risk</v>
          </cell>
          <cell r="F620" t="str">
            <v>Customer - Wholesale</v>
          </cell>
          <cell r="G620" t="str">
            <v>Trade Other</v>
          </cell>
          <cell r="H620" t="str">
            <v>0</v>
          </cell>
          <cell r="I620" t="str">
            <v>0</v>
          </cell>
          <cell r="J620" t="str">
            <v>0</v>
          </cell>
          <cell r="K620" t="str">
            <v>0</v>
          </cell>
          <cell r="L620" t="str">
            <v>0</v>
          </cell>
          <cell r="M620" t="str">
            <v>0</v>
          </cell>
          <cell r="N620" t="str">
            <v>0</v>
          </cell>
          <cell r="O620" t="str">
            <v>0</v>
          </cell>
          <cell r="P620" t="str">
            <v>0</v>
          </cell>
          <cell r="Q620" t="str">
            <v>0</v>
          </cell>
          <cell r="R620" t="str">
            <v>0</v>
          </cell>
          <cell r="S620" t="str">
            <v>0</v>
          </cell>
          <cell r="T620" t="str">
            <v>0</v>
          </cell>
          <cell r="U620" t="str">
            <v>0</v>
          </cell>
          <cell r="V620" t="str">
            <v>0</v>
          </cell>
          <cell r="W620" t="str">
            <v>0</v>
          </cell>
        </row>
        <row r="621">
          <cell r="B621" t="str">
            <v>CameroonFX/MM</v>
          </cell>
          <cell r="C621" t="str">
            <v>FX/MM</v>
          </cell>
          <cell r="D621" t="str">
            <v>Cameroon</v>
          </cell>
          <cell r="E621" t="str">
            <v>Global Mkt Risk</v>
          </cell>
          <cell r="F621" t="str">
            <v>Customer - Wholesale</v>
          </cell>
          <cell r="G621" t="str">
            <v>FX Sales</v>
          </cell>
          <cell r="H621" t="str">
            <v>0</v>
          </cell>
          <cell r="I621" t="str">
            <v>0</v>
          </cell>
          <cell r="J621" t="str">
            <v>0</v>
          </cell>
          <cell r="K621" t="str">
            <v>0</v>
          </cell>
          <cell r="L621" t="str">
            <v>0</v>
          </cell>
          <cell r="M621" t="str">
            <v>0</v>
          </cell>
          <cell r="N621" t="str">
            <v>0</v>
          </cell>
          <cell r="O621" t="str">
            <v>0</v>
          </cell>
          <cell r="P621" t="str">
            <v>0</v>
          </cell>
          <cell r="Q621" t="str">
            <v>0</v>
          </cell>
          <cell r="R621" t="str">
            <v>0</v>
          </cell>
          <cell r="S621" t="str">
            <v>0</v>
          </cell>
          <cell r="T621" t="str">
            <v>0</v>
          </cell>
          <cell r="U621" t="str">
            <v>0</v>
          </cell>
          <cell r="V621" t="str">
            <v>0</v>
          </cell>
          <cell r="W621" t="str">
            <v>0</v>
          </cell>
        </row>
        <row r="622">
          <cell r="B622" t="str">
            <v>CameroonFX/MM</v>
          </cell>
          <cell r="C622" t="str">
            <v>FX/MM</v>
          </cell>
          <cell r="D622" t="str">
            <v>Cameroon</v>
          </cell>
          <cell r="E622" t="str">
            <v>Global Mkt Risk</v>
          </cell>
          <cell r="F622" t="str">
            <v>Customer - Wholesale</v>
          </cell>
          <cell r="G622" t="str">
            <v>FX Trading</v>
          </cell>
          <cell r="H622" t="str">
            <v>0</v>
          </cell>
          <cell r="I622" t="str">
            <v>0</v>
          </cell>
          <cell r="J622" t="str">
            <v>0</v>
          </cell>
          <cell r="K622" t="str">
            <v>0</v>
          </cell>
          <cell r="L622" t="str">
            <v>0</v>
          </cell>
          <cell r="M622" t="str">
            <v>0</v>
          </cell>
          <cell r="N622" t="str">
            <v>0</v>
          </cell>
          <cell r="O622" t="str">
            <v>0</v>
          </cell>
          <cell r="P622" t="str">
            <v>0</v>
          </cell>
          <cell r="Q622" t="str">
            <v>0</v>
          </cell>
          <cell r="R622" t="str">
            <v>0</v>
          </cell>
          <cell r="S622" t="str">
            <v>0</v>
          </cell>
          <cell r="T622" t="str">
            <v>0</v>
          </cell>
          <cell r="U622" t="str">
            <v>0</v>
          </cell>
          <cell r="V622" t="str">
            <v>0</v>
          </cell>
          <cell r="W622" t="str">
            <v>0</v>
          </cell>
        </row>
        <row r="623">
          <cell r="B623" t="str">
            <v>CameroonFI</v>
          </cell>
          <cell r="C623" t="str">
            <v>FI</v>
          </cell>
          <cell r="D623" t="str">
            <v>Cameroon</v>
          </cell>
          <cell r="E623" t="str">
            <v>Global Mkt Risk</v>
          </cell>
          <cell r="F623" t="str">
            <v>Customer - Wholesale</v>
          </cell>
          <cell r="G623" t="str">
            <v>Fixed Income</v>
          </cell>
          <cell r="H623" t="str">
            <v>0</v>
          </cell>
          <cell r="I623" t="str">
            <v>0</v>
          </cell>
          <cell r="J623" t="str">
            <v>0</v>
          </cell>
          <cell r="K623" t="str">
            <v>0</v>
          </cell>
          <cell r="L623" t="str">
            <v>0</v>
          </cell>
          <cell r="M623" t="str">
            <v>0</v>
          </cell>
          <cell r="N623" t="str">
            <v>0</v>
          </cell>
          <cell r="O623" t="str">
            <v>0</v>
          </cell>
          <cell r="P623" t="str">
            <v>0</v>
          </cell>
          <cell r="Q623" t="str">
            <v>0</v>
          </cell>
          <cell r="R623" t="str">
            <v>0</v>
          </cell>
          <cell r="S623" t="str">
            <v>0</v>
          </cell>
          <cell r="T623" t="str">
            <v>0</v>
          </cell>
          <cell r="U623" t="str">
            <v>0</v>
          </cell>
          <cell r="V623" t="str">
            <v>0</v>
          </cell>
          <cell r="W623" t="str">
            <v>0</v>
          </cell>
        </row>
        <row r="624">
          <cell r="B624" t="str">
            <v>CameroonFX/MM</v>
          </cell>
          <cell r="C624" t="str">
            <v>FX/MM</v>
          </cell>
          <cell r="D624" t="str">
            <v>Cameroon</v>
          </cell>
          <cell r="E624" t="str">
            <v>Global Mkt Risk</v>
          </cell>
          <cell r="F624" t="str">
            <v>Customer - Wholesale</v>
          </cell>
          <cell r="G624" t="str">
            <v>ALM</v>
          </cell>
          <cell r="H624" t="str">
            <v>0</v>
          </cell>
          <cell r="I624" t="str">
            <v>0</v>
          </cell>
          <cell r="J624" t="str">
            <v>0</v>
          </cell>
          <cell r="K624" t="str">
            <v>0</v>
          </cell>
          <cell r="L624" t="str">
            <v>0</v>
          </cell>
          <cell r="M624" t="str">
            <v>0</v>
          </cell>
          <cell r="N624" t="str">
            <v>0</v>
          </cell>
          <cell r="O624" t="str">
            <v>0</v>
          </cell>
          <cell r="P624" t="str">
            <v>0</v>
          </cell>
          <cell r="Q624" t="str">
            <v>0</v>
          </cell>
          <cell r="R624" t="str">
            <v>0</v>
          </cell>
          <cell r="S624" t="str">
            <v>0</v>
          </cell>
          <cell r="T624" t="str">
            <v>0</v>
          </cell>
          <cell r="U624" t="str">
            <v>0</v>
          </cell>
          <cell r="V624" t="str">
            <v>0</v>
          </cell>
          <cell r="W624" t="str">
            <v>0</v>
          </cell>
        </row>
        <row r="625">
          <cell r="B625" t="str">
            <v>CameroonSEF</v>
          </cell>
          <cell r="C625" t="str">
            <v>SEF</v>
          </cell>
          <cell r="D625" t="str">
            <v>Cameroon</v>
          </cell>
          <cell r="E625" t="str">
            <v>Global Mkt Risk</v>
          </cell>
          <cell r="F625" t="str">
            <v>Customer - Wholesale</v>
          </cell>
          <cell r="G625" t="str">
            <v>Structured Trade</v>
          </cell>
          <cell r="H625" t="str">
            <v>0</v>
          </cell>
          <cell r="I625" t="str">
            <v>0</v>
          </cell>
          <cell r="J625" t="str">
            <v>0</v>
          </cell>
          <cell r="K625" t="str">
            <v>0</v>
          </cell>
          <cell r="L625" t="str">
            <v>0</v>
          </cell>
          <cell r="M625" t="str">
            <v>0</v>
          </cell>
          <cell r="N625" t="str">
            <v>0</v>
          </cell>
          <cell r="O625" t="str">
            <v>0</v>
          </cell>
          <cell r="P625" t="str">
            <v>0</v>
          </cell>
          <cell r="Q625" t="str">
            <v>0</v>
          </cell>
          <cell r="R625" t="str">
            <v>0</v>
          </cell>
          <cell r="S625" t="str">
            <v>0</v>
          </cell>
          <cell r="T625" t="str">
            <v>0</v>
          </cell>
          <cell r="U625" t="str">
            <v>0</v>
          </cell>
          <cell r="V625" t="str">
            <v>0</v>
          </cell>
          <cell r="W625" t="str">
            <v>0</v>
          </cell>
        </row>
        <row r="626">
          <cell r="B626" t="str">
            <v>CameroonSME</v>
          </cell>
          <cell r="C626" t="str">
            <v>SME</v>
          </cell>
          <cell r="D626" t="str">
            <v>Cameroon</v>
          </cell>
          <cell r="E626" t="str">
            <v>Global Mkt Risk</v>
          </cell>
          <cell r="F626" t="str">
            <v>SME</v>
          </cell>
          <cell r="G626" t="str">
            <v>Product</v>
          </cell>
          <cell r="H626" t="str">
            <v>0</v>
          </cell>
          <cell r="I626" t="str">
            <v>0</v>
          </cell>
          <cell r="J626" t="str">
            <v>0</v>
          </cell>
          <cell r="K626" t="str">
            <v>0</v>
          </cell>
          <cell r="L626" t="str">
            <v>0</v>
          </cell>
          <cell r="M626" t="str">
            <v>0</v>
          </cell>
          <cell r="N626" t="str">
            <v>0</v>
          </cell>
          <cell r="O626" t="str">
            <v>0</v>
          </cell>
          <cell r="P626" t="str">
            <v>0</v>
          </cell>
          <cell r="Q626" t="str">
            <v>0</v>
          </cell>
          <cell r="R626" t="str">
            <v>0</v>
          </cell>
          <cell r="S626" t="str">
            <v>0</v>
          </cell>
          <cell r="T626" t="str">
            <v>0</v>
          </cell>
          <cell r="U626" t="str">
            <v>0</v>
          </cell>
          <cell r="V626" t="str">
            <v>0</v>
          </cell>
          <cell r="W626" t="str">
            <v>0</v>
          </cell>
        </row>
        <row r="627">
          <cell r="B627" t="str">
            <v>CameroonTotal</v>
          </cell>
          <cell r="C627" t="str">
            <v>Total</v>
          </cell>
          <cell r="D627" t="str">
            <v>Cameroon</v>
          </cell>
          <cell r="E627" t="str">
            <v>Global Mkt Risk</v>
          </cell>
          <cell r="F627" t="str">
            <v>Customer</v>
          </cell>
          <cell r="G627" t="str">
            <v>Product</v>
          </cell>
          <cell r="H627" t="str">
            <v>0</v>
          </cell>
          <cell r="I627" t="str">
            <v>0</v>
          </cell>
          <cell r="J627" t="str">
            <v>0</v>
          </cell>
          <cell r="K627" t="str">
            <v>0</v>
          </cell>
          <cell r="L627" t="str">
            <v>0</v>
          </cell>
          <cell r="M627" t="str">
            <v>0</v>
          </cell>
          <cell r="N627" t="str">
            <v>0</v>
          </cell>
          <cell r="O627" t="str">
            <v>0</v>
          </cell>
          <cell r="P627" t="str">
            <v>0</v>
          </cell>
          <cell r="Q627" t="str">
            <v>0</v>
          </cell>
          <cell r="R627" t="str">
            <v>0</v>
          </cell>
          <cell r="S627" t="str">
            <v>0</v>
          </cell>
          <cell r="T627" t="str">
            <v>0</v>
          </cell>
          <cell r="U627" t="str">
            <v>0</v>
          </cell>
          <cell r="V627" t="str">
            <v>0</v>
          </cell>
          <cell r="W627" t="str">
            <v>0</v>
          </cell>
        </row>
        <row r="628">
          <cell r="B628" t="str">
            <v>CameroonCCPL</v>
          </cell>
          <cell r="C628" t="str">
            <v>CCPL</v>
          </cell>
          <cell r="D628" t="str">
            <v>Cameroon</v>
          </cell>
          <cell r="E628" t="str">
            <v>Global Mkt Operations</v>
          </cell>
          <cell r="F628" t="str">
            <v>Mass Mkt &amp; Priority Banking</v>
          </cell>
          <cell r="G628" t="str">
            <v>Unsecured Lending</v>
          </cell>
          <cell r="H628" t="str">
            <v>0</v>
          </cell>
          <cell r="I628" t="str">
            <v>0</v>
          </cell>
          <cell r="J628" t="str">
            <v>0</v>
          </cell>
          <cell r="K628" t="str">
            <v>0</v>
          </cell>
          <cell r="L628" t="str">
            <v>0</v>
          </cell>
          <cell r="M628" t="str">
            <v>0</v>
          </cell>
          <cell r="N628" t="str">
            <v>0</v>
          </cell>
          <cell r="O628" t="str">
            <v>0</v>
          </cell>
          <cell r="P628" t="str">
            <v>0</v>
          </cell>
          <cell r="Q628" t="str">
            <v>0</v>
          </cell>
          <cell r="R628" t="str">
            <v>0</v>
          </cell>
          <cell r="S628" t="str">
            <v>0</v>
          </cell>
          <cell r="T628" t="str">
            <v>0</v>
          </cell>
          <cell r="U628" t="str">
            <v>0</v>
          </cell>
          <cell r="V628">
            <v>0</v>
          </cell>
          <cell r="W628">
            <v>0</v>
          </cell>
        </row>
        <row r="629">
          <cell r="B629" t="str">
            <v>CameroonM &amp; AL</v>
          </cell>
          <cell r="C629" t="str">
            <v>M &amp; AL</v>
          </cell>
          <cell r="D629" t="str">
            <v>Cameroon</v>
          </cell>
          <cell r="E629" t="str">
            <v>Global Mkt Operations</v>
          </cell>
          <cell r="F629" t="str">
            <v>Mass Mkt &amp; Priority Banking</v>
          </cell>
          <cell r="G629" t="str">
            <v>Secured Lending</v>
          </cell>
          <cell r="H629" t="str">
            <v>0</v>
          </cell>
          <cell r="I629" t="str">
            <v>0</v>
          </cell>
          <cell r="J629" t="str">
            <v>0</v>
          </cell>
          <cell r="K629" t="str">
            <v>0</v>
          </cell>
          <cell r="L629" t="str">
            <v>0</v>
          </cell>
          <cell r="M629" t="str">
            <v>0</v>
          </cell>
          <cell r="N629" t="str">
            <v>0</v>
          </cell>
          <cell r="O629" t="str">
            <v>0</v>
          </cell>
          <cell r="P629" t="str">
            <v>0</v>
          </cell>
          <cell r="Q629" t="str">
            <v>0</v>
          </cell>
          <cell r="R629" t="str">
            <v>0</v>
          </cell>
          <cell r="S629" t="str">
            <v>0</v>
          </cell>
          <cell r="T629" t="str">
            <v>0</v>
          </cell>
          <cell r="U629" t="str">
            <v>0</v>
          </cell>
          <cell r="V629">
            <v>0</v>
          </cell>
          <cell r="W629">
            <v>0</v>
          </cell>
        </row>
        <row r="630">
          <cell r="B630" t="str">
            <v>CameroonWM</v>
          </cell>
          <cell r="C630" t="str">
            <v>WM</v>
          </cell>
          <cell r="D630" t="str">
            <v>Cameroon</v>
          </cell>
          <cell r="E630" t="str">
            <v>Global Mkt Operations</v>
          </cell>
          <cell r="F630" t="str">
            <v>Mass Mkt &amp; Priority Banking</v>
          </cell>
          <cell r="G630" t="str">
            <v>Account Management Services</v>
          </cell>
          <cell r="H630" t="str">
            <v>0</v>
          </cell>
          <cell r="I630" t="str">
            <v>0</v>
          </cell>
          <cell r="J630" t="str">
            <v>0</v>
          </cell>
          <cell r="K630" t="str">
            <v>0</v>
          </cell>
          <cell r="L630" t="str">
            <v>0</v>
          </cell>
          <cell r="M630" t="str">
            <v>0</v>
          </cell>
          <cell r="N630" t="str">
            <v>0</v>
          </cell>
          <cell r="O630" t="str">
            <v>0</v>
          </cell>
          <cell r="P630" t="str">
            <v>0</v>
          </cell>
          <cell r="Q630" t="str">
            <v>0</v>
          </cell>
          <cell r="R630" t="str">
            <v>0</v>
          </cell>
          <cell r="S630" t="str">
            <v>0</v>
          </cell>
          <cell r="T630" t="str">
            <v>0</v>
          </cell>
          <cell r="U630" t="str">
            <v>0</v>
          </cell>
          <cell r="V630">
            <v>0</v>
          </cell>
          <cell r="W630">
            <v>0</v>
          </cell>
        </row>
        <row r="631">
          <cell r="B631" t="str">
            <v>CameroonWM</v>
          </cell>
          <cell r="C631" t="str">
            <v>WM</v>
          </cell>
          <cell r="D631" t="str">
            <v>Cameroon</v>
          </cell>
          <cell r="E631" t="str">
            <v>Global Mkt Operations</v>
          </cell>
          <cell r="F631" t="str">
            <v>Mass Mkt &amp; Priority Banking</v>
          </cell>
          <cell r="G631" t="str">
            <v>Trade Products</v>
          </cell>
          <cell r="H631" t="str">
            <v>0</v>
          </cell>
          <cell r="I631" t="str">
            <v>0</v>
          </cell>
          <cell r="J631" t="str">
            <v>0</v>
          </cell>
          <cell r="K631" t="str">
            <v>0</v>
          </cell>
          <cell r="L631" t="str">
            <v>0</v>
          </cell>
          <cell r="M631" t="str">
            <v>0</v>
          </cell>
          <cell r="N631" t="str">
            <v>0</v>
          </cell>
          <cell r="O631" t="str">
            <v>0</v>
          </cell>
          <cell r="P631" t="str">
            <v>0</v>
          </cell>
          <cell r="Q631" t="str">
            <v>0</v>
          </cell>
          <cell r="R631" t="str">
            <v>0</v>
          </cell>
          <cell r="S631" t="str">
            <v>0</v>
          </cell>
          <cell r="T631" t="str">
            <v>0</v>
          </cell>
          <cell r="U631" t="str">
            <v>0</v>
          </cell>
          <cell r="V631" t="str">
            <v>0</v>
          </cell>
          <cell r="W631" t="str">
            <v>0</v>
          </cell>
        </row>
        <row r="632">
          <cell r="B632" t="str">
            <v>CameroonWM</v>
          </cell>
          <cell r="C632" t="str">
            <v>WM</v>
          </cell>
          <cell r="D632" t="str">
            <v>Cameroon</v>
          </cell>
          <cell r="E632" t="str">
            <v>Global Mkt Operations</v>
          </cell>
          <cell r="F632" t="str">
            <v>Mass Mkt &amp; Priority Banking</v>
          </cell>
          <cell r="G632" t="str">
            <v>Treasury Products</v>
          </cell>
          <cell r="H632" t="str">
            <v>0</v>
          </cell>
          <cell r="I632" t="str">
            <v>0</v>
          </cell>
          <cell r="J632" t="str">
            <v>0</v>
          </cell>
          <cell r="K632" t="str">
            <v>0</v>
          </cell>
          <cell r="L632" t="str">
            <v>0</v>
          </cell>
          <cell r="M632" t="str">
            <v>0</v>
          </cell>
          <cell r="N632" t="str">
            <v>0</v>
          </cell>
          <cell r="O632" t="str">
            <v>0</v>
          </cell>
          <cell r="P632" t="str">
            <v>0</v>
          </cell>
          <cell r="Q632" t="str">
            <v>0</v>
          </cell>
          <cell r="R632" t="str">
            <v>0</v>
          </cell>
          <cell r="S632" t="str">
            <v>0</v>
          </cell>
          <cell r="T632" t="str">
            <v>0</v>
          </cell>
          <cell r="U632" t="str">
            <v>0</v>
          </cell>
          <cell r="V632">
            <v>0</v>
          </cell>
          <cell r="W632">
            <v>0</v>
          </cell>
        </row>
        <row r="633">
          <cell r="B633" t="str">
            <v>CameroonWM</v>
          </cell>
          <cell r="C633" t="str">
            <v>WM</v>
          </cell>
          <cell r="D633" t="str">
            <v>Cameroon</v>
          </cell>
          <cell r="E633" t="str">
            <v>Global Mkt Operations</v>
          </cell>
          <cell r="F633" t="str">
            <v>Mass Mkt &amp; Priority Banking</v>
          </cell>
          <cell r="G633" t="str">
            <v>Investment Services</v>
          </cell>
          <cell r="H633" t="str">
            <v>0</v>
          </cell>
          <cell r="I633" t="str">
            <v>0</v>
          </cell>
          <cell r="J633" t="str">
            <v>0</v>
          </cell>
          <cell r="K633" t="str">
            <v>0</v>
          </cell>
          <cell r="L633" t="str">
            <v>0</v>
          </cell>
          <cell r="M633" t="str">
            <v>0</v>
          </cell>
          <cell r="N633" t="str">
            <v>0</v>
          </cell>
          <cell r="O633" t="str">
            <v>0</v>
          </cell>
          <cell r="P633" t="str">
            <v>0</v>
          </cell>
          <cell r="Q633" t="str">
            <v>0</v>
          </cell>
          <cell r="R633" t="str">
            <v>0</v>
          </cell>
          <cell r="S633" t="str">
            <v>0</v>
          </cell>
          <cell r="T633" t="str">
            <v>0</v>
          </cell>
          <cell r="U633" t="str">
            <v>0</v>
          </cell>
          <cell r="V633" t="str">
            <v>0</v>
          </cell>
          <cell r="W633" t="str">
            <v>0</v>
          </cell>
        </row>
        <row r="634">
          <cell r="B634" t="str">
            <v>CameroonOthCB</v>
          </cell>
          <cell r="C634" t="str">
            <v>OthCB</v>
          </cell>
          <cell r="D634" t="str">
            <v>Cameroon</v>
          </cell>
          <cell r="E634" t="str">
            <v>Global Mkt Operations</v>
          </cell>
          <cell r="F634" t="str">
            <v>Mass Mkt &amp; Priority Banking</v>
          </cell>
          <cell r="G634" t="str">
            <v>Other Products</v>
          </cell>
          <cell r="H634" t="str">
            <v>0</v>
          </cell>
          <cell r="I634" t="str">
            <v>0</v>
          </cell>
          <cell r="J634" t="str">
            <v>0</v>
          </cell>
          <cell r="K634" t="str">
            <v>0</v>
          </cell>
          <cell r="L634" t="str">
            <v>0</v>
          </cell>
          <cell r="M634" t="str">
            <v>0</v>
          </cell>
          <cell r="N634" t="str">
            <v>0</v>
          </cell>
          <cell r="O634" t="str">
            <v>0</v>
          </cell>
          <cell r="P634" t="str">
            <v>0</v>
          </cell>
          <cell r="Q634" t="str">
            <v>0</v>
          </cell>
          <cell r="R634" t="str">
            <v>0</v>
          </cell>
          <cell r="S634" t="str">
            <v>0</v>
          </cell>
          <cell r="T634" t="str">
            <v>0</v>
          </cell>
          <cell r="U634" t="str">
            <v>0</v>
          </cell>
          <cell r="V634">
            <v>0</v>
          </cell>
          <cell r="W634">
            <v>0</v>
          </cell>
        </row>
        <row r="635">
          <cell r="B635" t="str">
            <v>CameroonCROps</v>
          </cell>
          <cell r="C635" t="str">
            <v>CROps</v>
          </cell>
          <cell r="D635" t="str">
            <v>Cameroon</v>
          </cell>
          <cell r="E635" t="str">
            <v>Global Mkt Operations</v>
          </cell>
          <cell r="F635" t="str">
            <v>Customer - Wholesale</v>
          </cell>
          <cell r="G635" t="str">
            <v>Corporate and Inst Lending</v>
          </cell>
          <cell r="H635" t="str">
            <v>0</v>
          </cell>
          <cell r="I635" t="str">
            <v>0</v>
          </cell>
          <cell r="J635" t="str">
            <v>0</v>
          </cell>
          <cell r="K635" t="str">
            <v>0</v>
          </cell>
          <cell r="L635" t="str">
            <v>0</v>
          </cell>
          <cell r="M635" t="str">
            <v>0</v>
          </cell>
          <cell r="N635" t="str">
            <v>0</v>
          </cell>
          <cell r="O635" t="str">
            <v>0</v>
          </cell>
          <cell r="P635" t="str">
            <v>0</v>
          </cell>
          <cell r="Q635" t="str">
            <v>0</v>
          </cell>
          <cell r="R635" t="str">
            <v>0</v>
          </cell>
          <cell r="S635" t="str">
            <v>0</v>
          </cell>
          <cell r="T635" t="str">
            <v>0</v>
          </cell>
          <cell r="U635" t="str">
            <v>0</v>
          </cell>
          <cell r="V635">
            <v>0</v>
          </cell>
          <cell r="W635">
            <v>0</v>
          </cell>
        </row>
        <row r="636">
          <cell r="B636" t="str">
            <v>CameroonCash</v>
          </cell>
          <cell r="C636" t="str">
            <v>Cash</v>
          </cell>
          <cell r="D636" t="str">
            <v>Cameroon</v>
          </cell>
          <cell r="E636" t="str">
            <v>Global Mkt Operations</v>
          </cell>
          <cell r="F636" t="str">
            <v>Customer - Wholesale</v>
          </cell>
          <cell r="G636" t="str">
            <v>Cash Management and Payments</v>
          </cell>
          <cell r="H636" t="str">
            <v>0</v>
          </cell>
          <cell r="I636" t="str">
            <v>0</v>
          </cell>
          <cell r="J636" t="str">
            <v>0</v>
          </cell>
          <cell r="K636" t="str">
            <v>0</v>
          </cell>
          <cell r="L636" t="str">
            <v>0</v>
          </cell>
          <cell r="M636" t="str">
            <v>0</v>
          </cell>
          <cell r="N636" t="str">
            <v>0</v>
          </cell>
          <cell r="O636" t="str">
            <v>0</v>
          </cell>
          <cell r="P636" t="str">
            <v>0</v>
          </cell>
          <cell r="Q636" t="str">
            <v>0</v>
          </cell>
          <cell r="R636" t="str">
            <v>0</v>
          </cell>
          <cell r="S636" t="str">
            <v>0</v>
          </cell>
          <cell r="T636" t="str">
            <v>0</v>
          </cell>
          <cell r="U636" t="str">
            <v>0</v>
          </cell>
          <cell r="V636">
            <v>0</v>
          </cell>
          <cell r="W636">
            <v>0</v>
          </cell>
        </row>
        <row r="637">
          <cell r="B637" t="str">
            <v>CameroonTrade</v>
          </cell>
          <cell r="C637" t="str">
            <v>Trade</v>
          </cell>
          <cell r="D637" t="str">
            <v>Cameroon</v>
          </cell>
          <cell r="E637" t="str">
            <v>Global Mkt Operations</v>
          </cell>
          <cell r="F637" t="str">
            <v>Customer - Wholesale</v>
          </cell>
          <cell r="G637" t="str">
            <v>Trade Finance</v>
          </cell>
          <cell r="H637" t="str">
            <v>0</v>
          </cell>
          <cell r="I637" t="str">
            <v>0</v>
          </cell>
          <cell r="J637" t="str">
            <v>0</v>
          </cell>
          <cell r="K637" t="str">
            <v>0</v>
          </cell>
          <cell r="L637" t="str">
            <v>0</v>
          </cell>
          <cell r="M637" t="str">
            <v>0</v>
          </cell>
          <cell r="N637" t="str">
            <v>0</v>
          </cell>
          <cell r="O637" t="str">
            <v>0</v>
          </cell>
          <cell r="P637" t="str">
            <v>0</v>
          </cell>
          <cell r="Q637" t="str">
            <v>0</v>
          </cell>
          <cell r="R637" t="str">
            <v>0</v>
          </cell>
          <cell r="S637" t="str">
            <v>0</v>
          </cell>
          <cell r="T637" t="str">
            <v>0</v>
          </cell>
          <cell r="U637" t="str">
            <v>0</v>
          </cell>
          <cell r="V637">
            <v>0</v>
          </cell>
          <cell r="W637">
            <v>0</v>
          </cell>
        </row>
        <row r="638">
          <cell r="B638" t="str">
            <v>CameroonTrade</v>
          </cell>
          <cell r="C638" t="str">
            <v>Trade</v>
          </cell>
          <cell r="D638" t="str">
            <v>Cameroon</v>
          </cell>
          <cell r="E638" t="str">
            <v>Global Mkt Operations</v>
          </cell>
          <cell r="F638" t="str">
            <v>Customer - Wholesale</v>
          </cell>
          <cell r="G638" t="str">
            <v>Trade Contingents</v>
          </cell>
          <cell r="H638" t="str">
            <v>0</v>
          </cell>
          <cell r="I638" t="str">
            <v>0</v>
          </cell>
          <cell r="J638" t="str">
            <v>0</v>
          </cell>
          <cell r="K638" t="str">
            <v>0</v>
          </cell>
          <cell r="L638" t="str">
            <v>0</v>
          </cell>
          <cell r="M638" t="str">
            <v>0</v>
          </cell>
          <cell r="N638" t="str">
            <v>0</v>
          </cell>
          <cell r="O638" t="str">
            <v>0</v>
          </cell>
          <cell r="P638" t="str">
            <v>0</v>
          </cell>
          <cell r="Q638" t="str">
            <v>0</v>
          </cell>
          <cell r="R638" t="str">
            <v>0</v>
          </cell>
          <cell r="S638" t="str">
            <v>0</v>
          </cell>
          <cell r="T638" t="str">
            <v>0</v>
          </cell>
          <cell r="U638" t="str">
            <v>0</v>
          </cell>
          <cell r="V638">
            <v>0</v>
          </cell>
          <cell r="W638">
            <v>0</v>
          </cell>
        </row>
        <row r="639">
          <cell r="B639" t="str">
            <v>CameroonTrade</v>
          </cell>
          <cell r="C639" t="str">
            <v>Trade</v>
          </cell>
          <cell r="D639" t="str">
            <v>Cameroon</v>
          </cell>
          <cell r="E639" t="str">
            <v>Global Mkt Operations</v>
          </cell>
          <cell r="F639" t="str">
            <v>Customer - Wholesale</v>
          </cell>
          <cell r="G639" t="str">
            <v>Trade Transactional</v>
          </cell>
          <cell r="H639" t="str">
            <v>0</v>
          </cell>
          <cell r="I639" t="str">
            <v>0</v>
          </cell>
          <cell r="J639" t="str">
            <v>0</v>
          </cell>
          <cell r="K639" t="str">
            <v>0</v>
          </cell>
          <cell r="L639" t="str">
            <v>0</v>
          </cell>
          <cell r="M639" t="str">
            <v>0</v>
          </cell>
          <cell r="N639" t="str">
            <v>0</v>
          </cell>
          <cell r="O639" t="str">
            <v>0</v>
          </cell>
          <cell r="P639" t="str">
            <v>0</v>
          </cell>
          <cell r="Q639" t="str">
            <v>0</v>
          </cell>
          <cell r="R639" t="str">
            <v>0</v>
          </cell>
          <cell r="S639" t="str">
            <v>0</v>
          </cell>
          <cell r="T639" t="str">
            <v>0</v>
          </cell>
          <cell r="U639" t="str">
            <v>0</v>
          </cell>
          <cell r="V639">
            <v>0</v>
          </cell>
          <cell r="W639">
            <v>0</v>
          </cell>
        </row>
        <row r="640">
          <cell r="B640" t="str">
            <v>CameroonTrade</v>
          </cell>
          <cell r="C640" t="str">
            <v>Trade</v>
          </cell>
          <cell r="D640" t="str">
            <v>Cameroon</v>
          </cell>
          <cell r="E640" t="str">
            <v>Global Mkt Operations</v>
          </cell>
          <cell r="F640" t="str">
            <v>Customer - Wholesale</v>
          </cell>
          <cell r="G640" t="str">
            <v>Trade Other</v>
          </cell>
          <cell r="H640" t="str">
            <v>0</v>
          </cell>
          <cell r="I640" t="str">
            <v>0</v>
          </cell>
          <cell r="J640" t="str">
            <v>0</v>
          </cell>
          <cell r="K640" t="str">
            <v>0</v>
          </cell>
          <cell r="L640" t="str">
            <v>0</v>
          </cell>
          <cell r="M640" t="str">
            <v>0</v>
          </cell>
          <cell r="N640" t="str">
            <v>0</v>
          </cell>
          <cell r="O640" t="str">
            <v>0</v>
          </cell>
          <cell r="P640" t="str">
            <v>0</v>
          </cell>
          <cell r="Q640" t="str">
            <v>0</v>
          </cell>
          <cell r="R640" t="str">
            <v>0</v>
          </cell>
          <cell r="S640" t="str">
            <v>0</v>
          </cell>
          <cell r="T640" t="str">
            <v>0</v>
          </cell>
          <cell r="U640" t="str">
            <v>0</v>
          </cell>
          <cell r="V640">
            <v>0</v>
          </cell>
          <cell r="W640">
            <v>0</v>
          </cell>
        </row>
        <row r="641">
          <cell r="B641" t="str">
            <v>CameroonFX/MM</v>
          </cell>
          <cell r="C641" t="str">
            <v>FX/MM</v>
          </cell>
          <cell r="D641" t="str">
            <v>Cameroon</v>
          </cell>
          <cell r="E641" t="str">
            <v>Global Mkt Operations</v>
          </cell>
          <cell r="F641" t="str">
            <v>Customer - Wholesale</v>
          </cell>
          <cell r="G641" t="str">
            <v>FX Sales</v>
          </cell>
          <cell r="H641">
            <v>50.80783977756316</v>
          </cell>
          <cell r="I641">
            <v>5.5975309248177894</v>
          </cell>
          <cell r="J641">
            <v>10.919770121067419</v>
          </cell>
          <cell r="K641">
            <v>16.252305897830141</v>
          </cell>
          <cell r="L641">
            <v>22.623791980769454</v>
          </cell>
          <cell r="M641">
            <v>28.721126534963226</v>
          </cell>
          <cell r="N641">
            <v>35.293076104318239</v>
          </cell>
          <cell r="O641">
            <v>40.945465331345346</v>
          </cell>
          <cell r="P641">
            <v>46.391461799302107</v>
          </cell>
          <cell r="Q641">
            <v>53.216383903969302</v>
          </cell>
          <cell r="R641">
            <v>60.215091779806926</v>
          </cell>
          <cell r="S641">
            <v>67.244522461171101</v>
          </cell>
          <cell r="T641">
            <v>68.67910148188335</v>
          </cell>
          <cell r="U641" t="str">
            <v>0</v>
          </cell>
          <cell r="V641">
            <v>86.743592165116581</v>
          </cell>
          <cell r="W641">
            <v>86.743592165116581</v>
          </cell>
        </row>
        <row r="642">
          <cell r="B642" t="str">
            <v>CameroonFX/MM</v>
          </cell>
          <cell r="C642" t="str">
            <v>FX/MM</v>
          </cell>
          <cell r="D642" t="str">
            <v>Cameroon</v>
          </cell>
          <cell r="E642" t="str">
            <v>Global Mkt Operations</v>
          </cell>
          <cell r="F642" t="str">
            <v>Customer - Wholesale</v>
          </cell>
          <cell r="G642" t="str">
            <v>FX Trading</v>
          </cell>
          <cell r="H642" t="str">
            <v>0</v>
          </cell>
          <cell r="I642">
            <v>0.45060877489496198</v>
          </cell>
          <cell r="J642">
            <v>0.87907134432783463</v>
          </cell>
          <cell r="K642">
            <v>1.3083484064662589</v>
          </cell>
          <cell r="L642">
            <v>1.8212716768433785</v>
          </cell>
          <cell r="M642">
            <v>2.3121070822168464</v>
          </cell>
          <cell r="N642">
            <v>2.8411730720213413</v>
          </cell>
          <cell r="O642">
            <v>3.2962071033235301</v>
          </cell>
          <cell r="P642">
            <v>3.7346079095766611</v>
          </cell>
          <cell r="Q642">
            <v>4.2840372977162859</v>
          </cell>
          <cell r="R642">
            <v>4.8474417939127896</v>
          </cell>
          <cell r="S642">
            <v>5.4133281094007302</v>
          </cell>
          <cell r="T642">
            <v>5.5288266478000558</v>
          </cell>
          <cell r="U642" t="str">
            <v>0</v>
          </cell>
          <cell r="V642">
            <v>6.9830513633661138</v>
          </cell>
          <cell r="W642">
            <v>6.9830513633661138</v>
          </cell>
        </row>
        <row r="643">
          <cell r="B643" t="str">
            <v>CameroonFI</v>
          </cell>
          <cell r="C643" t="str">
            <v>FI</v>
          </cell>
          <cell r="D643" t="str">
            <v>Cameroon</v>
          </cell>
          <cell r="E643" t="str">
            <v>Global Mkt Operations</v>
          </cell>
          <cell r="F643" t="str">
            <v>Customer - Wholesale</v>
          </cell>
          <cell r="G643" t="str">
            <v>Fixed Income</v>
          </cell>
          <cell r="H643" t="str">
            <v>0</v>
          </cell>
          <cell r="I643" t="str">
            <v>0</v>
          </cell>
          <cell r="J643" t="str">
            <v>0</v>
          </cell>
          <cell r="K643" t="str">
            <v>0</v>
          </cell>
          <cell r="L643" t="str">
            <v>0</v>
          </cell>
          <cell r="M643" t="str">
            <v>0</v>
          </cell>
          <cell r="N643" t="str">
            <v>0</v>
          </cell>
          <cell r="O643" t="str">
            <v>0</v>
          </cell>
          <cell r="P643" t="str">
            <v>0</v>
          </cell>
          <cell r="Q643" t="str">
            <v>0</v>
          </cell>
          <cell r="R643" t="str">
            <v>0</v>
          </cell>
          <cell r="S643" t="str">
            <v>0</v>
          </cell>
          <cell r="T643" t="str">
            <v>0</v>
          </cell>
          <cell r="U643" t="str">
            <v>0</v>
          </cell>
          <cell r="V643">
            <v>0</v>
          </cell>
          <cell r="W643">
            <v>0</v>
          </cell>
        </row>
        <row r="644">
          <cell r="B644" t="str">
            <v>CameroonFX/MM</v>
          </cell>
          <cell r="C644" t="str">
            <v>FX/MM</v>
          </cell>
          <cell r="D644" t="str">
            <v>Cameroon</v>
          </cell>
          <cell r="E644" t="str">
            <v>Global Mkt Operations</v>
          </cell>
          <cell r="F644" t="str">
            <v>Customer - Wholesale</v>
          </cell>
          <cell r="G644" t="str">
            <v>ALM</v>
          </cell>
          <cell r="H644" t="str">
            <v>0</v>
          </cell>
          <cell r="I644">
            <v>0.18809815832771321</v>
          </cell>
          <cell r="J644">
            <v>0.36695179969648101</v>
          </cell>
          <cell r="K644">
            <v>0.5461454357267399</v>
          </cell>
          <cell r="L644">
            <v>0.76025560822361227</v>
          </cell>
          <cell r="M644">
            <v>0.96514561688868672</v>
          </cell>
          <cell r="N644">
            <v>1.1859942640089085</v>
          </cell>
          <cell r="O644">
            <v>1.3759396623965168</v>
          </cell>
          <cell r="P644">
            <v>1.5589418338141141</v>
          </cell>
          <cell r="Q644">
            <v>1.7882907985879908</v>
          </cell>
          <cell r="R644">
            <v>2.0234734093856246</v>
          </cell>
          <cell r="S644">
            <v>2.2596920089700339</v>
          </cell>
          <cell r="T644">
            <v>2.3079047016045995</v>
          </cell>
          <cell r="U644" t="str">
            <v>0</v>
          </cell>
          <cell r="V644">
            <v>2.9149434590197902</v>
          </cell>
          <cell r="W644">
            <v>2.9149434590197902</v>
          </cell>
        </row>
        <row r="645">
          <cell r="B645" t="str">
            <v>CameroonSEF</v>
          </cell>
          <cell r="C645" t="str">
            <v>SEF</v>
          </cell>
          <cell r="D645" t="str">
            <v>Cameroon</v>
          </cell>
          <cell r="E645" t="str">
            <v>Global Mkt Operations</v>
          </cell>
          <cell r="F645" t="str">
            <v>Customer - Wholesale</v>
          </cell>
          <cell r="G645" t="str">
            <v>Structured Trade</v>
          </cell>
          <cell r="H645" t="str">
            <v>0</v>
          </cell>
          <cell r="I645" t="str">
            <v>0</v>
          </cell>
          <cell r="J645" t="str">
            <v>0</v>
          </cell>
          <cell r="K645" t="str">
            <v>0</v>
          </cell>
          <cell r="L645" t="str">
            <v>0</v>
          </cell>
          <cell r="M645" t="str">
            <v>0</v>
          </cell>
          <cell r="N645" t="str">
            <v>0</v>
          </cell>
          <cell r="O645" t="str">
            <v>0</v>
          </cell>
          <cell r="P645" t="str">
            <v>0</v>
          </cell>
          <cell r="Q645" t="str">
            <v>0</v>
          </cell>
          <cell r="R645" t="str">
            <v>0</v>
          </cell>
          <cell r="S645" t="str">
            <v>0</v>
          </cell>
          <cell r="T645" t="str">
            <v>0</v>
          </cell>
          <cell r="U645" t="str">
            <v>0</v>
          </cell>
          <cell r="V645">
            <v>0</v>
          </cell>
          <cell r="W645">
            <v>0</v>
          </cell>
        </row>
        <row r="646">
          <cell r="B646" t="str">
            <v>CameroonSME</v>
          </cell>
          <cell r="C646" t="str">
            <v>SME</v>
          </cell>
          <cell r="D646" t="str">
            <v>Cameroon</v>
          </cell>
          <cell r="E646" t="str">
            <v>Global Mkt Operations</v>
          </cell>
          <cell r="F646" t="str">
            <v>SME</v>
          </cell>
          <cell r="G646" t="str">
            <v>Product</v>
          </cell>
          <cell r="H646" t="str">
            <v>0</v>
          </cell>
          <cell r="I646" t="str">
            <v>0</v>
          </cell>
          <cell r="J646" t="str">
            <v>0</v>
          </cell>
          <cell r="K646" t="str">
            <v>0</v>
          </cell>
          <cell r="L646" t="str">
            <v>0</v>
          </cell>
          <cell r="M646" t="str">
            <v>0</v>
          </cell>
          <cell r="N646" t="str">
            <v>0</v>
          </cell>
          <cell r="O646" t="str">
            <v>0</v>
          </cell>
          <cell r="P646" t="str">
            <v>0</v>
          </cell>
          <cell r="Q646" t="str">
            <v>0</v>
          </cell>
          <cell r="R646" t="str">
            <v>0</v>
          </cell>
          <cell r="S646" t="str">
            <v>0</v>
          </cell>
          <cell r="T646" t="str">
            <v>0</v>
          </cell>
          <cell r="U646" t="str">
            <v>0</v>
          </cell>
          <cell r="V646">
            <v>0</v>
          </cell>
          <cell r="W646">
            <v>0</v>
          </cell>
        </row>
        <row r="647">
          <cell r="B647" t="str">
            <v>CameroonTotal</v>
          </cell>
          <cell r="C647" t="str">
            <v>Total</v>
          </cell>
          <cell r="D647" t="str">
            <v>Cameroon</v>
          </cell>
          <cell r="E647" t="str">
            <v>Global Mkt Operations</v>
          </cell>
          <cell r="F647" t="str">
            <v>Customer</v>
          </cell>
          <cell r="G647" t="str">
            <v>Product</v>
          </cell>
          <cell r="H647">
            <v>50.80783977756316</v>
          </cell>
          <cell r="I647">
            <v>6.2362378580404645</v>
          </cell>
          <cell r="J647">
            <v>12.165793265091734</v>
          </cell>
          <cell r="K647">
            <v>18.106799740023138</v>
          </cell>
          <cell r="L647">
            <v>25.205319265836444</v>
          </cell>
          <cell r="M647">
            <v>31.998379234068757</v>
          </cell>
          <cell r="N647">
            <v>39.320243440348492</v>
          </cell>
          <cell r="O647">
            <v>45.61761209706539</v>
          </cell>
          <cell r="P647">
            <v>51.685011542692884</v>
          </cell>
          <cell r="Q647">
            <v>59.288712000273577</v>
          </cell>
          <cell r="R647">
            <v>67.086006983105335</v>
          </cell>
          <cell r="S647">
            <v>74.917542579541859</v>
          </cell>
          <cell r="T647">
            <v>76.515832831288009</v>
          </cell>
          <cell r="U647" t="str">
            <v>0</v>
          </cell>
          <cell r="V647">
            <v>96.641586987502478</v>
          </cell>
          <cell r="W647">
            <v>96.641586987502478</v>
          </cell>
        </row>
        <row r="648">
          <cell r="B648" t="str">
            <v>CameroonCCPL</v>
          </cell>
          <cell r="C648" t="str">
            <v>CCPL</v>
          </cell>
          <cell r="D648" t="str">
            <v>Cameroon</v>
          </cell>
          <cell r="E648" t="str">
            <v>Cash Mgt, Payments &amp; IP</v>
          </cell>
          <cell r="F648" t="str">
            <v>Mass Mkt &amp; Priority Banking</v>
          </cell>
          <cell r="G648" t="str">
            <v>Unsecured Lending</v>
          </cell>
          <cell r="H648">
            <v>0.71272202491184977</v>
          </cell>
          <cell r="I648" t="str">
            <v>0</v>
          </cell>
          <cell r="J648" t="str">
            <v>0</v>
          </cell>
          <cell r="K648" t="str">
            <v>0</v>
          </cell>
          <cell r="L648" t="str">
            <v>0</v>
          </cell>
          <cell r="M648" t="str">
            <v>0</v>
          </cell>
          <cell r="N648" t="str">
            <v>0</v>
          </cell>
          <cell r="O648" t="str">
            <v>0</v>
          </cell>
          <cell r="P648" t="str">
            <v>0</v>
          </cell>
          <cell r="Q648" t="str">
            <v>0</v>
          </cell>
          <cell r="R648" t="str">
            <v>0</v>
          </cell>
          <cell r="S648" t="str">
            <v>0</v>
          </cell>
          <cell r="T648" t="str">
            <v>0</v>
          </cell>
          <cell r="U648" t="str">
            <v>0</v>
          </cell>
          <cell r="V648">
            <v>0</v>
          </cell>
          <cell r="W648">
            <v>0</v>
          </cell>
        </row>
        <row r="649">
          <cell r="B649" t="str">
            <v>CameroonM &amp; AL</v>
          </cell>
          <cell r="C649" t="str">
            <v>M &amp; AL</v>
          </cell>
          <cell r="D649" t="str">
            <v>Cameroon</v>
          </cell>
          <cell r="E649" t="str">
            <v>Cash Mgt, Payments &amp; IP</v>
          </cell>
          <cell r="F649" t="str">
            <v>Mass Mkt &amp; Priority Banking</v>
          </cell>
          <cell r="G649" t="str">
            <v>Secured Lending</v>
          </cell>
          <cell r="H649" t="str">
            <v>0</v>
          </cell>
          <cell r="I649" t="str">
            <v>0</v>
          </cell>
          <cell r="J649" t="str">
            <v>0</v>
          </cell>
          <cell r="K649" t="str">
            <v>0</v>
          </cell>
          <cell r="L649" t="str">
            <v>0</v>
          </cell>
          <cell r="M649" t="str">
            <v>0</v>
          </cell>
          <cell r="N649" t="str">
            <v>0</v>
          </cell>
          <cell r="O649" t="str">
            <v>0</v>
          </cell>
          <cell r="P649" t="str">
            <v>0</v>
          </cell>
          <cell r="Q649" t="str">
            <v>0</v>
          </cell>
          <cell r="R649" t="str">
            <v>0</v>
          </cell>
          <cell r="S649" t="str">
            <v>0</v>
          </cell>
          <cell r="T649" t="str">
            <v>0</v>
          </cell>
          <cell r="U649" t="str">
            <v>0</v>
          </cell>
          <cell r="V649">
            <v>0</v>
          </cell>
          <cell r="W649">
            <v>0</v>
          </cell>
        </row>
        <row r="650">
          <cell r="B650" t="str">
            <v>CameroonWM</v>
          </cell>
          <cell r="C650" t="str">
            <v>WM</v>
          </cell>
          <cell r="D650" t="str">
            <v>Cameroon</v>
          </cell>
          <cell r="E650" t="str">
            <v>Cash Mgt, Payments &amp; IP</v>
          </cell>
          <cell r="F650" t="str">
            <v>Mass Mkt &amp; Priority Banking</v>
          </cell>
          <cell r="G650" t="str">
            <v>Account Management Services</v>
          </cell>
          <cell r="H650">
            <v>15.078560386968487</v>
          </cell>
          <cell r="I650">
            <v>2.6670546061539802</v>
          </cell>
          <cell r="J650">
            <v>2.9385666440625533</v>
          </cell>
          <cell r="K650">
            <v>3.2323036409480181</v>
          </cell>
          <cell r="L650">
            <v>3.5055315178025643</v>
          </cell>
          <cell r="M650">
            <v>3.7668682628988175</v>
          </cell>
          <cell r="N650">
            <v>4.0009632987107064</v>
          </cell>
          <cell r="O650">
            <v>4.6479277735281119</v>
          </cell>
          <cell r="P650">
            <v>5.2618758992674852</v>
          </cell>
          <cell r="Q650">
            <v>5.7719091570761583</v>
          </cell>
          <cell r="R650">
            <v>5.744530393257147</v>
          </cell>
          <cell r="S650">
            <v>5.746475934941274</v>
          </cell>
          <cell r="T650">
            <v>6.4454041192574829</v>
          </cell>
          <cell r="U650" t="str">
            <v>0</v>
          </cell>
          <cell r="V650">
            <v>3.2528647243373712</v>
          </cell>
          <cell r="W650">
            <v>3.2528647243373712</v>
          </cell>
        </row>
        <row r="651">
          <cell r="B651" t="str">
            <v>CameroonWM</v>
          </cell>
          <cell r="C651" t="str">
            <v>WM</v>
          </cell>
          <cell r="D651" t="str">
            <v>Cameroon</v>
          </cell>
          <cell r="E651" t="str">
            <v>Cash Mgt, Payments &amp; IP</v>
          </cell>
          <cell r="F651" t="str">
            <v>Mass Mkt &amp; Priority Banking</v>
          </cell>
          <cell r="G651" t="str">
            <v>Trade Products</v>
          </cell>
          <cell r="H651" t="str">
            <v>0</v>
          </cell>
          <cell r="I651" t="str">
            <v>0</v>
          </cell>
          <cell r="J651" t="str">
            <v>0</v>
          </cell>
          <cell r="K651" t="str">
            <v>0</v>
          </cell>
          <cell r="L651" t="str">
            <v>0</v>
          </cell>
          <cell r="M651" t="str">
            <v>0</v>
          </cell>
          <cell r="N651" t="str">
            <v>0</v>
          </cell>
          <cell r="O651" t="str">
            <v>0</v>
          </cell>
          <cell r="P651" t="str">
            <v>0</v>
          </cell>
          <cell r="Q651" t="str">
            <v>0</v>
          </cell>
          <cell r="R651" t="str">
            <v>0</v>
          </cell>
          <cell r="S651" t="str">
            <v>0</v>
          </cell>
          <cell r="T651" t="str">
            <v>0</v>
          </cell>
          <cell r="U651" t="str">
            <v>0</v>
          </cell>
          <cell r="V651" t="str">
            <v>0</v>
          </cell>
          <cell r="W651" t="str">
            <v>0</v>
          </cell>
        </row>
        <row r="652">
          <cell r="B652" t="str">
            <v>CameroonWM</v>
          </cell>
          <cell r="C652" t="str">
            <v>WM</v>
          </cell>
          <cell r="D652" t="str">
            <v>Cameroon</v>
          </cell>
          <cell r="E652" t="str">
            <v>Cash Mgt, Payments &amp; IP</v>
          </cell>
          <cell r="F652" t="str">
            <v>Mass Mkt &amp; Priority Banking</v>
          </cell>
          <cell r="G652" t="str">
            <v>Treasury Products</v>
          </cell>
          <cell r="H652" t="str">
            <v>0</v>
          </cell>
          <cell r="I652" t="str">
            <v>0</v>
          </cell>
          <cell r="J652" t="str">
            <v>0</v>
          </cell>
          <cell r="K652" t="str">
            <v>0</v>
          </cell>
          <cell r="L652" t="str">
            <v>0</v>
          </cell>
          <cell r="M652" t="str">
            <v>0</v>
          </cell>
          <cell r="N652" t="str">
            <v>0</v>
          </cell>
          <cell r="O652" t="str">
            <v>0</v>
          </cell>
          <cell r="P652" t="str">
            <v>0</v>
          </cell>
          <cell r="Q652" t="str">
            <v>0</v>
          </cell>
          <cell r="R652" t="str">
            <v>0</v>
          </cell>
          <cell r="S652" t="str">
            <v>0</v>
          </cell>
          <cell r="T652" t="str">
            <v>0</v>
          </cell>
          <cell r="U652" t="str">
            <v>0</v>
          </cell>
          <cell r="V652">
            <v>0</v>
          </cell>
          <cell r="W652">
            <v>0</v>
          </cell>
        </row>
        <row r="653">
          <cell r="B653" t="str">
            <v>CameroonWM</v>
          </cell>
          <cell r="C653" t="str">
            <v>WM</v>
          </cell>
          <cell r="D653" t="str">
            <v>Cameroon</v>
          </cell>
          <cell r="E653" t="str">
            <v>Cash Mgt, Payments &amp; IP</v>
          </cell>
          <cell r="F653" t="str">
            <v>Mass Mkt &amp; Priority Banking</v>
          </cell>
          <cell r="G653" t="str">
            <v>Investment Services</v>
          </cell>
          <cell r="H653" t="str">
            <v>0</v>
          </cell>
          <cell r="I653" t="str">
            <v>0</v>
          </cell>
          <cell r="J653" t="str">
            <v>0</v>
          </cell>
          <cell r="K653" t="str">
            <v>0</v>
          </cell>
          <cell r="L653" t="str">
            <v>0</v>
          </cell>
          <cell r="M653" t="str">
            <v>0</v>
          </cell>
          <cell r="N653" t="str">
            <v>0</v>
          </cell>
          <cell r="O653" t="str">
            <v>0</v>
          </cell>
          <cell r="P653" t="str">
            <v>0</v>
          </cell>
          <cell r="Q653" t="str">
            <v>0</v>
          </cell>
          <cell r="R653" t="str">
            <v>0</v>
          </cell>
          <cell r="S653" t="str">
            <v>0</v>
          </cell>
          <cell r="T653" t="str">
            <v>0</v>
          </cell>
          <cell r="U653" t="str">
            <v>0</v>
          </cell>
          <cell r="V653" t="str">
            <v>0</v>
          </cell>
          <cell r="W653" t="str">
            <v>0</v>
          </cell>
        </row>
        <row r="654">
          <cell r="B654" t="str">
            <v>CameroonOthCB</v>
          </cell>
          <cell r="C654" t="str">
            <v>OthCB</v>
          </cell>
          <cell r="D654" t="str">
            <v>Cameroon</v>
          </cell>
          <cell r="E654" t="str">
            <v>Cash Mgt, Payments &amp; IP</v>
          </cell>
          <cell r="F654" t="str">
            <v>Mass Mkt &amp; Priority Banking</v>
          </cell>
          <cell r="G654" t="str">
            <v>Other Products</v>
          </cell>
          <cell r="H654" t="str">
            <v>0</v>
          </cell>
          <cell r="I654" t="str">
            <v>0</v>
          </cell>
          <cell r="J654" t="str">
            <v>0</v>
          </cell>
          <cell r="K654" t="str">
            <v>0</v>
          </cell>
          <cell r="L654" t="str">
            <v>0</v>
          </cell>
          <cell r="M654" t="str">
            <v>0</v>
          </cell>
          <cell r="N654" t="str">
            <v>0</v>
          </cell>
          <cell r="O654" t="str">
            <v>0</v>
          </cell>
          <cell r="P654" t="str">
            <v>0</v>
          </cell>
          <cell r="Q654" t="str">
            <v>0</v>
          </cell>
          <cell r="R654" t="str">
            <v>0</v>
          </cell>
          <cell r="S654" t="str">
            <v>0</v>
          </cell>
          <cell r="T654" t="str">
            <v>0</v>
          </cell>
          <cell r="U654" t="str">
            <v>0</v>
          </cell>
          <cell r="V654">
            <v>0</v>
          </cell>
          <cell r="W654">
            <v>0</v>
          </cell>
        </row>
        <row r="655">
          <cell r="B655" t="str">
            <v>CameroonCROps</v>
          </cell>
          <cell r="C655" t="str">
            <v>CROps</v>
          </cell>
          <cell r="D655" t="str">
            <v>Cameroon</v>
          </cell>
          <cell r="E655" t="str">
            <v>Cash Mgt, Payments &amp; IP</v>
          </cell>
          <cell r="F655" t="str">
            <v>Customer - Wholesale</v>
          </cell>
          <cell r="G655" t="str">
            <v>Corporate and Inst Lending</v>
          </cell>
          <cell r="H655">
            <v>0.31923386902734274</v>
          </cell>
          <cell r="I655" t="str">
            <v>0</v>
          </cell>
          <cell r="J655" t="str">
            <v>0</v>
          </cell>
          <cell r="K655" t="str">
            <v>0</v>
          </cell>
          <cell r="L655" t="str">
            <v>0</v>
          </cell>
          <cell r="M655" t="str">
            <v>0</v>
          </cell>
          <cell r="N655" t="str">
            <v>0</v>
          </cell>
          <cell r="O655" t="str">
            <v>0</v>
          </cell>
          <cell r="P655" t="str">
            <v>0</v>
          </cell>
          <cell r="Q655" t="str">
            <v>0</v>
          </cell>
          <cell r="R655" t="str">
            <v>0</v>
          </cell>
          <cell r="S655" t="str">
            <v>0</v>
          </cell>
          <cell r="T655" t="str">
            <v>0</v>
          </cell>
          <cell r="U655" t="str">
            <v>0</v>
          </cell>
          <cell r="V655">
            <v>0</v>
          </cell>
          <cell r="W655">
            <v>0</v>
          </cell>
        </row>
        <row r="656">
          <cell r="B656" t="str">
            <v>CameroonCash</v>
          </cell>
          <cell r="C656" t="str">
            <v>Cash</v>
          </cell>
          <cell r="D656" t="str">
            <v>Cameroon</v>
          </cell>
          <cell r="E656" t="str">
            <v>Cash Mgt, Payments &amp; IP</v>
          </cell>
          <cell r="F656" t="str">
            <v>Customer - Wholesale</v>
          </cell>
          <cell r="G656" t="str">
            <v>Cash Management and Payments</v>
          </cell>
          <cell r="H656">
            <v>16.962827091717209</v>
          </cell>
          <cell r="I656" t="str">
            <v>0</v>
          </cell>
          <cell r="J656" t="str">
            <v>0</v>
          </cell>
          <cell r="K656" t="str">
            <v>0</v>
          </cell>
          <cell r="L656" t="str">
            <v>0</v>
          </cell>
          <cell r="M656" t="str">
            <v>0</v>
          </cell>
          <cell r="N656" t="str">
            <v>0</v>
          </cell>
          <cell r="O656" t="str">
            <v>0</v>
          </cell>
          <cell r="P656" t="str">
            <v>0</v>
          </cell>
          <cell r="Q656" t="str">
            <v>0</v>
          </cell>
          <cell r="R656" t="str">
            <v>0</v>
          </cell>
          <cell r="S656" t="str">
            <v>0</v>
          </cell>
          <cell r="T656" t="str">
            <v>0</v>
          </cell>
          <cell r="U656" t="str">
            <v>0</v>
          </cell>
          <cell r="V656">
            <v>0</v>
          </cell>
          <cell r="W656">
            <v>0</v>
          </cell>
        </row>
        <row r="657">
          <cell r="B657" t="str">
            <v>CameroonTrade</v>
          </cell>
          <cell r="C657" t="str">
            <v>Trade</v>
          </cell>
          <cell r="D657" t="str">
            <v>Cameroon</v>
          </cell>
          <cell r="E657" t="str">
            <v>Cash Mgt, Payments &amp; IP</v>
          </cell>
          <cell r="F657" t="str">
            <v>Customer - Wholesale</v>
          </cell>
          <cell r="G657" t="str">
            <v>Trade Finance</v>
          </cell>
          <cell r="H657" t="str">
            <v>0</v>
          </cell>
          <cell r="I657" t="str">
            <v>0</v>
          </cell>
          <cell r="J657" t="str">
            <v>0</v>
          </cell>
          <cell r="K657" t="str">
            <v>0</v>
          </cell>
          <cell r="L657" t="str">
            <v>0</v>
          </cell>
          <cell r="M657" t="str">
            <v>0</v>
          </cell>
          <cell r="N657" t="str">
            <v>0</v>
          </cell>
          <cell r="O657" t="str">
            <v>0</v>
          </cell>
          <cell r="P657" t="str">
            <v>0</v>
          </cell>
          <cell r="Q657" t="str">
            <v>0</v>
          </cell>
          <cell r="R657" t="str">
            <v>0</v>
          </cell>
          <cell r="S657" t="str">
            <v>0</v>
          </cell>
          <cell r="T657" t="str">
            <v>0</v>
          </cell>
          <cell r="U657" t="str">
            <v>0</v>
          </cell>
          <cell r="V657">
            <v>0</v>
          </cell>
          <cell r="W657">
            <v>0</v>
          </cell>
        </row>
        <row r="658">
          <cell r="B658" t="str">
            <v>CameroonTrade</v>
          </cell>
          <cell r="C658" t="str">
            <v>Trade</v>
          </cell>
          <cell r="D658" t="str">
            <v>Cameroon</v>
          </cell>
          <cell r="E658" t="str">
            <v>Cash Mgt, Payments &amp; IP</v>
          </cell>
          <cell r="F658" t="str">
            <v>Customer - Wholesale</v>
          </cell>
          <cell r="G658" t="str">
            <v>Trade Contingents</v>
          </cell>
          <cell r="H658">
            <v>0.26372317251398281</v>
          </cell>
          <cell r="I658" t="str">
            <v>0</v>
          </cell>
          <cell r="J658" t="str">
            <v>0</v>
          </cell>
          <cell r="K658" t="str">
            <v>0</v>
          </cell>
          <cell r="L658" t="str">
            <v>0</v>
          </cell>
          <cell r="M658" t="str">
            <v>0</v>
          </cell>
          <cell r="N658" t="str">
            <v>0</v>
          </cell>
          <cell r="O658" t="str">
            <v>0</v>
          </cell>
          <cell r="P658" t="str">
            <v>0</v>
          </cell>
          <cell r="Q658" t="str">
            <v>0</v>
          </cell>
          <cell r="R658" t="str">
            <v>0</v>
          </cell>
          <cell r="S658" t="str">
            <v>0</v>
          </cell>
          <cell r="T658" t="str">
            <v>0</v>
          </cell>
          <cell r="U658" t="str">
            <v>0</v>
          </cell>
          <cell r="V658">
            <v>0</v>
          </cell>
          <cell r="W658">
            <v>0</v>
          </cell>
        </row>
        <row r="659">
          <cell r="B659" t="str">
            <v>CameroonTrade</v>
          </cell>
          <cell r="C659" t="str">
            <v>Trade</v>
          </cell>
          <cell r="D659" t="str">
            <v>Cameroon</v>
          </cell>
          <cell r="E659" t="str">
            <v>Cash Mgt, Payments &amp; IP</v>
          </cell>
          <cell r="F659" t="str">
            <v>Customer - Wholesale</v>
          </cell>
          <cell r="G659" t="str">
            <v>Trade Transactional</v>
          </cell>
          <cell r="H659">
            <v>1.0609552917229193E-2</v>
          </cell>
          <cell r="I659" t="str">
            <v>0</v>
          </cell>
          <cell r="J659" t="str">
            <v>0</v>
          </cell>
          <cell r="K659" t="str">
            <v>0</v>
          </cell>
          <cell r="L659" t="str">
            <v>0</v>
          </cell>
          <cell r="M659" t="str">
            <v>0</v>
          </cell>
          <cell r="N659" t="str">
            <v>0</v>
          </cell>
          <cell r="O659" t="str">
            <v>0</v>
          </cell>
          <cell r="P659" t="str">
            <v>0</v>
          </cell>
          <cell r="Q659" t="str">
            <v>0</v>
          </cell>
          <cell r="R659" t="str">
            <v>0</v>
          </cell>
          <cell r="S659" t="str">
            <v>0</v>
          </cell>
          <cell r="T659" t="str">
            <v>0</v>
          </cell>
          <cell r="U659" t="str">
            <v>0</v>
          </cell>
          <cell r="V659">
            <v>0</v>
          </cell>
          <cell r="W659">
            <v>0</v>
          </cell>
        </row>
        <row r="660">
          <cell r="B660" t="str">
            <v>CameroonTrade</v>
          </cell>
          <cell r="C660" t="str">
            <v>Trade</v>
          </cell>
          <cell r="D660" t="str">
            <v>Cameroon</v>
          </cell>
          <cell r="E660" t="str">
            <v>Cash Mgt, Payments &amp; IP</v>
          </cell>
          <cell r="F660" t="str">
            <v>Customer - Wholesale</v>
          </cell>
          <cell r="G660" t="str">
            <v>Trade Other</v>
          </cell>
          <cell r="H660" t="str">
            <v>0</v>
          </cell>
          <cell r="I660" t="str">
            <v>0</v>
          </cell>
          <cell r="J660" t="str">
            <v>0</v>
          </cell>
          <cell r="K660" t="str">
            <v>0</v>
          </cell>
          <cell r="L660" t="str">
            <v>0</v>
          </cell>
          <cell r="M660" t="str">
            <v>0</v>
          </cell>
          <cell r="N660" t="str">
            <v>0</v>
          </cell>
          <cell r="O660" t="str">
            <v>0</v>
          </cell>
          <cell r="P660" t="str">
            <v>0</v>
          </cell>
          <cell r="Q660" t="str">
            <v>0</v>
          </cell>
          <cell r="R660" t="str">
            <v>0</v>
          </cell>
          <cell r="S660" t="str">
            <v>0</v>
          </cell>
          <cell r="T660" t="str">
            <v>0</v>
          </cell>
          <cell r="U660" t="str">
            <v>0</v>
          </cell>
          <cell r="V660">
            <v>0</v>
          </cell>
          <cell r="W660">
            <v>0</v>
          </cell>
        </row>
        <row r="661">
          <cell r="B661" t="str">
            <v>CameroonFX/MM</v>
          </cell>
          <cell r="C661" t="str">
            <v>FX/MM</v>
          </cell>
          <cell r="D661" t="str">
            <v>Cameroon</v>
          </cell>
          <cell r="E661" t="str">
            <v>Cash Mgt, Payments &amp; IP</v>
          </cell>
          <cell r="F661" t="str">
            <v>Customer - Wholesale</v>
          </cell>
          <cell r="G661" t="str">
            <v>FX Sales</v>
          </cell>
          <cell r="H661" t="str">
            <v>0</v>
          </cell>
          <cell r="I661" t="str">
            <v>0</v>
          </cell>
          <cell r="J661" t="str">
            <v>0</v>
          </cell>
          <cell r="K661" t="str">
            <v>0</v>
          </cell>
          <cell r="L661" t="str">
            <v>0</v>
          </cell>
          <cell r="M661" t="str">
            <v>0</v>
          </cell>
          <cell r="N661" t="str">
            <v>0</v>
          </cell>
          <cell r="O661" t="str">
            <v>0</v>
          </cell>
          <cell r="P661" t="str">
            <v>0</v>
          </cell>
          <cell r="Q661" t="str">
            <v>0</v>
          </cell>
          <cell r="R661" t="str">
            <v>0</v>
          </cell>
          <cell r="S661" t="str">
            <v>0</v>
          </cell>
          <cell r="T661" t="str">
            <v>0</v>
          </cell>
          <cell r="U661" t="str">
            <v>0</v>
          </cell>
          <cell r="V661">
            <v>0</v>
          </cell>
          <cell r="W661">
            <v>0</v>
          </cell>
        </row>
        <row r="662">
          <cell r="B662" t="str">
            <v>CameroonFX/MM</v>
          </cell>
          <cell r="C662" t="str">
            <v>FX/MM</v>
          </cell>
          <cell r="D662" t="str">
            <v>Cameroon</v>
          </cell>
          <cell r="E662" t="str">
            <v>Cash Mgt, Payments &amp; IP</v>
          </cell>
          <cell r="F662" t="str">
            <v>Customer - Wholesale</v>
          </cell>
          <cell r="G662" t="str">
            <v>FX Trading</v>
          </cell>
          <cell r="H662" t="str">
            <v>0</v>
          </cell>
          <cell r="I662" t="str">
            <v>0</v>
          </cell>
          <cell r="J662" t="str">
            <v>0</v>
          </cell>
          <cell r="K662" t="str">
            <v>0</v>
          </cell>
          <cell r="L662" t="str">
            <v>0</v>
          </cell>
          <cell r="M662" t="str">
            <v>0</v>
          </cell>
          <cell r="N662" t="str">
            <v>0</v>
          </cell>
          <cell r="O662" t="str">
            <v>0</v>
          </cell>
          <cell r="P662" t="str">
            <v>0</v>
          </cell>
          <cell r="Q662" t="str">
            <v>0</v>
          </cell>
          <cell r="R662" t="str">
            <v>0</v>
          </cell>
          <cell r="S662" t="str">
            <v>0</v>
          </cell>
          <cell r="T662" t="str">
            <v>0</v>
          </cell>
          <cell r="U662" t="str">
            <v>0</v>
          </cell>
          <cell r="V662">
            <v>0</v>
          </cell>
          <cell r="W662">
            <v>0</v>
          </cell>
        </row>
        <row r="663">
          <cell r="B663" t="str">
            <v>CameroonFI</v>
          </cell>
          <cell r="C663" t="str">
            <v>FI</v>
          </cell>
          <cell r="D663" t="str">
            <v>Cameroon</v>
          </cell>
          <cell r="E663" t="str">
            <v>Cash Mgt, Payments &amp; IP</v>
          </cell>
          <cell r="F663" t="str">
            <v>Customer - Wholesale</v>
          </cell>
          <cell r="G663" t="str">
            <v>Fixed Income</v>
          </cell>
          <cell r="H663" t="str">
            <v>0</v>
          </cell>
          <cell r="I663" t="str">
            <v>0</v>
          </cell>
          <cell r="J663" t="str">
            <v>0</v>
          </cell>
          <cell r="K663" t="str">
            <v>0</v>
          </cell>
          <cell r="L663" t="str">
            <v>0</v>
          </cell>
          <cell r="M663" t="str">
            <v>0</v>
          </cell>
          <cell r="N663" t="str">
            <v>0</v>
          </cell>
          <cell r="O663" t="str">
            <v>0</v>
          </cell>
          <cell r="P663" t="str">
            <v>0</v>
          </cell>
          <cell r="Q663" t="str">
            <v>0</v>
          </cell>
          <cell r="R663" t="str">
            <v>0</v>
          </cell>
          <cell r="S663" t="str">
            <v>0</v>
          </cell>
          <cell r="T663" t="str">
            <v>0</v>
          </cell>
          <cell r="U663" t="str">
            <v>0</v>
          </cell>
          <cell r="V663">
            <v>0</v>
          </cell>
          <cell r="W663">
            <v>0</v>
          </cell>
        </row>
        <row r="664">
          <cell r="B664" t="str">
            <v>CameroonFX/MM</v>
          </cell>
          <cell r="C664" t="str">
            <v>FX/MM</v>
          </cell>
          <cell r="D664" t="str">
            <v>Cameroon</v>
          </cell>
          <cell r="E664" t="str">
            <v>Cash Mgt, Payments &amp; IP</v>
          </cell>
          <cell r="F664" t="str">
            <v>Customer - Wholesale</v>
          </cell>
          <cell r="G664" t="str">
            <v>ALM</v>
          </cell>
          <cell r="H664">
            <v>1.3574865117786157</v>
          </cell>
          <cell r="I664" t="str">
            <v>0</v>
          </cell>
          <cell r="J664" t="str">
            <v>0</v>
          </cell>
          <cell r="K664" t="str">
            <v>0</v>
          </cell>
          <cell r="L664" t="str">
            <v>0</v>
          </cell>
          <cell r="M664" t="str">
            <v>0</v>
          </cell>
          <cell r="N664" t="str">
            <v>0</v>
          </cell>
          <cell r="O664" t="str">
            <v>0</v>
          </cell>
          <cell r="P664" t="str">
            <v>0</v>
          </cell>
          <cell r="Q664" t="str">
            <v>0</v>
          </cell>
          <cell r="R664" t="str">
            <v>0</v>
          </cell>
          <cell r="S664" t="str">
            <v>0</v>
          </cell>
          <cell r="T664" t="str">
            <v>0</v>
          </cell>
          <cell r="U664" t="str">
            <v>0</v>
          </cell>
          <cell r="V664">
            <v>0</v>
          </cell>
          <cell r="W664">
            <v>0</v>
          </cell>
        </row>
        <row r="665">
          <cell r="B665" t="str">
            <v>CameroonSEF</v>
          </cell>
          <cell r="C665" t="str">
            <v>SEF</v>
          </cell>
          <cell r="D665" t="str">
            <v>Cameroon</v>
          </cell>
          <cell r="E665" t="str">
            <v>Cash Mgt, Payments &amp; IP</v>
          </cell>
          <cell r="F665" t="str">
            <v>Customer - Wholesale</v>
          </cell>
          <cell r="G665" t="str">
            <v>Structured Trade</v>
          </cell>
          <cell r="H665" t="str">
            <v>0</v>
          </cell>
          <cell r="I665" t="str">
            <v>0</v>
          </cell>
          <cell r="J665" t="str">
            <v>0</v>
          </cell>
          <cell r="K665" t="str">
            <v>0</v>
          </cell>
          <cell r="L665" t="str">
            <v>0</v>
          </cell>
          <cell r="M665" t="str">
            <v>0</v>
          </cell>
          <cell r="N665" t="str">
            <v>0</v>
          </cell>
          <cell r="O665" t="str">
            <v>0</v>
          </cell>
          <cell r="P665" t="str">
            <v>0</v>
          </cell>
          <cell r="Q665" t="str">
            <v>0</v>
          </cell>
          <cell r="R665" t="str">
            <v>0</v>
          </cell>
          <cell r="S665" t="str">
            <v>0</v>
          </cell>
          <cell r="T665" t="str">
            <v>0</v>
          </cell>
          <cell r="U665" t="str">
            <v>0</v>
          </cell>
          <cell r="V665">
            <v>0</v>
          </cell>
          <cell r="W665">
            <v>0</v>
          </cell>
        </row>
        <row r="666">
          <cell r="B666" t="str">
            <v>CameroonSME</v>
          </cell>
          <cell r="C666" t="str">
            <v>SME</v>
          </cell>
          <cell r="D666" t="str">
            <v>Cameroon</v>
          </cell>
          <cell r="E666" t="str">
            <v>Cash Mgt, Payments &amp; IP</v>
          </cell>
          <cell r="F666" t="str">
            <v>SME</v>
          </cell>
          <cell r="G666" t="str">
            <v>Product</v>
          </cell>
          <cell r="H666">
            <v>8.0819215843342604</v>
          </cell>
          <cell r="I666" t="str">
            <v>0</v>
          </cell>
          <cell r="J666" t="str">
            <v>0</v>
          </cell>
          <cell r="K666" t="str">
            <v>0</v>
          </cell>
          <cell r="L666" t="str">
            <v>0</v>
          </cell>
          <cell r="M666" t="str">
            <v>0</v>
          </cell>
          <cell r="N666" t="str">
            <v>0</v>
          </cell>
          <cell r="O666" t="str">
            <v>0</v>
          </cell>
          <cell r="P666" t="str">
            <v>0</v>
          </cell>
          <cell r="Q666" t="str">
            <v>0</v>
          </cell>
          <cell r="R666" t="str">
            <v>0</v>
          </cell>
          <cell r="S666" t="str">
            <v>0</v>
          </cell>
          <cell r="T666" t="str">
            <v>0</v>
          </cell>
          <cell r="U666" t="str">
            <v>0</v>
          </cell>
          <cell r="V666">
            <v>0</v>
          </cell>
          <cell r="W666">
            <v>0</v>
          </cell>
        </row>
        <row r="667">
          <cell r="B667" t="str">
            <v>CameroonTotal</v>
          </cell>
          <cell r="C667" t="str">
            <v>Total</v>
          </cell>
          <cell r="D667" t="str">
            <v>Cameroon</v>
          </cell>
          <cell r="E667" t="str">
            <v>Cash Mgt, Payments &amp; IP</v>
          </cell>
          <cell r="F667" t="str">
            <v>Customer</v>
          </cell>
          <cell r="G667" t="str">
            <v>Product</v>
          </cell>
          <cell r="H667">
            <v>42.787084194168976</v>
          </cell>
          <cell r="I667">
            <v>2.6670546061539802</v>
          </cell>
          <cell r="J667">
            <v>2.9385666440625533</v>
          </cell>
          <cell r="K667">
            <v>3.2323036409480181</v>
          </cell>
          <cell r="L667">
            <v>3.5055315178025643</v>
          </cell>
          <cell r="M667">
            <v>3.7668682628988175</v>
          </cell>
          <cell r="N667">
            <v>4.0009632987107064</v>
          </cell>
          <cell r="O667">
            <v>4.6479277735281119</v>
          </cell>
          <cell r="P667">
            <v>5.2618758992674852</v>
          </cell>
          <cell r="Q667">
            <v>5.7719091570761583</v>
          </cell>
          <cell r="R667">
            <v>5.744530393257147</v>
          </cell>
          <cell r="S667">
            <v>5.746475934941274</v>
          </cell>
          <cell r="T667">
            <v>6.4454041192574829</v>
          </cell>
          <cell r="U667" t="str">
            <v>0</v>
          </cell>
          <cell r="V667">
            <v>3.2528647243373712</v>
          </cell>
          <cell r="W667">
            <v>3.2528647243373712</v>
          </cell>
        </row>
        <row r="668">
          <cell r="B668" t="str">
            <v>CameroonCCPL</v>
          </cell>
          <cell r="C668" t="str">
            <v>CCPL</v>
          </cell>
          <cell r="D668" t="str">
            <v>Cameroon</v>
          </cell>
          <cell r="E668" t="str">
            <v>Messaging Operations</v>
          </cell>
          <cell r="F668" t="str">
            <v>Mass Mkt &amp; Priority Banking</v>
          </cell>
          <cell r="G668" t="str">
            <v>Unsecured Lending</v>
          </cell>
          <cell r="H668" t="str">
            <v>0</v>
          </cell>
          <cell r="I668" t="str">
            <v>0</v>
          </cell>
          <cell r="J668" t="str">
            <v>0</v>
          </cell>
          <cell r="K668" t="str">
            <v>0</v>
          </cell>
          <cell r="L668" t="str">
            <v>0</v>
          </cell>
          <cell r="M668" t="str">
            <v>0</v>
          </cell>
          <cell r="N668" t="str">
            <v>0</v>
          </cell>
          <cell r="O668" t="str">
            <v>0</v>
          </cell>
          <cell r="P668" t="str">
            <v>0</v>
          </cell>
          <cell r="Q668" t="str">
            <v>0</v>
          </cell>
          <cell r="R668" t="str">
            <v>0</v>
          </cell>
          <cell r="S668" t="str">
            <v>0</v>
          </cell>
          <cell r="T668" t="str">
            <v>0</v>
          </cell>
          <cell r="U668" t="str">
            <v>0</v>
          </cell>
          <cell r="V668">
            <v>0</v>
          </cell>
          <cell r="W668">
            <v>0</v>
          </cell>
        </row>
        <row r="669">
          <cell r="B669" t="str">
            <v>CameroonM &amp; AL</v>
          </cell>
          <cell r="C669" t="str">
            <v>M &amp; AL</v>
          </cell>
          <cell r="D669" t="str">
            <v>Cameroon</v>
          </cell>
          <cell r="E669" t="str">
            <v>Messaging Operations</v>
          </cell>
          <cell r="F669" t="str">
            <v>Mass Mkt &amp; Priority Banking</v>
          </cell>
          <cell r="G669" t="str">
            <v>Secured Lending</v>
          </cell>
          <cell r="H669" t="str">
            <v>0</v>
          </cell>
          <cell r="I669" t="str">
            <v>0</v>
          </cell>
          <cell r="J669" t="str">
            <v>0</v>
          </cell>
          <cell r="K669" t="str">
            <v>0</v>
          </cell>
          <cell r="L669" t="str">
            <v>0</v>
          </cell>
          <cell r="M669" t="str">
            <v>0</v>
          </cell>
          <cell r="N669" t="str">
            <v>0</v>
          </cell>
          <cell r="O669" t="str">
            <v>0</v>
          </cell>
          <cell r="P669" t="str">
            <v>0</v>
          </cell>
          <cell r="Q669" t="str">
            <v>0</v>
          </cell>
          <cell r="R669" t="str">
            <v>0</v>
          </cell>
          <cell r="S669" t="str">
            <v>0</v>
          </cell>
          <cell r="T669" t="str">
            <v>0</v>
          </cell>
          <cell r="U669" t="str">
            <v>0</v>
          </cell>
          <cell r="V669">
            <v>0</v>
          </cell>
          <cell r="W669">
            <v>0</v>
          </cell>
        </row>
        <row r="670">
          <cell r="B670" t="str">
            <v>CameroonWM</v>
          </cell>
          <cell r="C670" t="str">
            <v>WM</v>
          </cell>
          <cell r="D670" t="str">
            <v>Cameroon</v>
          </cell>
          <cell r="E670" t="str">
            <v>Messaging Operations</v>
          </cell>
          <cell r="F670" t="str">
            <v>Mass Mkt &amp; Priority Banking</v>
          </cell>
          <cell r="G670" t="str">
            <v>Account Management Services</v>
          </cell>
          <cell r="H670" t="str">
            <v>0</v>
          </cell>
          <cell r="I670">
            <v>1.7533904440378998</v>
          </cell>
          <cell r="J670">
            <v>3.2213028538238486</v>
          </cell>
          <cell r="K670">
            <v>4.7118788321179927</v>
          </cell>
          <cell r="L670">
            <v>6.1724406221751291</v>
          </cell>
          <cell r="M670">
            <v>7.6031606289817475</v>
          </cell>
          <cell r="N670">
            <v>9.0109833789510478</v>
          </cell>
          <cell r="O670">
            <v>1.5980479707062294</v>
          </cell>
          <cell r="P670">
            <v>11.578463073061155</v>
          </cell>
          <cell r="Q670">
            <v>11.55723653167156</v>
          </cell>
          <cell r="R670">
            <v>11.038509383121582</v>
          </cell>
          <cell r="S670">
            <v>14.072305979917559</v>
          </cell>
          <cell r="T670">
            <v>15.957909859602886</v>
          </cell>
          <cell r="U670" t="str">
            <v>0</v>
          </cell>
          <cell r="V670">
            <v>16.924161921769425</v>
          </cell>
          <cell r="W670">
            <v>16.924161921769425</v>
          </cell>
        </row>
        <row r="671">
          <cell r="B671" t="str">
            <v>CameroonWM</v>
          </cell>
          <cell r="C671" t="str">
            <v>WM</v>
          </cell>
          <cell r="D671" t="str">
            <v>Cameroon</v>
          </cell>
          <cell r="E671" t="str">
            <v>Messaging Operations</v>
          </cell>
          <cell r="F671" t="str">
            <v>Mass Mkt &amp; Priority Banking</v>
          </cell>
          <cell r="G671" t="str">
            <v>Trade Products</v>
          </cell>
          <cell r="H671" t="str">
            <v>0</v>
          </cell>
          <cell r="I671" t="str">
            <v>0</v>
          </cell>
          <cell r="J671" t="str">
            <v>0</v>
          </cell>
          <cell r="K671" t="str">
            <v>0</v>
          </cell>
          <cell r="L671" t="str">
            <v>0</v>
          </cell>
          <cell r="M671" t="str">
            <v>0</v>
          </cell>
          <cell r="N671" t="str">
            <v>0</v>
          </cell>
          <cell r="O671" t="str">
            <v>0</v>
          </cell>
          <cell r="P671" t="str">
            <v>0</v>
          </cell>
          <cell r="Q671" t="str">
            <v>0</v>
          </cell>
          <cell r="R671" t="str">
            <v>0</v>
          </cell>
          <cell r="S671" t="str">
            <v>0</v>
          </cell>
          <cell r="T671" t="str">
            <v>0</v>
          </cell>
          <cell r="U671" t="str">
            <v>0</v>
          </cell>
          <cell r="V671" t="str">
            <v>0</v>
          </cell>
          <cell r="W671" t="str">
            <v>0</v>
          </cell>
        </row>
        <row r="672">
          <cell r="B672" t="str">
            <v>CameroonWM</v>
          </cell>
          <cell r="C672" t="str">
            <v>WM</v>
          </cell>
          <cell r="D672" t="str">
            <v>Cameroon</v>
          </cell>
          <cell r="E672" t="str">
            <v>Messaging Operations</v>
          </cell>
          <cell r="F672" t="str">
            <v>Mass Mkt &amp; Priority Banking</v>
          </cell>
          <cell r="G672" t="str">
            <v>Treasury Products</v>
          </cell>
          <cell r="H672" t="str">
            <v>0</v>
          </cell>
          <cell r="I672" t="str">
            <v>0</v>
          </cell>
          <cell r="J672" t="str">
            <v>0</v>
          </cell>
          <cell r="K672" t="str">
            <v>0</v>
          </cell>
          <cell r="L672" t="str">
            <v>0</v>
          </cell>
          <cell r="M672" t="str">
            <v>0</v>
          </cell>
          <cell r="N672" t="str">
            <v>0</v>
          </cell>
          <cell r="O672" t="str">
            <v>0</v>
          </cell>
          <cell r="P672" t="str">
            <v>0</v>
          </cell>
          <cell r="Q672" t="str">
            <v>0</v>
          </cell>
          <cell r="R672" t="str">
            <v>0</v>
          </cell>
          <cell r="S672" t="str">
            <v>0</v>
          </cell>
          <cell r="T672" t="str">
            <v>0</v>
          </cell>
          <cell r="U672" t="str">
            <v>0</v>
          </cell>
          <cell r="V672">
            <v>0</v>
          </cell>
          <cell r="W672">
            <v>0</v>
          </cell>
        </row>
        <row r="673">
          <cell r="B673" t="str">
            <v>CameroonWM</v>
          </cell>
          <cell r="C673" t="str">
            <v>WM</v>
          </cell>
          <cell r="D673" t="str">
            <v>Cameroon</v>
          </cell>
          <cell r="E673" t="str">
            <v>Messaging Operations</v>
          </cell>
          <cell r="F673" t="str">
            <v>Mass Mkt &amp; Priority Banking</v>
          </cell>
          <cell r="G673" t="str">
            <v>Investment Services</v>
          </cell>
          <cell r="H673" t="str">
            <v>0</v>
          </cell>
          <cell r="I673" t="str">
            <v>0</v>
          </cell>
          <cell r="J673" t="str">
            <v>0</v>
          </cell>
          <cell r="K673" t="str">
            <v>0</v>
          </cell>
          <cell r="L673" t="str">
            <v>0</v>
          </cell>
          <cell r="M673" t="str">
            <v>0</v>
          </cell>
          <cell r="N673" t="str">
            <v>0</v>
          </cell>
          <cell r="O673" t="str">
            <v>0</v>
          </cell>
          <cell r="P673" t="str">
            <v>0</v>
          </cell>
          <cell r="Q673" t="str">
            <v>0</v>
          </cell>
          <cell r="R673" t="str">
            <v>0</v>
          </cell>
          <cell r="S673" t="str">
            <v>0</v>
          </cell>
          <cell r="T673" t="str">
            <v>0</v>
          </cell>
          <cell r="U673" t="str">
            <v>0</v>
          </cell>
          <cell r="V673" t="str">
            <v>0</v>
          </cell>
          <cell r="W673" t="str">
            <v>0</v>
          </cell>
        </row>
        <row r="674">
          <cell r="B674" t="str">
            <v>CameroonOthCB</v>
          </cell>
          <cell r="C674" t="str">
            <v>OthCB</v>
          </cell>
          <cell r="D674" t="str">
            <v>Cameroon</v>
          </cell>
          <cell r="E674" t="str">
            <v>Messaging Operations</v>
          </cell>
          <cell r="F674" t="str">
            <v>Mass Mkt &amp; Priority Banking</v>
          </cell>
          <cell r="G674" t="str">
            <v>Other Products</v>
          </cell>
          <cell r="H674" t="str">
            <v>0</v>
          </cell>
          <cell r="I674" t="str">
            <v>0</v>
          </cell>
          <cell r="J674" t="str">
            <v>0</v>
          </cell>
          <cell r="K674" t="str">
            <v>0</v>
          </cell>
          <cell r="L674" t="str">
            <v>0</v>
          </cell>
          <cell r="M674" t="str">
            <v>0</v>
          </cell>
          <cell r="N674" t="str">
            <v>0</v>
          </cell>
          <cell r="O674" t="str">
            <v>0</v>
          </cell>
          <cell r="P674" t="str">
            <v>0</v>
          </cell>
          <cell r="Q674" t="str">
            <v>0</v>
          </cell>
          <cell r="R674" t="str">
            <v>0</v>
          </cell>
          <cell r="S674" t="str">
            <v>0</v>
          </cell>
          <cell r="T674" t="str">
            <v>0</v>
          </cell>
          <cell r="U674" t="str">
            <v>0</v>
          </cell>
          <cell r="V674">
            <v>0</v>
          </cell>
          <cell r="W674">
            <v>0</v>
          </cell>
        </row>
        <row r="675">
          <cell r="B675" t="str">
            <v>CameroonCROps</v>
          </cell>
          <cell r="C675" t="str">
            <v>CROps</v>
          </cell>
          <cell r="D675" t="str">
            <v>Cameroon</v>
          </cell>
          <cell r="E675" t="str">
            <v>Messaging Operations</v>
          </cell>
          <cell r="F675" t="str">
            <v>Customer - Wholesale</v>
          </cell>
          <cell r="G675" t="str">
            <v>Corporate and Inst Lending</v>
          </cell>
          <cell r="H675" t="str">
            <v>0</v>
          </cell>
          <cell r="I675">
            <v>0.32423990331734653</v>
          </cell>
          <cell r="J675">
            <v>0.59557419919810795</v>
          </cell>
          <cell r="K675">
            <v>0.87109876496512206</v>
          </cell>
          <cell r="L675">
            <v>1.14107452501475</v>
          </cell>
          <cell r="M675">
            <v>1.4055338486992648</v>
          </cell>
          <cell r="N675">
            <v>1.6659452043407219</v>
          </cell>
          <cell r="O675">
            <v>0.29539782448759216</v>
          </cell>
          <cell r="P675">
            <v>2.1405919962337649</v>
          </cell>
          <cell r="Q675">
            <v>2.1366727999292943</v>
          </cell>
          <cell r="R675">
            <v>2.0406506677581606</v>
          </cell>
          <cell r="S675">
            <v>2.6015529537632784</v>
          </cell>
          <cell r="T675">
            <v>2.9502683972794608</v>
          </cell>
          <cell r="U675" t="str">
            <v>0</v>
          </cell>
          <cell r="V675">
            <v>3.1288366578061106</v>
          </cell>
          <cell r="W675">
            <v>3.1288366578061106</v>
          </cell>
        </row>
        <row r="676">
          <cell r="B676" t="str">
            <v>CameroonCash</v>
          </cell>
          <cell r="C676" t="str">
            <v>Cash</v>
          </cell>
          <cell r="D676" t="str">
            <v>Cameroon</v>
          </cell>
          <cell r="E676" t="str">
            <v>Messaging Operations</v>
          </cell>
          <cell r="F676" t="str">
            <v>Customer - Wholesale</v>
          </cell>
          <cell r="G676" t="str">
            <v>Cash Management and Payments</v>
          </cell>
          <cell r="H676" t="str">
            <v>0</v>
          </cell>
          <cell r="I676">
            <v>1.5471092153275572</v>
          </cell>
          <cell r="J676">
            <v>2.8423260474916292</v>
          </cell>
          <cell r="K676">
            <v>4.1575401459864505</v>
          </cell>
          <cell r="L676">
            <v>5.4462711372133539</v>
          </cell>
          <cell r="M676">
            <v>6.708671143219183</v>
          </cell>
          <cell r="N676">
            <v>7.9508676873097421</v>
          </cell>
          <cell r="O676">
            <v>1.410042327093731</v>
          </cell>
          <cell r="P676">
            <v>10.216290946818663</v>
          </cell>
          <cell r="Q676">
            <v>10.197561645592545</v>
          </cell>
          <cell r="R676">
            <v>9.7398612204013943</v>
          </cell>
          <cell r="S676">
            <v>12.416740570515486</v>
          </cell>
          <cell r="T676">
            <v>14.080508699649595</v>
          </cell>
          <cell r="U676" t="str">
            <v>0</v>
          </cell>
          <cell r="V676">
            <v>14.933084048620096</v>
          </cell>
          <cell r="W676">
            <v>14.933084048620096</v>
          </cell>
        </row>
        <row r="677">
          <cell r="B677" t="str">
            <v>CameroonTrade</v>
          </cell>
          <cell r="C677" t="str">
            <v>Trade</v>
          </cell>
          <cell r="D677" t="str">
            <v>Cameroon</v>
          </cell>
          <cell r="E677" t="str">
            <v>Messaging Operations</v>
          </cell>
          <cell r="F677" t="str">
            <v>Customer - Wholesale</v>
          </cell>
          <cell r="G677" t="str">
            <v>Trade Finance</v>
          </cell>
          <cell r="H677" t="str">
            <v>0</v>
          </cell>
          <cell r="I677" t="str">
            <v>0</v>
          </cell>
          <cell r="J677" t="str">
            <v>0</v>
          </cell>
          <cell r="K677" t="str">
            <v>0</v>
          </cell>
          <cell r="L677" t="str">
            <v>0</v>
          </cell>
          <cell r="M677" t="str">
            <v>0</v>
          </cell>
          <cell r="N677" t="str">
            <v>0</v>
          </cell>
          <cell r="O677" t="str">
            <v>0</v>
          </cell>
          <cell r="P677" t="str">
            <v>0</v>
          </cell>
          <cell r="Q677" t="str">
            <v>0</v>
          </cell>
          <cell r="R677" t="str">
            <v>0</v>
          </cell>
          <cell r="S677" t="str">
            <v>0</v>
          </cell>
          <cell r="T677" t="str">
            <v>0</v>
          </cell>
          <cell r="U677" t="str">
            <v>0</v>
          </cell>
          <cell r="V677">
            <v>0</v>
          </cell>
          <cell r="W677">
            <v>0</v>
          </cell>
        </row>
        <row r="678">
          <cell r="B678" t="str">
            <v>CameroonTrade</v>
          </cell>
          <cell r="C678" t="str">
            <v>Trade</v>
          </cell>
          <cell r="D678" t="str">
            <v>Cameroon</v>
          </cell>
          <cell r="E678" t="str">
            <v>Messaging Operations</v>
          </cell>
          <cell r="F678" t="str">
            <v>Customer - Wholesale</v>
          </cell>
          <cell r="G678" t="str">
            <v>Trade Contingents</v>
          </cell>
          <cell r="H678" t="str">
            <v>0</v>
          </cell>
          <cell r="I678" t="str">
            <v>0</v>
          </cell>
          <cell r="J678" t="str">
            <v>0</v>
          </cell>
          <cell r="K678" t="str">
            <v>0</v>
          </cell>
          <cell r="L678" t="str">
            <v>0</v>
          </cell>
          <cell r="M678" t="str">
            <v>0</v>
          </cell>
          <cell r="N678" t="str">
            <v>0</v>
          </cell>
          <cell r="O678" t="str">
            <v>0</v>
          </cell>
          <cell r="P678" t="str">
            <v>0</v>
          </cell>
          <cell r="Q678" t="str">
            <v>0</v>
          </cell>
          <cell r="R678" t="str">
            <v>0</v>
          </cell>
          <cell r="S678" t="str">
            <v>0</v>
          </cell>
          <cell r="T678" t="str">
            <v>0</v>
          </cell>
          <cell r="U678" t="str">
            <v>0</v>
          </cell>
          <cell r="V678">
            <v>0</v>
          </cell>
          <cell r="W678">
            <v>0</v>
          </cell>
        </row>
        <row r="679">
          <cell r="B679" t="str">
            <v>CameroonTrade</v>
          </cell>
          <cell r="C679" t="str">
            <v>Trade</v>
          </cell>
          <cell r="D679" t="str">
            <v>Cameroon</v>
          </cell>
          <cell r="E679" t="str">
            <v>Messaging Operations</v>
          </cell>
          <cell r="F679" t="str">
            <v>Customer - Wholesale</v>
          </cell>
          <cell r="G679" t="str">
            <v>Trade Transactional</v>
          </cell>
          <cell r="H679" t="str">
            <v>0</v>
          </cell>
          <cell r="I679" t="str">
            <v>0</v>
          </cell>
          <cell r="J679" t="str">
            <v>0</v>
          </cell>
          <cell r="K679" t="str">
            <v>0</v>
          </cell>
          <cell r="L679" t="str">
            <v>0</v>
          </cell>
          <cell r="M679" t="str">
            <v>0</v>
          </cell>
          <cell r="N679" t="str">
            <v>0</v>
          </cell>
          <cell r="O679" t="str">
            <v>0</v>
          </cell>
          <cell r="P679" t="str">
            <v>0</v>
          </cell>
          <cell r="Q679" t="str">
            <v>0</v>
          </cell>
          <cell r="R679" t="str">
            <v>0</v>
          </cell>
          <cell r="S679" t="str">
            <v>0</v>
          </cell>
          <cell r="T679" t="str">
            <v>0</v>
          </cell>
          <cell r="U679" t="str">
            <v>0</v>
          </cell>
          <cell r="V679">
            <v>0</v>
          </cell>
          <cell r="W679">
            <v>0</v>
          </cell>
        </row>
        <row r="680">
          <cell r="B680" t="str">
            <v>CameroonTrade</v>
          </cell>
          <cell r="C680" t="str">
            <v>Trade</v>
          </cell>
          <cell r="D680" t="str">
            <v>Cameroon</v>
          </cell>
          <cell r="E680" t="str">
            <v>Messaging Operations</v>
          </cell>
          <cell r="F680" t="str">
            <v>Customer - Wholesale</v>
          </cell>
          <cell r="G680" t="str">
            <v>Trade Other</v>
          </cell>
          <cell r="H680" t="str">
            <v>0</v>
          </cell>
          <cell r="I680" t="str">
            <v>0</v>
          </cell>
          <cell r="J680" t="str">
            <v>0</v>
          </cell>
          <cell r="K680" t="str">
            <v>0</v>
          </cell>
          <cell r="L680" t="str">
            <v>0</v>
          </cell>
          <cell r="M680" t="str">
            <v>0</v>
          </cell>
          <cell r="N680" t="str">
            <v>0</v>
          </cell>
          <cell r="O680" t="str">
            <v>0</v>
          </cell>
          <cell r="P680" t="str">
            <v>0</v>
          </cell>
          <cell r="Q680" t="str">
            <v>0</v>
          </cell>
          <cell r="R680" t="str">
            <v>0</v>
          </cell>
          <cell r="S680" t="str">
            <v>0</v>
          </cell>
          <cell r="T680" t="str">
            <v>0</v>
          </cell>
          <cell r="U680" t="str">
            <v>0</v>
          </cell>
          <cell r="V680">
            <v>0</v>
          </cell>
          <cell r="W680">
            <v>0</v>
          </cell>
        </row>
        <row r="681">
          <cell r="B681" t="str">
            <v>CameroonFX/MM</v>
          </cell>
          <cell r="C681" t="str">
            <v>FX/MM</v>
          </cell>
          <cell r="D681" t="str">
            <v>Cameroon</v>
          </cell>
          <cell r="E681" t="str">
            <v>Messaging Operations</v>
          </cell>
          <cell r="F681" t="str">
            <v>Customer - Wholesale</v>
          </cell>
          <cell r="G681" t="str">
            <v>FX Sales</v>
          </cell>
          <cell r="H681" t="str">
            <v>0</v>
          </cell>
          <cell r="I681" t="str">
            <v>0</v>
          </cell>
          <cell r="J681" t="str">
            <v>0</v>
          </cell>
          <cell r="K681" t="str">
            <v>0</v>
          </cell>
          <cell r="L681" t="str">
            <v>0</v>
          </cell>
          <cell r="M681" t="str">
            <v>0</v>
          </cell>
          <cell r="N681" t="str">
            <v>0</v>
          </cell>
          <cell r="O681" t="str">
            <v>0</v>
          </cell>
          <cell r="P681" t="str">
            <v>0</v>
          </cell>
          <cell r="Q681" t="str">
            <v>0</v>
          </cell>
          <cell r="R681" t="str">
            <v>0</v>
          </cell>
          <cell r="S681" t="str">
            <v>0</v>
          </cell>
          <cell r="T681" t="str">
            <v>0</v>
          </cell>
          <cell r="U681" t="str">
            <v>0</v>
          </cell>
          <cell r="V681">
            <v>0</v>
          </cell>
          <cell r="W681">
            <v>0</v>
          </cell>
        </row>
        <row r="682">
          <cell r="B682" t="str">
            <v>CameroonFX/MM</v>
          </cell>
          <cell r="C682" t="str">
            <v>FX/MM</v>
          </cell>
          <cell r="D682" t="str">
            <v>Cameroon</v>
          </cell>
          <cell r="E682" t="str">
            <v>Messaging Operations</v>
          </cell>
          <cell r="F682" t="str">
            <v>Customer - Wholesale</v>
          </cell>
          <cell r="G682" t="str">
            <v>FX Trading</v>
          </cell>
          <cell r="H682" t="str">
            <v>0</v>
          </cell>
          <cell r="I682" t="str">
            <v>0</v>
          </cell>
          <cell r="J682" t="str">
            <v>0</v>
          </cell>
          <cell r="K682" t="str">
            <v>0</v>
          </cell>
          <cell r="L682" t="str">
            <v>0</v>
          </cell>
          <cell r="M682" t="str">
            <v>0</v>
          </cell>
          <cell r="N682" t="str">
            <v>0</v>
          </cell>
          <cell r="O682" t="str">
            <v>0</v>
          </cell>
          <cell r="P682" t="str">
            <v>0</v>
          </cell>
          <cell r="Q682" t="str">
            <v>0</v>
          </cell>
          <cell r="R682" t="str">
            <v>0</v>
          </cell>
          <cell r="S682" t="str">
            <v>0</v>
          </cell>
          <cell r="T682" t="str">
            <v>0</v>
          </cell>
          <cell r="U682" t="str">
            <v>0</v>
          </cell>
          <cell r="V682">
            <v>0</v>
          </cell>
          <cell r="W682">
            <v>0</v>
          </cell>
        </row>
        <row r="683">
          <cell r="B683" t="str">
            <v>CameroonFI</v>
          </cell>
          <cell r="C683" t="str">
            <v>FI</v>
          </cell>
          <cell r="D683" t="str">
            <v>Cameroon</v>
          </cell>
          <cell r="E683" t="str">
            <v>Messaging Operations</v>
          </cell>
          <cell r="F683" t="str">
            <v>Customer - Wholesale</v>
          </cell>
          <cell r="G683" t="str">
            <v>Fixed Income</v>
          </cell>
          <cell r="H683" t="str">
            <v>0</v>
          </cell>
          <cell r="I683" t="str">
            <v>0</v>
          </cell>
          <cell r="J683" t="str">
            <v>0</v>
          </cell>
          <cell r="K683" t="str">
            <v>0</v>
          </cell>
          <cell r="L683" t="str">
            <v>0</v>
          </cell>
          <cell r="M683" t="str">
            <v>0</v>
          </cell>
          <cell r="N683" t="str">
            <v>0</v>
          </cell>
          <cell r="O683" t="str">
            <v>0</v>
          </cell>
          <cell r="P683" t="str">
            <v>0</v>
          </cell>
          <cell r="Q683" t="str">
            <v>0</v>
          </cell>
          <cell r="R683" t="str">
            <v>0</v>
          </cell>
          <cell r="S683" t="str">
            <v>0</v>
          </cell>
          <cell r="T683" t="str">
            <v>0</v>
          </cell>
          <cell r="U683" t="str">
            <v>0</v>
          </cell>
          <cell r="V683">
            <v>0</v>
          </cell>
          <cell r="W683">
            <v>0</v>
          </cell>
        </row>
        <row r="684">
          <cell r="B684" t="str">
            <v>CameroonFX/MM</v>
          </cell>
          <cell r="C684" t="str">
            <v>FX/MM</v>
          </cell>
          <cell r="D684" t="str">
            <v>Cameroon</v>
          </cell>
          <cell r="E684" t="str">
            <v>Messaging Operations</v>
          </cell>
          <cell r="F684" t="str">
            <v>Customer - Wholesale</v>
          </cell>
          <cell r="G684" t="str">
            <v>ALM</v>
          </cell>
          <cell r="H684" t="str">
            <v>0</v>
          </cell>
          <cell r="I684" t="str">
            <v>0</v>
          </cell>
          <cell r="J684" t="str">
            <v>0</v>
          </cell>
          <cell r="K684" t="str">
            <v>0</v>
          </cell>
          <cell r="L684" t="str">
            <v>0</v>
          </cell>
          <cell r="M684" t="str">
            <v>0</v>
          </cell>
          <cell r="N684" t="str">
            <v>0</v>
          </cell>
          <cell r="O684" t="str">
            <v>0</v>
          </cell>
          <cell r="P684" t="str">
            <v>0</v>
          </cell>
          <cell r="Q684" t="str">
            <v>0</v>
          </cell>
          <cell r="R684" t="str">
            <v>0</v>
          </cell>
          <cell r="S684" t="str">
            <v>0</v>
          </cell>
          <cell r="T684" t="str">
            <v>0</v>
          </cell>
          <cell r="U684" t="str">
            <v>0</v>
          </cell>
          <cell r="V684">
            <v>0</v>
          </cell>
          <cell r="W684">
            <v>0</v>
          </cell>
        </row>
        <row r="685">
          <cell r="B685" t="str">
            <v>CameroonSEF</v>
          </cell>
          <cell r="C685" t="str">
            <v>SEF</v>
          </cell>
          <cell r="D685" t="str">
            <v>Cameroon</v>
          </cell>
          <cell r="E685" t="str">
            <v>Messaging Operations</v>
          </cell>
          <cell r="F685" t="str">
            <v>Customer - Wholesale</v>
          </cell>
          <cell r="G685" t="str">
            <v>Structured Trade</v>
          </cell>
          <cell r="H685" t="str">
            <v>0</v>
          </cell>
          <cell r="I685" t="str">
            <v>0</v>
          </cell>
          <cell r="J685" t="str">
            <v>0</v>
          </cell>
          <cell r="K685" t="str">
            <v>0</v>
          </cell>
          <cell r="L685" t="str">
            <v>0</v>
          </cell>
          <cell r="M685" t="str">
            <v>0</v>
          </cell>
          <cell r="N685" t="str">
            <v>0</v>
          </cell>
          <cell r="O685" t="str">
            <v>0</v>
          </cell>
          <cell r="P685" t="str">
            <v>0</v>
          </cell>
          <cell r="Q685" t="str">
            <v>0</v>
          </cell>
          <cell r="R685" t="str">
            <v>0</v>
          </cell>
          <cell r="S685" t="str">
            <v>0</v>
          </cell>
          <cell r="T685" t="str">
            <v>0</v>
          </cell>
          <cell r="U685" t="str">
            <v>0</v>
          </cell>
          <cell r="V685">
            <v>0</v>
          </cell>
          <cell r="W685">
            <v>0</v>
          </cell>
        </row>
        <row r="686">
          <cell r="B686" t="str">
            <v>CameroonSME</v>
          </cell>
          <cell r="C686" t="str">
            <v>SME</v>
          </cell>
          <cell r="D686" t="str">
            <v>Cameroon</v>
          </cell>
          <cell r="E686" t="str">
            <v>Messaging Operations</v>
          </cell>
          <cell r="F686" t="str">
            <v>SME</v>
          </cell>
          <cell r="G686" t="str">
            <v>Product</v>
          </cell>
          <cell r="H686" t="str">
            <v>0</v>
          </cell>
          <cell r="I686">
            <v>0.63366174638285744</v>
          </cell>
          <cell r="J686">
            <v>1.1640394086964323</v>
          </cell>
          <cell r="K686">
            <v>1.7026067941624159</v>
          </cell>
          <cell r="L686">
            <v>2.2303287524574085</v>
          </cell>
          <cell r="M686">
            <v>2.7472680773431106</v>
          </cell>
          <cell r="N686">
            <v>3.2561187418026805</v>
          </cell>
          <cell r="O686">
            <v>0.57740628990633858</v>
          </cell>
          <cell r="P686">
            <v>4.1838501855974926</v>
          </cell>
          <cell r="Q686">
            <v>4.1761851290478056</v>
          </cell>
          <cell r="R686">
            <v>3.9886229118384438</v>
          </cell>
          <cell r="S686">
            <v>5.0849010678663857</v>
          </cell>
          <cell r="T686">
            <v>5.7663701372093801</v>
          </cell>
          <cell r="U686" t="str">
            <v>0</v>
          </cell>
          <cell r="V686">
            <v>6.1154534675301342</v>
          </cell>
          <cell r="W686">
            <v>6.1154534675301342</v>
          </cell>
        </row>
        <row r="687">
          <cell r="B687" t="str">
            <v>CameroonTotal</v>
          </cell>
          <cell r="C687" t="str">
            <v>Total</v>
          </cell>
          <cell r="D687" t="str">
            <v>Cameroon</v>
          </cell>
          <cell r="E687" t="str">
            <v>Messaging Operations</v>
          </cell>
          <cell r="F687" t="str">
            <v>Customer</v>
          </cell>
          <cell r="G687" t="str">
            <v>Product</v>
          </cell>
          <cell r="H687" t="str">
            <v>0</v>
          </cell>
          <cell r="I687">
            <v>4.2584013090656612</v>
          </cell>
          <cell r="J687">
            <v>7.8232425092100177</v>
          </cell>
          <cell r="K687">
            <v>11.443124537231981</v>
          </cell>
          <cell r="L687">
            <v>14.99011503686064</v>
          </cell>
          <cell r="M687">
            <v>18.464633698243308</v>
          </cell>
          <cell r="N687">
            <v>21.883915012404191</v>
          </cell>
          <cell r="O687">
            <v>3.8808944121938911</v>
          </cell>
          <cell r="P687">
            <v>28.119196201711077</v>
          </cell>
          <cell r="Q687">
            <v>28.067656106241206</v>
          </cell>
          <cell r="R687">
            <v>26.807644183119582</v>
          </cell>
          <cell r="S687">
            <v>34.17550057206271</v>
          </cell>
          <cell r="T687">
            <v>38.755057093741321</v>
          </cell>
          <cell r="U687" t="str">
            <v>0</v>
          </cell>
          <cell r="V687">
            <v>41.101536095725763</v>
          </cell>
          <cell r="W687">
            <v>41.101536095725763</v>
          </cell>
        </row>
        <row r="688">
          <cell r="B688" t="str">
            <v>CameroonCCPL</v>
          </cell>
          <cell r="C688" t="str">
            <v>CCPL</v>
          </cell>
          <cell r="D688" t="str">
            <v>Cameroon</v>
          </cell>
          <cell r="E688" t="str">
            <v>Account Services</v>
          </cell>
          <cell r="F688" t="str">
            <v>Mass Mkt &amp; Priority Banking</v>
          </cell>
          <cell r="G688" t="str">
            <v>Unsecured Lending</v>
          </cell>
          <cell r="H688" t="str">
            <v>0</v>
          </cell>
          <cell r="I688" t="str">
            <v>0</v>
          </cell>
          <cell r="J688" t="str">
            <v>0</v>
          </cell>
          <cell r="K688" t="str">
            <v>0</v>
          </cell>
          <cell r="L688" t="str">
            <v>0</v>
          </cell>
          <cell r="M688" t="str">
            <v>0</v>
          </cell>
          <cell r="N688" t="str">
            <v>0</v>
          </cell>
          <cell r="O688" t="str">
            <v>0</v>
          </cell>
          <cell r="P688" t="str">
            <v>0</v>
          </cell>
          <cell r="Q688" t="str">
            <v>0</v>
          </cell>
          <cell r="R688" t="str">
            <v>0</v>
          </cell>
          <cell r="S688" t="str">
            <v>0</v>
          </cell>
          <cell r="T688" t="str">
            <v>0</v>
          </cell>
          <cell r="U688" t="str">
            <v>0</v>
          </cell>
          <cell r="V688">
            <v>0</v>
          </cell>
          <cell r="W688">
            <v>0</v>
          </cell>
        </row>
        <row r="689">
          <cell r="B689" t="str">
            <v>CameroonM &amp; AL</v>
          </cell>
          <cell r="C689" t="str">
            <v>M &amp; AL</v>
          </cell>
          <cell r="D689" t="str">
            <v>Cameroon</v>
          </cell>
          <cell r="E689" t="str">
            <v>Account Services</v>
          </cell>
          <cell r="F689" t="str">
            <v>Mass Mkt &amp; Priority Banking</v>
          </cell>
          <cell r="G689" t="str">
            <v>Secured Lending</v>
          </cell>
          <cell r="H689" t="str">
            <v>0</v>
          </cell>
          <cell r="I689" t="str">
            <v>0</v>
          </cell>
          <cell r="J689" t="str">
            <v>0</v>
          </cell>
          <cell r="K689" t="str">
            <v>0</v>
          </cell>
          <cell r="L689" t="str">
            <v>0</v>
          </cell>
          <cell r="M689" t="str">
            <v>0</v>
          </cell>
          <cell r="N689" t="str">
            <v>0</v>
          </cell>
          <cell r="O689" t="str">
            <v>0</v>
          </cell>
          <cell r="P689" t="str">
            <v>0</v>
          </cell>
          <cell r="Q689" t="str">
            <v>0</v>
          </cell>
          <cell r="R689" t="str">
            <v>0</v>
          </cell>
          <cell r="S689" t="str">
            <v>0</v>
          </cell>
          <cell r="T689" t="str">
            <v>0</v>
          </cell>
          <cell r="U689" t="str">
            <v>0</v>
          </cell>
          <cell r="V689">
            <v>0</v>
          </cell>
          <cell r="W689">
            <v>0</v>
          </cell>
        </row>
        <row r="690">
          <cell r="B690" t="str">
            <v>CameroonWM</v>
          </cell>
          <cell r="C690" t="str">
            <v>WM</v>
          </cell>
          <cell r="D690" t="str">
            <v>Cameroon</v>
          </cell>
          <cell r="E690" t="str">
            <v>Account Services</v>
          </cell>
          <cell r="F690" t="str">
            <v>Mass Mkt &amp; Priority Banking</v>
          </cell>
          <cell r="G690" t="str">
            <v>Account Management Services</v>
          </cell>
          <cell r="H690" t="str">
            <v>0</v>
          </cell>
          <cell r="I690">
            <v>0.62003307130730934</v>
          </cell>
          <cell r="J690">
            <v>1.1803031480361199</v>
          </cell>
          <cell r="K690">
            <v>1.7486447656542479</v>
          </cell>
          <cell r="L690">
            <v>2.3060453312942562</v>
          </cell>
          <cell r="M690">
            <v>2.8521902707350986</v>
          </cell>
          <cell r="N690">
            <v>3.3715639005996456</v>
          </cell>
          <cell r="O690">
            <v>3.6294154093967084</v>
          </cell>
          <cell r="P690">
            <v>4.120426462712814</v>
          </cell>
          <cell r="Q690">
            <v>4.1049439072853096</v>
          </cell>
          <cell r="R690">
            <v>4.0854723101639188</v>
          </cell>
          <cell r="S690">
            <v>5.5648234971201278</v>
          </cell>
          <cell r="T690">
            <v>6.180015502680817</v>
          </cell>
          <cell r="U690" t="str">
            <v>0</v>
          </cell>
          <cell r="V690">
            <v>6.4564704136744551</v>
          </cell>
          <cell r="W690">
            <v>6.4564704136744551</v>
          </cell>
        </row>
        <row r="691">
          <cell r="B691" t="str">
            <v>CameroonWM</v>
          </cell>
          <cell r="C691" t="str">
            <v>WM</v>
          </cell>
          <cell r="D691" t="str">
            <v>Cameroon</v>
          </cell>
          <cell r="E691" t="str">
            <v>Account Services</v>
          </cell>
          <cell r="F691" t="str">
            <v>Mass Mkt &amp; Priority Banking</v>
          </cell>
          <cell r="G691" t="str">
            <v>Trade Products</v>
          </cell>
          <cell r="H691" t="str">
            <v>0</v>
          </cell>
          <cell r="I691" t="str">
            <v>0</v>
          </cell>
          <cell r="J691" t="str">
            <v>0</v>
          </cell>
          <cell r="K691" t="str">
            <v>0</v>
          </cell>
          <cell r="L691" t="str">
            <v>0</v>
          </cell>
          <cell r="M691" t="str">
            <v>0</v>
          </cell>
          <cell r="N691" t="str">
            <v>0</v>
          </cell>
          <cell r="O691" t="str">
            <v>0</v>
          </cell>
          <cell r="P691" t="str">
            <v>0</v>
          </cell>
          <cell r="Q691" t="str">
            <v>0</v>
          </cell>
          <cell r="R691" t="str">
            <v>0</v>
          </cell>
          <cell r="S691" t="str">
            <v>0</v>
          </cell>
          <cell r="T691" t="str">
            <v>0</v>
          </cell>
          <cell r="U691" t="str">
            <v>0</v>
          </cell>
          <cell r="V691" t="str">
            <v>0</v>
          </cell>
          <cell r="W691" t="str">
            <v>0</v>
          </cell>
        </row>
        <row r="692">
          <cell r="B692" t="str">
            <v>CameroonWM</v>
          </cell>
          <cell r="C692" t="str">
            <v>WM</v>
          </cell>
          <cell r="D692" t="str">
            <v>Cameroon</v>
          </cell>
          <cell r="E692" t="str">
            <v>Account Services</v>
          </cell>
          <cell r="F692" t="str">
            <v>Mass Mkt &amp; Priority Banking</v>
          </cell>
          <cell r="G692" t="str">
            <v>Treasury Products</v>
          </cell>
          <cell r="H692" t="str">
            <v>0</v>
          </cell>
          <cell r="I692" t="str">
            <v>0</v>
          </cell>
          <cell r="J692" t="str">
            <v>0</v>
          </cell>
          <cell r="K692" t="str">
            <v>0</v>
          </cell>
          <cell r="L692" t="str">
            <v>0</v>
          </cell>
          <cell r="M692" t="str">
            <v>0</v>
          </cell>
          <cell r="N692" t="str">
            <v>0</v>
          </cell>
          <cell r="O692" t="str">
            <v>0</v>
          </cell>
          <cell r="P692" t="str">
            <v>0</v>
          </cell>
          <cell r="Q692" t="str">
            <v>0</v>
          </cell>
          <cell r="R692" t="str">
            <v>0</v>
          </cell>
          <cell r="S692" t="str">
            <v>0</v>
          </cell>
          <cell r="T692" t="str">
            <v>0</v>
          </cell>
          <cell r="U692" t="str">
            <v>0</v>
          </cell>
          <cell r="V692">
            <v>0</v>
          </cell>
          <cell r="W692">
            <v>0</v>
          </cell>
        </row>
        <row r="693">
          <cell r="B693" t="str">
            <v>CameroonWM</v>
          </cell>
          <cell r="C693" t="str">
            <v>WM</v>
          </cell>
          <cell r="D693" t="str">
            <v>Cameroon</v>
          </cell>
          <cell r="E693" t="str">
            <v>Account Services</v>
          </cell>
          <cell r="F693" t="str">
            <v>Mass Mkt &amp; Priority Banking</v>
          </cell>
          <cell r="G693" t="str">
            <v>Investment Services</v>
          </cell>
          <cell r="H693" t="str">
            <v>0</v>
          </cell>
          <cell r="I693" t="str">
            <v>0</v>
          </cell>
          <cell r="J693" t="str">
            <v>0</v>
          </cell>
          <cell r="K693" t="str">
            <v>0</v>
          </cell>
          <cell r="L693" t="str">
            <v>0</v>
          </cell>
          <cell r="M693" t="str">
            <v>0</v>
          </cell>
          <cell r="N693" t="str">
            <v>0</v>
          </cell>
          <cell r="O693" t="str">
            <v>0</v>
          </cell>
          <cell r="P693" t="str">
            <v>0</v>
          </cell>
          <cell r="Q693" t="str">
            <v>0</v>
          </cell>
          <cell r="R693" t="str">
            <v>0</v>
          </cell>
          <cell r="S693" t="str">
            <v>0</v>
          </cell>
          <cell r="T693" t="str">
            <v>0</v>
          </cell>
          <cell r="U693" t="str">
            <v>0</v>
          </cell>
          <cell r="V693" t="str">
            <v>0</v>
          </cell>
          <cell r="W693" t="str">
            <v>0</v>
          </cell>
        </row>
        <row r="694">
          <cell r="B694" t="str">
            <v>CameroonOthCB</v>
          </cell>
          <cell r="C694" t="str">
            <v>OthCB</v>
          </cell>
          <cell r="D694" t="str">
            <v>Cameroon</v>
          </cell>
          <cell r="E694" t="str">
            <v>Account Services</v>
          </cell>
          <cell r="F694" t="str">
            <v>Mass Mkt &amp; Priority Banking</v>
          </cell>
          <cell r="G694" t="str">
            <v>Other Products</v>
          </cell>
          <cell r="H694" t="str">
            <v>0</v>
          </cell>
          <cell r="I694" t="str">
            <v>0</v>
          </cell>
          <cell r="J694" t="str">
            <v>0</v>
          </cell>
          <cell r="K694" t="str">
            <v>0</v>
          </cell>
          <cell r="L694" t="str">
            <v>0</v>
          </cell>
          <cell r="M694" t="str">
            <v>0</v>
          </cell>
          <cell r="N694" t="str">
            <v>0</v>
          </cell>
          <cell r="O694" t="str">
            <v>0</v>
          </cell>
          <cell r="P694" t="str">
            <v>0</v>
          </cell>
          <cell r="Q694" t="str">
            <v>0</v>
          </cell>
          <cell r="R694" t="str">
            <v>0</v>
          </cell>
          <cell r="S694" t="str">
            <v>0</v>
          </cell>
          <cell r="T694" t="str">
            <v>0</v>
          </cell>
          <cell r="U694" t="str">
            <v>0</v>
          </cell>
          <cell r="V694">
            <v>0</v>
          </cell>
          <cell r="W694">
            <v>0</v>
          </cell>
        </row>
        <row r="695">
          <cell r="B695" t="str">
            <v>CameroonCROps</v>
          </cell>
          <cell r="C695" t="str">
            <v>CROps</v>
          </cell>
          <cell r="D695" t="str">
            <v>Cameroon</v>
          </cell>
          <cell r="E695" t="str">
            <v>Account Services</v>
          </cell>
          <cell r="F695" t="str">
            <v>Customer - Wholesale</v>
          </cell>
          <cell r="G695" t="str">
            <v>Corporate and Inst Lending</v>
          </cell>
          <cell r="H695" t="str">
            <v>0</v>
          </cell>
          <cell r="I695" t="str">
            <v>0</v>
          </cell>
          <cell r="J695" t="str">
            <v>0</v>
          </cell>
          <cell r="K695" t="str">
            <v>0</v>
          </cell>
          <cell r="L695" t="str">
            <v>0</v>
          </cell>
          <cell r="M695" t="str">
            <v>0</v>
          </cell>
          <cell r="N695" t="str">
            <v>0</v>
          </cell>
          <cell r="O695" t="str">
            <v>0</v>
          </cell>
          <cell r="P695" t="str">
            <v>0</v>
          </cell>
          <cell r="Q695" t="str">
            <v>0</v>
          </cell>
          <cell r="R695" t="str">
            <v>0</v>
          </cell>
          <cell r="S695" t="str">
            <v>0</v>
          </cell>
          <cell r="T695" t="str">
            <v>0</v>
          </cell>
          <cell r="U695" t="str">
            <v>0</v>
          </cell>
          <cell r="V695">
            <v>0</v>
          </cell>
          <cell r="W695">
            <v>0</v>
          </cell>
        </row>
        <row r="696">
          <cell r="B696" t="str">
            <v>CameroonCash</v>
          </cell>
          <cell r="C696" t="str">
            <v>Cash</v>
          </cell>
          <cell r="D696" t="str">
            <v>Cameroon</v>
          </cell>
          <cell r="E696" t="str">
            <v>Account Services</v>
          </cell>
          <cell r="F696" t="str">
            <v>Customer - Wholesale</v>
          </cell>
          <cell r="G696" t="str">
            <v>Cash Management and Payments</v>
          </cell>
          <cell r="H696" t="str">
            <v>0</v>
          </cell>
          <cell r="I696">
            <v>0.69113372878864765</v>
          </cell>
          <cell r="J696">
            <v>1.3157531212683382</v>
          </cell>
          <cell r="K696">
            <v>1.9493932022847811</v>
          </cell>
          <cell r="L696">
            <v>2.5708132866258149</v>
          </cell>
          <cell r="M696">
            <v>3.1794871001806957</v>
          </cell>
          <cell r="N696">
            <v>3.758320040563583</v>
          </cell>
          <cell r="O696">
            <v>4.0458192257087768</v>
          </cell>
          <cell r="P696">
            <v>4.593421505856913</v>
          </cell>
          <cell r="Q696">
            <v>4.5761616654714832</v>
          </cell>
          <cell r="R696">
            <v>4.5544548703666159</v>
          </cell>
          <cell r="S696">
            <v>6.2034650880432824</v>
          </cell>
          <cell r="T696">
            <v>6.8891149348546703</v>
          </cell>
          <cell r="U696" t="str">
            <v>0</v>
          </cell>
          <cell r="V696">
            <v>7.1973768545879171</v>
          </cell>
          <cell r="W696">
            <v>7.1973768545879171</v>
          </cell>
        </row>
        <row r="697">
          <cell r="B697" t="str">
            <v>CameroonTrade</v>
          </cell>
          <cell r="C697" t="str">
            <v>Trade</v>
          </cell>
          <cell r="D697" t="str">
            <v>Cameroon</v>
          </cell>
          <cell r="E697" t="str">
            <v>Account Services</v>
          </cell>
          <cell r="F697" t="str">
            <v>Customer - Wholesale</v>
          </cell>
          <cell r="G697" t="str">
            <v>Trade Finance</v>
          </cell>
          <cell r="H697" t="str">
            <v>0</v>
          </cell>
          <cell r="I697" t="str">
            <v>0</v>
          </cell>
          <cell r="J697" t="str">
            <v>0</v>
          </cell>
          <cell r="K697" t="str">
            <v>0</v>
          </cell>
          <cell r="L697" t="str">
            <v>0</v>
          </cell>
          <cell r="M697" t="str">
            <v>0</v>
          </cell>
          <cell r="N697" t="str">
            <v>0</v>
          </cell>
          <cell r="O697" t="str">
            <v>0</v>
          </cell>
          <cell r="P697" t="str">
            <v>0</v>
          </cell>
          <cell r="Q697" t="str">
            <v>0</v>
          </cell>
          <cell r="R697" t="str">
            <v>0</v>
          </cell>
          <cell r="S697" t="str">
            <v>0</v>
          </cell>
          <cell r="T697" t="str">
            <v>0</v>
          </cell>
          <cell r="U697" t="str">
            <v>0</v>
          </cell>
          <cell r="V697">
            <v>0</v>
          </cell>
          <cell r="W697">
            <v>0</v>
          </cell>
        </row>
        <row r="698">
          <cell r="B698" t="str">
            <v>CameroonTrade</v>
          </cell>
          <cell r="C698" t="str">
            <v>Trade</v>
          </cell>
          <cell r="D698" t="str">
            <v>Cameroon</v>
          </cell>
          <cell r="E698" t="str">
            <v>Account Services</v>
          </cell>
          <cell r="F698" t="str">
            <v>Customer - Wholesale</v>
          </cell>
          <cell r="G698" t="str">
            <v>Trade Contingents</v>
          </cell>
          <cell r="H698" t="str">
            <v>0</v>
          </cell>
          <cell r="I698" t="str">
            <v>0</v>
          </cell>
          <cell r="J698" t="str">
            <v>0</v>
          </cell>
          <cell r="K698" t="str">
            <v>0</v>
          </cell>
          <cell r="L698" t="str">
            <v>0</v>
          </cell>
          <cell r="M698" t="str">
            <v>0</v>
          </cell>
          <cell r="N698" t="str">
            <v>0</v>
          </cell>
          <cell r="O698" t="str">
            <v>0</v>
          </cell>
          <cell r="P698" t="str">
            <v>0</v>
          </cell>
          <cell r="Q698" t="str">
            <v>0</v>
          </cell>
          <cell r="R698" t="str">
            <v>0</v>
          </cell>
          <cell r="S698" t="str">
            <v>0</v>
          </cell>
          <cell r="T698" t="str">
            <v>0</v>
          </cell>
          <cell r="U698" t="str">
            <v>0</v>
          </cell>
          <cell r="V698">
            <v>0</v>
          </cell>
          <cell r="W698">
            <v>0</v>
          </cell>
        </row>
        <row r="699">
          <cell r="B699" t="str">
            <v>CameroonTrade</v>
          </cell>
          <cell r="C699" t="str">
            <v>Trade</v>
          </cell>
          <cell r="D699" t="str">
            <v>Cameroon</v>
          </cell>
          <cell r="E699" t="str">
            <v>Account Services</v>
          </cell>
          <cell r="F699" t="str">
            <v>Customer - Wholesale</v>
          </cell>
          <cell r="G699" t="str">
            <v>Trade Transactional</v>
          </cell>
          <cell r="H699" t="str">
            <v>0</v>
          </cell>
          <cell r="I699" t="str">
            <v>0</v>
          </cell>
          <cell r="J699" t="str">
            <v>0</v>
          </cell>
          <cell r="K699" t="str">
            <v>0</v>
          </cell>
          <cell r="L699" t="str">
            <v>0</v>
          </cell>
          <cell r="M699" t="str">
            <v>0</v>
          </cell>
          <cell r="N699" t="str">
            <v>0</v>
          </cell>
          <cell r="O699" t="str">
            <v>0</v>
          </cell>
          <cell r="P699" t="str">
            <v>0</v>
          </cell>
          <cell r="Q699" t="str">
            <v>0</v>
          </cell>
          <cell r="R699" t="str">
            <v>0</v>
          </cell>
          <cell r="S699" t="str">
            <v>0</v>
          </cell>
          <cell r="T699" t="str">
            <v>0</v>
          </cell>
          <cell r="U699" t="str">
            <v>0</v>
          </cell>
          <cell r="V699">
            <v>0</v>
          </cell>
          <cell r="W699">
            <v>0</v>
          </cell>
        </row>
        <row r="700">
          <cell r="B700" t="str">
            <v>CameroonTrade</v>
          </cell>
          <cell r="C700" t="str">
            <v>Trade</v>
          </cell>
          <cell r="D700" t="str">
            <v>Cameroon</v>
          </cell>
          <cell r="E700" t="str">
            <v>Account Services</v>
          </cell>
          <cell r="F700" t="str">
            <v>Customer - Wholesale</v>
          </cell>
          <cell r="G700" t="str">
            <v>Trade Other</v>
          </cell>
          <cell r="H700" t="str">
            <v>0</v>
          </cell>
          <cell r="I700" t="str">
            <v>0</v>
          </cell>
          <cell r="J700" t="str">
            <v>0</v>
          </cell>
          <cell r="K700" t="str">
            <v>0</v>
          </cell>
          <cell r="L700" t="str">
            <v>0</v>
          </cell>
          <cell r="M700" t="str">
            <v>0</v>
          </cell>
          <cell r="N700" t="str">
            <v>0</v>
          </cell>
          <cell r="O700" t="str">
            <v>0</v>
          </cell>
          <cell r="P700" t="str">
            <v>0</v>
          </cell>
          <cell r="Q700" t="str">
            <v>0</v>
          </cell>
          <cell r="R700" t="str">
            <v>0</v>
          </cell>
          <cell r="S700" t="str">
            <v>0</v>
          </cell>
          <cell r="T700" t="str">
            <v>0</v>
          </cell>
          <cell r="U700" t="str">
            <v>0</v>
          </cell>
          <cell r="V700">
            <v>0</v>
          </cell>
          <cell r="W700">
            <v>0</v>
          </cell>
        </row>
        <row r="701">
          <cell r="B701" t="str">
            <v>CameroonFX/MM</v>
          </cell>
          <cell r="C701" t="str">
            <v>FX/MM</v>
          </cell>
          <cell r="D701" t="str">
            <v>Cameroon</v>
          </cell>
          <cell r="E701" t="str">
            <v>Account Services</v>
          </cell>
          <cell r="F701" t="str">
            <v>Customer - Wholesale</v>
          </cell>
          <cell r="G701" t="str">
            <v>FX Sales</v>
          </cell>
          <cell r="H701" t="str">
            <v>0</v>
          </cell>
          <cell r="I701" t="str">
            <v>0</v>
          </cell>
          <cell r="J701" t="str">
            <v>0</v>
          </cell>
          <cell r="K701" t="str">
            <v>0</v>
          </cell>
          <cell r="L701" t="str">
            <v>0</v>
          </cell>
          <cell r="M701" t="str">
            <v>0</v>
          </cell>
          <cell r="N701" t="str">
            <v>0</v>
          </cell>
          <cell r="O701" t="str">
            <v>0</v>
          </cell>
          <cell r="P701" t="str">
            <v>0</v>
          </cell>
          <cell r="Q701" t="str">
            <v>0</v>
          </cell>
          <cell r="R701" t="str">
            <v>0</v>
          </cell>
          <cell r="S701" t="str">
            <v>0</v>
          </cell>
          <cell r="T701" t="str">
            <v>0</v>
          </cell>
          <cell r="U701" t="str">
            <v>0</v>
          </cell>
          <cell r="V701">
            <v>0</v>
          </cell>
          <cell r="W701">
            <v>0</v>
          </cell>
        </row>
        <row r="702">
          <cell r="B702" t="str">
            <v>CameroonFX/MM</v>
          </cell>
          <cell r="C702" t="str">
            <v>FX/MM</v>
          </cell>
          <cell r="D702" t="str">
            <v>Cameroon</v>
          </cell>
          <cell r="E702" t="str">
            <v>Account Services</v>
          </cell>
          <cell r="F702" t="str">
            <v>Customer - Wholesale</v>
          </cell>
          <cell r="G702" t="str">
            <v>FX Trading</v>
          </cell>
          <cell r="H702" t="str">
            <v>0</v>
          </cell>
          <cell r="I702" t="str">
            <v>0</v>
          </cell>
          <cell r="J702" t="str">
            <v>0</v>
          </cell>
          <cell r="K702" t="str">
            <v>0</v>
          </cell>
          <cell r="L702" t="str">
            <v>0</v>
          </cell>
          <cell r="M702" t="str">
            <v>0</v>
          </cell>
          <cell r="N702" t="str">
            <v>0</v>
          </cell>
          <cell r="O702" t="str">
            <v>0</v>
          </cell>
          <cell r="P702" t="str">
            <v>0</v>
          </cell>
          <cell r="Q702" t="str">
            <v>0</v>
          </cell>
          <cell r="R702" t="str">
            <v>0</v>
          </cell>
          <cell r="S702" t="str">
            <v>0</v>
          </cell>
          <cell r="T702" t="str">
            <v>0</v>
          </cell>
          <cell r="U702" t="str">
            <v>0</v>
          </cell>
          <cell r="V702">
            <v>0</v>
          </cell>
          <cell r="W702">
            <v>0</v>
          </cell>
        </row>
        <row r="703">
          <cell r="B703" t="str">
            <v>CameroonFI</v>
          </cell>
          <cell r="C703" t="str">
            <v>FI</v>
          </cell>
          <cell r="D703" t="str">
            <v>Cameroon</v>
          </cell>
          <cell r="E703" t="str">
            <v>Account Services</v>
          </cell>
          <cell r="F703" t="str">
            <v>Customer - Wholesale</v>
          </cell>
          <cell r="G703" t="str">
            <v>Fixed Income</v>
          </cell>
          <cell r="H703" t="str">
            <v>0</v>
          </cell>
          <cell r="I703" t="str">
            <v>0</v>
          </cell>
          <cell r="J703" t="str">
            <v>0</v>
          </cell>
          <cell r="K703" t="str">
            <v>0</v>
          </cell>
          <cell r="L703" t="str">
            <v>0</v>
          </cell>
          <cell r="M703" t="str">
            <v>0</v>
          </cell>
          <cell r="N703" t="str">
            <v>0</v>
          </cell>
          <cell r="O703" t="str">
            <v>0</v>
          </cell>
          <cell r="P703" t="str">
            <v>0</v>
          </cell>
          <cell r="Q703" t="str">
            <v>0</v>
          </cell>
          <cell r="R703" t="str">
            <v>0</v>
          </cell>
          <cell r="S703" t="str">
            <v>0</v>
          </cell>
          <cell r="T703" t="str">
            <v>0</v>
          </cell>
          <cell r="U703" t="str">
            <v>0</v>
          </cell>
          <cell r="V703">
            <v>0</v>
          </cell>
          <cell r="W703">
            <v>0</v>
          </cell>
        </row>
        <row r="704">
          <cell r="B704" t="str">
            <v>CameroonFX/MM</v>
          </cell>
          <cell r="C704" t="str">
            <v>FX/MM</v>
          </cell>
          <cell r="D704" t="str">
            <v>Cameroon</v>
          </cell>
          <cell r="E704" t="str">
            <v>Account Services</v>
          </cell>
          <cell r="F704" t="str">
            <v>Customer - Wholesale</v>
          </cell>
          <cell r="G704" t="str">
            <v>ALM</v>
          </cell>
          <cell r="H704" t="str">
            <v>0</v>
          </cell>
          <cell r="I704" t="str">
            <v>0</v>
          </cell>
          <cell r="J704" t="str">
            <v>0</v>
          </cell>
          <cell r="K704" t="str">
            <v>0</v>
          </cell>
          <cell r="L704" t="str">
            <v>0</v>
          </cell>
          <cell r="M704" t="str">
            <v>0</v>
          </cell>
          <cell r="N704" t="str">
            <v>0</v>
          </cell>
          <cell r="O704" t="str">
            <v>0</v>
          </cell>
          <cell r="P704" t="str">
            <v>0</v>
          </cell>
          <cell r="Q704" t="str">
            <v>0</v>
          </cell>
          <cell r="R704" t="str">
            <v>0</v>
          </cell>
          <cell r="S704" t="str">
            <v>0</v>
          </cell>
          <cell r="T704" t="str">
            <v>0</v>
          </cell>
          <cell r="U704" t="str">
            <v>0</v>
          </cell>
          <cell r="V704">
            <v>0</v>
          </cell>
          <cell r="W704">
            <v>0</v>
          </cell>
        </row>
        <row r="705">
          <cell r="B705" t="str">
            <v>CameroonSEF</v>
          </cell>
          <cell r="C705" t="str">
            <v>SEF</v>
          </cell>
          <cell r="D705" t="str">
            <v>Cameroon</v>
          </cell>
          <cell r="E705" t="str">
            <v>Account Services</v>
          </cell>
          <cell r="F705" t="str">
            <v>Customer - Wholesale</v>
          </cell>
          <cell r="G705" t="str">
            <v>Structured Trade</v>
          </cell>
          <cell r="H705" t="str">
            <v>0</v>
          </cell>
          <cell r="I705" t="str">
            <v>0</v>
          </cell>
          <cell r="J705" t="str">
            <v>0</v>
          </cell>
          <cell r="K705" t="str">
            <v>0</v>
          </cell>
          <cell r="L705" t="str">
            <v>0</v>
          </cell>
          <cell r="M705" t="str">
            <v>0</v>
          </cell>
          <cell r="N705" t="str">
            <v>0</v>
          </cell>
          <cell r="O705" t="str">
            <v>0</v>
          </cell>
          <cell r="P705" t="str">
            <v>0</v>
          </cell>
          <cell r="Q705" t="str">
            <v>0</v>
          </cell>
          <cell r="R705" t="str">
            <v>0</v>
          </cell>
          <cell r="S705" t="str">
            <v>0</v>
          </cell>
          <cell r="T705" t="str">
            <v>0</v>
          </cell>
          <cell r="U705" t="str">
            <v>0</v>
          </cell>
          <cell r="V705">
            <v>0</v>
          </cell>
          <cell r="W705">
            <v>0</v>
          </cell>
        </row>
        <row r="706">
          <cell r="B706" t="str">
            <v>CameroonSME</v>
          </cell>
          <cell r="C706" t="str">
            <v>SME</v>
          </cell>
          <cell r="D706" t="str">
            <v>Cameroon</v>
          </cell>
          <cell r="E706" t="str">
            <v>Account Services</v>
          </cell>
          <cell r="F706" t="str">
            <v>SME</v>
          </cell>
          <cell r="G706" t="str">
            <v>Product</v>
          </cell>
          <cell r="H706" t="str">
            <v>0</v>
          </cell>
          <cell r="I706">
            <v>7.1148966360199808E-2</v>
          </cell>
          <cell r="J706">
            <v>0.13543692878972594</v>
          </cell>
          <cell r="K706">
            <v>0.20067402757166622</v>
          </cell>
          <cell r="L706">
            <v>0.26463265980350942</v>
          </cell>
          <cell r="M706">
            <v>0.32729969949609794</v>
          </cell>
          <cell r="N706">
            <v>0.38689472068771502</v>
          </cell>
          <cell r="O706">
            <v>0.41647966651752277</v>
          </cell>
          <cell r="P706">
            <v>0.47284548670532978</v>
          </cell>
          <cell r="Q706">
            <v>0.47106876370764739</v>
          </cell>
          <cell r="R706">
            <v>0.46883427247206483</v>
          </cell>
          <cell r="S706">
            <v>0.6385901415305052</v>
          </cell>
          <cell r="T706">
            <v>0.70917212528735829</v>
          </cell>
          <cell r="U706" t="str">
            <v>0</v>
          </cell>
          <cell r="V706">
            <v>0.74090644091346292</v>
          </cell>
          <cell r="W706">
            <v>0.74090644091346292</v>
          </cell>
        </row>
        <row r="707">
          <cell r="B707" t="str">
            <v>CameroonTotal</v>
          </cell>
          <cell r="C707" t="str">
            <v>Total</v>
          </cell>
          <cell r="D707" t="str">
            <v>Cameroon</v>
          </cell>
          <cell r="E707" t="str">
            <v>Account Services</v>
          </cell>
          <cell r="F707" t="str">
            <v>Customer</v>
          </cell>
          <cell r="G707" t="str">
            <v>Product</v>
          </cell>
          <cell r="H707" t="str">
            <v>0</v>
          </cell>
          <cell r="I707">
            <v>1.3823157664561569</v>
          </cell>
          <cell r="J707">
            <v>2.631493198094184</v>
          </cell>
          <cell r="K707">
            <v>3.8987119955106952</v>
          </cell>
          <cell r="L707">
            <v>5.1414912777235804</v>
          </cell>
          <cell r="M707">
            <v>6.3589770704118926</v>
          </cell>
          <cell r="N707">
            <v>7.5167786618509442</v>
          </cell>
          <cell r="O707">
            <v>8.0917143016230071</v>
          </cell>
          <cell r="P707">
            <v>9.1866934552750568</v>
          </cell>
          <cell r="Q707">
            <v>9.1521743364644408</v>
          </cell>
          <cell r="R707">
            <v>9.1087614530026002</v>
          </cell>
          <cell r="S707">
            <v>12.406878726693915</v>
          </cell>
          <cell r="T707">
            <v>13.778302562822844</v>
          </cell>
          <cell r="U707" t="str">
            <v>0</v>
          </cell>
          <cell r="V707">
            <v>14.394753709175834</v>
          </cell>
          <cell r="W707">
            <v>14.394753709175834</v>
          </cell>
        </row>
        <row r="708">
          <cell r="B708" t="str">
            <v>CameroonCCPL</v>
          </cell>
          <cell r="C708" t="str">
            <v>CCPL</v>
          </cell>
          <cell r="D708" t="str">
            <v>Cameroon</v>
          </cell>
          <cell r="E708" t="str">
            <v>Customer Support</v>
          </cell>
          <cell r="F708" t="str">
            <v>Mass Mkt &amp; Priority Banking</v>
          </cell>
          <cell r="G708" t="str">
            <v>Unsecured Lending</v>
          </cell>
          <cell r="H708">
            <v>23.78022029444427</v>
          </cell>
          <cell r="I708">
            <v>13.99022019567615</v>
          </cell>
          <cell r="J708">
            <v>27.506521898362816</v>
          </cell>
          <cell r="K708">
            <v>39.432555608264863</v>
          </cell>
          <cell r="L708">
            <v>51.405656597812708</v>
          </cell>
          <cell r="M708">
            <v>63.726707069737145</v>
          </cell>
          <cell r="N708">
            <v>88.056846251211269</v>
          </cell>
          <cell r="O708">
            <v>97.03162478527311</v>
          </cell>
          <cell r="P708">
            <v>107.93100523980655</v>
          </cell>
          <cell r="Q708">
            <v>120.89714777724335</v>
          </cell>
          <cell r="R708">
            <v>129.12356925619227</v>
          </cell>
          <cell r="S708">
            <v>110.75647484550761</v>
          </cell>
          <cell r="T708">
            <v>126.62177003995932</v>
          </cell>
          <cell r="U708" t="str">
            <v>0</v>
          </cell>
          <cell r="V708">
            <v>173.48165645457581</v>
          </cell>
          <cell r="W708">
            <v>173.48165645457581</v>
          </cell>
        </row>
        <row r="709">
          <cell r="B709" t="str">
            <v>CameroonM &amp; AL</v>
          </cell>
          <cell r="C709" t="str">
            <v>M &amp; AL</v>
          </cell>
          <cell r="D709" t="str">
            <v>Cameroon</v>
          </cell>
          <cell r="E709" t="str">
            <v>Customer Support</v>
          </cell>
          <cell r="F709" t="str">
            <v>Mass Mkt &amp; Priority Banking</v>
          </cell>
          <cell r="G709" t="str">
            <v>Secured Lending</v>
          </cell>
          <cell r="H709" t="str">
            <v>0</v>
          </cell>
          <cell r="I709">
            <v>8.9394378247132006E-2</v>
          </cell>
          <cell r="J709">
            <v>0.17576052331222261</v>
          </cell>
          <cell r="K709">
            <v>0.25196521155440821</v>
          </cell>
          <cell r="L709">
            <v>0.32847064918730112</v>
          </cell>
          <cell r="M709">
            <v>0.40719940619640538</v>
          </cell>
          <cell r="N709">
            <v>0.56266355432084114</v>
          </cell>
          <cell r="O709">
            <v>0.62001038201452419</v>
          </cell>
          <cell r="P709">
            <v>0.68965498555786853</v>
          </cell>
          <cell r="Q709">
            <v>0.7725057365958049</v>
          </cell>
          <cell r="R709">
            <v>0.82507073007151754</v>
          </cell>
          <cell r="S709">
            <v>0.70770910444414037</v>
          </cell>
          <cell r="T709">
            <v>0.80908479258759936</v>
          </cell>
          <cell r="U709" t="str">
            <v>0</v>
          </cell>
          <cell r="V709">
            <v>1.1085089869301981</v>
          </cell>
          <cell r="W709">
            <v>1.1085089869301981</v>
          </cell>
        </row>
        <row r="710">
          <cell r="B710" t="str">
            <v>CameroonWM</v>
          </cell>
          <cell r="C710" t="str">
            <v>WM</v>
          </cell>
          <cell r="D710" t="str">
            <v>Cameroon</v>
          </cell>
          <cell r="E710" t="str">
            <v>Customer Support</v>
          </cell>
          <cell r="F710" t="str">
            <v>Mass Mkt &amp; Priority Banking</v>
          </cell>
          <cell r="G710" t="str">
            <v>Account Management Services</v>
          </cell>
          <cell r="H710">
            <v>365.51358228352728</v>
          </cell>
          <cell r="I710">
            <v>15.42053024763025</v>
          </cell>
          <cell r="J710">
            <v>30.318690271358406</v>
          </cell>
          <cell r="K710">
            <v>43.463998993135441</v>
          </cell>
          <cell r="L710">
            <v>56.661186984809412</v>
          </cell>
          <cell r="M710">
            <v>70.24189756887975</v>
          </cell>
          <cell r="N710">
            <v>97.059463120344887</v>
          </cell>
          <cell r="O710">
            <v>106.95179089750553</v>
          </cell>
          <cell r="P710">
            <v>118.96548500873257</v>
          </cell>
          <cell r="Q710">
            <v>133.25723956277616</v>
          </cell>
          <cell r="R710">
            <v>142.32470093733656</v>
          </cell>
          <cell r="S710">
            <v>122.07982051661378</v>
          </cell>
          <cell r="T710">
            <v>139.56712672136086</v>
          </cell>
          <cell r="U710" t="str">
            <v>0</v>
          </cell>
          <cell r="V710">
            <v>191.21780024545896</v>
          </cell>
          <cell r="W710">
            <v>191.21780024545896</v>
          </cell>
        </row>
        <row r="711">
          <cell r="B711" t="str">
            <v>CameroonWM</v>
          </cell>
          <cell r="C711" t="str">
            <v>WM</v>
          </cell>
          <cell r="D711" t="str">
            <v>Cameroon</v>
          </cell>
          <cell r="E711" t="str">
            <v>Customer Support</v>
          </cell>
          <cell r="F711" t="str">
            <v>Mass Mkt &amp; Priority Banking</v>
          </cell>
          <cell r="G711" t="str">
            <v>Trade Products</v>
          </cell>
          <cell r="H711" t="str">
            <v>0</v>
          </cell>
          <cell r="I711" t="str">
            <v>0</v>
          </cell>
          <cell r="J711" t="str">
            <v>0</v>
          </cell>
          <cell r="K711" t="str">
            <v>0</v>
          </cell>
          <cell r="L711" t="str">
            <v>0</v>
          </cell>
          <cell r="M711" t="str">
            <v>0</v>
          </cell>
          <cell r="N711" t="str">
            <v>0</v>
          </cell>
          <cell r="O711" t="str">
            <v>0</v>
          </cell>
          <cell r="P711" t="str">
            <v>0</v>
          </cell>
          <cell r="Q711" t="str">
            <v>0</v>
          </cell>
          <cell r="R711" t="str">
            <v>0</v>
          </cell>
          <cell r="S711" t="str">
            <v>0</v>
          </cell>
          <cell r="T711" t="str">
            <v>0</v>
          </cell>
          <cell r="U711" t="str">
            <v>0</v>
          </cell>
          <cell r="V711" t="str">
            <v>0</v>
          </cell>
          <cell r="W711" t="str">
            <v>0</v>
          </cell>
        </row>
        <row r="712">
          <cell r="B712" t="str">
            <v>CameroonWM</v>
          </cell>
          <cell r="C712" t="str">
            <v>WM</v>
          </cell>
          <cell r="D712" t="str">
            <v>Cameroon</v>
          </cell>
          <cell r="E712" t="str">
            <v>Customer Support</v>
          </cell>
          <cell r="F712" t="str">
            <v>Mass Mkt &amp; Priority Banking</v>
          </cell>
          <cell r="G712" t="str">
            <v>Treasury Products</v>
          </cell>
          <cell r="H712" t="str">
            <v>0</v>
          </cell>
          <cell r="I712" t="str">
            <v>0</v>
          </cell>
          <cell r="J712" t="str">
            <v>0</v>
          </cell>
          <cell r="K712" t="str">
            <v>0</v>
          </cell>
          <cell r="L712" t="str">
            <v>0</v>
          </cell>
          <cell r="M712" t="str">
            <v>0</v>
          </cell>
          <cell r="N712" t="str">
            <v>0</v>
          </cell>
          <cell r="O712" t="str">
            <v>0</v>
          </cell>
          <cell r="P712" t="str">
            <v>0</v>
          </cell>
          <cell r="Q712" t="str">
            <v>0</v>
          </cell>
          <cell r="R712" t="str">
            <v>0</v>
          </cell>
          <cell r="S712" t="str">
            <v>0</v>
          </cell>
          <cell r="T712" t="str">
            <v>0</v>
          </cell>
          <cell r="U712" t="str">
            <v>0</v>
          </cell>
          <cell r="V712">
            <v>0</v>
          </cell>
          <cell r="W712">
            <v>0</v>
          </cell>
        </row>
        <row r="713">
          <cell r="B713" t="str">
            <v>CameroonWM</v>
          </cell>
          <cell r="C713" t="str">
            <v>WM</v>
          </cell>
          <cell r="D713" t="str">
            <v>Cameroon</v>
          </cell>
          <cell r="E713" t="str">
            <v>Customer Support</v>
          </cell>
          <cell r="F713" t="str">
            <v>Mass Mkt &amp; Priority Banking</v>
          </cell>
          <cell r="G713" t="str">
            <v>Investment Services</v>
          </cell>
          <cell r="H713" t="str">
            <v>0</v>
          </cell>
          <cell r="I713" t="str">
            <v>0</v>
          </cell>
          <cell r="J713" t="str">
            <v>0</v>
          </cell>
          <cell r="K713" t="str">
            <v>0</v>
          </cell>
          <cell r="L713" t="str">
            <v>0</v>
          </cell>
          <cell r="M713" t="str">
            <v>0</v>
          </cell>
          <cell r="N713" t="str">
            <v>0</v>
          </cell>
          <cell r="O713" t="str">
            <v>0</v>
          </cell>
          <cell r="P713" t="str">
            <v>0</v>
          </cell>
          <cell r="Q713" t="str">
            <v>0</v>
          </cell>
          <cell r="R713" t="str">
            <v>0</v>
          </cell>
          <cell r="S713" t="str">
            <v>0</v>
          </cell>
          <cell r="T713" t="str">
            <v>0</v>
          </cell>
          <cell r="U713" t="str">
            <v>0</v>
          </cell>
          <cell r="V713" t="str">
            <v>0</v>
          </cell>
          <cell r="W713" t="str">
            <v>0</v>
          </cell>
        </row>
        <row r="714">
          <cell r="B714" t="str">
            <v>CameroonOthCB</v>
          </cell>
          <cell r="C714" t="str">
            <v>OthCB</v>
          </cell>
          <cell r="D714" t="str">
            <v>Cameroon</v>
          </cell>
          <cell r="E714" t="str">
            <v>Customer Support</v>
          </cell>
          <cell r="F714" t="str">
            <v>Mass Mkt &amp; Priority Banking</v>
          </cell>
          <cell r="G714" t="str">
            <v>Other Products</v>
          </cell>
          <cell r="H714" t="str">
            <v>0</v>
          </cell>
          <cell r="I714" t="str">
            <v>0</v>
          </cell>
          <cell r="J714" t="str">
            <v>0</v>
          </cell>
          <cell r="K714" t="str">
            <v>0</v>
          </cell>
          <cell r="L714" t="str">
            <v>0</v>
          </cell>
          <cell r="M714" t="str">
            <v>0</v>
          </cell>
          <cell r="N714" t="str">
            <v>0</v>
          </cell>
          <cell r="O714" t="str">
            <v>0</v>
          </cell>
          <cell r="P714" t="str">
            <v>0</v>
          </cell>
          <cell r="Q714" t="str">
            <v>0</v>
          </cell>
          <cell r="R714" t="str">
            <v>0</v>
          </cell>
          <cell r="S714" t="str">
            <v>0</v>
          </cell>
          <cell r="T714" t="str">
            <v>0</v>
          </cell>
          <cell r="U714" t="str">
            <v>0</v>
          </cell>
          <cell r="V714">
            <v>0</v>
          </cell>
          <cell r="W714">
            <v>0</v>
          </cell>
        </row>
        <row r="715">
          <cell r="B715" t="str">
            <v>CameroonCROps</v>
          </cell>
          <cell r="C715" t="str">
            <v>CROps</v>
          </cell>
          <cell r="D715" t="str">
            <v>Cameroon</v>
          </cell>
          <cell r="E715" t="str">
            <v>Customer Support</v>
          </cell>
          <cell r="F715" t="str">
            <v>Customer - Wholesale</v>
          </cell>
          <cell r="G715" t="str">
            <v>Corporate and Inst Lending</v>
          </cell>
          <cell r="H715">
            <v>10.630807014781306</v>
          </cell>
          <cell r="I715">
            <v>4.5591132906037277</v>
          </cell>
          <cell r="J715">
            <v>8.9637866889233671</v>
          </cell>
          <cell r="K715">
            <v>12.85022578927482</v>
          </cell>
          <cell r="L715">
            <v>16.75200310855238</v>
          </cell>
          <cell r="M715">
            <v>20.7671697160166</v>
          </cell>
          <cell r="N715">
            <v>28.695841270362806</v>
          </cell>
          <cell r="O715">
            <v>31.62052948274081</v>
          </cell>
          <cell r="P715">
            <v>35.172404263451305</v>
          </cell>
          <cell r="Q715">
            <v>39.397792566386073</v>
          </cell>
          <cell r="R715">
            <v>42.078607233647269</v>
          </cell>
          <cell r="S715">
            <v>36.093164326650978</v>
          </cell>
          <cell r="T715">
            <v>41.263324421967553</v>
          </cell>
          <cell r="U715" t="str">
            <v>0</v>
          </cell>
          <cell r="V715">
            <v>56.533958333440111</v>
          </cell>
          <cell r="W715">
            <v>56.533958333440111</v>
          </cell>
        </row>
        <row r="716">
          <cell r="B716" t="str">
            <v>CameroonCash</v>
          </cell>
          <cell r="C716" t="str">
            <v>Cash</v>
          </cell>
          <cell r="D716" t="str">
            <v>Cameroon</v>
          </cell>
          <cell r="E716" t="str">
            <v>Customer Support</v>
          </cell>
          <cell r="F716" t="str">
            <v>Customer - Wholesale</v>
          </cell>
          <cell r="G716" t="str">
            <v>Cash Management and Payments</v>
          </cell>
          <cell r="H716">
            <v>191.94218552153518</v>
          </cell>
          <cell r="I716">
            <v>31.511518332114004</v>
          </cell>
          <cell r="J716">
            <v>61.955584467558538</v>
          </cell>
          <cell r="K716">
            <v>88.81773707292902</v>
          </cell>
          <cell r="L716">
            <v>115.78590383852371</v>
          </cell>
          <cell r="M716">
            <v>143.53779068423233</v>
          </cell>
          <cell r="N716">
            <v>198.33890289809591</v>
          </cell>
          <cell r="O716">
            <v>218.55365966011988</v>
          </cell>
          <cell r="P716">
            <v>243.10338240914899</v>
          </cell>
          <cell r="Q716">
            <v>272.30827215002108</v>
          </cell>
          <cell r="R716">
            <v>290.83743235020961</v>
          </cell>
          <cell r="S716">
            <v>249.46745931655872</v>
          </cell>
          <cell r="T716">
            <v>285.20238938712896</v>
          </cell>
          <cell r="U716" t="str">
            <v>0</v>
          </cell>
          <cell r="V716">
            <v>390.74941789289426</v>
          </cell>
          <cell r="W716">
            <v>390.74941789289426</v>
          </cell>
        </row>
        <row r="717">
          <cell r="B717" t="str">
            <v>CameroonTrade</v>
          </cell>
          <cell r="C717" t="str">
            <v>Trade</v>
          </cell>
          <cell r="D717" t="str">
            <v>Cameroon</v>
          </cell>
          <cell r="E717" t="str">
            <v>Customer Support</v>
          </cell>
          <cell r="F717" t="str">
            <v>Customer - Wholesale</v>
          </cell>
          <cell r="G717" t="str">
            <v>Trade Finance</v>
          </cell>
          <cell r="H717">
            <v>229.99038059264015</v>
          </cell>
          <cell r="I717" t="str">
            <v>0</v>
          </cell>
          <cell r="J717" t="str">
            <v>0</v>
          </cell>
          <cell r="K717" t="str">
            <v>0</v>
          </cell>
          <cell r="L717" t="str">
            <v>0</v>
          </cell>
          <cell r="M717" t="str">
            <v>0</v>
          </cell>
          <cell r="N717" t="str">
            <v>0</v>
          </cell>
          <cell r="O717" t="str">
            <v>0</v>
          </cell>
          <cell r="P717" t="str">
            <v>0</v>
          </cell>
          <cell r="Q717" t="str">
            <v>0</v>
          </cell>
          <cell r="R717" t="str">
            <v>0</v>
          </cell>
          <cell r="S717" t="str">
            <v>0</v>
          </cell>
          <cell r="T717" t="str">
            <v>0</v>
          </cell>
          <cell r="U717" t="str">
            <v>0</v>
          </cell>
          <cell r="V717">
            <v>0</v>
          </cell>
          <cell r="W717">
            <v>0</v>
          </cell>
        </row>
        <row r="718">
          <cell r="B718" t="str">
            <v>CameroonTrade</v>
          </cell>
          <cell r="C718" t="str">
            <v>Trade</v>
          </cell>
          <cell r="D718" t="str">
            <v>Cameroon</v>
          </cell>
          <cell r="E718" t="str">
            <v>Customer Support</v>
          </cell>
          <cell r="F718" t="str">
            <v>Customer - Wholesale</v>
          </cell>
          <cell r="G718" t="str">
            <v>Trade Contingents</v>
          </cell>
          <cell r="H718">
            <v>5.8914927021453325</v>
          </cell>
          <cell r="I718" t="str">
            <v>0</v>
          </cell>
          <cell r="J718" t="str">
            <v>0</v>
          </cell>
          <cell r="K718" t="str">
            <v>0</v>
          </cell>
          <cell r="L718" t="str">
            <v>0</v>
          </cell>
          <cell r="M718" t="str">
            <v>0</v>
          </cell>
          <cell r="N718" t="str">
            <v>0</v>
          </cell>
          <cell r="O718" t="str">
            <v>0</v>
          </cell>
          <cell r="P718" t="str">
            <v>0</v>
          </cell>
          <cell r="Q718" t="str">
            <v>0</v>
          </cell>
          <cell r="R718" t="str">
            <v>0</v>
          </cell>
          <cell r="S718" t="str">
            <v>0</v>
          </cell>
          <cell r="T718" t="str">
            <v>0</v>
          </cell>
          <cell r="U718" t="str">
            <v>0</v>
          </cell>
          <cell r="V718">
            <v>0</v>
          </cell>
          <cell r="W718">
            <v>0</v>
          </cell>
        </row>
        <row r="719">
          <cell r="B719" t="str">
            <v>CameroonTrade</v>
          </cell>
          <cell r="C719" t="str">
            <v>Trade</v>
          </cell>
          <cell r="D719" t="str">
            <v>Cameroon</v>
          </cell>
          <cell r="E719" t="str">
            <v>Customer Support</v>
          </cell>
          <cell r="F719" t="str">
            <v>Customer - Wholesale</v>
          </cell>
          <cell r="G719" t="str">
            <v>Trade Transactional</v>
          </cell>
          <cell r="H719">
            <v>0.23884429873562169</v>
          </cell>
          <cell r="I719" t="str">
            <v>0</v>
          </cell>
          <cell r="J719" t="str">
            <v>0</v>
          </cell>
          <cell r="K719" t="str">
            <v>0</v>
          </cell>
          <cell r="L719" t="str">
            <v>0</v>
          </cell>
          <cell r="M719" t="str">
            <v>0</v>
          </cell>
          <cell r="N719" t="str">
            <v>0</v>
          </cell>
          <cell r="O719" t="str">
            <v>0</v>
          </cell>
          <cell r="P719" t="str">
            <v>0</v>
          </cell>
          <cell r="Q719" t="str">
            <v>0</v>
          </cell>
          <cell r="R719" t="str">
            <v>0</v>
          </cell>
          <cell r="S719" t="str">
            <v>0</v>
          </cell>
          <cell r="T719" t="str">
            <v>0</v>
          </cell>
          <cell r="U719" t="str">
            <v>0</v>
          </cell>
          <cell r="V719">
            <v>0</v>
          </cell>
          <cell r="W719">
            <v>0</v>
          </cell>
        </row>
        <row r="720">
          <cell r="B720" t="str">
            <v>CameroonTrade</v>
          </cell>
          <cell r="C720" t="str">
            <v>Trade</v>
          </cell>
          <cell r="D720" t="str">
            <v>Cameroon</v>
          </cell>
          <cell r="E720" t="str">
            <v>Customer Support</v>
          </cell>
          <cell r="F720" t="str">
            <v>Customer - Wholesale</v>
          </cell>
          <cell r="G720" t="str">
            <v>Trade Other</v>
          </cell>
          <cell r="H720" t="str">
            <v>0</v>
          </cell>
          <cell r="I720" t="str">
            <v>0</v>
          </cell>
          <cell r="J720" t="str">
            <v>0</v>
          </cell>
          <cell r="K720" t="str">
            <v>0</v>
          </cell>
          <cell r="L720" t="str">
            <v>0</v>
          </cell>
          <cell r="M720" t="str">
            <v>0</v>
          </cell>
          <cell r="N720" t="str">
            <v>0</v>
          </cell>
          <cell r="O720" t="str">
            <v>0</v>
          </cell>
          <cell r="P720" t="str">
            <v>0</v>
          </cell>
          <cell r="Q720" t="str">
            <v>0</v>
          </cell>
          <cell r="R720" t="str">
            <v>0</v>
          </cell>
          <cell r="S720" t="str">
            <v>0</v>
          </cell>
          <cell r="T720" t="str">
            <v>0</v>
          </cell>
          <cell r="U720" t="str">
            <v>0</v>
          </cell>
          <cell r="V720">
            <v>0</v>
          </cell>
          <cell r="W720">
            <v>0</v>
          </cell>
        </row>
        <row r="721">
          <cell r="B721" t="str">
            <v>CameroonFX/MM</v>
          </cell>
          <cell r="C721" t="str">
            <v>FX/MM</v>
          </cell>
          <cell r="D721" t="str">
            <v>Cameroon</v>
          </cell>
          <cell r="E721" t="str">
            <v>Customer Support</v>
          </cell>
          <cell r="F721" t="str">
            <v>Customer - Wholesale</v>
          </cell>
          <cell r="G721" t="str">
            <v>FX Sales</v>
          </cell>
          <cell r="H721" t="str">
            <v>0</v>
          </cell>
          <cell r="I721" t="str">
            <v>0</v>
          </cell>
          <cell r="J721" t="str">
            <v>0</v>
          </cell>
          <cell r="K721" t="str">
            <v>0</v>
          </cell>
          <cell r="L721" t="str">
            <v>0</v>
          </cell>
          <cell r="M721" t="str">
            <v>0</v>
          </cell>
          <cell r="N721" t="str">
            <v>0</v>
          </cell>
          <cell r="O721" t="str">
            <v>0</v>
          </cell>
          <cell r="P721" t="str">
            <v>0</v>
          </cell>
          <cell r="Q721" t="str">
            <v>0</v>
          </cell>
          <cell r="R721" t="str">
            <v>0</v>
          </cell>
          <cell r="S721" t="str">
            <v>0</v>
          </cell>
          <cell r="T721" t="str">
            <v>0</v>
          </cell>
          <cell r="U721" t="str">
            <v>0</v>
          </cell>
          <cell r="V721">
            <v>0</v>
          </cell>
          <cell r="W721">
            <v>0</v>
          </cell>
        </row>
        <row r="722">
          <cell r="B722" t="str">
            <v>CameroonFX/MM</v>
          </cell>
          <cell r="C722" t="str">
            <v>FX/MM</v>
          </cell>
          <cell r="D722" t="str">
            <v>Cameroon</v>
          </cell>
          <cell r="E722" t="str">
            <v>Customer Support</v>
          </cell>
          <cell r="F722" t="str">
            <v>Customer - Wholesale</v>
          </cell>
          <cell r="G722" t="str">
            <v>FX Trading</v>
          </cell>
          <cell r="H722" t="str">
            <v>0</v>
          </cell>
          <cell r="I722" t="str">
            <v>0</v>
          </cell>
          <cell r="J722" t="str">
            <v>0</v>
          </cell>
          <cell r="K722" t="str">
            <v>0</v>
          </cell>
          <cell r="L722" t="str">
            <v>0</v>
          </cell>
          <cell r="M722" t="str">
            <v>0</v>
          </cell>
          <cell r="N722" t="str">
            <v>0</v>
          </cell>
          <cell r="O722" t="str">
            <v>0</v>
          </cell>
          <cell r="P722" t="str">
            <v>0</v>
          </cell>
          <cell r="Q722" t="str">
            <v>0</v>
          </cell>
          <cell r="R722" t="str">
            <v>0</v>
          </cell>
          <cell r="S722" t="str">
            <v>0</v>
          </cell>
          <cell r="T722" t="str">
            <v>0</v>
          </cell>
          <cell r="U722" t="str">
            <v>0</v>
          </cell>
          <cell r="V722">
            <v>0</v>
          </cell>
          <cell r="W722">
            <v>0</v>
          </cell>
        </row>
        <row r="723">
          <cell r="B723" t="str">
            <v>CameroonFI</v>
          </cell>
          <cell r="C723" t="str">
            <v>FI</v>
          </cell>
          <cell r="D723" t="str">
            <v>Cameroon</v>
          </cell>
          <cell r="E723" t="str">
            <v>Customer Support</v>
          </cell>
          <cell r="F723" t="str">
            <v>Customer - Wholesale</v>
          </cell>
          <cell r="G723" t="str">
            <v>Fixed Income</v>
          </cell>
          <cell r="H723" t="str">
            <v>0</v>
          </cell>
          <cell r="I723" t="str">
            <v>0</v>
          </cell>
          <cell r="J723" t="str">
            <v>0</v>
          </cell>
          <cell r="K723" t="str">
            <v>0</v>
          </cell>
          <cell r="L723" t="str">
            <v>0</v>
          </cell>
          <cell r="M723" t="str">
            <v>0</v>
          </cell>
          <cell r="N723" t="str">
            <v>0</v>
          </cell>
          <cell r="O723" t="str">
            <v>0</v>
          </cell>
          <cell r="P723" t="str">
            <v>0</v>
          </cell>
          <cell r="Q723" t="str">
            <v>0</v>
          </cell>
          <cell r="R723" t="str">
            <v>0</v>
          </cell>
          <cell r="S723" t="str">
            <v>0</v>
          </cell>
          <cell r="T723" t="str">
            <v>0</v>
          </cell>
          <cell r="U723" t="str">
            <v>0</v>
          </cell>
          <cell r="V723">
            <v>0</v>
          </cell>
          <cell r="W723">
            <v>0</v>
          </cell>
        </row>
        <row r="724">
          <cell r="B724" t="str">
            <v>CameroonFX/MM</v>
          </cell>
          <cell r="C724" t="str">
            <v>FX/MM</v>
          </cell>
          <cell r="D724" t="str">
            <v>Cameroon</v>
          </cell>
          <cell r="E724" t="str">
            <v>Customer Support</v>
          </cell>
          <cell r="F724" t="str">
            <v>Customer - Wholesale</v>
          </cell>
          <cell r="G724" t="str">
            <v>ALM</v>
          </cell>
          <cell r="H724">
            <v>32.919840672542399</v>
          </cell>
          <cell r="I724" t="str">
            <v>0</v>
          </cell>
          <cell r="J724" t="str">
            <v>0</v>
          </cell>
          <cell r="K724" t="str">
            <v>0</v>
          </cell>
          <cell r="L724" t="str">
            <v>0</v>
          </cell>
          <cell r="M724" t="str">
            <v>0</v>
          </cell>
          <cell r="N724" t="str">
            <v>0</v>
          </cell>
          <cell r="O724" t="str">
            <v>0</v>
          </cell>
          <cell r="P724" t="str">
            <v>0</v>
          </cell>
          <cell r="Q724" t="str">
            <v>0</v>
          </cell>
          <cell r="R724" t="str">
            <v>0</v>
          </cell>
          <cell r="S724" t="str">
            <v>0</v>
          </cell>
          <cell r="T724" t="str">
            <v>0</v>
          </cell>
          <cell r="U724" t="str">
            <v>0</v>
          </cell>
          <cell r="V724">
            <v>0</v>
          </cell>
          <cell r="W724">
            <v>0</v>
          </cell>
        </row>
        <row r="725">
          <cell r="B725" t="str">
            <v>CameroonSEF</v>
          </cell>
          <cell r="C725" t="str">
            <v>SEF</v>
          </cell>
          <cell r="D725" t="str">
            <v>Cameroon</v>
          </cell>
          <cell r="E725" t="str">
            <v>Customer Support</v>
          </cell>
          <cell r="F725" t="str">
            <v>Customer - Wholesale</v>
          </cell>
          <cell r="G725" t="str">
            <v>Structured Trade</v>
          </cell>
          <cell r="H725" t="str">
            <v>0</v>
          </cell>
          <cell r="I725" t="str">
            <v>0</v>
          </cell>
          <cell r="J725" t="str">
            <v>0</v>
          </cell>
          <cell r="K725" t="str">
            <v>0</v>
          </cell>
          <cell r="L725" t="str">
            <v>0</v>
          </cell>
          <cell r="M725" t="str">
            <v>0</v>
          </cell>
          <cell r="N725" t="str">
            <v>0</v>
          </cell>
          <cell r="O725" t="str">
            <v>0</v>
          </cell>
          <cell r="P725" t="str">
            <v>0</v>
          </cell>
          <cell r="Q725" t="str">
            <v>0</v>
          </cell>
          <cell r="R725" t="str">
            <v>0</v>
          </cell>
          <cell r="S725" t="str">
            <v>0</v>
          </cell>
          <cell r="T725" t="str">
            <v>0</v>
          </cell>
          <cell r="U725" t="str">
            <v>0</v>
          </cell>
          <cell r="V725">
            <v>0</v>
          </cell>
          <cell r="W725">
            <v>0</v>
          </cell>
        </row>
        <row r="726">
          <cell r="B726" t="str">
            <v>CameroonSME</v>
          </cell>
          <cell r="C726" t="str">
            <v>SME</v>
          </cell>
          <cell r="D726" t="str">
            <v>Cameroon</v>
          </cell>
          <cell r="E726" t="str">
            <v>Customer Support</v>
          </cell>
          <cell r="F726" t="str">
            <v>SME</v>
          </cell>
          <cell r="G726" t="str">
            <v>Product</v>
          </cell>
          <cell r="H726">
            <v>94.780916161389584</v>
          </cell>
          <cell r="I726">
            <v>7.1962474488941144</v>
          </cell>
          <cell r="J726">
            <v>14.148722126633929</v>
          </cell>
          <cell r="K726">
            <v>20.283199530129906</v>
          </cell>
          <cell r="L726">
            <v>26.441887259577715</v>
          </cell>
          <cell r="M726">
            <v>32.779552198810556</v>
          </cell>
          <cell r="N726">
            <v>45.294416122827627</v>
          </cell>
          <cell r="O726">
            <v>49.910835752169277</v>
          </cell>
          <cell r="P726">
            <v>55.517226337408488</v>
          </cell>
          <cell r="Q726">
            <v>62.186711795962211</v>
          </cell>
          <cell r="R726">
            <v>66.418193770757014</v>
          </cell>
          <cell r="S726">
            <v>56.970582907753105</v>
          </cell>
          <cell r="T726">
            <v>65.13132580330182</v>
          </cell>
          <cell r="U726" t="str">
            <v>0</v>
          </cell>
          <cell r="V726">
            <v>89.23497344788089</v>
          </cell>
          <cell r="W726">
            <v>89.23497344788089</v>
          </cell>
        </row>
        <row r="727">
          <cell r="B727" t="str">
            <v>CameroonTotal</v>
          </cell>
          <cell r="C727" t="str">
            <v>Total</v>
          </cell>
          <cell r="D727" t="str">
            <v>Cameroon</v>
          </cell>
          <cell r="E727" t="str">
            <v>Customer Support</v>
          </cell>
          <cell r="F727" t="str">
            <v>Customer</v>
          </cell>
          <cell r="G727" t="str">
            <v>Product</v>
          </cell>
          <cell r="H727">
            <v>955.68826954174119</v>
          </cell>
          <cell r="I727">
            <v>72.767023893165373</v>
          </cell>
          <cell r="J727">
            <v>143.06906597614926</v>
          </cell>
          <cell r="K727">
            <v>205.09968220528847</v>
          </cell>
          <cell r="L727">
            <v>267.37510843846326</v>
          </cell>
          <cell r="M727">
            <v>331.46031664387283</v>
          </cell>
          <cell r="N727">
            <v>458.00813321716333</v>
          </cell>
          <cell r="O727">
            <v>504.68845095982317</v>
          </cell>
          <cell r="P727">
            <v>561.37915824410584</v>
          </cell>
          <cell r="Q727">
            <v>628.81966958898465</v>
          </cell>
          <cell r="R727">
            <v>671.60757427821432</v>
          </cell>
          <cell r="S727">
            <v>576.07521101752832</v>
          </cell>
          <cell r="T727">
            <v>658.5950211663062</v>
          </cell>
          <cell r="U727" t="str">
            <v>0</v>
          </cell>
          <cell r="V727">
            <v>902.32631536118026</v>
          </cell>
          <cell r="W727">
            <v>902.32631536118026</v>
          </cell>
        </row>
        <row r="728">
          <cell r="B728" t="str">
            <v>CameroonCCPL</v>
          </cell>
          <cell r="C728" t="str">
            <v>CCPL</v>
          </cell>
          <cell r="D728" t="str">
            <v>Cameroon</v>
          </cell>
          <cell r="E728" t="str">
            <v>Card Operations</v>
          </cell>
          <cell r="F728" t="str">
            <v>Mass Mkt &amp; Priority Banking</v>
          </cell>
          <cell r="G728" t="str">
            <v>Unsecured Lending</v>
          </cell>
          <cell r="H728">
            <v>16.060913611336456</v>
          </cell>
          <cell r="I728" t="str">
            <v>0</v>
          </cell>
          <cell r="J728" t="str">
            <v>0</v>
          </cell>
          <cell r="K728" t="str">
            <v>0</v>
          </cell>
          <cell r="L728" t="str">
            <v>0</v>
          </cell>
          <cell r="M728" t="str">
            <v>0</v>
          </cell>
          <cell r="N728" t="str">
            <v>0</v>
          </cell>
          <cell r="O728" t="str">
            <v>0</v>
          </cell>
          <cell r="P728" t="str">
            <v>0</v>
          </cell>
          <cell r="Q728" t="str">
            <v>0</v>
          </cell>
          <cell r="R728" t="str">
            <v>0</v>
          </cell>
          <cell r="S728" t="str">
            <v>0</v>
          </cell>
          <cell r="T728" t="str">
            <v>0</v>
          </cell>
          <cell r="U728" t="str">
            <v>0</v>
          </cell>
          <cell r="V728">
            <v>0</v>
          </cell>
          <cell r="W728">
            <v>0</v>
          </cell>
        </row>
        <row r="729">
          <cell r="B729" t="str">
            <v>CameroonM &amp; AL</v>
          </cell>
          <cell r="C729" t="str">
            <v>M &amp; AL</v>
          </cell>
          <cell r="D729" t="str">
            <v>Cameroon</v>
          </cell>
          <cell r="E729" t="str">
            <v>Card Operations</v>
          </cell>
          <cell r="F729" t="str">
            <v>Mass Mkt &amp; Priority Banking</v>
          </cell>
          <cell r="G729" t="str">
            <v>Secured Lending</v>
          </cell>
          <cell r="H729" t="str">
            <v>0</v>
          </cell>
          <cell r="I729" t="str">
            <v>0</v>
          </cell>
          <cell r="J729" t="str">
            <v>0</v>
          </cell>
          <cell r="K729" t="str">
            <v>0</v>
          </cell>
          <cell r="L729" t="str">
            <v>0</v>
          </cell>
          <cell r="M729" t="str">
            <v>0</v>
          </cell>
          <cell r="N729" t="str">
            <v>0</v>
          </cell>
          <cell r="O729" t="str">
            <v>0</v>
          </cell>
          <cell r="P729" t="str">
            <v>0</v>
          </cell>
          <cell r="Q729" t="str">
            <v>0</v>
          </cell>
          <cell r="R729" t="str">
            <v>0</v>
          </cell>
          <cell r="S729" t="str">
            <v>0</v>
          </cell>
          <cell r="T729" t="str">
            <v>0</v>
          </cell>
          <cell r="U729" t="str">
            <v>0</v>
          </cell>
          <cell r="V729">
            <v>0</v>
          </cell>
          <cell r="W729">
            <v>0</v>
          </cell>
        </row>
        <row r="730">
          <cell r="B730" t="str">
            <v>CameroonWM</v>
          </cell>
          <cell r="C730" t="str">
            <v>WM</v>
          </cell>
          <cell r="D730" t="str">
            <v>Cameroon</v>
          </cell>
          <cell r="E730" t="str">
            <v>Card Operations</v>
          </cell>
          <cell r="F730" t="str">
            <v>Mass Mkt &amp; Priority Banking</v>
          </cell>
          <cell r="G730" t="str">
            <v>Account Management Services</v>
          </cell>
          <cell r="H730" t="str">
            <v>0</v>
          </cell>
          <cell r="I730">
            <v>0.31807181712489663</v>
          </cell>
          <cell r="J730">
            <v>1.6312168219797478</v>
          </cell>
          <cell r="K730">
            <v>2.954810709288834</v>
          </cell>
          <cell r="L730">
            <v>4.2597392032859656</v>
          </cell>
          <cell r="M730">
            <v>5.5413735768874943</v>
          </cell>
          <cell r="N730">
            <v>6.7671040447735642</v>
          </cell>
          <cell r="O730">
            <v>7.9865956046771087</v>
          </cell>
          <cell r="P730">
            <v>9.2219408694191394</v>
          </cell>
          <cell r="Q730">
            <v>9.1872893079965507</v>
          </cell>
          <cell r="R730">
            <v>9.1437098584149172</v>
          </cell>
          <cell r="S730">
            <v>12.85537025924101</v>
          </cell>
          <cell r="T730">
            <v>14.217880215588226</v>
          </cell>
          <cell r="U730" t="str">
            <v>0</v>
          </cell>
          <cell r="V730">
            <v>15.073869196345207</v>
          </cell>
          <cell r="W730">
            <v>15.073869196345207</v>
          </cell>
        </row>
        <row r="731">
          <cell r="B731" t="str">
            <v>CameroonWM</v>
          </cell>
          <cell r="C731" t="str">
            <v>WM</v>
          </cell>
          <cell r="D731" t="str">
            <v>Cameroon</v>
          </cell>
          <cell r="E731" t="str">
            <v>Card Operations</v>
          </cell>
          <cell r="F731" t="str">
            <v>Mass Mkt &amp; Priority Banking</v>
          </cell>
          <cell r="G731" t="str">
            <v>Trade Products</v>
          </cell>
          <cell r="H731" t="str">
            <v>0</v>
          </cell>
          <cell r="I731" t="str">
            <v>0</v>
          </cell>
          <cell r="J731" t="str">
            <v>0</v>
          </cell>
          <cell r="K731" t="str">
            <v>0</v>
          </cell>
          <cell r="L731" t="str">
            <v>0</v>
          </cell>
          <cell r="M731" t="str">
            <v>0</v>
          </cell>
          <cell r="N731" t="str">
            <v>0</v>
          </cell>
          <cell r="O731" t="str">
            <v>0</v>
          </cell>
          <cell r="P731" t="str">
            <v>0</v>
          </cell>
          <cell r="Q731" t="str">
            <v>0</v>
          </cell>
          <cell r="R731" t="str">
            <v>0</v>
          </cell>
          <cell r="S731" t="str">
            <v>0</v>
          </cell>
          <cell r="T731" t="str">
            <v>0</v>
          </cell>
          <cell r="U731" t="str">
            <v>0</v>
          </cell>
          <cell r="V731" t="str">
            <v>0</v>
          </cell>
          <cell r="W731" t="str">
            <v>0</v>
          </cell>
        </row>
        <row r="732">
          <cell r="B732" t="str">
            <v>CameroonWM</v>
          </cell>
          <cell r="C732" t="str">
            <v>WM</v>
          </cell>
          <cell r="D732" t="str">
            <v>Cameroon</v>
          </cell>
          <cell r="E732" t="str">
            <v>Card Operations</v>
          </cell>
          <cell r="F732" t="str">
            <v>Mass Mkt &amp; Priority Banking</v>
          </cell>
          <cell r="G732" t="str">
            <v>Treasury Products</v>
          </cell>
          <cell r="H732" t="str">
            <v>0</v>
          </cell>
          <cell r="I732" t="str">
            <v>0</v>
          </cell>
          <cell r="J732" t="str">
            <v>0</v>
          </cell>
          <cell r="K732" t="str">
            <v>0</v>
          </cell>
          <cell r="L732" t="str">
            <v>0</v>
          </cell>
          <cell r="M732" t="str">
            <v>0</v>
          </cell>
          <cell r="N732" t="str">
            <v>0</v>
          </cell>
          <cell r="O732" t="str">
            <v>0</v>
          </cell>
          <cell r="P732" t="str">
            <v>0</v>
          </cell>
          <cell r="Q732" t="str">
            <v>0</v>
          </cell>
          <cell r="R732" t="str">
            <v>0</v>
          </cell>
          <cell r="S732" t="str">
            <v>0</v>
          </cell>
          <cell r="T732" t="str">
            <v>0</v>
          </cell>
          <cell r="U732" t="str">
            <v>0</v>
          </cell>
          <cell r="V732">
            <v>0</v>
          </cell>
          <cell r="W732">
            <v>0</v>
          </cell>
        </row>
        <row r="733">
          <cell r="B733" t="str">
            <v>CameroonWM</v>
          </cell>
          <cell r="C733" t="str">
            <v>WM</v>
          </cell>
          <cell r="D733" t="str">
            <v>Cameroon</v>
          </cell>
          <cell r="E733" t="str">
            <v>Card Operations</v>
          </cell>
          <cell r="F733" t="str">
            <v>Mass Mkt &amp; Priority Banking</v>
          </cell>
          <cell r="G733" t="str">
            <v>Investment Services</v>
          </cell>
          <cell r="H733" t="str">
            <v>0</v>
          </cell>
          <cell r="I733" t="str">
            <v>0</v>
          </cell>
          <cell r="J733" t="str">
            <v>0</v>
          </cell>
          <cell r="K733" t="str">
            <v>0</v>
          </cell>
          <cell r="L733" t="str">
            <v>0</v>
          </cell>
          <cell r="M733" t="str">
            <v>0</v>
          </cell>
          <cell r="N733" t="str">
            <v>0</v>
          </cell>
          <cell r="O733" t="str">
            <v>0</v>
          </cell>
          <cell r="P733" t="str">
            <v>0</v>
          </cell>
          <cell r="Q733" t="str">
            <v>0</v>
          </cell>
          <cell r="R733" t="str">
            <v>0</v>
          </cell>
          <cell r="S733" t="str">
            <v>0</v>
          </cell>
          <cell r="T733" t="str">
            <v>0</v>
          </cell>
          <cell r="U733" t="str">
            <v>0</v>
          </cell>
          <cell r="V733" t="str">
            <v>0</v>
          </cell>
          <cell r="W733" t="str">
            <v>0</v>
          </cell>
        </row>
        <row r="734">
          <cell r="B734" t="str">
            <v>CameroonOthCB</v>
          </cell>
          <cell r="C734" t="str">
            <v>OthCB</v>
          </cell>
          <cell r="D734" t="str">
            <v>Cameroon</v>
          </cell>
          <cell r="E734" t="str">
            <v>Card Operations</v>
          </cell>
          <cell r="F734" t="str">
            <v>Mass Mkt &amp; Priority Banking</v>
          </cell>
          <cell r="G734" t="str">
            <v>Other Products</v>
          </cell>
          <cell r="H734" t="str">
            <v>0</v>
          </cell>
          <cell r="I734" t="str">
            <v>0</v>
          </cell>
          <cell r="J734" t="str">
            <v>0</v>
          </cell>
          <cell r="K734" t="str">
            <v>0</v>
          </cell>
          <cell r="L734" t="str">
            <v>0</v>
          </cell>
          <cell r="M734" t="str">
            <v>0</v>
          </cell>
          <cell r="N734" t="str">
            <v>0</v>
          </cell>
          <cell r="O734" t="str">
            <v>0</v>
          </cell>
          <cell r="P734" t="str">
            <v>0</v>
          </cell>
          <cell r="Q734" t="str">
            <v>0</v>
          </cell>
          <cell r="R734" t="str">
            <v>0</v>
          </cell>
          <cell r="S734" t="str">
            <v>0</v>
          </cell>
          <cell r="T734" t="str">
            <v>0</v>
          </cell>
          <cell r="U734" t="str">
            <v>0</v>
          </cell>
          <cell r="V734">
            <v>0</v>
          </cell>
          <cell r="W734">
            <v>0</v>
          </cell>
        </row>
        <row r="735">
          <cell r="B735" t="str">
            <v>CameroonCROps</v>
          </cell>
          <cell r="C735" t="str">
            <v>CROps</v>
          </cell>
          <cell r="D735" t="str">
            <v>Cameroon</v>
          </cell>
          <cell r="E735" t="str">
            <v>Card Operations</v>
          </cell>
          <cell r="F735" t="str">
            <v>Customer - Wholesale</v>
          </cell>
          <cell r="G735" t="str">
            <v>Corporate and Inst Lending</v>
          </cell>
          <cell r="H735" t="str">
            <v>0</v>
          </cell>
          <cell r="I735" t="str">
            <v>0</v>
          </cell>
          <cell r="J735" t="str">
            <v>0</v>
          </cell>
          <cell r="K735" t="str">
            <v>0</v>
          </cell>
          <cell r="L735" t="str">
            <v>0</v>
          </cell>
          <cell r="M735" t="str">
            <v>0</v>
          </cell>
          <cell r="N735" t="str">
            <v>0</v>
          </cell>
          <cell r="O735" t="str">
            <v>0</v>
          </cell>
          <cell r="P735" t="str">
            <v>0</v>
          </cell>
          <cell r="Q735" t="str">
            <v>0</v>
          </cell>
          <cell r="R735" t="str">
            <v>0</v>
          </cell>
          <cell r="S735" t="str">
            <v>0</v>
          </cell>
          <cell r="T735" t="str">
            <v>0</v>
          </cell>
          <cell r="U735" t="str">
            <v>0</v>
          </cell>
          <cell r="V735">
            <v>0</v>
          </cell>
          <cell r="W735">
            <v>0</v>
          </cell>
        </row>
        <row r="736">
          <cell r="B736" t="str">
            <v>CameroonCash</v>
          </cell>
          <cell r="C736" t="str">
            <v>Cash</v>
          </cell>
          <cell r="D736" t="str">
            <v>Cameroon</v>
          </cell>
          <cell r="E736" t="str">
            <v>Card Operations</v>
          </cell>
          <cell r="F736" t="str">
            <v>Customer - Wholesale</v>
          </cell>
          <cell r="G736" t="str">
            <v>Cash Management and Payments</v>
          </cell>
          <cell r="H736" t="str">
            <v>0</v>
          </cell>
          <cell r="I736">
            <v>5.0226924987389621E-2</v>
          </cell>
          <cell r="J736">
            <v>0.25788715954572905</v>
          </cell>
          <cell r="K736">
            <v>0.46723083620862721</v>
          </cell>
          <cell r="L736">
            <v>0.67359151746657142</v>
          </cell>
          <cell r="M736">
            <v>0.87646672556314464</v>
          </cell>
          <cell r="N736">
            <v>1.0704968799928789</v>
          </cell>
          <cell r="O736">
            <v>1.2633433577431714</v>
          </cell>
          <cell r="P736">
            <v>1.4587289380524489</v>
          </cell>
          <cell r="Q736">
            <v>1.4532477453066299</v>
          </cell>
          <cell r="R736">
            <v>1.4463543369548226</v>
          </cell>
          <cell r="S736">
            <v>2.0331213458112432</v>
          </cell>
          <cell r="T736">
            <v>2.2487602915673985</v>
          </cell>
          <cell r="U736" t="str">
            <v>0</v>
          </cell>
          <cell r="V736">
            <v>2.3841700911335519</v>
          </cell>
          <cell r="W736">
            <v>2.3841700911335519</v>
          </cell>
        </row>
        <row r="737">
          <cell r="B737" t="str">
            <v>CameroonTrade</v>
          </cell>
          <cell r="C737" t="str">
            <v>Trade</v>
          </cell>
          <cell r="D737" t="str">
            <v>Cameroon</v>
          </cell>
          <cell r="E737" t="str">
            <v>Card Operations</v>
          </cell>
          <cell r="F737" t="str">
            <v>Customer - Wholesale</v>
          </cell>
          <cell r="G737" t="str">
            <v>Trade Finance</v>
          </cell>
          <cell r="H737" t="str">
            <v>0</v>
          </cell>
          <cell r="I737" t="str">
            <v>0</v>
          </cell>
          <cell r="J737" t="str">
            <v>0</v>
          </cell>
          <cell r="K737" t="str">
            <v>0</v>
          </cell>
          <cell r="L737" t="str">
            <v>0</v>
          </cell>
          <cell r="M737" t="str">
            <v>0</v>
          </cell>
          <cell r="N737" t="str">
            <v>0</v>
          </cell>
          <cell r="O737" t="str">
            <v>0</v>
          </cell>
          <cell r="P737" t="str">
            <v>0</v>
          </cell>
          <cell r="Q737" t="str">
            <v>0</v>
          </cell>
          <cell r="R737" t="str">
            <v>0</v>
          </cell>
          <cell r="S737" t="str">
            <v>0</v>
          </cell>
          <cell r="T737" t="str">
            <v>0</v>
          </cell>
          <cell r="U737" t="str">
            <v>0</v>
          </cell>
          <cell r="V737">
            <v>0</v>
          </cell>
          <cell r="W737">
            <v>0</v>
          </cell>
        </row>
        <row r="738">
          <cell r="B738" t="str">
            <v>CameroonTrade</v>
          </cell>
          <cell r="C738" t="str">
            <v>Trade</v>
          </cell>
          <cell r="D738" t="str">
            <v>Cameroon</v>
          </cell>
          <cell r="E738" t="str">
            <v>Card Operations</v>
          </cell>
          <cell r="F738" t="str">
            <v>Customer - Wholesale</v>
          </cell>
          <cell r="G738" t="str">
            <v>Trade Contingents</v>
          </cell>
          <cell r="H738" t="str">
            <v>0</v>
          </cell>
          <cell r="I738" t="str">
            <v>0</v>
          </cell>
          <cell r="J738" t="str">
            <v>0</v>
          </cell>
          <cell r="K738" t="str">
            <v>0</v>
          </cell>
          <cell r="L738" t="str">
            <v>0</v>
          </cell>
          <cell r="M738" t="str">
            <v>0</v>
          </cell>
          <cell r="N738" t="str">
            <v>0</v>
          </cell>
          <cell r="O738" t="str">
            <v>0</v>
          </cell>
          <cell r="P738" t="str">
            <v>0</v>
          </cell>
          <cell r="Q738" t="str">
            <v>0</v>
          </cell>
          <cell r="R738" t="str">
            <v>0</v>
          </cell>
          <cell r="S738" t="str">
            <v>0</v>
          </cell>
          <cell r="T738" t="str">
            <v>0</v>
          </cell>
          <cell r="U738" t="str">
            <v>0</v>
          </cell>
          <cell r="V738">
            <v>0</v>
          </cell>
          <cell r="W738">
            <v>0</v>
          </cell>
        </row>
        <row r="739">
          <cell r="B739" t="str">
            <v>CameroonTrade</v>
          </cell>
          <cell r="C739" t="str">
            <v>Trade</v>
          </cell>
          <cell r="D739" t="str">
            <v>Cameroon</v>
          </cell>
          <cell r="E739" t="str">
            <v>Card Operations</v>
          </cell>
          <cell r="F739" t="str">
            <v>Customer - Wholesale</v>
          </cell>
          <cell r="G739" t="str">
            <v>Trade Transactional</v>
          </cell>
          <cell r="H739" t="str">
            <v>0</v>
          </cell>
          <cell r="I739" t="str">
            <v>0</v>
          </cell>
          <cell r="J739" t="str">
            <v>0</v>
          </cell>
          <cell r="K739" t="str">
            <v>0</v>
          </cell>
          <cell r="L739" t="str">
            <v>0</v>
          </cell>
          <cell r="M739" t="str">
            <v>0</v>
          </cell>
          <cell r="N739" t="str">
            <v>0</v>
          </cell>
          <cell r="O739" t="str">
            <v>0</v>
          </cell>
          <cell r="P739" t="str">
            <v>0</v>
          </cell>
          <cell r="Q739" t="str">
            <v>0</v>
          </cell>
          <cell r="R739" t="str">
            <v>0</v>
          </cell>
          <cell r="S739" t="str">
            <v>0</v>
          </cell>
          <cell r="T739" t="str">
            <v>0</v>
          </cell>
          <cell r="U739" t="str">
            <v>0</v>
          </cell>
          <cell r="V739">
            <v>0</v>
          </cell>
          <cell r="W739">
            <v>0</v>
          </cell>
        </row>
        <row r="740">
          <cell r="B740" t="str">
            <v>CameroonTrade</v>
          </cell>
          <cell r="C740" t="str">
            <v>Trade</v>
          </cell>
          <cell r="D740" t="str">
            <v>Cameroon</v>
          </cell>
          <cell r="E740" t="str">
            <v>Card Operations</v>
          </cell>
          <cell r="F740" t="str">
            <v>Customer - Wholesale</v>
          </cell>
          <cell r="G740" t="str">
            <v>Trade Other</v>
          </cell>
          <cell r="H740" t="str">
            <v>0</v>
          </cell>
          <cell r="I740" t="str">
            <v>0</v>
          </cell>
          <cell r="J740" t="str">
            <v>0</v>
          </cell>
          <cell r="K740" t="str">
            <v>0</v>
          </cell>
          <cell r="L740" t="str">
            <v>0</v>
          </cell>
          <cell r="M740" t="str">
            <v>0</v>
          </cell>
          <cell r="N740" t="str">
            <v>0</v>
          </cell>
          <cell r="O740" t="str">
            <v>0</v>
          </cell>
          <cell r="P740" t="str">
            <v>0</v>
          </cell>
          <cell r="Q740" t="str">
            <v>0</v>
          </cell>
          <cell r="R740" t="str">
            <v>0</v>
          </cell>
          <cell r="S740" t="str">
            <v>0</v>
          </cell>
          <cell r="T740" t="str">
            <v>0</v>
          </cell>
          <cell r="U740" t="str">
            <v>0</v>
          </cell>
          <cell r="V740">
            <v>0</v>
          </cell>
          <cell r="W740">
            <v>0</v>
          </cell>
        </row>
        <row r="741">
          <cell r="B741" t="str">
            <v>CameroonFX/MM</v>
          </cell>
          <cell r="C741" t="str">
            <v>FX/MM</v>
          </cell>
          <cell r="D741" t="str">
            <v>Cameroon</v>
          </cell>
          <cell r="E741" t="str">
            <v>Card Operations</v>
          </cell>
          <cell r="F741" t="str">
            <v>Customer - Wholesale</v>
          </cell>
          <cell r="G741" t="str">
            <v>FX Sales</v>
          </cell>
          <cell r="H741" t="str">
            <v>0</v>
          </cell>
          <cell r="I741" t="str">
            <v>0</v>
          </cell>
          <cell r="J741" t="str">
            <v>0</v>
          </cell>
          <cell r="K741" t="str">
            <v>0</v>
          </cell>
          <cell r="L741" t="str">
            <v>0</v>
          </cell>
          <cell r="M741" t="str">
            <v>0</v>
          </cell>
          <cell r="N741" t="str">
            <v>0</v>
          </cell>
          <cell r="O741" t="str">
            <v>0</v>
          </cell>
          <cell r="P741" t="str">
            <v>0</v>
          </cell>
          <cell r="Q741" t="str">
            <v>0</v>
          </cell>
          <cell r="R741" t="str">
            <v>0</v>
          </cell>
          <cell r="S741" t="str">
            <v>0</v>
          </cell>
          <cell r="T741" t="str">
            <v>0</v>
          </cell>
          <cell r="U741" t="str">
            <v>0</v>
          </cell>
          <cell r="V741">
            <v>0</v>
          </cell>
          <cell r="W741">
            <v>0</v>
          </cell>
        </row>
        <row r="742">
          <cell r="B742" t="str">
            <v>CameroonFX/MM</v>
          </cell>
          <cell r="C742" t="str">
            <v>FX/MM</v>
          </cell>
          <cell r="D742" t="str">
            <v>Cameroon</v>
          </cell>
          <cell r="E742" t="str">
            <v>Card Operations</v>
          </cell>
          <cell r="F742" t="str">
            <v>Customer - Wholesale</v>
          </cell>
          <cell r="G742" t="str">
            <v>FX Trading</v>
          </cell>
          <cell r="H742" t="str">
            <v>0</v>
          </cell>
          <cell r="I742" t="str">
            <v>0</v>
          </cell>
          <cell r="J742" t="str">
            <v>0</v>
          </cell>
          <cell r="K742" t="str">
            <v>0</v>
          </cell>
          <cell r="L742" t="str">
            <v>0</v>
          </cell>
          <cell r="M742" t="str">
            <v>0</v>
          </cell>
          <cell r="N742" t="str">
            <v>0</v>
          </cell>
          <cell r="O742" t="str">
            <v>0</v>
          </cell>
          <cell r="P742" t="str">
            <v>0</v>
          </cell>
          <cell r="Q742" t="str">
            <v>0</v>
          </cell>
          <cell r="R742" t="str">
            <v>0</v>
          </cell>
          <cell r="S742" t="str">
            <v>0</v>
          </cell>
          <cell r="T742" t="str">
            <v>0</v>
          </cell>
          <cell r="U742" t="str">
            <v>0</v>
          </cell>
          <cell r="V742">
            <v>0</v>
          </cell>
          <cell r="W742">
            <v>0</v>
          </cell>
        </row>
        <row r="743">
          <cell r="B743" t="str">
            <v>CameroonFI</v>
          </cell>
          <cell r="C743" t="str">
            <v>FI</v>
          </cell>
          <cell r="D743" t="str">
            <v>Cameroon</v>
          </cell>
          <cell r="E743" t="str">
            <v>Card Operations</v>
          </cell>
          <cell r="F743" t="str">
            <v>Customer - Wholesale</v>
          </cell>
          <cell r="G743" t="str">
            <v>Fixed Income</v>
          </cell>
          <cell r="H743" t="str">
            <v>0</v>
          </cell>
          <cell r="I743" t="str">
            <v>0</v>
          </cell>
          <cell r="J743" t="str">
            <v>0</v>
          </cell>
          <cell r="K743" t="str">
            <v>0</v>
          </cell>
          <cell r="L743" t="str">
            <v>0</v>
          </cell>
          <cell r="M743" t="str">
            <v>0</v>
          </cell>
          <cell r="N743" t="str">
            <v>0</v>
          </cell>
          <cell r="O743" t="str">
            <v>0</v>
          </cell>
          <cell r="P743" t="str">
            <v>0</v>
          </cell>
          <cell r="Q743" t="str">
            <v>0</v>
          </cell>
          <cell r="R743" t="str">
            <v>0</v>
          </cell>
          <cell r="S743" t="str">
            <v>0</v>
          </cell>
          <cell r="T743" t="str">
            <v>0</v>
          </cell>
          <cell r="U743" t="str">
            <v>0</v>
          </cell>
          <cell r="V743">
            <v>0</v>
          </cell>
          <cell r="W743">
            <v>0</v>
          </cell>
        </row>
        <row r="744">
          <cell r="B744" t="str">
            <v>CameroonFX/MM</v>
          </cell>
          <cell r="C744" t="str">
            <v>FX/MM</v>
          </cell>
          <cell r="D744" t="str">
            <v>Cameroon</v>
          </cell>
          <cell r="E744" t="str">
            <v>Card Operations</v>
          </cell>
          <cell r="F744" t="str">
            <v>Customer - Wholesale</v>
          </cell>
          <cell r="G744" t="str">
            <v>ALM</v>
          </cell>
          <cell r="H744" t="str">
            <v>0</v>
          </cell>
          <cell r="I744" t="str">
            <v>0</v>
          </cell>
          <cell r="J744" t="str">
            <v>0</v>
          </cell>
          <cell r="K744" t="str">
            <v>0</v>
          </cell>
          <cell r="L744" t="str">
            <v>0</v>
          </cell>
          <cell r="M744" t="str">
            <v>0</v>
          </cell>
          <cell r="N744" t="str">
            <v>0</v>
          </cell>
          <cell r="O744" t="str">
            <v>0</v>
          </cell>
          <cell r="P744" t="str">
            <v>0</v>
          </cell>
          <cell r="Q744" t="str">
            <v>0</v>
          </cell>
          <cell r="R744" t="str">
            <v>0</v>
          </cell>
          <cell r="S744" t="str">
            <v>0</v>
          </cell>
          <cell r="T744" t="str">
            <v>0</v>
          </cell>
          <cell r="U744" t="str">
            <v>0</v>
          </cell>
          <cell r="V744">
            <v>0</v>
          </cell>
          <cell r="W744">
            <v>0</v>
          </cell>
        </row>
        <row r="745">
          <cell r="B745" t="str">
            <v>CameroonSEF</v>
          </cell>
          <cell r="C745" t="str">
            <v>SEF</v>
          </cell>
          <cell r="D745" t="str">
            <v>Cameroon</v>
          </cell>
          <cell r="E745" t="str">
            <v>Card Operations</v>
          </cell>
          <cell r="F745" t="str">
            <v>Customer - Wholesale</v>
          </cell>
          <cell r="G745" t="str">
            <v>Structured Trade</v>
          </cell>
          <cell r="H745" t="str">
            <v>0</v>
          </cell>
          <cell r="I745" t="str">
            <v>0</v>
          </cell>
          <cell r="J745" t="str">
            <v>0</v>
          </cell>
          <cell r="K745" t="str">
            <v>0</v>
          </cell>
          <cell r="L745" t="str">
            <v>0</v>
          </cell>
          <cell r="M745" t="str">
            <v>0</v>
          </cell>
          <cell r="N745" t="str">
            <v>0</v>
          </cell>
          <cell r="O745" t="str">
            <v>0</v>
          </cell>
          <cell r="P745" t="str">
            <v>0</v>
          </cell>
          <cell r="Q745" t="str">
            <v>0</v>
          </cell>
          <cell r="R745" t="str">
            <v>0</v>
          </cell>
          <cell r="S745" t="str">
            <v>0</v>
          </cell>
          <cell r="T745" t="str">
            <v>0</v>
          </cell>
          <cell r="U745" t="str">
            <v>0</v>
          </cell>
          <cell r="V745">
            <v>0</v>
          </cell>
          <cell r="W745">
            <v>0</v>
          </cell>
        </row>
        <row r="746">
          <cell r="B746" t="str">
            <v>CameroonSME</v>
          </cell>
          <cell r="C746" t="str">
            <v>SME</v>
          </cell>
          <cell r="D746" t="str">
            <v>Cameroon</v>
          </cell>
          <cell r="E746" t="str">
            <v>Card Operations</v>
          </cell>
          <cell r="F746" t="str">
            <v>SME</v>
          </cell>
          <cell r="G746" t="str">
            <v>Product</v>
          </cell>
          <cell r="H746" t="str">
            <v>0</v>
          </cell>
          <cell r="I746">
            <v>7.2087860684602392E-3</v>
          </cell>
          <cell r="J746">
            <v>3.6676868417349275E-2</v>
          </cell>
          <cell r="K746">
            <v>6.6584419245896462E-2</v>
          </cell>
          <cell r="L746">
            <v>9.6066859345162847E-2</v>
          </cell>
          <cell r="M746">
            <v>0.12502347905272226</v>
          </cell>
          <cell r="N746">
            <v>0.15271808828280259</v>
          </cell>
          <cell r="O746">
            <v>0.18027122572402474</v>
          </cell>
          <cell r="P746">
            <v>0.20799307539488265</v>
          </cell>
          <cell r="Q746">
            <v>0.20721153873903408</v>
          </cell>
          <cell r="R746">
            <v>0.20622864111793157</v>
          </cell>
          <cell r="S746">
            <v>0.28989689340169544</v>
          </cell>
          <cell r="T746">
            <v>0.32082507188243975</v>
          </cell>
          <cell r="U746" t="str">
            <v>0</v>
          </cell>
          <cell r="V746">
            <v>0.34006767191362364</v>
          </cell>
          <cell r="W746">
            <v>0.34006767191362364</v>
          </cell>
        </row>
        <row r="747">
          <cell r="B747" t="str">
            <v>CameroonTotal</v>
          </cell>
          <cell r="C747" t="str">
            <v>Total</v>
          </cell>
          <cell r="D747" t="str">
            <v>Cameroon</v>
          </cell>
          <cell r="E747" t="str">
            <v>Card Operations</v>
          </cell>
          <cell r="F747" t="str">
            <v>Customer</v>
          </cell>
          <cell r="G747" t="str">
            <v>Product</v>
          </cell>
          <cell r="H747">
            <v>16.060913611336456</v>
          </cell>
          <cell r="I747">
            <v>0.37550752818074651</v>
          </cell>
          <cell r="J747">
            <v>1.9257808499428262</v>
          </cell>
          <cell r="K747">
            <v>3.4886259647433575</v>
          </cell>
          <cell r="L747">
            <v>5.0293975800976991</v>
          </cell>
          <cell r="M747">
            <v>6.5428637815033612</v>
          </cell>
          <cell r="N747">
            <v>7.9903190130492456</v>
          </cell>
          <cell r="O747">
            <v>9.4302101881443043</v>
          </cell>
          <cell r="P747">
            <v>10.888662882866472</v>
          </cell>
          <cell r="Q747">
            <v>10.847748592042215</v>
          </cell>
          <cell r="R747">
            <v>10.796292836487671</v>
          </cell>
          <cell r="S747">
            <v>15.178388498453948</v>
          </cell>
          <cell r="T747">
            <v>16.787465579038063</v>
          </cell>
          <cell r="U747" t="str">
            <v>0</v>
          </cell>
          <cell r="V747">
            <v>17.798106959392381</v>
          </cell>
          <cell r="W747">
            <v>17.798106959392381</v>
          </cell>
        </row>
        <row r="748">
          <cell r="B748" t="str">
            <v>CameroonCCPL</v>
          </cell>
          <cell r="C748" t="str">
            <v>CCPL</v>
          </cell>
          <cell r="D748" t="str">
            <v>Cameroon</v>
          </cell>
          <cell r="E748" t="str">
            <v>Compliance, Audit &amp; OR</v>
          </cell>
          <cell r="F748" t="str">
            <v>Mass Mkt &amp; Priority Banking</v>
          </cell>
          <cell r="G748" t="str">
            <v>Unsecured Lending</v>
          </cell>
          <cell r="H748" t="str">
            <v>0</v>
          </cell>
          <cell r="I748">
            <v>2.3428554722495779E-2</v>
          </cell>
          <cell r="J748">
            <v>4.5447423908454541E-2</v>
          </cell>
          <cell r="K748">
            <v>5.2787647690440434E-2</v>
          </cell>
          <cell r="L748">
            <v>7.2947034274542744E-2</v>
          </cell>
          <cell r="M748">
            <v>9.6095701015166887E-2</v>
          </cell>
          <cell r="N748">
            <v>0.11923758431311124</v>
          </cell>
          <cell r="O748">
            <v>0.13661027223865815</v>
          </cell>
          <cell r="P748">
            <v>0.1570087003677248</v>
          </cell>
          <cell r="Q748">
            <v>0.20240161444147062</v>
          </cell>
          <cell r="R748">
            <v>0.20948387500744395</v>
          </cell>
          <cell r="S748">
            <v>0.27181402743113664</v>
          </cell>
          <cell r="T748">
            <v>0.29562144839728643</v>
          </cell>
          <cell r="U748" t="str">
            <v>0</v>
          </cell>
          <cell r="V748">
            <v>0.25544709744336569</v>
          </cell>
          <cell r="W748">
            <v>0.25544709744336569</v>
          </cell>
        </row>
        <row r="749">
          <cell r="B749" t="str">
            <v>CameroonM &amp; AL</v>
          </cell>
          <cell r="C749" t="str">
            <v>M &amp; AL</v>
          </cell>
          <cell r="D749" t="str">
            <v>Cameroon</v>
          </cell>
          <cell r="E749" t="str">
            <v>Compliance, Audit &amp; OR</v>
          </cell>
          <cell r="F749" t="str">
            <v>Mass Mkt &amp; Priority Banking</v>
          </cell>
          <cell r="G749" t="str">
            <v>Secured Lending</v>
          </cell>
          <cell r="H749" t="str">
            <v>0</v>
          </cell>
          <cell r="I749">
            <v>4.805857378973493E-2</v>
          </cell>
          <cell r="J749">
            <v>9.3087486689685403E-2</v>
          </cell>
          <cell r="K749">
            <v>0.10797473391226453</v>
          </cell>
          <cell r="L749">
            <v>0.14908300993813656</v>
          </cell>
          <cell r="M749">
            <v>0.19674851774857879</v>
          </cell>
          <cell r="N749">
            <v>0.24376156398985799</v>
          </cell>
          <cell r="O749">
            <v>0.27943010230634624</v>
          </cell>
          <cell r="P749">
            <v>0.32116293814455887</v>
          </cell>
          <cell r="Q749">
            <v>0.41403828353426309</v>
          </cell>
          <cell r="R749">
            <v>0.42796751429765745</v>
          </cell>
          <cell r="S749">
            <v>0.55581019614770244</v>
          </cell>
          <cell r="T749">
            <v>0.60431846085829899</v>
          </cell>
          <cell r="U749" t="str">
            <v>0</v>
          </cell>
          <cell r="V749">
            <v>0.52219575287917142</v>
          </cell>
          <cell r="W749">
            <v>0.52219575287917142</v>
          </cell>
        </row>
        <row r="750">
          <cell r="B750" t="str">
            <v>CameroonWM</v>
          </cell>
          <cell r="C750" t="str">
            <v>WM</v>
          </cell>
          <cell r="D750" t="str">
            <v>Cameroon</v>
          </cell>
          <cell r="E750" t="str">
            <v>Compliance, Audit &amp; OR</v>
          </cell>
          <cell r="F750" t="str">
            <v>Mass Mkt &amp; Priority Banking</v>
          </cell>
          <cell r="G750" t="str">
            <v>Account Management Services</v>
          </cell>
          <cell r="H750" t="str">
            <v>0</v>
          </cell>
          <cell r="I750">
            <v>4.7946550276808795</v>
          </cell>
          <cell r="J750">
            <v>9.2950823080955018</v>
          </cell>
          <cell r="K750">
            <v>10.779972056466075</v>
          </cell>
          <cell r="L750">
            <v>14.891493125297121</v>
          </cell>
          <cell r="M750">
            <v>19.633648205888285</v>
          </cell>
          <cell r="N750">
            <v>24.354014410922062</v>
          </cell>
          <cell r="O750">
            <v>27.90849562621559</v>
          </cell>
          <cell r="P750">
            <v>32.070537065259842</v>
          </cell>
          <cell r="Q750">
            <v>41.337019147765169</v>
          </cell>
          <cell r="R750">
            <v>42.749149678430385</v>
          </cell>
          <cell r="S750">
            <v>55.511263402302674</v>
          </cell>
          <cell r="T750">
            <v>60.339835419996092</v>
          </cell>
          <cell r="U750" t="str">
            <v>0</v>
          </cell>
          <cell r="V750">
            <v>52.151062958262926</v>
          </cell>
          <cell r="W750">
            <v>52.151062958262926</v>
          </cell>
        </row>
        <row r="751">
          <cell r="B751" t="str">
            <v>CameroonWM</v>
          </cell>
          <cell r="C751" t="str">
            <v>WM</v>
          </cell>
          <cell r="D751" t="str">
            <v>Cameroon</v>
          </cell>
          <cell r="E751" t="str">
            <v>Compliance, Audit &amp; OR</v>
          </cell>
          <cell r="F751" t="str">
            <v>Mass Mkt &amp; Priority Banking</v>
          </cell>
          <cell r="G751" t="str">
            <v>Trade Products</v>
          </cell>
          <cell r="H751" t="str">
            <v>0</v>
          </cell>
          <cell r="I751" t="str">
            <v>0</v>
          </cell>
          <cell r="J751" t="str">
            <v>0</v>
          </cell>
          <cell r="K751" t="str">
            <v>0</v>
          </cell>
          <cell r="L751" t="str">
            <v>0</v>
          </cell>
          <cell r="M751" t="str">
            <v>0</v>
          </cell>
          <cell r="N751" t="str">
            <v>0</v>
          </cell>
          <cell r="O751" t="str">
            <v>0</v>
          </cell>
          <cell r="P751" t="str">
            <v>0</v>
          </cell>
          <cell r="Q751" t="str">
            <v>0</v>
          </cell>
          <cell r="R751" t="str">
            <v>0</v>
          </cell>
          <cell r="S751" t="str">
            <v>0</v>
          </cell>
          <cell r="T751" t="str">
            <v>0</v>
          </cell>
          <cell r="U751" t="str">
            <v>0</v>
          </cell>
          <cell r="V751" t="str">
            <v>0</v>
          </cell>
          <cell r="W751" t="str">
            <v>0</v>
          </cell>
        </row>
        <row r="752">
          <cell r="B752" t="str">
            <v>CameroonWM</v>
          </cell>
          <cell r="C752" t="str">
            <v>WM</v>
          </cell>
          <cell r="D752" t="str">
            <v>Cameroon</v>
          </cell>
          <cell r="E752" t="str">
            <v>Compliance, Audit &amp; OR</v>
          </cell>
          <cell r="F752" t="str">
            <v>Mass Mkt &amp; Priority Banking</v>
          </cell>
          <cell r="G752" t="str">
            <v>Treasury Products</v>
          </cell>
          <cell r="H752" t="str">
            <v>0</v>
          </cell>
          <cell r="I752" t="str">
            <v>0</v>
          </cell>
          <cell r="J752" t="str">
            <v>0</v>
          </cell>
          <cell r="K752" t="str">
            <v>0</v>
          </cell>
          <cell r="L752" t="str">
            <v>0</v>
          </cell>
          <cell r="M752" t="str">
            <v>0</v>
          </cell>
          <cell r="N752" t="str">
            <v>0</v>
          </cell>
          <cell r="O752" t="str">
            <v>0</v>
          </cell>
          <cell r="P752" t="str">
            <v>0</v>
          </cell>
          <cell r="Q752" t="str">
            <v>0</v>
          </cell>
          <cell r="R752" t="str">
            <v>0</v>
          </cell>
          <cell r="S752" t="str">
            <v>0</v>
          </cell>
          <cell r="T752" t="str">
            <v>0</v>
          </cell>
          <cell r="U752" t="str">
            <v>0</v>
          </cell>
          <cell r="V752">
            <v>0</v>
          </cell>
          <cell r="W752">
            <v>0</v>
          </cell>
        </row>
        <row r="753">
          <cell r="B753" t="str">
            <v>CameroonWM</v>
          </cell>
          <cell r="C753" t="str">
            <v>WM</v>
          </cell>
          <cell r="D753" t="str">
            <v>Cameroon</v>
          </cell>
          <cell r="E753" t="str">
            <v>Compliance, Audit &amp; OR</v>
          </cell>
          <cell r="F753" t="str">
            <v>Mass Mkt &amp; Priority Banking</v>
          </cell>
          <cell r="G753" t="str">
            <v>Investment Services</v>
          </cell>
          <cell r="H753" t="str">
            <v>0</v>
          </cell>
          <cell r="I753" t="str">
            <v>0</v>
          </cell>
          <cell r="J753" t="str">
            <v>0</v>
          </cell>
          <cell r="K753" t="str">
            <v>0</v>
          </cell>
          <cell r="L753" t="str">
            <v>0</v>
          </cell>
          <cell r="M753" t="str">
            <v>0</v>
          </cell>
          <cell r="N753" t="str">
            <v>0</v>
          </cell>
          <cell r="O753" t="str">
            <v>0</v>
          </cell>
          <cell r="P753" t="str">
            <v>0</v>
          </cell>
          <cell r="Q753" t="str">
            <v>0</v>
          </cell>
          <cell r="R753" t="str">
            <v>0</v>
          </cell>
          <cell r="S753" t="str">
            <v>0</v>
          </cell>
          <cell r="T753" t="str">
            <v>0</v>
          </cell>
          <cell r="U753" t="str">
            <v>0</v>
          </cell>
          <cell r="V753" t="str">
            <v>0</v>
          </cell>
          <cell r="W753" t="str">
            <v>0</v>
          </cell>
        </row>
        <row r="754">
          <cell r="B754" t="str">
            <v>CameroonOthCB</v>
          </cell>
          <cell r="C754" t="str">
            <v>OthCB</v>
          </cell>
          <cell r="D754" t="str">
            <v>Cameroon</v>
          </cell>
          <cell r="E754" t="str">
            <v>Compliance, Audit &amp; OR</v>
          </cell>
          <cell r="F754" t="str">
            <v>Mass Mkt &amp; Priority Banking</v>
          </cell>
          <cell r="G754" t="str">
            <v>Other Products</v>
          </cell>
          <cell r="H754" t="str">
            <v>0</v>
          </cell>
          <cell r="I754" t="str">
            <v>0</v>
          </cell>
          <cell r="J754" t="str">
            <v>0</v>
          </cell>
          <cell r="K754" t="str">
            <v>0</v>
          </cell>
          <cell r="L754" t="str">
            <v>0</v>
          </cell>
          <cell r="M754" t="str">
            <v>0</v>
          </cell>
          <cell r="N754" t="str">
            <v>0</v>
          </cell>
          <cell r="O754" t="str">
            <v>0</v>
          </cell>
          <cell r="P754" t="str">
            <v>0</v>
          </cell>
          <cell r="Q754" t="str">
            <v>0</v>
          </cell>
          <cell r="R754" t="str">
            <v>0</v>
          </cell>
          <cell r="S754" t="str">
            <v>0</v>
          </cell>
          <cell r="T754" t="str">
            <v>0</v>
          </cell>
          <cell r="U754" t="str">
            <v>0</v>
          </cell>
          <cell r="V754">
            <v>0</v>
          </cell>
          <cell r="W754">
            <v>0</v>
          </cell>
        </row>
        <row r="755">
          <cell r="B755" t="str">
            <v>CameroonCROps</v>
          </cell>
          <cell r="C755" t="str">
            <v>CROps</v>
          </cell>
          <cell r="D755" t="str">
            <v>Cameroon</v>
          </cell>
          <cell r="E755" t="str">
            <v>Compliance, Audit &amp; OR</v>
          </cell>
          <cell r="F755" t="str">
            <v>Customer - Wholesale</v>
          </cell>
          <cell r="G755" t="str">
            <v>Corporate and Inst Lending</v>
          </cell>
          <cell r="H755" t="str">
            <v>0</v>
          </cell>
          <cell r="I755">
            <v>4.1851971910470178</v>
          </cell>
          <cell r="J755">
            <v>8.1135038663077044</v>
          </cell>
          <cell r="K755">
            <v>9.409726979571019</v>
          </cell>
          <cell r="L755">
            <v>12.998555689188496</v>
          </cell>
          <cell r="M755">
            <v>17.137953576031418</v>
          </cell>
          <cell r="N755">
            <v>21.258409851599545</v>
          </cell>
          <cell r="O755">
            <v>24.361064618440395</v>
          </cell>
          <cell r="P755">
            <v>27.993967262832957</v>
          </cell>
          <cell r="Q755">
            <v>36.082638048403446</v>
          </cell>
          <cell r="R755">
            <v>37.315344928739862</v>
          </cell>
          <cell r="S755">
            <v>48.45520414677037</v>
          </cell>
          <cell r="T755">
            <v>52.669937482056973</v>
          </cell>
          <cell r="U755" t="str">
            <v>0</v>
          </cell>
          <cell r="V755">
            <v>45.522093089753852</v>
          </cell>
          <cell r="W755">
            <v>45.522093089753852</v>
          </cell>
        </row>
        <row r="756">
          <cell r="B756" t="str">
            <v>CameroonCash</v>
          </cell>
          <cell r="C756" t="str">
            <v>Cash</v>
          </cell>
          <cell r="D756" t="str">
            <v>Cameroon</v>
          </cell>
          <cell r="E756" t="str">
            <v>Compliance, Audit &amp; OR</v>
          </cell>
          <cell r="F756" t="str">
            <v>Customer - Wholesale</v>
          </cell>
          <cell r="G756" t="str">
            <v>Cash Management and Payments</v>
          </cell>
          <cell r="H756" t="str">
            <v>0</v>
          </cell>
          <cell r="I756">
            <v>6.6327141697745855</v>
          </cell>
          <cell r="J756">
            <v>12.858307411583876</v>
          </cell>
          <cell r="K756">
            <v>14.91256603264063</v>
          </cell>
          <cell r="L756">
            <v>20.600153486367923</v>
          </cell>
          <cell r="M756">
            <v>27.160284769340862</v>
          </cell>
          <cell r="N756">
            <v>33.690397324935901</v>
          </cell>
          <cell r="O756">
            <v>38.60749472717233</v>
          </cell>
          <cell r="P756">
            <v>44.364930696598023</v>
          </cell>
          <cell r="Q756">
            <v>57.183882560768808</v>
          </cell>
          <cell r="R756">
            <v>59.137480448552317</v>
          </cell>
          <cell r="S756">
            <v>76.791965700235309</v>
          </cell>
          <cell r="T756">
            <v>83.471488847813276</v>
          </cell>
          <cell r="U756" t="str">
            <v>0</v>
          </cell>
          <cell r="V756">
            <v>72.14356172275663</v>
          </cell>
          <cell r="W756">
            <v>72.14356172275663</v>
          </cell>
        </row>
        <row r="757">
          <cell r="B757" t="str">
            <v>CameroonTrade</v>
          </cell>
          <cell r="C757" t="str">
            <v>Trade</v>
          </cell>
          <cell r="D757" t="str">
            <v>Cameroon</v>
          </cell>
          <cell r="E757" t="str">
            <v>Compliance, Audit &amp; OR</v>
          </cell>
          <cell r="F757" t="str">
            <v>Customer - Wholesale</v>
          </cell>
          <cell r="G757" t="str">
            <v>Trade Finance</v>
          </cell>
          <cell r="H757" t="str">
            <v>0</v>
          </cell>
          <cell r="I757" t="str">
            <v>0</v>
          </cell>
          <cell r="J757" t="str">
            <v>0</v>
          </cell>
          <cell r="K757" t="str">
            <v>0</v>
          </cell>
          <cell r="L757" t="str">
            <v>0</v>
          </cell>
          <cell r="M757" t="str">
            <v>0</v>
          </cell>
          <cell r="N757" t="str">
            <v>0</v>
          </cell>
          <cell r="O757" t="str">
            <v>0</v>
          </cell>
          <cell r="P757" t="str">
            <v>0</v>
          </cell>
          <cell r="Q757" t="str">
            <v>0</v>
          </cell>
          <cell r="R757" t="str">
            <v>0</v>
          </cell>
          <cell r="S757" t="str">
            <v>0</v>
          </cell>
          <cell r="T757" t="str">
            <v>0</v>
          </cell>
          <cell r="U757" t="str">
            <v>0</v>
          </cell>
          <cell r="V757">
            <v>0</v>
          </cell>
          <cell r="W757">
            <v>0</v>
          </cell>
        </row>
        <row r="758">
          <cell r="B758" t="str">
            <v>CameroonTrade</v>
          </cell>
          <cell r="C758" t="str">
            <v>Trade</v>
          </cell>
          <cell r="D758" t="str">
            <v>Cameroon</v>
          </cell>
          <cell r="E758" t="str">
            <v>Compliance, Audit &amp; OR</v>
          </cell>
          <cell r="F758" t="str">
            <v>Customer - Wholesale</v>
          </cell>
          <cell r="G758" t="str">
            <v>Trade Contingents</v>
          </cell>
          <cell r="H758" t="str">
            <v>0</v>
          </cell>
          <cell r="I758" t="str">
            <v>0</v>
          </cell>
          <cell r="J758" t="str">
            <v>0</v>
          </cell>
          <cell r="K758" t="str">
            <v>0</v>
          </cell>
          <cell r="L758" t="str">
            <v>0</v>
          </cell>
          <cell r="M758" t="str">
            <v>0</v>
          </cell>
          <cell r="N758" t="str">
            <v>0</v>
          </cell>
          <cell r="O758" t="str">
            <v>0</v>
          </cell>
          <cell r="P758" t="str">
            <v>0</v>
          </cell>
          <cell r="Q758" t="str">
            <v>0</v>
          </cell>
          <cell r="R758" t="str">
            <v>0</v>
          </cell>
          <cell r="S758" t="str">
            <v>0</v>
          </cell>
          <cell r="T758" t="str">
            <v>0</v>
          </cell>
          <cell r="U758" t="str">
            <v>0</v>
          </cell>
          <cell r="V758">
            <v>0</v>
          </cell>
          <cell r="W758">
            <v>0</v>
          </cell>
        </row>
        <row r="759">
          <cell r="B759" t="str">
            <v>CameroonTrade</v>
          </cell>
          <cell r="C759" t="str">
            <v>Trade</v>
          </cell>
          <cell r="D759" t="str">
            <v>Cameroon</v>
          </cell>
          <cell r="E759" t="str">
            <v>Compliance, Audit &amp; OR</v>
          </cell>
          <cell r="F759" t="str">
            <v>Customer - Wholesale</v>
          </cell>
          <cell r="G759" t="str">
            <v>Trade Transactional</v>
          </cell>
          <cell r="H759" t="str">
            <v>0</v>
          </cell>
          <cell r="I759" t="str">
            <v>0</v>
          </cell>
          <cell r="J759" t="str">
            <v>0</v>
          </cell>
          <cell r="K759" t="str">
            <v>0</v>
          </cell>
          <cell r="L759" t="str">
            <v>0</v>
          </cell>
          <cell r="M759" t="str">
            <v>0</v>
          </cell>
          <cell r="N759" t="str">
            <v>0</v>
          </cell>
          <cell r="O759" t="str">
            <v>0</v>
          </cell>
          <cell r="P759" t="str">
            <v>0</v>
          </cell>
          <cell r="Q759" t="str">
            <v>0</v>
          </cell>
          <cell r="R759" t="str">
            <v>0</v>
          </cell>
          <cell r="S759" t="str">
            <v>0</v>
          </cell>
          <cell r="T759" t="str">
            <v>0</v>
          </cell>
          <cell r="U759" t="str">
            <v>0</v>
          </cell>
          <cell r="V759">
            <v>0</v>
          </cell>
          <cell r="W759">
            <v>0</v>
          </cell>
        </row>
        <row r="760">
          <cell r="B760" t="str">
            <v>CameroonTrade</v>
          </cell>
          <cell r="C760" t="str">
            <v>Trade</v>
          </cell>
          <cell r="D760" t="str">
            <v>Cameroon</v>
          </cell>
          <cell r="E760" t="str">
            <v>Compliance, Audit &amp; OR</v>
          </cell>
          <cell r="F760" t="str">
            <v>Customer - Wholesale</v>
          </cell>
          <cell r="G760" t="str">
            <v>Trade Other</v>
          </cell>
          <cell r="H760" t="str">
            <v>0</v>
          </cell>
          <cell r="I760" t="str">
            <v>0</v>
          </cell>
          <cell r="J760" t="str">
            <v>0</v>
          </cell>
          <cell r="K760" t="str">
            <v>0</v>
          </cell>
          <cell r="L760" t="str">
            <v>0</v>
          </cell>
          <cell r="M760" t="str">
            <v>0</v>
          </cell>
          <cell r="N760" t="str">
            <v>0</v>
          </cell>
          <cell r="O760" t="str">
            <v>0</v>
          </cell>
          <cell r="P760" t="str">
            <v>0</v>
          </cell>
          <cell r="Q760" t="str">
            <v>0</v>
          </cell>
          <cell r="R760" t="str">
            <v>0</v>
          </cell>
          <cell r="S760" t="str">
            <v>0</v>
          </cell>
          <cell r="T760" t="str">
            <v>0</v>
          </cell>
          <cell r="U760" t="str">
            <v>0</v>
          </cell>
          <cell r="V760">
            <v>0</v>
          </cell>
          <cell r="W760">
            <v>0</v>
          </cell>
        </row>
        <row r="761">
          <cell r="B761" t="str">
            <v>CameroonFX/MM</v>
          </cell>
          <cell r="C761" t="str">
            <v>FX/MM</v>
          </cell>
          <cell r="D761" t="str">
            <v>Cameroon</v>
          </cell>
          <cell r="E761" t="str">
            <v>Compliance, Audit &amp; OR</v>
          </cell>
          <cell r="F761" t="str">
            <v>Customer - Wholesale</v>
          </cell>
          <cell r="G761" t="str">
            <v>FX Sales</v>
          </cell>
          <cell r="H761" t="str">
            <v>0</v>
          </cell>
          <cell r="I761" t="str">
            <v>0</v>
          </cell>
          <cell r="J761" t="str">
            <v>0</v>
          </cell>
          <cell r="K761" t="str">
            <v>0</v>
          </cell>
          <cell r="L761" t="str">
            <v>0</v>
          </cell>
          <cell r="M761" t="str">
            <v>0</v>
          </cell>
          <cell r="N761" t="str">
            <v>0</v>
          </cell>
          <cell r="O761" t="str">
            <v>0</v>
          </cell>
          <cell r="P761" t="str">
            <v>0</v>
          </cell>
          <cell r="Q761" t="str">
            <v>0</v>
          </cell>
          <cell r="R761" t="str">
            <v>0</v>
          </cell>
          <cell r="S761" t="str">
            <v>0</v>
          </cell>
          <cell r="T761" t="str">
            <v>0</v>
          </cell>
          <cell r="U761" t="str">
            <v>0</v>
          </cell>
          <cell r="V761">
            <v>0</v>
          </cell>
          <cell r="W761">
            <v>0</v>
          </cell>
        </row>
        <row r="762">
          <cell r="B762" t="str">
            <v>CameroonFX/MM</v>
          </cell>
          <cell r="C762" t="str">
            <v>FX/MM</v>
          </cell>
          <cell r="D762" t="str">
            <v>Cameroon</v>
          </cell>
          <cell r="E762" t="str">
            <v>Compliance, Audit &amp; OR</v>
          </cell>
          <cell r="F762" t="str">
            <v>Customer - Wholesale</v>
          </cell>
          <cell r="G762" t="str">
            <v>FX Trading</v>
          </cell>
          <cell r="H762" t="str">
            <v>0</v>
          </cell>
          <cell r="I762" t="str">
            <v>0</v>
          </cell>
          <cell r="J762" t="str">
            <v>0</v>
          </cell>
          <cell r="K762" t="str">
            <v>0</v>
          </cell>
          <cell r="L762" t="str">
            <v>0</v>
          </cell>
          <cell r="M762" t="str">
            <v>0</v>
          </cell>
          <cell r="N762" t="str">
            <v>0</v>
          </cell>
          <cell r="O762" t="str">
            <v>0</v>
          </cell>
          <cell r="P762" t="str">
            <v>0</v>
          </cell>
          <cell r="Q762" t="str">
            <v>0</v>
          </cell>
          <cell r="R762" t="str">
            <v>0</v>
          </cell>
          <cell r="S762" t="str">
            <v>0</v>
          </cell>
          <cell r="T762" t="str">
            <v>0</v>
          </cell>
          <cell r="U762" t="str">
            <v>0</v>
          </cell>
          <cell r="V762">
            <v>0</v>
          </cell>
          <cell r="W762">
            <v>0</v>
          </cell>
        </row>
        <row r="763">
          <cell r="B763" t="str">
            <v>CameroonFI</v>
          </cell>
          <cell r="C763" t="str">
            <v>FI</v>
          </cell>
          <cell r="D763" t="str">
            <v>Cameroon</v>
          </cell>
          <cell r="E763" t="str">
            <v>Compliance, Audit &amp; OR</v>
          </cell>
          <cell r="F763" t="str">
            <v>Customer - Wholesale</v>
          </cell>
          <cell r="G763" t="str">
            <v>Fixed Income</v>
          </cell>
          <cell r="H763" t="str">
            <v>0</v>
          </cell>
          <cell r="I763" t="str">
            <v>0</v>
          </cell>
          <cell r="J763" t="str">
            <v>0</v>
          </cell>
          <cell r="K763" t="str">
            <v>0</v>
          </cell>
          <cell r="L763" t="str">
            <v>0</v>
          </cell>
          <cell r="M763" t="str">
            <v>0</v>
          </cell>
          <cell r="N763" t="str">
            <v>0</v>
          </cell>
          <cell r="O763" t="str">
            <v>0</v>
          </cell>
          <cell r="P763" t="str">
            <v>0</v>
          </cell>
          <cell r="Q763" t="str">
            <v>0</v>
          </cell>
          <cell r="R763" t="str">
            <v>0</v>
          </cell>
          <cell r="S763" t="str">
            <v>0</v>
          </cell>
          <cell r="T763" t="str">
            <v>0</v>
          </cell>
          <cell r="U763" t="str">
            <v>0</v>
          </cell>
          <cell r="V763">
            <v>0</v>
          </cell>
          <cell r="W763">
            <v>0</v>
          </cell>
        </row>
        <row r="764">
          <cell r="B764" t="str">
            <v>CameroonFX/MM</v>
          </cell>
          <cell r="C764" t="str">
            <v>FX/MM</v>
          </cell>
          <cell r="D764" t="str">
            <v>Cameroon</v>
          </cell>
          <cell r="E764" t="str">
            <v>Compliance, Audit &amp; OR</v>
          </cell>
          <cell r="F764" t="str">
            <v>Customer - Wholesale</v>
          </cell>
          <cell r="G764" t="str">
            <v>ALM</v>
          </cell>
          <cell r="H764" t="str">
            <v>0</v>
          </cell>
          <cell r="I764" t="str">
            <v>0</v>
          </cell>
          <cell r="J764" t="str">
            <v>0</v>
          </cell>
          <cell r="K764" t="str">
            <v>0</v>
          </cell>
          <cell r="L764" t="str">
            <v>0</v>
          </cell>
          <cell r="M764" t="str">
            <v>0</v>
          </cell>
          <cell r="N764" t="str">
            <v>0</v>
          </cell>
          <cell r="O764" t="str">
            <v>0</v>
          </cell>
          <cell r="P764" t="str">
            <v>0</v>
          </cell>
          <cell r="Q764" t="str">
            <v>0</v>
          </cell>
          <cell r="R764" t="str">
            <v>0</v>
          </cell>
          <cell r="S764" t="str">
            <v>0</v>
          </cell>
          <cell r="T764" t="str">
            <v>0</v>
          </cell>
          <cell r="U764" t="str">
            <v>0</v>
          </cell>
          <cell r="V764">
            <v>0</v>
          </cell>
          <cell r="W764">
            <v>0</v>
          </cell>
        </row>
        <row r="765">
          <cell r="B765" t="str">
            <v>CameroonSEF</v>
          </cell>
          <cell r="C765" t="str">
            <v>SEF</v>
          </cell>
          <cell r="D765" t="str">
            <v>Cameroon</v>
          </cell>
          <cell r="E765" t="str">
            <v>Compliance, Audit &amp; OR</v>
          </cell>
          <cell r="F765" t="str">
            <v>Customer - Wholesale</v>
          </cell>
          <cell r="G765" t="str">
            <v>Structured Trade</v>
          </cell>
          <cell r="H765" t="str">
            <v>0</v>
          </cell>
          <cell r="I765" t="str">
            <v>0</v>
          </cell>
          <cell r="J765" t="str">
            <v>0</v>
          </cell>
          <cell r="K765" t="str">
            <v>0</v>
          </cell>
          <cell r="L765" t="str">
            <v>0</v>
          </cell>
          <cell r="M765" t="str">
            <v>0</v>
          </cell>
          <cell r="N765" t="str">
            <v>0</v>
          </cell>
          <cell r="O765" t="str">
            <v>0</v>
          </cell>
          <cell r="P765" t="str">
            <v>0</v>
          </cell>
          <cell r="Q765" t="str">
            <v>0</v>
          </cell>
          <cell r="R765" t="str">
            <v>0</v>
          </cell>
          <cell r="S765" t="str">
            <v>0</v>
          </cell>
          <cell r="T765" t="str">
            <v>0</v>
          </cell>
          <cell r="U765" t="str">
            <v>0</v>
          </cell>
          <cell r="V765">
            <v>0</v>
          </cell>
          <cell r="W765">
            <v>0</v>
          </cell>
        </row>
        <row r="766">
          <cell r="B766" t="str">
            <v>CameroonSME</v>
          </cell>
          <cell r="C766" t="str">
            <v>SME</v>
          </cell>
          <cell r="D766" t="str">
            <v>Cameroon</v>
          </cell>
          <cell r="E766" t="str">
            <v>Compliance, Audit &amp; OR</v>
          </cell>
          <cell r="F766" t="str">
            <v>SME</v>
          </cell>
          <cell r="G766" t="str">
            <v>Product</v>
          </cell>
          <cell r="H766" t="str">
            <v>0</v>
          </cell>
          <cell r="I766">
            <v>1.6727904735520545</v>
          </cell>
          <cell r="J766">
            <v>3.2428400303814207</v>
          </cell>
          <cell r="K766">
            <v>3.7609837555839443</v>
          </cell>
          <cell r="L766">
            <v>5.1954499488557211</v>
          </cell>
          <cell r="M766">
            <v>6.8498201096462994</v>
          </cell>
          <cell r="N766">
            <v>8.4967731204185366</v>
          </cell>
          <cell r="O766">
            <v>9.7368853206840438</v>
          </cell>
          <cell r="P766">
            <v>11.188981664729981</v>
          </cell>
          <cell r="Q766">
            <v>14.421920325157853</v>
          </cell>
          <cell r="R766">
            <v>14.914580641129254</v>
          </cell>
          <cell r="S766">
            <v>19.36721168679972</v>
          </cell>
          <cell r="T766">
            <v>21.051657464952527</v>
          </cell>
          <cell r="U766" t="str">
            <v>0</v>
          </cell>
          <cell r="V766">
            <v>18.194793466227651</v>
          </cell>
          <cell r="W766">
            <v>18.194793466227651</v>
          </cell>
        </row>
        <row r="767">
          <cell r="B767" t="str">
            <v>CameroonTotal</v>
          </cell>
          <cell r="C767" t="str">
            <v>Total</v>
          </cell>
          <cell r="D767" t="str">
            <v>Cameroon</v>
          </cell>
          <cell r="E767" t="str">
            <v>Compliance, Audit &amp; OR</v>
          </cell>
          <cell r="F767" t="str">
            <v>Customer</v>
          </cell>
          <cell r="G767" t="str">
            <v>Product</v>
          </cell>
          <cell r="H767" t="str">
            <v>0</v>
          </cell>
          <cell r="I767">
            <v>17.35684399056677</v>
          </cell>
          <cell r="J767">
            <v>33.648268526966646</v>
          </cell>
          <cell r="K767">
            <v>39.024011205864376</v>
          </cell>
          <cell r="L767">
            <v>53.907682293921937</v>
          </cell>
          <cell r="M767">
            <v>71.07455087967061</v>
          </cell>
          <cell r="N767">
            <v>88.162593856179029</v>
          </cell>
          <cell r="O767">
            <v>101.02998066705737</v>
          </cell>
          <cell r="P767">
            <v>116.09658832793309</v>
          </cell>
          <cell r="Q767">
            <v>149.641899980071</v>
          </cell>
          <cell r="R767">
            <v>154.75400708615692</v>
          </cell>
          <cell r="S767">
            <v>200.9532691596869</v>
          </cell>
          <cell r="T767">
            <v>218.43285912407444</v>
          </cell>
          <cell r="U767" t="str">
            <v>0</v>
          </cell>
          <cell r="V767">
            <v>188.7891540873236</v>
          </cell>
          <cell r="W767">
            <v>188.7891540873236</v>
          </cell>
        </row>
        <row r="768">
          <cell r="B768" t="str">
            <v>CameroonCCPL</v>
          </cell>
          <cell r="C768" t="str">
            <v>CCPL</v>
          </cell>
          <cell r="D768" t="str">
            <v>Cameroon</v>
          </cell>
          <cell r="E768" t="str">
            <v>Central Cash</v>
          </cell>
          <cell r="F768" t="str">
            <v>Mass Mkt &amp; Priority Banking</v>
          </cell>
          <cell r="G768" t="str">
            <v>Unsecured Lending</v>
          </cell>
          <cell r="H768" t="str">
            <v>0</v>
          </cell>
          <cell r="I768" t="str">
            <v>0</v>
          </cell>
          <cell r="J768" t="str">
            <v>0</v>
          </cell>
          <cell r="K768" t="str">
            <v>0</v>
          </cell>
          <cell r="L768" t="str">
            <v>0</v>
          </cell>
          <cell r="M768" t="str">
            <v>0</v>
          </cell>
          <cell r="N768" t="str">
            <v>0</v>
          </cell>
          <cell r="O768" t="str">
            <v>0</v>
          </cell>
          <cell r="P768" t="str">
            <v>0</v>
          </cell>
          <cell r="Q768" t="str">
            <v>0</v>
          </cell>
          <cell r="R768" t="str">
            <v>0</v>
          </cell>
          <cell r="S768" t="str">
            <v>0</v>
          </cell>
          <cell r="T768" t="str">
            <v>0</v>
          </cell>
          <cell r="U768" t="str">
            <v>0</v>
          </cell>
          <cell r="V768" t="str">
            <v>0</v>
          </cell>
          <cell r="W768" t="str">
            <v>0</v>
          </cell>
        </row>
        <row r="769">
          <cell r="B769" t="str">
            <v>CameroonM &amp; AL</v>
          </cell>
          <cell r="C769" t="str">
            <v>M &amp; AL</v>
          </cell>
          <cell r="D769" t="str">
            <v>Cameroon</v>
          </cell>
          <cell r="E769" t="str">
            <v>Central Cash</v>
          </cell>
          <cell r="F769" t="str">
            <v>Mass Mkt &amp; Priority Banking</v>
          </cell>
          <cell r="G769" t="str">
            <v>Secured Lending</v>
          </cell>
          <cell r="H769" t="str">
            <v>0</v>
          </cell>
          <cell r="I769" t="str">
            <v>0</v>
          </cell>
          <cell r="J769" t="str">
            <v>0</v>
          </cell>
          <cell r="K769" t="str">
            <v>0</v>
          </cell>
          <cell r="L769" t="str">
            <v>0</v>
          </cell>
          <cell r="M769" t="str">
            <v>0</v>
          </cell>
          <cell r="N769" t="str">
            <v>0</v>
          </cell>
          <cell r="O769" t="str">
            <v>0</v>
          </cell>
          <cell r="P769" t="str">
            <v>0</v>
          </cell>
          <cell r="Q769" t="str">
            <v>0</v>
          </cell>
          <cell r="R769" t="str">
            <v>0</v>
          </cell>
          <cell r="S769" t="str">
            <v>0</v>
          </cell>
          <cell r="T769" t="str">
            <v>0</v>
          </cell>
          <cell r="U769" t="str">
            <v>0</v>
          </cell>
          <cell r="V769" t="str">
            <v>0</v>
          </cell>
          <cell r="W769" t="str">
            <v>0</v>
          </cell>
        </row>
        <row r="770">
          <cell r="B770" t="str">
            <v>CameroonWM</v>
          </cell>
          <cell r="C770" t="str">
            <v>WM</v>
          </cell>
          <cell r="D770" t="str">
            <v>Cameroon</v>
          </cell>
          <cell r="E770" t="str">
            <v>Central Cash</v>
          </cell>
          <cell r="F770" t="str">
            <v>Mass Mkt &amp; Priority Banking</v>
          </cell>
          <cell r="G770" t="str">
            <v>Account Management Services</v>
          </cell>
          <cell r="H770" t="str">
            <v>0</v>
          </cell>
          <cell r="I770" t="str">
            <v>0</v>
          </cell>
          <cell r="J770" t="str">
            <v>0</v>
          </cell>
          <cell r="K770" t="str">
            <v>0</v>
          </cell>
          <cell r="L770" t="str">
            <v>0</v>
          </cell>
          <cell r="M770" t="str">
            <v>0</v>
          </cell>
          <cell r="N770" t="str">
            <v>0</v>
          </cell>
          <cell r="O770" t="str">
            <v>0</v>
          </cell>
          <cell r="P770" t="str">
            <v>0</v>
          </cell>
          <cell r="Q770" t="str">
            <v>0</v>
          </cell>
          <cell r="R770" t="str">
            <v>0</v>
          </cell>
          <cell r="S770" t="str">
            <v>0</v>
          </cell>
          <cell r="T770" t="str">
            <v>0</v>
          </cell>
          <cell r="U770" t="str">
            <v>0</v>
          </cell>
          <cell r="V770" t="str">
            <v>0</v>
          </cell>
          <cell r="W770" t="str">
            <v>0</v>
          </cell>
        </row>
        <row r="771">
          <cell r="B771" t="str">
            <v>CameroonWM</v>
          </cell>
          <cell r="C771" t="str">
            <v>WM</v>
          </cell>
          <cell r="D771" t="str">
            <v>Cameroon</v>
          </cell>
          <cell r="E771" t="str">
            <v>Central Cash</v>
          </cell>
          <cell r="F771" t="str">
            <v>Mass Mkt &amp; Priority Banking</v>
          </cell>
          <cell r="G771" t="str">
            <v>Trade Products</v>
          </cell>
          <cell r="H771" t="str">
            <v>0</v>
          </cell>
          <cell r="I771" t="str">
            <v>0</v>
          </cell>
          <cell r="J771" t="str">
            <v>0</v>
          </cell>
          <cell r="K771" t="str">
            <v>0</v>
          </cell>
          <cell r="L771" t="str">
            <v>0</v>
          </cell>
          <cell r="M771" t="str">
            <v>0</v>
          </cell>
          <cell r="N771" t="str">
            <v>0</v>
          </cell>
          <cell r="O771" t="str">
            <v>0</v>
          </cell>
          <cell r="P771" t="str">
            <v>0</v>
          </cell>
          <cell r="Q771" t="str">
            <v>0</v>
          </cell>
          <cell r="R771" t="str">
            <v>0</v>
          </cell>
          <cell r="S771" t="str">
            <v>0</v>
          </cell>
          <cell r="T771" t="str">
            <v>0</v>
          </cell>
          <cell r="U771" t="str">
            <v>0</v>
          </cell>
          <cell r="V771" t="str">
            <v>0</v>
          </cell>
          <cell r="W771" t="str">
            <v>0</v>
          </cell>
        </row>
        <row r="772">
          <cell r="B772" t="str">
            <v>CameroonWM</v>
          </cell>
          <cell r="C772" t="str">
            <v>WM</v>
          </cell>
          <cell r="D772" t="str">
            <v>Cameroon</v>
          </cell>
          <cell r="E772" t="str">
            <v>Central Cash</v>
          </cell>
          <cell r="F772" t="str">
            <v>Mass Mkt &amp; Priority Banking</v>
          </cell>
          <cell r="G772" t="str">
            <v>Treasury Products</v>
          </cell>
          <cell r="H772" t="str">
            <v>0</v>
          </cell>
          <cell r="I772" t="str">
            <v>0</v>
          </cell>
          <cell r="J772" t="str">
            <v>0</v>
          </cell>
          <cell r="K772" t="str">
            <v>0</v>
          </cell>
          <cell r="L772" t="str">
            <v>0</v>
          </cell>
          <cell r="M772" t="str">
            <v>0</v>
          </cell>
          <cell r="N772" t="str">
            <v>0</v>
          </cell>
          <cell r="O772" t="str">
            <v>0</v>
          </cell>
          <cell r="P772" t="str">
            <v>0</v>
          </cell>
          <cell r="Q772" t="str">
            <v>0</v>
          </cell>
          <cell r="R772" t="str">
            <v>0</v>
          </cell>
          <cell r="S772" t="str">
            <v>0</v>
          </cell>
          <cell r="T772" t="str">
            <v>0</v>
          </cell>
          <cell r="U772" t="str">
            <v>0</v>
          </cell>
          <cell r="V772" t="str">
            <v>0</v>
          </cell>
          <cell r="W772" t="str">
            <v>0</v>
          </cell>
        </row>
        <row r="773">
          <cell r="B773" t="str">
            <v>CameroonWM</v>
          </cell>
          <cell r="C773" t="str">
            <v>WM</v>
          </cell>
          <cell r="D773" t="str">
            <v>Cameroon</v>
          </cell>
          <cell r="E773" t="str">
            <v>Central Cash</v>
          </cell>
          <cell r="F773" t="str">
            <v>Mass Mkt &amp; Priority Banking</v>
          </cell>
          <cell r="G773" t="str">
            <v>Investment Services</v>
          </cell>
          <cell r="H773" t="str">
            <v>0</v>
          </cell>
          <cell r="I773" t="str">
            <v>0</v>
          </cell>
          <cell r="J773" t="str">
            <v>0</v>
          </cell>
          <cell r="K773" t="str">
            <v>0</v>
          </cell>
          <cell r="L773" t="str">
            <v>0</v>
          </cell>
          <cell r="M773" t="str">
            <v>0</v>
          </cell>
          <cell r="N773" t="str">
            <v>0</v>
          </cell>
          <cell r="O773" t="str">
            <v>0</v>
          </cell>
          <cell r="P773" t="str">
            <v>0</v>
          </cell>
          <cell r="Q773" t="str">
            <v>0</v>
          </cell>
          <cell r="R773" t="str">
            <v>0</v>
          </cell>
          <cell r="S773" t="str">
            <v>0</v>
          </cell>
          <cell r="T773" t="str">
            <v>0</v>
          </cell>
          <cell r="U773" t="str">
            <v>0</v>
          </cell>
          <cell r="V773" t="str">
            <v>0</v>
          </cell>
          <cell r="W773" t="str">
            <v>0</v>
          </cell>
        </row>
        <row r="774">
          <cell r="B774" t="str">
            <v>CameroonOthCB</v>
          </cell>
          <cell r="C774" t="str">
            <v>OthCB</v>
          </cell>
          <cell r="D774" t="str">
            <v>Cameroon</v>
          </cell>
          <cell r="E774" t="str">
            <v>Central Cash</v>
          </cell>
          <cell r="F774" t="str">
            <v>Mass Mkt &amp; Priority Banking</v>
          </cell>
          <cell r="G774" t="str">
            <v>Other Products</v>
          </cell>
          <cell r="H774" t="str">
            <v>0</v>
          </cell>
          <cell r="I774" t="str">
            <v>0</v>
          </cell>
          <cell r="J774" t="str">
            <v>0</v>
          </cell>
          <cell r="K774" t="str">
            <v>0</v>
          </cell>
          <cell r="L774" t="str">
            <v>0</v>
          </cell>
          <cell r="M774" t="str">
            <v>0</v>
          </cell>
          <cell r="N774" t="str">
            <v>0</v>
          </cell>
          <cell r="O774" t="str">
            <v>0</v>
          </cell>
          <cell r="P774" t="str">
            <v>0</v>
          </cell>
          <cell r="Q774" t="str">
            <v>0</v>
          </cell>
          <cell r="R774" t="str">
            <v>0</v>
          </cell>
          <cell r="S774" t="str">
            <v>0</v>
          </cell>
          <cell r="T774" t="str">
            <v>0</v>
          </cell>
          <cell r="U774" t="str">
            <v>0</v>
          </cell>
          <cell r="V774" t="str">
            <v>0</v>
          </cell>
          <cell r="W774" t="str">
            <v>0</v>
          </cell>
        </row>
        <row r="775">
          <cell r="B775" t="str">
            <v>CameroonCROps</v>
          </cell>
          <cell r="C775" t="str">
            <v>CROps</v>
          </cell>
          <cell r="D775" t="str">
            <v>Cameroon</v>
          </cell>
          <cell r="E775" t="str">
            <v>Central Cash</v>
          </cell>
          <cell r="F775" t="str">
            <v>Customer - Wholesale</v>
          </cell>
          <cell r="G775" t="str">
            <v>Corporate and Inst Lending</v>
          </cell>
          <cell r="H775" t="str">
            <v>0</v>
          </cell>
          <cell r="I775" t="str">
            <v>0</v>
          </cell>
          <cell r="J775" t="str">
            <v>0</v>
          </cell>
          <cell r="K775" t="str">
            <v>0</v>
          </cell>
          <cell r="L775" t="str">
            <v>0</v>
          </cell>
          <cell r="M775" t="str">
            <v>0</v>
          </cell>
          <cell r="N775" t="str">
            <v>0</v>
          </cell>
          <cell r="O775" t="str">
            <v>0</v>
          </cell>
          <cell r="P775" t="str">
            <v>0</v>
          </cell>
          <cell r="Q775" t="str">
            <v>0</v>
          </cell>
          <cell r="R775" t="str">
            <v>0</v>
          </cell>
          <cell r="S775" t="str">
            <v>0</v>
          </cell>
          <cell r="T775" t="str">
            <v>0</v>
          </cell>
          <cell r="U775" t="str">
            <v>0</v>
          </cell>
          <cell r="V775" t="str">
            <v>0</v>
          </cell>
          <cell r="W775" t="str">
            <v>0</v>
          </cell>
        </row>
        <row r="776">
          <cell r="B776" t="str">
            <v>CameroonCash</v>
          </cell>
          <cell r="C776" t="str">
            <v>Cash</v>
          </cell>
          <cell r="D776" t="str">
            <v>Cameroon</v>
          </cell>
          <cell r="E776" t="str">
            <v>Central Cash</v>
          </cell>
          <cell r="F776" t="str">
            <v>Customer - Wholesale</v>
          </cell>
          <cell r="G776" t="str">
            <v>Cash Management and Payments</v>
          </cell>
          <cell r="H776" t="str">
            <v>0</v>
          </cell>
          <cell r="I776" t="str">
            <v>0</v>
          </cell>
          <cell r="J776" t="str">
            <v>0</v>
          </cell>
          <cell r="K776" t="str">
            <v>0</v>
          </cell>
          <cell r="L776" t="str">
            <v>0</v>
          </cell>
          <cell r="M776" t="str">
            <v>0</v>
          </cell>
          <cell r="N776" t="str">
            <v>0</v>
          </cell>
          <cell r="O776" t="str">
            <v>0</v>
          </cell>
          <cell r="P776" t="str">
            <v>0</v>
          </cell>
          <cell r="Q776" t="str">
            <v>0</v>
          </cell>
          <cell r="R776" t="str">
            <v>0</v>
          </cell>
          <cell r="S776" t="str">
            <v>0</v>
          </cell>
          <cell r="T776" t="str">
            <v>0</v>
          </cell>
          <cell r="U776" t="str">
            <v>0</v>
          </cell>
          <cell r="V776" t="str">
            <v>0</v>
          </cell>
          <cell r="W776" t="str">
            <v>0</v>
          </cell>
        </row>
        <row r="777">
          <cell r="B777" t="str">
            <v>CameroonTrade</v>
          </cell>
          <cell r="C777" t="str">
            <v>Trade</v>
          </cell>
          <cell r="D777" t="str">
            <v>Cameroon</v>
          </cell>
          <cell r="E777" t="str">
            <v>Central Cash</v>
          </cell>
          <cell r="F777" t="str">
            <v>Customer - Wholesale</v>
          </cell>
          <cell r="G777" t="str">
            <v>Trade Finance</v>
          </cell>
          <cell r="H777" t="str">
            <v>0</v>
          </cell>
          <cell r="I777" t="str">
            <v>0</v>
          </cell>
          <cell r="J777" t="str">
            <v>0</v>
          </cell>
          <cell r="K777" t="str">
            <v>0</v>
          </cell>
          <cell r="L777" t="str">
            <v>0</v>
          </cell>
          <cell r="M777" t="str">
            <v>0</v>
          </cell>
          <cell r="N777" t="str">
            <v>0</v>
          </cell>
          <cell r="O777" t="str">
            <v>0</v>
          </cell>
          <cell r="P777" t="str">
            <v>0</v>
          </cell>
          <cell r="Q777" t="str">
            <v>0</v>
          </cell>
          <cell r="R777" t="str">
            <v>0</v>
          </cell>
          <cell r="S777" t="str">
            <v>0</v>
          </cell>
          <cell r="T777" t="str">
            <v>0</v>
          </cell>
          <cell r="U777" t="str">
            <v>0</v>
          </cell>
          <cell r="V777" t="str">
            <v>0</v>
          </cell>
          <cell r="W777" t="str">
            <v>0</v>
          </cell>
        </row>
        <row r="778">
          <cell r="B778" t="str">
            <v>CameroonTrade</v>
          </cell>
          <cell r="C778" t="str">
            <v>Trade</v>
          </cell>
          <cell r="D778" t="str">
            <v>Cameroon</v>
          </cell>
          <cell r="E778" t="str">
            <v>Central Cash</v>
          </cell>
          <cell r="F778" t="str">
            <v>Customer - Wholesale</v>
          </cell>
          <cell r="G778" t="str">
            <v>Trade Contingents</v>
          </cell>
          <cell r="H778" t="str">
            <v>0</v>
          </cell>
          <cell r="I778" t="str">
            <v>0</v>
          </cell>
          <cell r="J778" t="str">
            <v>0</v>
          </cell>
          <cell r="K778" t="str">
            <v>0</v>
          </cell>
          <cell r="L778" t="str">
            <v>0</v>
          </cell>
          <cell r="M778" t="str">
            <v>0</v>
          </cell>
          <cell r="N778" t="str">
            <v>0</v>
          </cell>
          <cell r="O778" t="str">
            <v>0</v>
          </cell>
          <cell r="P778" t="str">
            <v>0</v>
          </cell>
          <cell r="Q778" t="str">
            <v>0</v>
          </cell>
          <cell r="R778" t="str">
            <v>0</v>
          </cell>
          <cell r="S778" t="str">
            <v>0</v>
          </cell>
          <cell r="T778" t="str">
            <v>0</v>
          </cell>
          <cell r="U778" t="str">
            <v>0</v>
          </cell>
          <cell r="V778" t="str">
            <v>0</v>
          </cell>
          <cell r="W778" t="str">
            <v>0</v>
          </cell>
        </row>
        <row r="779">
          <cell r="B779" t="str">
            <v>CameroonTrade</v>
          </cell>
          <cell r="C779" t="str">
            <v>Trade</v>
          </cell>
          <cell r="D779" t="str">
            <v>Cameroon</v>
          </cell>
          <cell r="E779" t="str">
            <v>Central Cash</v>
          </cell>
          <cell r="F779" t="str">
            <v>Customer - Wholesale</v>
          </cell>
          <cell r="G779" t="str">
            <v>Trade Transactional</v>
          </cell>
          <cell r="H779" t="str">
            <v>0</v>
          </cell>
          <cell r="I779" t="str">
            <v>0</v>
          </cell>
          <cell r="J779" t="str">
            <v>0</v>
          </cell>
          <cell r="K779" t="str">
            <v>0</v>
          </cell>
          <cell r="L779" t="str">
            <v>0</v>
          </cell>
          <cell r="M779" t="str">
            <v>0</v>
          </cell>
          <cell r="N779" t="str">
            <v>0</v>
          </cell>
          <cell r="O779" t="str">
            <v>0</v>
          </cell>
          <cell r="P779" t="str">
            <v>0</v>
          </cell>
          <cell r="Q779" t="str">
            <v>0</v>
          </cell>
          <cell r="R779" t="str">
            <v>0</v>
          </cell>
          <cell r="S779" t="str">
            <v>0</v>
          </cell>
          <cell r="T779" t="str">
            <v>0</v>
          </cell>
          <cell r="U779" t="str">
            <v>0</v>
          </cell>
          <cell r="V779" t="str">
            <v>0</v>
          </cell>
          <cell r="W779" t="str">
            <v>0</v>
          </cell>
        </row>
        <row r="780">
          <cell r="B780" t="str">
            <v>CameroonTrade</v>
          </cell>
          <cell r="C780" t="str">
            <v>Trade</v>
          </cell>
          <cell r="D780" t="str">
            <v>Cameroon</v>
          </cell>
          <cell r="E780" t="str">
            <v>Central Cash</v>
          </cell>
          <cell r="F780" t="str">
            <v>Customer - Wholesale</v>
          </cell>
          <cell r="G780" t="str">
            <v>Trade Other</v>
          </cell>
          <cell r="H780" t="str">
            <v>0</v>
          </cell>
          <cell r="I780" t="str">
            <v>0</v>
          </cell>
          <cell r="J780" t="str">
            <v>0</v>
          </cell>
          <cell r="K780" t="str">
            <v>0</v>
          </cell>
          <cell r="L780" t="str">
            <v>0</v>
          </cell>
          <cell r="M780" t="str">
            <v>0</v>
          </cell>
          <cell r="N780" t="str">
            <v>0</v>
          </cell>
          <cell r="O780" t="str">
            <v>0</v>
          </cell>
          <cell r="P780" t="str">
            <v>0</v>
          </cell>
          <cell r="Q780" t="str">
            <v>0</v>
          </cell>
          <cell r="R780" t="str">
            <v>0</v>
          </cell>
          <cell r="S780" t="str">
            <v>0</v>
          </cell>
          <cell r="T780" t="str">
            <v>0</v>
          </cell>
          <cell r="U780" t="str">
            <v>0</v>
          </cell>
          <cell r="V780" t="str">
            <v>0</v>
          </cell>
          <cell r="W780" t="str">
            <v>0</v>
          </cell>
        </row>
        <row r="781">
          <cell r="B781" t="str">
            <v>CameroonFX/MM</v>
          </cell>
          <cell r="C781" t="str">
            <v>FX/MM</v>
          </cell>
          <cell r="D781" t="str">
            <v>Cameroon</v>
          </cell>
          <cell r="E781" t="str">
            <v>Central Cash</v>
          </cell>
          <cell r="F781" t="str">
            <v>Customer - Wholesale</v>
          </cell>
          <cell r="G781" t="str">
            <v>FX Sales</v>
          </cell>
          <cell r="H781" t="str">
            <v>0</v>
          </cell>
          <cell r="I781" t="str">
            <v>0</v>
          </cell>
          <cell r="J781" t="str">
            <v>0</v>
          </cell>
          <cell r="K781" t="str">
            <v>0</v>
          </cell>
          <cell r="L781" t="str">
            <v>0</v>
          </cell>
          <cell r="M781" t="str">
            <v>0</v>
          </cell>
          <cell r="N781" t="str">
            <v>0</v>
          </cell>
          <cell r="O781" t="str">
            <v>0</v>
          </cell>
          <cell r="P781" t="str">
            <v>0</v>
          </cell>
          <cell r="Q781" t="str">
            <v>0</v>
          </cell>
          <cell r="R781" t="str">
            <v>0</v>
          </cell>
          <cell r="S781" t="str">
            <v>0</v>
          </cell>
          <cell r="T781" t="str">
            <v>0</v>
          </cell>
          <cell r="U781" t="str">
            <v>0</v>
          </cell>
          <cell r="V781" t="str">
            <v>0</v>
          </cell>
          <cell r="W781" t="str">
            <v>0</v>
          </cell>
        </row>
        <row r="782">
          <cell r="B782" t="str">
            <v>CameroonFX/MM</v>
          </cell>
          <cell r="C782" t="str">
            <v>FX/MM</v>
          </cell>
          <cell r="D782" t="str">
            <v>Cameroon</v>
          </cell>
          <cell r="E782" t="str">
            <v>Central Cash</v>
          </cell>
          <cell r="F782" t="str">
            <v>Customer - Wholesale</v>
          </cell>
          <cell r="G782" t="str">
            <v>FX Trading</v>
          </cell>
          <cell r="H782" t="str">
            <v>0</v>
          </cell>
          <cell r="I782" t="str">
            <v>0</v>
          </cell>
          <cell r="J782" t="str">
            <v>0</v>
          </cell>
          <cell r="K782" t="str">
            <v>0</v>
          </cell>
          <cell r="L782" t="str">
            <v>0</v>
          </cell>
          <cell r="M782" t="str">
            <v>0</v>
          </cell>
          <cell r="N782" t="str">
            <v>0</v>
          </cell>
          <cell r="O782" t="str">
            <v>0</v>
          </cell>
          <cell r="P782" t="str">
            <v>0</v>
          </cell>
          <cell r="Q782" t="str">
            <v>0</v>
          </cell>
          <cell r="R782" t="str">
            <v>0</v>
          </cell>
          <cell r="S782" t="str">
            <v>0</v>
          </cell>
          <cell r="T782" t="str">
            <v>0</v>
          </cell>
          <cell r="U782" t="str">
            <v>0</v>
          </cell>
          <cell r="V782" t="str">
            <v>0</v>
          </cell>
          <cell r="W782" t="str">
            <v>0</v>
          </cell>
        </row>
        <row r="783">
          <cell r="B783" t="str">
            <v>CameroonFI</v>
          </cell>
          <cell r="C783" t="str">
            <v>FI</v>
          </cell>
          <cell r="D783" t="str">
            <v>Cameroon</v>
          </cell>
          <cell r="E783" t="str">
            <v>Central Cash</v>
          </cell>
          <cell r="F783" t="str">
            <v>Customer - Wholesale</v>
          </cell>
          <cell r="G783" t="str">
            <v>Fixed Income</v>
          </cell>
          <cell r="H783" t="str">
            <v>0</v>
          </cell>
          <cell r="I783" t="str">
            <v>0</v>
          </cell>
          <cell r="J783" t="str">
            <v>0</v>
          </cell>
          <cell r="K783" t="str">
            <v>0</v>
          </cell>
          <cell r="L783" t="str">
            <v>0</v>
          </cell>
          <cell r="M783" t="str">
            <v>0</v>
          </cell>
          <cell r="N783" t="str">
            <v>0</v>
          </cell>
          <cell r="O783" t="str">
            <v>0</v>
          </cell>
          <cell r="P783" t="str">
            <v>0</v>
          </cell>
          <cell r="Q783" t="str">
            <v>0</v>
          </cell>
          <cell r="R783" t="str">
            <v>0</v>
          </cell>
          <cell r="S783" t="str">
            <v>0</v>
          </cell>
          <cell r="T783" t="str">
            <v>0</v>
          </cell>
          <cell r="U783" t="str">
            <v>0</v>
          </cell>
          <cell r="V783" t="str">
            <v>0</v>
          </cell>
          <cell r="W783" t="str">
            <v>0</v>
          </cell>
        </row>
        <row r="784">
          <cell r="B784" t="str">
            <v>CameroonFX/MM</v>
          </cell>
          <cell r="C784" t="str">
            <v>FX/MM</v>
          </cell>
          <cell r="D784" t="str">
            <v>Cameroon</v>
          </cell>
          <cell r="E784" t="str">
            <v>Central Cash</v>
          </cell>
          <cell r="F784" t="str">
            <v>Customer - Wholesale</v>
          </cell>
          <cell r="G784" t="str">
            <v>ALM</v>
          </cell>
          <cell r="H784" t="str">
            <v>0</v>
          </cell>
          <cell r="I784" t="str">
            <v>0</v>
          </cell>
          <cell r="J784" t="str">
            <v>0</v>
          </cell>
          <cell r="K784" t="str">
            <v>0</v>
          </cell>
          <cell r="L784" t="str">
            <v>0</v>
          </cell>
          <cell r="M784" t="str">
            <v>0</v>
          </cell>
          <cell r="N784" t="str">
            <v>0</v>
          </cell>
          <cell r="O784" t="str">
            <v>0</v>
          </cell>
          <cell r="P784" t="str">
            <v>0</v>
          </cell>
          <cell r="Q784" t="str">
            <v>0</v>
          </cell>
          <cell r="R784" t="str">
            <v>0</v>
          </cell>
          <cell r="S784" t="str">
            <v>0</v>
          </cell>
          <cell r="T784" t="str">
            <v>0</v>
          </cell>
          <cell r="U784" t="str">
            <v>0</v>
          </cell>
          <cell r="V784" t="str">
            <v>0</v>
          </cell>
          <cell r="W784" t="str">
            <v>0</v>
          </cell>
        </row>
        <row r="785">
          <cell r="B785" t="str">
            <v>CameroonSEF</v>
          </cell>
          <cell r="C785" t="str">
            <v>SEF</v>
          </cell>
          <cell r="D785" t="str">
            <v>Cameroon</v>
          </cell>
          <cell r="E785" t="str">
            <v>Central Cash</v>
          </cell>
          <cell r="F785" t="str">
            <v>Customer - Wholesale</v>
          </cell>
          <cell r="G785" t="str">
            <v>Structured Trade</v>
          </cell>
          <cell r="H785" t="str">
            <v>0</v>
          </cell>
          <cell r="I785" t="str">
            <v>0</v>
          </cell>
          <cell r="J785" t="str">
            <v>0</v>
          </cell>
          <cell r="K785" t="str">
            <v>0</v>
          </cell>
          <cell r="L785" t="str">
            <v>0</v>
          </cell>
          <cell r="M785" t="str">
            <v>0</v>
          </cell>
          <cell r="N785" t="str">
            <v>0</v>
          </cell>
          <cell r="O785" t="str">
            <v>0</v>
          </cell>
          <cell r="P785" t="str">
            <v>0</v>
          </cell>
          <cell r="Q785" t="str">
            <v>0</v>
          </cell>
          <cell r="R785" t="str">
            <v>0</v>
          </cell>
          <cell r="S785" t="str">
            <v>0</v>
          </cell>
          <cell r="T785" t="str">
            <v>0</v>
          </cell>
          <cell r="U785" t="str">
            <v>0</v>
          </cell>
          <cell r="V785" t="str">
            <v>0</v>
          </cell>
          <cell r="W785" t="str">
            <v>0</v>
          </cell>
        </row>
        <row r="786">
          <cell r="B786" t="str">
            <v>CameroonSME</v>
          </cell>
          <cell r="C786" t="str">
            <v>SME</v>
          </cell>
          <cell r="D786" t="str">
            <v>Cameroon</v>
          </cell>
          <cell r="E786" t="str">
            <v>Central Cash</v>
          </cell>
          <cell r="F786" t="str">
            <v>SME</v>
          </cell>
          <cell r="G786" t="str">
            <v>Product</v>
          </cell>
          <cell r="H786" t="str">
            <v>0</v>
          </cell>
          <cell r="I786" t="str">
            <v>0</v>
          </cell>
          <cell r="J786" t="str">
            <v>0</v>
          </cell>
          <cell r="K786" t="str">
            <v>0</v>
          </cell>
          <cell r="L786" t="str">
            <v>0</v>
          </cell>
          <cell r="M786" t="str">
            <v>0</v>
          </cell>
          <cell r="N786" t="str">
            <v>0</v>
          </cell>
          <cell r="O786" t="str">
            <v>0</v>
          </cell>
          <cell r="P786" t="str">
            <v>0</v>
          </cell>
          <cell r="Q786" t="str">
            <v>0</v>
          </cell>
          <cell r="R786" t="str">
            <v>0</v>
          </cell>
          <cell r="S786" t="str">
            <v>0</v>
          </cell>
          <cell r="T786" t="str">
            <v>0</v>
          </cell>
          <cell r="U786" t="str">
            <v>0</v>
          </cell>
          <cell r="V786" t="str">
            <v>0</v>
          </cell>
          <cell r="W786" t="str">
            <v>0</v>
          </cell>
        </row>
        <row r="787">
          <cell r="B787" t="str">
            <v>CameroonTotal</v>
          </cell>
          <cell r="C787" t="str">
            <v>Total</v>
          </cell>
          <cell r="D787" t="str">
            <v>Cameroon</v>
          </cell>
          <cell r="E787" t="str">
            <v>Central Cash</v>
          </cell>
          <cell r="F787" t="str">
            <v>Customer</v>
          </cell>
          <cell r="G787" t="str">
            <v>Product</v>
          </cell>
          <cell r="H787" t="str">
            <v>0</v>
          </cell>
          <cell r="I787" t="str">
            <v>0</v>
          </cell>
          <cell r="J787" t="str">
            <v>0</v>
          </cell>
          <cell r="K787" t="str">
            <v>0</v>
          </cell>
          <cell r="L787" t="str">
            <v>0</v>
          </cell>
          <cell r="M787" t="str">
            <v>0</v>
          </cell>
          <cell r="N787" t="str">
            <v>0</v>
          </cell>
          <cell r="O787" t="str">
            <v>0</v>
          </cell>
          <cell r="P787" t="str">
            <v>0</v>
          </cell>
          <cell r="Q787" t="str">
            <v>0</v>
          </cell>
          <cell r="R787" t="str">
            <v>0</v>
          </cell>
          <cell r="S787" t="str">
            <v>0</v>
          </cell>
          <cell r="T787" t="str">
            <v>0</v>
          </cell>
          <cell r="U787" t="str">
            <v>0</v>
          </cell>
          <cell r="V787" t="str">
            <v>0</v>
          </cell>
          <cell r="W787" t="str">
            <v>0</v>
          </cell>
        </row>
        <row r="788">
          <cell r="B788" t="str">
            <v>CameroonCCPL</v>
          </cell>
          <cell r="C788" t="str">
            <v>CCPL</v>
          </cell>
          <cell r="D788" t="str">
            <v>Cameroon</v>
          </cell>
          <cell r="E788" t="str">
            <v>Systems &amp; Processes</v>
          </cell>
          <cell r="F788" t="str">
            <v>Mass Mkt &amp; Priority Banking</v>
          </cell>
          <cell r="G788" t="str">
            <v>Unsecured Lending</v>
          </cell>
          <cell r="H788">
            <v>1.0501817442580625</v>
          </cell>
          <cell r="I788">
            <v>7.0082791703060296E-2</v>
          </cell>
          <cell r="J788">
            <v>0.13051049693466335</v>
          </cell>
          <cell r="K788">
            <v>0.19185502467763743</v>
          </cell>
          <cell r="L788">
            <v>0.25197738356113875</v>
          </cell>
          <cell r="M788">
            <v>0.31087698592197188</v>
          </cell>
          <cell r="N788">
            <v>0.36686970473399838</v>
          </cell>
          <cell r="O788">
            <v>0.42273991176525894</v>
          </cell>
          <cell r="P788">
            <v>0.47957784034205297</v>
          </cell>
          <cell r="Q788">
            <v>0.47777582043899408</v>
          </cell>
          <cell r="R788">
            <v>0.47550951461361624</v>
          </cell>
          <cell r="S788">
            <v>0.64670999820782615</v>
          </cell>
          <cell r="T788">
            <v>0.71085187230341029</v>
          </cell>
          <cell r="U788" t="str">
            <v>0</v>
          </cell>
          <cell r="V788">
            <v>0.69658564818915236</v>
          </cell>
          <cell r="W788">
            <v>0.69658564818915236</v>
          </cell>
        </row>
        <row r="789">
          <cell r="B789" t="str">
            <v>CameroonM &amp; AL</v>
          </cell>
          <cell r="C789" t="str">
            <v>M &amp; AL</v>
          </cell>
          <cell r="D789" t="str">
            <v>Cameroon</v>
          </cell>
          <cell r="E789" t="str">
            <v>Systems &amp; Processes</v>
          </cell>
          <cell r="F789" t="str">
            <v>Mass Mkt &amp; Priority Banking</v>
          </cell>
          <cell r="G789" t="str">
            <v>Secured Lending</v>
          </cell>
          <cell r="H789" t="str">
            <v>0</v>
          </cell>
          <cell r="I789">
            <v>1.4617816194377707E-2</v>
          </cell>
          <cell r="J789">
            <v>2.7706982119627986E-2</v>
          </cell>
          <cell r="K789">
            <v>4.059050182257351E-2</v>
          </cell>
          <cell r="L789">
            <v>5.3016150592973689E-2</v>
          </cell>
          <cell r="M789">
            <v>6.5582839249526265E-2</v>
          </cell>
          <cell r="N789">
            <v>7.7533798666653608E-2</v>
          </cell>
          <cell r="O789">
            <v>8.9068345110147856E-2</v>
          </cell>
          <cell r="P789">
            <v>0.10119625952360121</v>
          </cell>
          <cell r="Q789">
            <v>0.10081601327693022</v>
          </cell>
          <cell r="R789">
            <v>0.10033779753555816</v>
          </cell>
          <cell r="S789">
            <v>0.1364780515883228</v>
          </cell>
          <cell r="T789">
            <v>0.15008473534016081</v>
          </cell>
          <cell r="U789" t="str">
            <v>0</v>
          </cell>
          <cell r="V789">
            <v>0.14706494117278723</v>
          </cell>
          <cell r="W789">
            <v>0.14706494117278723</v>
          </cell>
        </row>
        <row r="790">
          <cell r="B790" t="str">
            <v>CameroonWM</v>
          </cell>
          <cell r="C790" t="str">
            <v>WM</v>
          </cell>
          <cell r="D790" t="str">
            <v>Cameroon</v>
          </cell>
          <cell r="E790" t="str">
            <v>Systems &amp; Processes</v>
          </cell>
          <cell r="F790" t="str">
            <v>Mass Mkt &amp; Priority Banking</v>
          </cell>
          <cell r="G790" t="str">
            <v>Account Management Services</v>
          </cell>
          <cell r="H790">
            <v>23.968748169349382</v>
          </cell>
          <cell r="I790">
            <v>1.4330853535962491</v>
          </cell>
          <cell r="J790">
            <v>2.6686887625098579</v>
          </cell>
          <cell r="K790">
            <v>3.9234393748657146</v>
          </cell>
          <cell r="L790">
            <v>5.1527979621623157</v>
          </cell>
          <cell r="M790">
            <v>6.3571528589279165</v>
          </cell>
          <cell r="N790">
            <v>7.5020661831712854</v>
          </cell>
          <cell r="O790">
            <v>8.644475803394247</v>
          </cell>
          <cell r="P790">
            <v>9.8068680355969153</v>
          </cell>
          <cell r="Q790">
            <v>9.7700186028245142</v>
          </cell>
          <cell r="R790">
            <v>9.7236750058352683</v>
          </cell>
          <cell r="S790">
            <v>13.22450664395712</v>
          </cell>
          <cell r="T790">
            <v>14.536240438187654</v>
          </cell>
          <cell r="U790" t="str">
            <v>0</v>
          </cell>
          <cell r="V790">
            <v>14.244494985009087</v>
          </cell>
          <cell r="W790">
            <v>14.244494985009087</v>
          </cell>
        </row>
        <row r="791">
          <cell r="B791" t="str">
            <v>CameroonWM</v>
          </cell>
          <cell r="C791" t="str">
            <v>WM</v>
          </cell>
          <cell r="D791" t="str">
            <v>Cameroon</v>
          </cell>
          <cell r="E791" t="str">
            <v>Systems &amp; Processes</v>
          </cell>
          <cell r="F791" t="str">
            <v>Mass Mkt &amp; Priority Banking</v>
          </cell>
          <cell r="G791" t="str">
            <v>Trade Products</v>
          </cell>
          <cell r="H791" t="str">
            <v>0</v>
          </cell>
          <cell r="I791" t="str">
            <v>0</v>
          </cell>
          <cell r="J791" t="str">
            <v>0</v>
          </cell>
          <cell r="K791" t="str">
            <v>0</v>
          </cell>
          <cell r="L791" t="str">
            <v>0</v>
          </cell>
          <cell r="M791" t="str">
            <v>0</v>
          </cell>
          <cell r="N791" t="str">
            <v>0</v>
          </cell>
          <cell r="O791" t="str">
            <v>0</v>
          </cell>
          <cell r="P791" t="str">
            <v>0</v>
          </cell>
          <cell r="Q791" t="str">
            <v>0</v>
          </cell>
          <cell r="R791" t="str">
            <v>0</v>
          </cell>
          <cell r="S791" t="str">
            <v>0</v>
          </cell>
          <cell r="T791" t="str">
            <v>0</v>
          </cell>
          <cell r="U791" t="str">
            <v>0</v>
          </cell>
          <cell r="V791" t="str">
            <v>0</v>
          </cell>
          <cell r="W791" t="str">
            <v>0</v>
          </cell>
        </row>
        <row r="792">
          <cell r="B792" t="str">
            <v>CameroonWM</v>
          </cell>
          <cell r="C792" t="str">
            <v>WM</v>
          </cell>
          <cell r="D792" t="str">
            <v>Cameroon</v>
          </cell>
          <cell r="E792" t="str">
            <v>Systems &amp; Processes</v>
          </cell>
          <cell r="F792" t="str">
            <v>Mass Mkt &amp; Priority Banking</v>
          </cell>
          <cell r="G792" t="str">
            <v>Treasury Products</v>
          </cell>
          <cell r="H792" t="str">
            <v>0</v>
          </cell>
          <cell r="I792">
            <v>1.04126909877759E-2</v>
          </cell>
          <cell r="J792">
            <v>1.973374985498684E-2</v>
          </cell>
          <cell r="K792">
            <v>2.8993215587552506E-2</v>
          </cell>
          <cell r="L792">
            <v>3.7868678994981204E-2</v>
          </cell>
          <cell r="M792">
            <v>4.6759969978514192E-2</v>
          </cell>
          <cell r="N792">
            <v>5.5213462686859387E-2</v>
          </cell>
          <cell r="O792">
            <v>6.3453919065399447E-2</v>
          </cell>
          <cell r="P792">
            <v>7.2034741989128348E-2</v>
          </cell>
          <cell r="Q792">
            <v>7.1764070519646894E-2</v>
          </cell>
          <cell r="R792">
            <v>7.1423661222830531E-2</v>
          </cell>
          <cell r="S792">
            <v>9.7076438368263074E-2</v>
          </cell>
          <cell r="T792">
            <v>0.10687852365132663</v>
          </cell>
          <cell r="U792" t="str">
            <v>0</v>
          </cell>
          <cell r="V792">
            <v>0.10473893371330209</v>
          </cell>
          <cell r="W792">
            <v>0.10473893371330209</v>
          </cell>
        </row>
        <row r="793">
          <cell r="B793" t="str">
            <v>CameroonWM</v>
          </cell>
          <cell r="C793" t="str">
            <v>WM</v>
          </cell>
          <cell r="D793" t="str">
            <v>Cameroon</v>
          </cell>
          <cell r="E793" t="str">
            <v>Systems &amp; Processes</v>
          </cell>
          <cell r="F793" t="str">
            <v>Mass Mkt &amp; Priority Banking</v>
          </cell>
          <cell r="G793" t="str">
            <v>Investment Services</v>
          </cell>
          <cell r="H793" t="str">
            <v>0</v>
          </cell>
          <cell r="I793" t="str">
            <v>0</v>
          </cell>
          <cell r="J793" t="str">
            <v>0</v>
          </cell>
          <cell r="K793" t="str">
            <v>0</v>
          </cell>
          <cell r="L793" t="str">
            <v>0</v>
          </cell>
          <cell r="M793" t="str">
            <v>0</v>
          </cell>
          <cell r="N793" t="str">
            <v>0</v>
          </cell>
          <cell r="O793" t="str">
            <v>0</v>
          </cell>
          <cell r="P793" t="str">
            <v>0</v>
          </cell>
          <cell r="Q793" t="str">
            <v>0</v>
          </cell>
          <cell r="R793" t="str">
            <v>0</v>
          </cell>
          <cell r="S793" t="str">
            <v>0</v>
          </cell>
          <cell r="T793" t="str">
            <v>0</v>
          </cell>
          <cell r="U793" t="str">
            <v>0</v>
          </cell>
          <cell r="V793" t="str">
            <v>0</v>
          </cell>
          <cell r="W793" t="str">
            <v>0</v>
          </cell>
        </row>
        <row r="794">
          <cell r="B794" t="str">
            <v>CameroonOthCB</v>
          </cell>
          <cell r="C794" t="str">
            <v>OthCB</v>
          </cell>
          <cell r="D794" t="str">
            <v>Cameroon</v>
          </cell>
          <cell r="E794" t="str">
            <v>Systems &amp; Processes</v>
          </cell>
          <cell r="F794" t="str">
            <v>Mass Mkt &amp; Priority Banking</v>
          </cell>
          <cell r="G794" t="str">
            <v>Other Products</v>
          </cell>
          <cell r="H794" t="str">
            <v>0</v>
          </cell>
          <cell r="I794" t="str">
            <v>0</v>
          </cell>
          <cell r="J794" t="str">
            <v>0</v>
          </cell>
          <cell r="K794" t="str">
            <v>0</v>
          </cell>
          <cell r="L794" t="str">
            <v>0</v>
          </cell>
          <cell r="M794" t="str">
            <v>0</v>
          </cell>
          <cell r="N794" t="str">
            <v>0</v>
          </cell>
          <cell r="O794" t="str">
            <v>0</v>
          </cell>
          <cell r="P794" t="str">
            <v>0</v>
          </cell>
          <cell r="Q794" t="str">
            <v>0</v>
          </cell>
          <cell r="R794" t="str">
            <v>0</v>
          </cell>
          <cell r="S794" t="str">
            <v>0</v>
          </cell>
          <cell r="T794" t="str">
            <v>0</v>
          </cell>
          <cell r="U794" t="str">
            <v>0</v>
          </cell>
          <cell r="V794">
            <v>0</v>
          </cell>
          <cell r="W794">
            <v>0</v>
          </cell>
        </row>
        <row r="795">
          <cell r="B795" t="str">
            <v>CameroonCROps</v>
          </cell>
          <cell r="C795" t="str">
            <v>CROps</v>
          </cell>
          <cell r="D795" t="str">
            <v>Cameroon</v>
          </cell>
          <cell r="E795" t="str">
            <v>Systems &amp; Processes</v>
          </cell>
          <cell r="F795" t="str">
            <v>Customer - Wholesale</v>
          </cell>
          <cell r="G795" t="str">
            <v>Corporate and Inst Lending</v>
          </cell>
          <cell r="H795">
            <v>0.46852543507692496</v>
          </cell>
          <cell r="I795">
            <v>0.3704621112590199</v>
          </cell>
          <cell r="J795">
            <v>0.6899758620295835</v>
          </cell>
          <cell r="K795">
            <v>1.0141365979854349</v>
          </cell>
          <cell r="L795">
            <v>1.3322356361660377</v>
          </cell>
          <cell r="M795">
            <v>1.6436696311638042</v>
          </cell>
          <cell r="N795">
            <v>1.9395382008797737</v>
          </cell>
          <cell r="O795">
            <v>2.2349562146345812</v>
          </cell>
          <cell r="P795">
            <v>2.5351036023050981</v>
          </cell>
          <cell r="Q795">
            <v>2.525577917914819</v>
          </cell>
          <cell r="R795">
            <v>2.5135979647590547</v>
          </cell>
          <cell r="S795">
            <v>3.4188295946806888</v>
          </cell>
          <cell r="T795">
            <v>3.7578097192130469</v>
          </cell>
          <cell r="U795" t="str">
            <v>0</v>
          </cell>
          <cell r="V795">
            <v>3.6825304640155392</v>
          </cell>
          <cell r="W795">
            <v>3.6825304640155392</v>
          </cell>
        </row>
        <row r="796">
          <cell r="B796" t="str">
            <v>CameroonCash</v>
          </cell>
          <cell r="C796" t="str">
            <v>Cash</v>
          </cell>
          <cell r="D796" t="str">
            <v>Cameroon</v>
          </cell>
          <cell r="E796" t="str">
            <v>Systems &amp; Processes</v>
          </cell>
          <cell r="F796" t="str">
            <v>Customer - Wholesale</v>
          </cell>
          <cell r="G796" t="str">
            <v>Cash Management and Payments</v>
          </cell>
          <cell r="H796">
            <v>14.572772471467694</v>
          </cell>
          <cell r="I796">
            <v>1.2725926924965829</v>
          </cell>
          <cell r="J796">
            <v>2.3696682127156468</v>
          </cell>
          <cell r="K796">
            <v>3.4835905089766834</v>
          </cell>
          <cell r="L796">
            <v>4.5749227583308585</v>
          </cell>
          <cell r="M796">
            <v>5.6444531201467569</v>
          </cell>
          <cell r="N796">
            <v>6.6612024475080585</v>
          </cell>
          <cell r="O796">
            <v>7.6755312901767248</v>
          </cell>
          <cell r="P796">
            <v>8.707624984369442</v>
          </cell>
          <cell r="Q796">
            <v>8.6749059714996761</v>
          </cell>
          <cell r="R796">
            <v>8.6337569867734274</v>
          </cell>
          <cell r="S796">
            <v>11.742310517915207</v>
          </cell>
          <cell r="T796">
            <v>12.90674592169562</v>
          </cell>
          <cell r="U796" t="str">
            <v>0</v>
          </cell>
          <cell r="V796">
            <v>12.647780151552414</v>
          </cell>
          <cell r="W796">
            <v>12.647780151552414</v>
          </cell>
        </row>
        <row r="797">
          <cell r="B797" t="str">
            <v>CameroonTrade</v>
          </cell>
          <cell r="C797" t="str">
            <v>Trade</v>
          </cell>
          <cell r="D797" t="str">
            <v>Cameroon</v>
          </cell>
          <cell r="E797" t="str">
            <v>Systems &amp; Processes</v>
          </cell>
          <cell r="F797" t="str">
            <v>Customer - Wholesale</v>
          </cell>
          <cell r="G797" t="str">
            <v>Trade Finance</v>
          </cell>
          <cell r="H797">
            <v>4.2074825520463746</v>
          </cell>
          <cell r="I797">
            <v>4.0048811491445773E-4</v>
          </cell>
          <cell r="J797">
            <v>1.3953156463122006E-3</v>
          </cell>
          <cell r="K797">
            <v>1.7995788985377421E-3</v>
          </cell>
          <cell r="L797">
            <v>2.1923972049725962E-3</v>
          </cell>
          <cell r="M797">
            <v>2.7738965241491469E-3</v>
          </cell>
          <cell r="N797">
            <v>3.5242635757569826E-3</v>
          </cell>
          <cell r="O797">
            <v>3.8809736431436974E-3</v>
          </cell>
          <cell r="P797">
            <v>4.2486979189298221E-3</v>
          </cell>
          <cell r="Q797">
            <v>4.2327333818558497E-3</v>
          </cell>
          <cell r="R797">
            <v>4.2126556217219075E-3</v>
          </cell>
          <cell r="S797">
            <v>5.9007246851297164E-3</v>
          </cell>
          <cell r="T797">
            <v>6.4430315676331663E-3</v>
          </cell>
          <cell r="U797" t="str">
            <v>0</v>
          </cell>
          <cell r="V797">
            <v>6.2889514565730425E-3</v>
          </cell>
          <cell r="W797">
            <v>6.2889514565730425E-3</v>
          </cell>
        </row>
        <row r="798">
          <cell r="B798" t="str">
            <v>CameroonTrade</v>
          </cell>
          <cell r="C798" t="str">
            <v>Trade</v>
          </cell>
          <cell r="D798" t="str">
            <v>Cameroon</v>
          </cell>
          <cell r="E798" t="str">
            <v>Systems &amp; Processes</v>
          </cell>
          <cell r="F798" t="str">
            <v>Customer - Wholesale</v>
          </cell>
          <cell r="G798" t="str">
            <v>Trade Contingents</v>
          </cell>
          <cell r="H798">
            <v>0.333981298161795</v>
          </cell>
          <cell r="I798">
            <v>2.4029286894867463E-3</v>
          </cell>
          <cell r="J798">
            <v>4.1859469389366024E-3</v>
          </cell>
          <cell r="K798">
            <v>6.3985027503564162E-3</v>
          </cell>
          <cell r="L798">
            <v>8.5702799830746947E-3</v>
          </cell>
          <cell r="M798">
            <v>1.0303044232553975E-2</v>
          </cell>
          <cell r="N798">
            <v>1.213913009427405E-2</v>
          </cell>
          <cell r="O798">
            <v>1.397150511531731E-2</v>
          </cell>
          <cell r="P798">
            <v>1.583605587964752E-2</v>
          </cell>
          <cell r="Q798">
            <v>1.5776551696008168E-2</v>
          </cell>
          <cell r="R798">
            <v>1.5701716408236203E-2</v>
          </cell>
          <cell r="S798">
            <v>2.1318747249500912E-2</v>
          </cell>
          <cell r="T798">
            <v>2.3687616057474874E-2</v>
          </cell>
          <cell r="U798" t="str">
            <v>0</v>
          </cell>
          <cell r="V798">
            <v>2.305948867410109E-2</v>
          </cell>
          <cell r="W798">
            <v>2.305948867410109E-2</v>
          </cell>
        </row>
        <row r="799">
          <cell r="B799" t="str">
            <v>CameroonTrade</v>
          </cell>
          <cell r="C799" t="str">
            <v>Trade</v>
          </cell>
          <cell r="D799" t="str">
            <v>Cameroon</v>
          </cell>
          <cell r="E799" t="str">
            <v>Systems &amp; Processes</v>
          </cell>
          <cell r="F799" t="str">
            <v>Customer - Wholesale</v>
          </cell>
          <cell r="G799" t="str">
            <v>Trade Transactional</v>
          </cell>
          <cell r="H799">
            <v>1.3451397448629871E-2</v>
          </cell>
          <cell r="I799" t="str">
            <v>0</v>
          </cell>
          <cell r="J799" t="str">
            <v>0</v>
          </cell>
          <cell r="K799" t="str">
            <v>0</v>
          </cell>
          <cell r="L799" t="str">
            <v>0</v>
          </cell>
          <cell r="M799" t="str">
            <v>0</v>
          </cell>
          <cell r="N799" t="str">
            <v>0</v>
          </cell>
          <cell r="O799" t="str">
            <v>0</v>
          </cell>
          <cell r="P799" t="str">
            <v>0</v>
          </cell>
          <cell r="Q799" t="str">
            <v>0</v>
          </cell>
          <cell r="R799" t="str">
            <v>0</v>
          </cell>
          <cell r="S799" t="str">
            <v>0</v>
          </cell>
          <cell r="T799" t="str">
            <v>0</v>
          </cell>
          <cell r="U799" t="str">
            <v>0</v>
          </cell>
          <cell r="V799">
            <v>0</v>
          </cell>
          <cell r="W799">
            <v>0</v>
          </cell>
        </row>
        <row r="800">
          <cell r="B800" t="str">
            <v>CameroonTrade</v>
          </cell>
          <cell r="C800" t="str">
            <v>Trade</v>
          </cell>
          <cell r="D800" t="str">
            <v>Cameroon</v>
          </cell>
          <cell r="E800" t="str">
            <v>Systems &amp; Processes</v>
          </cell>
          <cell r="F800" t="str">
            <v>Customer - Wholesale</v>
          </cell>
          <cell r="G800" t="str">
            <v>Trade Other</v>
          </cell>
          <cell r="H800" t="str">
            <v>0</v>
          </cell>
          <cell r="I800" t="str">
            <v>0</v>
          </cell>
          <cell r="J800" t="str">
            <v>0</v>
          </cell>
          <cell r="K800" t="str">
            <v>0</v>
          </cell>
          <cell r="L800" t="str">
            <v>0</v>
          </cell>
          <cell r="M800" t="str">
            <v>0</v>
          </cell>
          <cell r="N800" t="str">
            <v>0</v>
          </cell>
          <cell r="O800" t="str">
            <v>0</v>
          </cell>
          <cell r="P800" t="str">
            <v>0</v>
          </cell>
          <cell r="Q800" t="str">
            <v>0</v>
          </cell>
          <cell r="R800" t="str">
            <v>0</v>
          </cell>
          <cell r="S800" t="str">
            <v>0</v>
          </cell>
          <cell r="T800" t="str">
            <v>0</v>
          </cell>
          <cell r="U800" t="str">
            <v>0</v>
          </cell>
          <cell r="V800">
            <v>0</v>
          </cell>
          <cell r="W800">
            <v>0</v>
          </cell>
        </row>
        <row r="801">
          <cell r="B801" t="str">
            <v>CameroonFX/MM</v>
          </cell>
          <cell r="C801" t="str">
            <v>FX/MM</v>
          </cell>
          <cell r="D801" t="str">
            <v>Cameroon</v>
          </cell>
          <cell r="E801" t="str">
            <v>Systems &amp; Processes</v>
          </cell>
          <cell r="F801" t="str">
            <v>Customer - Wholesale</v>
          </cell>
          <cell r="G801" t="str">
            <v>FX Sales</v>
          </cell>
          <cell r="H801" t="str">
            <v>0</v>
          </cell>
          <cell r="I801">
            <v>5.8671508834968064E-2</v>
          </cell>
          <cell r="J801">
            <v>0.10923328202558372</v>
          </cell>
          <cell r="K801">
            <v>0.16076238160270495</v>
          </cell>
          <cell r="L801">
            <v>0.21106805818781632</v>
          </cell>
          <cell r="M801">
            <v>0.26035000233799854</v>
          </cell>
          <cell r="N801">
            <v>0.30739410077435902</v>
          </cell>
          <cell r="O801">
            <v>0.35413884493686243</v>
          </cell>
          <cell r="P801">
            <v>0.40188819860422542</v>
          </cell>
          <cell r="Q801">
            <v>0.40037809852918288</v>
          </cell>
          <cell r="R801">
            <v>0.39847892494560411</v>
          </cell>
          <cell r="S801">
            <v>0.54172459528642491</v>
          </cell>
          <cell r="T801">
            <v>0.59560141814914835</v>
          </cell>
          <cell r="U801" t="str">
            <v>0</v>
          </cell>
          <cell r="V801">
            <v>0.58347494069316341</v>
          </cell>
          <cell r="W801">
            <v>0.58347494069316341</v>
          </cell>
        </row>
        <row r="802">
          <cell r="B802" t="str">
            <v>CameroonFX/MM</v>
          </cell>
          <cell r="C802" t="str">
            <v>FX/MM</v>
          </cell>
          <cell r="D802" t="str">
            <v>Cameroon</v>
          </cell>
          <cell r="E802" t="str">
            <v>Systems &amp; Processes</v>
          </cell>
          <cell r="F802" t="str">
            <v>Customer - Wholesale</v>
          </cell>
          <cell r="G802" t="str">
            <v>FX Trading</v>
          </cell>
          <cell r="H802" t="str">
            <v>0</v>
          </cell>
          <cell r="I802">
            <v>0.20317508342305601</v>
          </cell>
          <cell r="J802">
            <v>0.37835937264934566</v>
          </cell>
          <cell r="K802">
            <v>0.55620159666541036</v>
          </cell>
          <cell r="L802">
            <v>0.73050066473767672</v>
          </cell>
          <cell r="M802">
            <v>0.90125487318802944</v>
          </cell>
          <cell r="N802">
            <v>1.0635818159262489</v>
          </cell>
          <cell r="O802">
            <v>1.2255535881486788</v>
          </cell>
          <cell r="P802">
            <v>1.3903308551433018</v>
          </cell>
          <cell r="Q802">
            <v>1.3851066690736991</v>
          </cell>
          <cell r="R802">
            <v>1.3785364845256254</v>
          </cell>
          <cell r="S802">
            <v>1.8748590722972263</v>
          </cell>
          <cell r="T802">
            <v>2.060811005768977</v>
          </cell>
          <cell r="U802" t="str">
            <v>0</v>
          </cell>
          <cell r="V802">
            <v>2.0194521899440003</v>
          </cell>
          <cell r="W802">
            <v>2.0194521899440003</v>
          </cell>
        </row>
        <row r="803">
          <cell r="B803" t="str">
            <v>CameroonFI</v>
          </cell>
          <cell r="C803" t="str">
            <v>FI</v>
          </cell>
          <cell r="D803" t="str">
            <v>Cameroon</v>
          </cell>
          <cell r="E803" t="str">
            <v>Systems &amp; Processes</v>
          </cell>
          <cell r="F803" t="str">
            <v>Customer - Wholesale</v>
          </cell>
          <cell r="G803" t="str">
            <v>Fixed Income</v>
          </cell>
          <cell r="H803" t="str">
            <v>0</v>
          </cell>
          <cell r="I803">
            <v>1.3416351849634335E-2</v>
          </cell>
          <cell r="J803">
            <v>2.4916350827003587E-2</v>
          </cell>
          <cell r="K803">
            <v>3.6591437603600757E-2</v>
          </cell>
          <cell r="L803">
            <v>4.8033429672581424E-2</v>
          </cell>
          <cell r="M803">
            <v>5.9242504337185357E-2</v>
          </cell>
          <cell r="N803">
            <v>6.9897894252513484E-2</v>
          </cell>
          <cell r="O803">
            <v>8.0530203095231734E-2</v>
          </cell>
          <cell r="P803">
            <v>9.1347005256991187E-2</v>
          </cell>
          <cell r="Q803">
            <v>9.1003767709900762E-2</v>
          </cell>
          <cell r="R803">
            <v>9.0572095867021016E-2</v>
          </cell>
          <cell r="S803">
            <v>0.12334418051496955</v>
          </cell>
          <cell r="T803">
            <v>0.13549316384875629</v>
          </cell>
          <cell r="U803" t="str">
            <v>0</v>
          </cell>
          <cell r="V803">
            <v>0.13276675297209714</v>
          </cell>
          <cell r="W803">
            <v>0.13276675297209714</v>
          </cell>
        </row>
        <row r="804">
          <cell r="B804" t="str">
            <v>CameroonFX/MM</v>
          </cell>
          <cell r="C804" t="str">
            <v>FX/MM</v>
          </cell>
          <cell r="D804" t="str">
            <v>Cameroon</v>
          </cell>
          <cell r="E804" t="str">
            <v>Systems &amp; Processes</v>
          </cell>
          <cell r="F804" t="str">
            <v>Customer - Wholesale</v>
          </cell>
          <cell r="G804" t="str">
            <v>ALM</v>
          </cell>
          <cell r="H804">
            <v>2.3729104762569193</v>
          </cell>
          <cell r="I804">
            <v>4.4290762130285592E-2</v>
          </cell>
          <cell r="J804">
            <v>8.2479724833594462E-2</v>
          </cell>
          <cell r="K804">
            <v>0.12124809892706166</v>
          </cell>
          <cell r="L804">
            <v>0.15924408954489144</v>
          </cell>
          <cell r="M804">
            <v>0.1964673252970445</v>
          </cell>
          <cell r="N804">
            <v>0.23185347544412965</v>
          </cell>
          <cell r="O804">
            <v>0.26716220087670228</v>
          </cell>
          <cell r="P804">
            <v>0.30308250475442233</v>
          </cell>
          <cell r="Q804">
            <v>0.30194366834478575</v>
          </cell>
          <cell r="R804">
            <v>0.30051141358171091</v>
          </cell>
          <cell r="S804">
            <v>0.40870630295752697</v>
          </cell>
          <cell r="T804">
            <v>0.44924253758977567</v>
          </cell>
          <cell r="U804" t="str">
            <v>0</v>
          </cell>
          <cell r="V804">
            <v>0.44022660196011232</v>
          </cell>
          <cell r="W804">
            <v>0.44022660196011232</v>
          </cell>
        </row>
        <row r="805">
          <cell r="B805" t="str">
            <v>CameroonSEF</v>
          </cell>
          <cell r="C805" t="str">
            <v>SEF</v>
          </cell>
          <cell r="D805" t="str">
            <v>Cameroon</v>
          </cell>
          <cell r="E805" t="str">
            <v>Systems &amp; Processes</v>
          </cell>
          <cell r="F805" t="str">
            <v>Customer - Wholesale</v>
          </cell>
          <cell r="G805" t="str">
            <v>Structured Trade</v>
          </cell>
          <cell r="H805" t="str">
            <v>0</v>
          </cell>
          <cell r="I805" t="str">
            <v>0</v>
          </cell>
          <cell r="J805" t="str">
            <v>0</v>
          </cell>
          <cell r="K805" t="str">
            <v>0</v>
          </cell>
          <cell r="L805" t="str">
            <v>0</v>
          </cell>
          <cell r="M805" t="str">
            <v>0</v>
          </cell>
          <cell r="N805" t="str">
            <v>0</v>
          </cell>
          <cell r="O805" t="str">
            <v>0</v>
          </cell>
          <cell r="P805" t="str">
            <v>0</v>
          </cell>
          <cell r="Q805" t="str">
            <v>0</v>
          </cell>
          <cell r="R805" t="str">
            <v>0</v>
          </cell>
          <cell r="S805" t="str">
            <v>0</v>
          </cell>
          <cell r="T805" t="str">
            <v>0</v>
          </cell>
          <cell r="U805" t="str">
            <v>0</v>
          </cell>
          <cell r="V805">
            <v>0</v>
          </cell>
          <cell r="W805">
            <v>0</v>
          </cell>
        </row>
        <row r="806">
          <cell r="B806" t="str">
            <v>CameroonSME</v>
          </cell>
          <cell r="C806" t="str">
            <v>SME</v>
          </cell>
          <cell r="D806" t="str">
            <v>Cameroon</v>
          </cell>
          <cell r="E806" t="str">
            <v>Systems &amp; Processes</v>
          </cell>
          <cell r="F806" t="str">
            <v>SME</v>
          </cell>
          <cell r="G806" t="str">
            <v>Product</v>
          </cell>
          <cell r="H806">
            <v>7.202880410259219</v>
          </cell>
          <cell r="I806">
            <v>0.3859825850339173</v>
          </cell>
          <cell r="J806">
            <v>0.71862224972410049</v>
          </cell>
          <cell r="K806">
            <v>1.0565102438254168</v>
          </cell>
          <cell r="L806">
            <v>1.387468662277024</v>
          </cell>
          <cell r="M806">
            <v>1.7120913208202193</v>
          </cell>
          <cell r="N806">
            <v>2.0203090033845306</v>
          </cell>
          <cell r="O806">
            <v>2.3278546625327121</v>
          </cell>
          <cell r="P806">
            <v>2.6409237689257377</v>
          </cell>
          <cell r="Q806">
            <v>2.6310004638984013</v>
          </cell>
          <cell r="R806">
            <v>2.6185204441426375</v>
          </cell>
          <cell r="S806">
            <v>3.5609338698886774</v>
          </cell>
          <cell r="T806">
            <v>3.9144613465831948</v>
          </cell>
          <cell r="U806" t="str">
            <v>0</v>
          </cell>
          <cell r="V806">
            <v>3.8358840997604546</v>
          </cell>
          <cell r="W806">
            <v>3.8358840997604546</v>
          </cell>
        </row>
        <row r="807">
          <cell r="B807" t="str">
            <v>CameroonTotal</v>
          </cell>
          <cell r="C807" t="str">
            <v>Total</v>
          </cell>
          <cell r="D807" t="str">
            <v>Cameroon</v>
          </cell>
          <cell r="E807" t="str">
            <v>Systems &amp; Processes</v>
          </cell>
          <cell r="F807" t="str">
            <v>Customer</v>
          </cell>
          <cell r="G807" t="str">
            <v>Product</v>
          </cell>
          <cell r="H807">
            <v>54.190933954324997</v>
          </cell>
          <cell r="I807">
            <v>3.8795931643133281</v>
          </cell>
          <cell r="J807">
            <v>7.2254763088092435</v>
          </cell>
          <cell r="K807">
            <v>10.622117064188686</v>
          </cell>
          <cell r="L807">
            <v>13.949896151416342</v>
          </cell>
          <cell r="M807">
            <v>17.210978372125673</v>
          </cell>
          <cell r="N807">
            <v>20.311123481098441</v>
          </cell>
          <cell r="O807">
            <v>23.403317462495007</v>
          </cell>
          <cell r="P807">
            <v>26.550062550609496</v>
          </cell>
          <cell r="Q807">
            <v>26.450300349108417</v>
          </cell>
          <cell r="R807">
            <v>26.324834665832313</v>
          </cell>
          <cell r="S807">
            <v>35.802698737596884</v>
          </cell>
          <cell r="T807">
            <v>39.354351329956174</v>
          </cell>
          <cell r="U807" t="str">
            <v>0</v>
          </cell>
          <cell r="V807">
            <v>38.564348149112789</v>
          </cell>
          <cell r="W807">
            <v>38.564348149112789</v>
          </cell>
        </row>
        <row r="808">
          <cell r="B808" t="str">
            <v>CameroonCCPL</v>
          </cell>
          <cell r="C808" t="str">
            <v>CCPL</v>
          </cell>
          <cell r="D808" t="str">
            <v>Cameroon</v>
          </cell>
          <cell r="E808" t="str">
            <v>Projects</v>
          </cell>
          <cell r="F808" t="str">
            <v>Mass Mkt &amp; Priority Banking</v>
          </cell>
          <cell r="G808" t="str">
            <v>Unsecured Lending</v>
          </cell>
          <cell r="H808">
            <v>2.7036953831470845</v>
          </cell>
          <cell r="I808" t="str">
            <v>0</v>
          </cell>
          <cell r="J808" t="str">
            <v>0</v>
          </cell>
          <cell r="K808" t="str">
            <v>0</v>
          </cell>
          <cell r="L808" t="str">
            <v>0</v>
          </cell>
          <cell r="M808" t="str">
            <v>0</v>
          </cell>
          <cell r="N808" t="str">
            <v>0</v>
          </cell>
          <cell r="O808" t="str">
            <v>0</v>
          </cell>
          <cell r="P808" t="str">
            <v>0</v>
          </cell>
          <cell r="Q808" t="str">
            <v>0</v>
          </cell>
          <cell r="R808" t="str">
            <v>0</v>
          </cell>
          <cell r="S808" t="str">
            <v>0</v>
          </cell>
          <cell r="T808" t="str">
            <v>0</v>
          </cell>
          <cell r="U808" t="str">
            <v>0</v>
          </cell>
          <cell r="V808">
            <v>0</v>
          </cell>
          <cell r="W808">
            <v>0</v>
          </cell>
        </row>
        <row r="809">
          <cell r="B809" t="str">
            <v>CameroonM &amp; AL</v>
          </cell>
          <cell r="C809" t="str">
            <v>M &amp; AL</v>
          </cell>
          <cell r="D809" t="str">
            <v>Cameroon</v>
          </cell>
          <cell r="E809" t="str">
            <v>Projects</v>
          </cell>
          <cell r="F809" t="str">
            <v>Mass Mkt &amp; Priority Banking</v>
          </cell>
          <cell r="G809" t="str">
            <v>Secured Lending</v>
          </cell>
          <cell r="H809" t="str">
            <v>0</v>
          </cell>
          <cell r="I809" t="str">
            <v>0</v>
          </cell>
          <cell r="J809" t="str">
            <v>0</v>
          </cell>
          <cell r="K809" t="str">
            <v>0</v>
          </cell>
          <cell r="L809" t="str">
            <v>0</v>
          </cell>
          <cell r="M809" t="str">
            <v>0</v>
          </cell>
          <cell r="N809" t="str">
            <v>0</v>
          </cell>
          <cell r="O809" t="str">
            <v>0</v>
          </cell>
          <cell r="P809" t="str">
            <v>0</v>
          </cell>
          <cell r="Q809" t="str">
            <v>0</v>
          </cell>
          <cell r="R809" t="str">
            <v>0</v>
          </cell>
          <cell r="S809" t="str">
            <v>0</v>
          </cell>
          <cell r="T809" t="str">
            <v>0</v>
          </cell>
          <cell r="U809" t="str">
            <v>0</v>
          </cell>
          <cell r="V809">
            <v>0</v>
          </cell>
          <cell r="W809">
            <v>0</v>
          </cell>
        </row>
        <row r="810">
          <cell r="B810" t="str">
            <v>CameroonWM</v>
          </cell>
          <cell r="C810" t="str">
            <v>WM</v>
          </cell>
          <cell r="D810" t="str">
            <v>Cameroon</v>
          </cell>
          <cell r="E810" t="str">
            <v>Projects</v>
          </cell>
          <cell r="F810" t="str">
            <v>Mass Mkt &amp; Priority Banking</v>
          </cell>
          <cell r="G810" t="str">
            <v>Account Management Services</v>
          </cell>
          <cell r="H810">
            <v>61.712491572106494</v>
          </cell>
          <cell r="I810" t="str">
            <v>0</v>
          </cell>
          <cell r="J810" t="str">
            <v>0</v>
          </cell>
          <cell r="K810" t="str">
            <v>0</v>
          </cell>
          <cell r="L810" t="str">
            <v>0</v>
          </cell>
          <cell r="M810" t="str">
            <v>0</v>
          </cell>
          <cell r="N810" t="str">
            <v>0</v>
          </cell>
          <cell r="O810" t="str">
            <v>0</v>
          </cell>
          <cell r="P810" t="str">
            <v>0</v>
          </cell>
          <cell r="Q810" t="str">
            <v>0</v>
          </cell>
          <cell r="R810" t="str">
            <v>0</v>
          </cell>
          <cell r="S810" t="str">
            <v>0</v>
          </cell>
          <cell r="T810" t="str">
            <v>0</v>
          </cell>
          <cell r="U810" t="str">
            <v>0</v>
          </cell>
          <cell r="V810">
            <v>0</v>
          </cell>
          <cell r="W810">
            <v>0</v>
          </cell>
        </row>
        <row r="811">
          <cell r="B811" t="str">
            <v>CameroonWM</v>
          </cell>
          <cell r="C811" t="str">
            <v>WM</v>
          </cell>
          <cell r="D811" t="str">
            <v>Cameroon</v>
          </cell>
          <cell r="E811" t="str">
            <v>Projects</v>
          </cell>
          <cell r="F811" t="str">
            <v>Mass Mkt &amp; Priority Banking</v>
          </cell>
          <cell r="G811" t="str">
            <v>Trade Products</v>
          </cell>
          <cell r="H811" t="str">
            <v>0</v>
          </cell>
          <cell r="I811" t="str">
            <v>0</v>
          </cell>
          <cell r="J811" t="str">
            <v>0</v>
          </cell>
          <cell r="K811" t="str">
            <v>0</v>
          </cell>
          <cell r="L811" t="str">
            <v>0</v>
          </cell>
          <cell r="M811" t="str">
            <v>0</v>
          </cell>
          <cell r="N811" t="str">
            <v>0</v>
          </cell>
          <cell r="O811" t="str">
            <v>0</v>
          </cell>
          <cell r="P811" t="str">
            <v>0</v>
          </cell>
          <cell r="Q811" t="str">
            <v>0</v>
          </cell>
          <cell r="R811" t="str">
            <v>0</v>
          </cell>
          <cell r="S811" t="str">
            <v>0</v>
          </cell>
          <cell r="T811" t="str">
            <v>0</v>
          </cell>
          <cell r="U811" t="str">
            <v>0</v>
          </cell>
          <cell r="V811" t="str">
            <v>0</v>
          </cell>
          <cell r="W811" t="str">
            <v>0</v>
          </cell>
        </row>
        <row r="812">
          <cell r="B812" t="str">
            <v>CameroonWM</v>
          </cell>
          <cell r="C812" t="str">
            <v>WM</v>
          </cell>
          <cell r="D812" t="str">
            <v>Cameroon</v>
          </cell>
          <cell r="E812" t="str">
            <v>Projects</v>
          </cell>
          <cell r="F812" t="str">
            <v>Mass Mkt &amp; Priority Banking</v>
          </cell>
          <cell r="G812" t="str">
            <v>Treasury Products</v>
          </cell>
          <cell r="H812" t="str">
            <v>0</v>
          </cell>
          <cell r="I812" t="str">
            <v>0</v>
          </cell>
          <cell r="J812" t="str">
            <v>0</v>
          </cell>
          <cell r="K812" t="str">
            <v>0</v>
          </cell>
          <cell r="L812" t="str">
            <v>0</v>
          </cell>
          <cell r="M812" t="str">
            <v>0</v>
          </cell>
          <cell r="N812" t="str">
            <v>0</v>
          </cell>
          <cell r="O812" t="str">
            <v>0</v>
          </cell>
          <cell r="P812" t="str">
            <v>0</v>
          </cell>
          <cell r="Q812" t="str">
            <v>0</v>
          </cell>
          <cell r="R812" t="str">
            <v>0</v>
          </cell>
          <cell r="S812" t="str">
            <v>0</v>
          </cell>
          <cell r="T812" t="str">
            <v>0</v>
          </cell>
          <cell r="U812" t="str">
            <v>0</v>
          </cell>
          <cell r="V812">
            <v>0</v>
          </cell>
          <cell r="W812">
            <v>0</v>
          </cell>
        </row>
        <row r="813">
          <cell r="B813" t="str">
            <v>CameroonWM</v>
          </cell>
          <cell r="C813" t="str">
            <v>WM</v>
          </cell>
          <cell r="D813" t="str">
            <v>Cameroon</v>
          </cell>
          <cell r="E813" t="str">
            <v>Projects</v>
          </cell>
          <cell r="F813" t="str">
            <v>Mass Mkt &amp; Priority Banking</v>
          </cell>
          <cell r="G813" t="str">
            <v>Investment Services</v>
          </cell>
          <cell r="H813" t="str">
            <v>0</v>
          </cell>
          <cell r="I813" t="str">
            <v>0</v>
          </cell>
          <cell r="J813" t="str">
            <v>0</v>
          </cell>
          <cell r="K813" t="str">
            <v>0</v>
          </cell>
          <cell r="L813" t="str">
            <v>0</v>
          </cell>
          <cell r="M813" t="str">
            <v>0</v>
          </cell>
          <cell r="N813" t="str">
            <v>0</v>
          </cell>
          <cell r="O813" t="str">
            <v>0</v>
          </cell>
          <cell r="P813" t="str">
            <v>0</v>
          </cell>
          <cell r="Q813" t="str">
            <v>0</v>
          </cell>
          <cell r="R813" t="str">
            <v>0</v>
          </cell>
          <cell r="S813" t="str">
            <v>0</v>
          </cell>
          <cell r="T813" t="str">
            <v>0</v>
          </cell>
          <cell r="U813" t="str">
            <v>0</v>
          </cell>
          <cell r="V813" t="str">
            <v>0</v>
          </cell>
          <cell r="W813" t="str">
            <v>0</v>
          </cell>
        </row>
        <row r="814">
          <cell r="B814" t="str">
            <v>CameroonOthCB</v>
          </cell>
          <cell r="C814" t="str">
            <v>OthCB</v>
          </cell>
          <cell r="D814" t="str">
            <v>Cameroon</v>
          </cell>
          <cell r="E814" t="str">
            <v>Projects</v>
          </cell>
          <cell r="F814" t="str">
            <v>Mass Mkt &amp; Priority Banking</v>
          </cell>
          <cell r="G814" t="str">
            <v>Other Products</v>
          </cell>
          <cell r="H814" t="str">
            <v>0</v>
          </cell>
          <cell r="I814" t="str">
            <v>0</v>
          </cell>
          <cell r="J814" t="str">
            <v>0</v>
          </cell>
          <cell r="K814" t="str">
            <v>0</v>
          </cell>
          <cell r="L814" t="str">
            <v>0</v>
          </cell>
          <cell r="M814" t="str">
            <v>0</v>
          </cell>
          <cell r="N814" t="str">
            <v>0</v>
          </cell>
          <cell r="O814" t="str">
            <v>0</v>
          </cell>
          <cell r="P814" t="str">
            <v>0</v>
          </cell>
          <cell r="Q814" t="str">
            <v>0</v>
          </cell>
          <cell r="R814" t="str">
            <v>0</v>
          </cell>
          <cell r="S814" t="str">
            <v>0</v>
          </cell>
          <cell r="T814" t="str">
            <v>0</v>
          </cell>
          <cell r="U814" t="str">
            <v>0</v>
          </cell>
          <cell r="V814">
            <v>0</v>
          </cell>
          <cell r="W814">
            <v>0</v>
          </cell>
        </row>
        <row r="815">
          <cell r="B815" t="str">
            <v>CameroonCROps</v>
          </cell>
          <cell r="C815" t="str">
            <v>CROps</v>
          </cell>
          <cell r="D815" t="str">
            <v>Cameroon</v>
          </cell>
          <cell r="E815" t="str">
            <v>Projects</v>
          </cell>
          <cell r="F815" t="str">
            <v>Customer - Wholesale</v>
          </cell>
          <cell r="G815" t="str">
            <v>Corporate and Inst Lending</v>
          </cell>
          <cell r="H815">
            <v>1.2067638277014099</v>
          </cell>
          <cell r="I815" t="str">
            <v>0</v>
          </cell>
          <cell r="J815" t="str">
            <v>0</v>
          </cell>
          <cell r="K815" t="str">
            <v>0</v>
          </cell>
          <cell r="L815" t="str">
            <v>0</v>
          </cell>
          <cell r="M815" t="str">
            <v>0</v>
          </cell>
          <cell r="N815" t="str">
            <v>0</v>
          </cell>
          <cell r="O815" t="str">
            <v>0</v>
          </cell>
          <cell r="P815" t="str">
            <v>0</v>
          </cell>
          <cell r="Q815" t="str">
            <v>0</v>
          </cell>
          <cell r="R815" t="str">
            <v>0</v>
          </cell>
          <cell r="S815" t="str">
            <v>0</v>
          </cell>
          <cell r="T815" t="str">
            <v>0</v>
          </cell>
          <cell r="U815" t="str">
            <v>0</v>
          </cell>
          <cell r="V815">
            <v>0</v>
          </cell>
          <cell r="W815">
            <v>0</v>
          </cell>
        </row>
        <row r="816">
          <cell r="B816" t="str">
            <v>CameroonCash</v>
          </cell>
          <cell r="C816" t="str">
            <v>Cash</v>
          </cell>
          <cell r="D816" t="str">
            <v>Cameroon</v>
          </cell>
          <cell r="E816" t="str">
            <v>Projects</v>
          </cell>
          <cell r="F816" t="str">
            <v>Customer - Wholesale</v>
          </cell>
          <cell r="G816" t="str">
            <v>Cash Management and Payments</v>
          </cell>
          <cell r="H816">
            <v>37.520658974000696</v>
          </cell>
          <cell r="I816" t="str">
            <v>0</v>
          </cell>
          <cell r="J816" t="str">
            <v>0</v>
          </cell>
          <cell r="K816" t="str">
            <v>0</v>
          </cell>
          <cell r="L816" t="str">
            <v>0</v>
          </cell>
          <cell r="M816" t="str">
            <v>0</v>
          </cell>
          <cell r="N816" t="str">
            <v>0</v>
          </cell>
          <cell r="O816" t="str">
            <v>0</v>
          </cell>
          <cell r="P816" t="str">
            <v>0</v>
          </cell>
          <cell r="Q816" t="str">
            <v>0</v>
          </cell>
          <cell r="R816" t="str">
            <v>0</v>
          </cell>
          <cell r="S816" t="str">
            <v>0</v>
          </cell>
          <cell r="T816" t="str">
            <v>0</v>
          </cell>
          <cell r="U816" t="str">
            <v>0</v>
          </cell>
          <cell r="V816">
            <v>0</v>
          </cell>
          <cell r="W816">
            <v>0</v>
          </cell>
        </row>
        <row r="817">
          <cell r="B817" t="str">
            <v>CameroonTrade</v>
          </cell>
          <cell r="C817" t="str">
            <v>Trade</v>
          </cell>
          <cell r="D817" t="str">
            <v>Cameroon</v>
          </cell>
          <cell r="E817" t="str">
            <v>Projects</v>
          </cell>
          <cell r="F817" t="str">
            <v>Customer - Wholesale</v>
          </cell>
          <cell r="G817" t="str">
            <v>Trade Finance</v>
          </cell>
          <cell r="H817">
            <v>10.833046236293177</v>
          </cell>
          <cell r="I817" t="str">
            <v>0</v>
          </cell>
          <cell r="J817" t="str">
            <v>0</v>
          </cell>
          <cell r="K817" t="str">
            <v>0</v>
          </cell>
          <cell r="L817" t="str">
            <v>0</v>
          </cell>
          <cell r="M817" t="str">
            <v>0</v>
          </cell>
          <cell r="N817" t="str">
            <v>0</v>
          </cell>
          <cell r="O817" t="str">
            <v>0</v>
          </cell>
          <cell r="P817" t="str">
            <v>0</v>
          </cell>
          <cell r="Q817" t="str">
            <v>0</v>
          </cell>
          <cell r="R817" t="str">
            <v>0</v>
          </cell>
          <cell r="S817" t="str">
            <v>0</v>
          </cell>
          <cell r="T817" t="str">
            <v>0</v>
          </cell>
          <cell r="U817" t="str">
            <v>0</v>
          </cell>
          <cell r="V817">
            <v>0</v>
          </cell>
          <cell r="W817">
            <v>0</v>
          </cell>
        </row>
        <row r="818">
          <cell r="B818" t="str">
            <v>CameroonTrade</v>
          </cell>
          <cell r="C818" t="str">
            <v>Trade</v>
          </cell>
          <cell r="D818" t="str">
            <v>Cameroon</v>
          </cell>
          <cell r="E818" t="str">
            <v>Projects</v>
          </cell>
          <cell r="F818" t="str">
            <v>Customer - Wholesale</v>
          </cell>
          <cell r="G818" t="str">
            <v>Trade Contingents</v>
          </cell>
          <cell r="H818">
            <v>0.86011597110487503</v>
          </cell>
          <cell r="I818" t="str">
            <v>0</v>
          </cell>
          <cell r="J818" t="str">
            <v>0</v>
          </cell>
          <cell r="K818" t="str">
            <v>0</v>
          </cell>
          <cell r="L818" t="str">
            <v>0</v>
          </cell>
          <cell r="M818" t="str">
            <v>0</v>
          </cell>
          <cell r="N818" t="str">
            <v>0</v>
          </cell>
          <cell r="O818" t="str">
            <v>0</v>
          </cell>
          <cell r="P818" t="str">
            <v>0</v>
          </cell>
          <cell r="Q818" t="str">
            <v>0</v>
          </cell>
          <cell r="R818" t="str">
            <v>0</v>
          </cell>
          <cell r="S818" t="str">
            <v>0</v>
          </cell>
          <cell r="T818" t="str">
            <v>0</v>
          </cell>
          <cell r="U818" t="str">
            <v>0</v>
          </cell>
          <cell r="V818">
            <v>0</v>
          </cell>
          <cell r="W818">
            <v>0</v>
          </cell>
        </row>
        <row r="819">
          <cell r="B819" t="str">
            <v>CameroonTrade</v>
          </cell>
          <cell r="C819" t="str">
            <v>Trade</v>
          </cell>
          <cell r="D819" t="str">
            <v>Cameroon</v>
          </cell>
          <cell r="E819" t="str">
            <v>Projects</v>
          </cell>
          <cell r="F819" t="str">
            <v>Customer - Wholesale</v>
          </cell>
          <cell r="G819" t="str">
            <v>Trade Transactional</v>
          </cell>
          <cell r="H819">
            <v>3.4859959585181635E-2</v>
          </cell>
          <cell r="I819" t="str">
            <v>0</v>
          </cell>
          <cell r="J819" t="str">
            <v>0</v>
          </cell>
          <cell r="K819" t="str">
            <v>0</v>
          </cell>
          <cell r="L819" t="str">
            <v>0</v>
          </cell>
          <cell r="M819" t="str">
            <v>0</v>
          </cell>
          <cell r="N819" t="str">
            <v>0</v>
          </cell>
          <cell r="O819" t="str">
            <v>0</v>
          </cell>
          <cell r="P819" t="str">
            <v>0</v>
          </cell>
          <cell r="Q819" t="str">
            <v>0</v>
          </cell>
          <cell r="R819" t="str">
            <v>0</v>
          </cell>
          <cell r="S819" t="str">
            <v>0</v>
          </cell>
          <cell r="T819" t="str">
            <v>0</v>
          </cell>
          <cell r="U819" t="str">
            <v>0</v>
          </cell>
          <cell r="V819">
            <v>0</v>
          </cell>
          <cell r="W819">
            <v>0</v>
          </cell>
        </row>
        <row r="820">
          <cell r="B820" t="str">
            <v>CameroonTrade</v>
          </cell>
          <cell r="C820" t="str">
            <v>Trade</v>
          </cell>
          <cell r="D820" t="str">
            <v>Cameroon</v>
          </cell>
          <cell r="E820" t="str">
            <v>Projects</v>
          </cell>
          <cell r="F820" t="str">
            <v>Customer - Wholesale</v>
          </cell>
          <cell r="G820" t="str">
            <v>Trade Other</v>
          </cell>
          <cell r="H820" t="str">
            <v>0</v>
          </cell>
          <cell r="I820" t="str">
            <v>0</v>
          </cell>
          <cell r="J820" t="str">
            <v>0</v>
          </cell>
          <cell r="K820" t="str">
            <v>0</v>
          </cell>
          <cell r="L820" t="str">
            <v>0</v>
          </cell>
          <cell r="M820" t="str">
            <v>0</v>
          </cell>
          <cell r="N820" t="str">
            <v>0</v>
          </cell>
          <cell r="O820" t="str">
            <v>0</v>
          </cell>
          <cell r="P820" t="str">
            <v>0</v>
          </cell>
          <cell r="Q820" t="str">
            <v>0</v>
          </cell>
          <cell r="R820" t="str">
            <v>0</v>
          </cell>
          <cell r="S820" t="str">
            <v>0</v>
          </cell>
          <cell r="T820" t="str">
            <v>0</v>
          </cell>
          <cell r="U820" t="str">
            <v>0</v>
          </cell>
          <cell r="V820">
            <v>0</v>
          </cell>
          <cell r="W820">
            <v>0</v>
          </cell>
        </row>
        <row r="821">
          <cell r="B821" t="str">
            <v>CameroonFX/MM</v>
          </cell>
          <cell r="C821" t="str">
            <v>FX/MM</v>
          </cell>
          <cell r="D821" t="str">
            <v>Cameroon</v>
          </cell>
          <cell r="E821" t="str">
            <v>Projects</v>
          </cell>
          <cell r="F821" t="str">
            <v>Customer - Wholesale</v>
          </cell>
          <cell r="G821" t="str">
            <v>FX Sales</v>
          </cell>
          <cell r="H821" t="str">
            <v>0</v>
          </cell>
          <cell r="I821" t="str">
            <v>0</v>
          </cell>
          <cell r="J821" t="str">
            <v>0</v>
          </cell>
          <cell r="K821" t="str">
            <v>0</v>
          </cell>
          <cell r="L821" t="str">
            <v>0</v>
          </cell>
          <cell r="M821" t="str">
            <v>0</v>
          </cell>
          <cell r="N821" t="str">
            <v>0</v>
          </cell>
          <cell r="O821" t="str">
            <v>0</v>
          </cell>
          <cell r="P821" t="str">
            <v>0</v>
          </cell>
          <cell r="Q821" t="str">
            <v>0</v>
          </cell>
          <cell r="R821" t="str">
            <v>0</v>
          </cell>
          <cell r="S821" t="str">
            <v>0</v>
          </cell>
          <cell r="T821" t="str">
            <v>0</v>
          </cell>
          <cell r="U821" t="str">
            <v>0</v>
          </cell>
          <cell r="V821">
            <v>0</v>
          </cell>
          <cell r="W821">
            <v>0</v>
          </cell>
        </row>
        <row r="822">
          <cell r="B822" t="str">
            <v>CameroonFX/MM</v>
          </cell>
          <cell r="C822" t="str">
            <v>FX/MM</v>
          </cell>
          <cell r="D822" t="str">
            <v>Cameroon</v>
          </cell>
          <cell r="E822" t="str">
            <v>Projects</v>
          </cell>
          <cell r="F822" t="str">
            <v>Customer - Wholesale</v>
          </cell>
          <cell r="G822" t="str">
            <v>FX Trading</v>
          </cell>
          <cell r="H822" t="str">
            <v>0</v>
          </cell>
          <cell r="I822" t="str">
            <v>0</v>
          </cell>
          <cell r="J822" t="str">
            <v>0</v>
          </cell>
          <cell r="K822" t="str">
            <v>0</v>
          </cell>
          <cell r="L822" t="str">
            <v>0</v>
          </cell>
          <cell r="M822" t="str">
            <v>0</v>
          </cell>
          <cell r="N822" t="str">
            <v>0</v>
          </cell>
          <cell r="O822" t="str">
            <v>0</v>
          </cell>
          <cell r="P822" t="str">
            <v>0</v>
          </cell>
          <cell r="Q822" t="str">
            <v>0</v>
          </cell>
          <cell r="R822" t="str">
            <v>0</v>
          </cell>
          <cell r="S822" t="str">
            <v>0</v>
          </cell>
          <cell r="T822" t="str">
            <v>0</v>
          </cell>
          <cell r="U822" t="str">
            <v>0</v>
          </cell>
          <cell r="V822">
            <v>0</v>
          </cell>
          <cell r="W822">
            <v>0</v>
          </cell>
        </row>
        <row r="823">
          <cell r="B823" t="str">
            <v>CameroonFI</v>
          </cell>
          <cell r="C823" t="str">
            <v>FI</v>
          </cell>
          <cell r="D823" t="str">
            <v>Cameroon</v>
          </cell>
          <cell r="E823" t="str">
            <v>Projects</v>
          </cell>
          <cell r="F823" t="str">
            <v>Customer - Wholesale</v>
          </cell>
          <cell r="G823" t="str">
            <v>Fixed Income</v>
          </cell>
          <cell r="H823" t="str">
            <v>0</v>
          </cell>
          <cell r="I823" t="str">
            <v>0</v>
          </cell>
          <cell r="J823" t="str">
            <v>0</v>
          </cell>
          <cell r="K823" t="str">
            <v>0</v>
          </cell>
          <cell r="L823" t="str">
            <v>0</v>
          </cell>
          <cell r="M823" t="str">
            <v>0</v>
          </cell>
          <cell r="N823" t="str">
            <v>0</v>
          </cell>
          <cell r="O823" t="str">
            <v>0</v>
          </cell>
          <cell r="P823" t="str">
            <v>0</v>
          </cell>
          <cell r="Q823" t="str">
            <v>0</v>
          </cell>
          <cell r="R823" t="str">
            <v>0</v>
          </cell>
          <cell r="S823" t="str">
            <v>0</v>
          </cell>
          <cell r="T823" t="str">
            <v>0</v>
          </cell>
          <cell r="U823" t="str">
            <v>0</v>
          </cell>
          <cell r="V823">
            <v>0</v>
          </cell>
          <cell r="W823">
            <v>0</v>
          </cell>
        </row>
        <row r="824">
          <cell r="B824" t="str">
            <v>CameroonFX/MM</v>
          </cell>
          <cell r="C824" t="str">
            <v>FX/MM</v>
          </cell>
          <cell r="D824" t="str">
            <v>Cameroon</v>
          </cell>
          <cell r="E824" t="str">
            <v>Projects</v>
          </cell>
          <cell r="F824" t="str">
            <v>Customer - Wholesale</v>
          </cell>
          <cell r="G824" t="str">
            <v>ALM</v>
          </cell>
          <cell r="H824">
            <v>6.1095556751324391</v>
          </cell>
          <cell r="I824" t="str">
            <v>0</v>
          </cell>
          <cell r="J824" t="str">
            <v>0</v>
          </cell>
          <cell r="K824" t="str">
            <v>0</v>
          </cell>
          <cell r="L824" t="str">
            <v>0</v>
          </cell>
          <cell r="M824" t="str">
            <v>0</v>
          </cell>
          <cell r="N824" t="str">
            <v>0</v>
          </cell>
          <cell r="O824" t="str">
            <v>0</v>
          </cell>
          <cell r="P824" t="str">
            <v>0</v>
          </cell>
          <cell r="Q824" t="str">
            <v>0</v>
          </cell>
          <cell r="R824" t="str">
            <v>0</v>
          </cell>
          <cell r="S824" t="str">
            <v>0</v>
          </cell>
          <cell r="T824" t="str">
            <v>0</v>
          </cell>
          <cell r="U824" t="str">
            <v>0</v>
          </cell>
          <cell r="V824">
            <v>0</v>
          </cell>
          <cell r="W824">
            <v>0</v>
          </cell>
        </row>
        <row r="825">
          <cell r="B825" t="str">
            <v>CameroonSEF</v>
          </cell>
          <cell r="C825" t="str">
            <v>SEF</v>
          </cell>
          <cell r="D825" t="str">
            <v>Cameroon</v>
          </cell>
          <cell r="E825" t="str">
            <v>Projects</v>
          </cell>
          <cell r="F825" t="str">
            <v>Customer - Wholesale</v>
          </cell>
          <cell r="G825" t="str">
            <v>Structured Trade</v>
          </cell>
          <cell r="H825" t="str">
            <v>0</v>
          </cell>
          <cell r="I825" t="str">
            <v>0</v>
          </cell>
          <cell r="J825" t="str">
            <v>0</v>
          </cell>
          <cell r="K825" t="str">
            <v>0</v>
          </cell>
          <cell r="L825" t="str">
            <v>0</v>
          </cell>
          <cell r="M825" t="str">
            <v>0</v>
          </cell>
          <cell r="N825" t="str">
            <v>0</v>
          </cell>
          <cell r="O825" t="str">
            <v>0</v>
          </cell>
          <cell r="P825" t="str">
            <v>0</v>
          </cell>
          <cell r="Q825" t="str">
            <v>0</v>
          </cell>
          <cell r="R825" t="str">
            <v>0</v>
          </cell>
          <cell r="S825" t="str">
            <v>0</v>
          </cell>
          <cell r="T825" t="str">
            <v>0</v>
          </cell>
          <cell r="U825" t="str">
            <v>0</v>
          </cell>
          <cell r="V825">
            <v>0</v>
          </cell>
          <cell r="W825">
            <v>0</v>
          </cell>
        </row>
        <row r="826">
          <cell r="B826" t="str">
            <v>CameroonSME</v>
          </cell>
          <cell r="C826" t="str">
            <v>SME</v>
          </cell>
          <cell r="D826" t="str">
            <v>Cameroon</v>
          </cell>
          <cell r="E826" t="str">
            <v>Projects</v>
          </cell>
          <cell r="F826" t="str">
            <v>SME</v>
          </cell>
          <cell r="G826" t="str">
            <v>Product</v>
          </cell>
          <cell r="H826">
            <v>18.544971806165105</v>
          </cell>
          <cell r="I826" t="str">
            <v>0</v>
          </cell>
          <cell r="J826" t="str">
            <v>0</v>
          </cell>
          <cell r="K826" t="str">
            <v>0</v>
          </cell>
          <cell r="L826" t="str">
            <v>0</v>
          </cell>
          <cell r="M826" t="str">
            <v>0</v>
          </cell>
          <cell r="N826" t="str">
            <v>0</v>
          </cell>
          <cell r="O826" t="str">
            <v>0</v>
          </cell>
          <cell r="P826" t="str">
            <v>0</v>
          </cell>
          <cell r="Q826" t="str">
            <v>0</v>
          </cell>
          <cell r="R826" t="str">
            <v>0</v>
          </cell>
          <cell r="S826" t="str">
            <v>0</v>
          </cell>
          <cell r="T826" t="str">
            <v>0</v>
          </cell>
          <cell r="U826" t="str">
            <v>0</v>
          </cell>
          <cell r="V826">
            <v>0</v>
          </cell>
          <cell r="W826">
            <v>0</v>
          </cell>
        </row>
        <row r="827">
          <cell r="B827" t="str">
            <v>CameroonTotal</v>
          </cell>
          <cell r="C827" t="str">
            <v>Total</v>
          </cell>
          <cell r="D827" t="str">
            <v>Cameroon</v>
          </cell>
          <cell r="E827" t="str">
            <v>Projects</v>
          </cell>
          <cell r="F827" t="str">
            <v>Customer</v>
          </cell>
          <cell r="G827" t="str">
            <v>Product</v>
          </cell>
          <cell r="H827">
            <v>139.52615940523646</v>
          </cell>
          <cell r="I827" t="str">
            <v>0</v>
          </cell>
          <cell r="J827" t="str">
            <v>0</v>
          </cell>
          <cell r="K827" t="str">
            <v>0</v>
          </cell>
          <cell r="L827" t="str">
            <v>0</v>
          </cell>
          <cell r="M827" t="str">
            <v>0</v>
          </cell>
          <cell r="N827" t="str">
            <v>0</v>
          </cell>
          <cell r="O827" t="str">
            <v>0</v>
          </cell>
          <cell r="P827" t="str">
            <v>0</v>
          </cell>
          <cell r="Q827" t="str">
            <v>0</v>
          </cell>
          <cell r="R827" t="str">
            <v>0</v>
          </cell>
          <cell r="S827" t="str">
            <v>0</v>
          </cell>
          <cell r="T827" t="str">
            <v>0</v>
          </cell>
          <cell r="U827" t="str">
            <v>0</v>
          </cell>
          <cell r="V827">
            <v>0</v>
          </cell>
          <cell r="W827">
            <v>0</v>
          </cell>
        </row>
        <row r="828">
          <cell r="B828" t="str">
            <v>CameroonCCPL</v>
          </cell>
          <cell r="C828" t="str">
            <v>CCPL</v>
          </cell>
          <cell r="D828" t="str">
            <v>Cameroon</v>
          </cell>
          <cell r="E828" t="str">
            <v>T&amp;O Management</v>
          </cell>
          <cell r="F828" t="str">
            <v>Mass Mkt &amp; Priority Banking</v>
          </cell>
          <cell r="G828" t="str">
            <v>Unsecured Lending</v>
          </cell>
          <cell r="H828">
            <v>10.049586962921092</v>
          </cell>
          <cell r="I828">
            <v>5.2673115035057521</v>
          </cell>
          <cell r="J828">
            <v>11.934179678746194</v>
          </cell>
          <cell r="K828">
            <v>18.716202158622981</v>
          </cell>
          <cell r="L828">
            <v>24.819646721744736</v>
          </cell>
          <cell r="M828">
            <v>31.13838813692627</v>
          </cell>
          <cell r="N828">
            <v>34.818075126772655</v>
          </cell>
          <cell r="O828">
            <v>51.947909853159288</v>
          </cell>
          <cell r="P828">
            <v>48.28647234652901</v>
          </cell>
          <cell r="Q828">
            <v>52.90234051792649</v>
          </cell>
          <cell r="R828">
            <v>59.334243191516329</v>
          </cell>
          <cell r="S828">
            <v>67.714860377315546</v>
          </cell>
          <cell r="T828">
            <v>73.87899798001088</v>
          </cell>
          <cell r="U828" t="str">
            <v>0</v>
          </cell>
          <cell r="V828">
            <v>74.167987693101708</v>
          </cell>
          <cell r="W828">
            <v>74.167987693101708</v>
          </cell>
        </row>
        <row r="829">
          <cell r="B829" t="str">
            <v>CameroonM &amp; AL</v>
          </cell>
          <cell r="C829" t="str">
            <v>M &amp; AL</v>
          </cell>
          <cell r="D829" t="str">
            <v>Cameroon</v>
          </cell>
          <cell r="E829" t="str">
            <v>T&amp;O Management</v>
          </cell>
          <cell r="F829" t="str">
            <v>Mass Mkt &amp; Priority Banking</v>
          </cell>
          <cell r="G829" t="str">
            <v>Secured Lending</v>
          </cell>
          <cell r="H829" t="str">
            <v>0</v>
          </cell>
          <cell r="I829">
            <v>0.39758876634947632</v>
          </cell>
          <cell r="J829">
            <v>0.90081928374800824</v>
          </cell>
          <cell r="K829">
            <v>1.4127419124617202</v>
          </cell>
          <cell r="L829">
            <v>1.8734439219629431</v>
          </cell>
          <cell r="M829">
            <v>2.3503970321921948</v>
          </cell>
          <cell r="N829">
            <v>2.6281482549690312</v>
          </cell>
          <cell r="O829">
            <v>3.9211475112502416</v>
          </cell>
          <cell r="P829">
            <v>3.6447738013684878</v>
          </cell>
          <cell r="Q829">
            <v>3.9931901292572531</v>
          </cell>
          <cell r="R829">
            <v>4.4786849110962343</v>
          </cell>
          <cell r="S829">
            <v>5.111273138682817</v>
          </cell>
          <cell r="T829">
            <v>5.5765563981659332</v>
          </cell>
          <cell r="U829" t="str">
            <v>0</v>
          </cell>
          <cell r="V829">
            <v>5.598370005247836</v>
          </cell>
          <cell r="W829">
            <v>5.598370005247836</v>
          </cell>
        </row>
        <row r="830">
          <cell r="B830" t="str">
            <v>CameroonWM</v>
          </cell>
          <cell r="C830" t="str">
            <v>WM</v>
          </cell>
          <cell r="D830" t="str">
            <v>Cameroon</v>
          </cell>
          <cell r="E830" t="str">
            <v>T&amp;O Management</v>
          </cell>
          <cell r="F830" t="str">
            <v>Mass Mkt &amp; Priority Banking</v>
          </cell>
          <cell r="G830" t="str">
            <v>Account Management Services</v>
          </cell>
          <cell r="H830">
            <v>177.63946715143098</v>
          </cell>
          <cell r="I830">
            <v>14.999511371738452</v>
          </cell>
          <cell r="J830">
            <v>33.984651326837309</v>
          </cell>
          <cell r="K830">
            <v>53.297584745719149</v>
          </cell>
          <cell r="L830">
            <v>70.678134009048918</v>
          </cell>
          <cell r="M830">
            <v>88.671853403566146</v>
          </cell>
          <cell r="N830">
            <v>99.150313407909195</v>
          </cell>
          <cell r="O830">
            <v>147.93054389923955</v>
          </cell>
          <cell r="P830">
            <v>137.5039237636019</v>
          </cell>
          <cell r="Q830">
            <v>150.64840448023972</v>
          </cell>
          <cell r="R830">
            <v>168.96420933991072</v>
          </cell>
          <cell r="S830">
            <v>192.82956027783428</v>
          </cell>
          <cell r="T830">
            <v>210.38287026330261</v>
          </cell>
          <cell r="U830" t="str">
            <v>0</v>
          </cell>
          <cell r="V830">
            <v>211.2059021873211</v>
          </cell>
          <cell r="W830">
            <v>211.2059021873211</v>
          </cell>
        </row>
        <row r="831">
          <cell r="B831" t="str">
            <v>CameroonWM</v>
          </cell>
          <cell r="C831" t="str">
            <v>WM</v>
          </cell>
          <cell r="D831" t="str">
            <v>Cameroon</v>
          </cell>
          <cell r="E831" t="str">
            <v>T&amp;O Management</v>
          </cell>
          <cell r="F831" t="str">
            <v>Mass Mkt &amp; Priority Banking</v>
          </cell>
          <cell r="G831" t="str">
            <v>Trade Products</v>
          </cell>
          <cell r="H831" t="str">
            <v>0</v>
          </cell>
          <cell r="I831" t="str">
            <v>0</v>
          </cell>
          <cell r="J831" t="str">
            <v>0</v>
          </cell>
          <cell r="K831" t="str">
            <v>0</v>
          </cell>
          <cell r="L831" t="str">
            <v>0</v>
          </cell>
          <cell r="M831" t="str">
            <v>0</v>
          </cell>
          <cell r="N831" t="str">
            <v>0</v>
          </cell>
          <cell r="O831" t="str">
            <v>0</v>
          </cell>
          <cell r="P831" t="str">
            <v>0</v>
          </cell>
          <cell r="Q831" t="str">
            <v>0</v>
          </cell>
          <cell r="R831" t="str">
            <v>0</v>
          </cell>
          <cell r="S831" t="str">
            <v>0</v>
          </cell>
          <cell r="T831" t="str">
            <v>0</v>
          </cell>
          <cell r="U831" t="str">
            <v>0</v>
          </cell>
          <cell r="V831" t="str">
            <v>0</v>
          </cell>
          <cell r="W831" t="str">
            <v>0</v>
          </cell>
        </row>
        <row r="832">
          <cell r="B832" t="str">
            <v>CameroonWM</v>
          </cell>
          <cell r="C832" t="str">
            <v>WM</v>
          </cell>
          <cell r="D832" t="str">
            <v>Cameroon</v>
          </cell>
          <cell r="E832" t="str">
            <v>T&amp;O Management</v>
          </cell>
          <cell r="F832" t="str">
            <v>Mass Mkt &amp; Priority Banking</v>
          </cell>
          <cell r="G832" t="str">
            <v>Treasury Products</v>
          </cell>
          <cell r="H832" t="str">
            <v>0</v>
          </cell>
          <cell r="I832">
            <v>5.9431513125381211E-2</v>
          </cell>
          <cell r="J832">
            <v>0.13459671200809703</v>
          </cell>
          <cell r="K832">
            <v>0.21118683682597331</v>
          </cell>
          <cell r="L832">
            <v>0.27997968265331086</v>
          </cell>
          <cell r="M832">
            <v>0.35123836466482417</v>
          </cell>
          <cell r="N832">
            <v>0.39268486607478287</v>
          </cell>
          <cell r="O832">
            <v>0.58604440675283975</v>
          </cell>
          <cell r="P832">
            <v>0.54466404728980777</v>
          </cell>
          <cell r="Q832">
            <v>0.59675989729442724</v>
          </cell>
          <cell r="R832">
            <v>0.66927865352790772</v>
          </cell>
          <cell r="S832">
            <v>0.76385600752027183</v>
          </cell>
          <cell r="T832">
            <v>0.83349861764975075</v>
          </cell>
          <cell r="U832" t="str">
            <v>0</v>
          </cell>
          <cell r="V832">
            <v>0.83667646865716927</v>
          </cell>
          <cell r="W832">
            <v>0.83667646865716927</v>
          </cell>
        </row>
        <row r="833">
          <cell r="B833" t="str">
            <v>CameroonWM</v>
          </cell>
          <cell r="C833" t="str">
            <v>WM</v>
          </cell>
          <cell r="D833" t="str">
            <v>Cameroon</v>
          </cell>
          <cell r="E833" t="str">
            <v>T&amp;O Management</v>
          </cell>
          <cell r="F833" t="str">
            <v>Mass Mkt &amp; Priority Banking</v>
          </cell>
          <cell r="G833" t="str">
            <v>Investment Services</v>
          </cell>
          <cell r="H833" t="str">
            <v>0</v>
          </cell>
          <cell r="I833" t="str">
            <v>0</v>
          </cell>
          <cell r="J833" t="str">
            <v>0</v>
          </cell>
          <cell r="K833" t="str">
            <v>0</v>
          </cell>
          <cell r="L833" t="str">
            <v>0</v>
          </cell>
          <cell r="M833" t="str">
            <v>0</v>
          </cell>
          <cell r="N833" t="str">
            <v>0</v>
          </cell>
          <cell r="O833" t="str">
            <v>0</v>
          </cell>
          <cell r="P833" t="str">
            <v>0</v>
          </cell>
          <cell r="Q833" t="str">
            <v>0</v>
          </cell>
          <cell r="R833" t="str">
            <v>0</v>
          </cell>
          <cell r="S833" t="str">
            <v>0</v>
          </cell>
          <cell r="T833" t="str">
            <v>0</v>
          </cell>
          <cell r="U833" t="str">
            <v>0</v>
          </cell>
          <cell r="V833" t="str">
            <v>0</v>
          </cell>
          <cell r="W833" t="str">
            <v>0</v>
          </cell>
        </row>
        <row r="834">
          <cell r="B834" t="str">
            <v>CameroonOthCB</v>
          </cell>
          <cell r="C834" t="str">
            <v>OthCB</v>
          </cell>
          <cell r="D834" t="str">
            <v>Cameroon</v>
          </cell>
          <cell r="E834" t="str">
            <v>T&amp;O Management</v>
          </cell>
          <cell r="F834" t="str">
            <v>Mass Mkt &amp; Priority Banking</v>
          </cell>
          <cell r="G834" t="str">
            <v>Other Products</v>
          </cell>
          <cell r="H834" t="str">
            <v>0</v>
          </cell>
          <cell r="I834" t="str">
            <v>0</v>
          </cell>
          <cell r="J834" t="str">
            <v>0</v>
          </cell>
          <cell r="K834" t="str">
            <v>0</v>
          </cell>
          <cell r="L834" t="str">
            <v>0</v>
          </cell>
          <cell r="M834" t="str">
            <v>0</v>
          </cell>
          <cell r="N834" t="str">
            <v>0</v>
          </cell>
          <cell r="O834" t="str">
            <v>0</v>
          </cell>
          <cell r="P834" t="str">
            <v>0</v>
          </cell>
          <cell r="Q834" t="str">
            <v>0</v>
          </cell>
          <cell r="R834" t="str">
            <v>0</v>
          </cell>
          <cell r="S834" t="str">
            <v>0</v>
          </cell>
          <cell r="T834" t="str">
            <v>0</v>
          </cell>
          <cell r="U834" t="str">
            <v>0</v>
          </cell>
          <cell r="V834">
            <v>0</v>
          </cell>
          <cell r="W834">
            <v>0</v>
          </cell>
        </row>
        <row r="835">
          <cell r="B835" t="str">
            <v>CameroonCROps</v>
          </cell>
          <cell r="C835" t="str">
            <v>CROps</v>
          </cell>
          <cell r="D835" t="str">
            <v>Cameroon</v>
          </cell>
          <cell r="E835" t="str">
            <v>T&amp;O Management</v>
          </cell>
          <cell r="F835" t="str">
            <v>Customer - Wholesale</v>
          </cell>
          <cell r="G835" t="str">
            <v>Corporate and Inst Lending</v>
          </cell>
          <cell r="H835">
            <v>17.874945883226278</v>
          </cell>
          <cell r="I835">
            <v>7.5398452186252927</v>
          </cell>
          <cell r="J835">
            <v>17.082914095647517</v>
          </cell>
          <cell r="K835">
            <v>26.790792237376653</v>
          </cell>
          <cell r="L835">
            <v>35.527376257132616</v>
          </cell>
          <cell r="M835">
            <v>44.5722744521143</v>
          </cell>
          <cell r="N835">
            <v>49.839435807144689</v>
          </cell>
          <cell r="O835">
            <v>74.359447699824699</v>
          </cell>
          <cell r="P835">
            <v>69.118342055441474</v>
          </cell>
          <cell r="Q835">
            <v>75.725706018244423</v>
          </cell>
          <cell r="R835">
            <v>84.93243368509242</v>
          </cell>
          <cell r="S835">
            <v>96.928678401382683</v>
          </cell>
          <cell r="T835">
            <v>105.75204820083795</v>
          </cell>
          <cell r="U835" t="str">
            <v>0</v>
          </cell>
          <cell r="V835">
            <v>106.16574091724002</v>
          </cell>
          <cell r="W835">
            <v>106.16574091724002</v>
          </cell>
        </row>
        <row r="836">
          <cell r="B836" t="str">
            <v>CameroonCash</v>
          </cell>
          <cell r="C836" t="str">
            <v>Cash</v>
          </cell>
          <cell r="D836" t="str">
            <v>Cameroon</v>
          </cell>
          <cell r="E836" t="str">
            <v>T&amp;O Management</v>
          </cell>
          <cell r="F836" t="str">
            <v>Customer - Wholesale</v>
          </cell>
          <cell r="G836" t="str">
            <v>Cash Management and Payments</v>
          </cell>
          <cell r="H836">
            <v>107.15936289377775</v>
          </cell>
          <cell r="I836">
            <v>18.570100613064113</v>
          </cell>
          <cell r="J836">
            <v>42.074389794717746</v>
          </cell>
          <cell r="K836">
            <v>65.984659716584247</v>
          </cell>
          <cell r="L836">
            <v>87.502578212195203</v>
          </cell>
          <cell r="M836">
            <v>109.77953368554401</v>
          </cell>
          <cell r="N836">
            <v>122.75240562990338</v>
          </cell>
          <cell r="O836">
            <v>183.14426856461648</v>
          </cell>
          <cell r="P836">
            <v>170.23573584516095</v>
          </cell>
          <cell r="Q836">
            <v>186.50914900905687</v>
          </cell>
          <cell r="R836">
            <v>209.18505866477082</v>
          </cell>
          <cell r="S836">
            <v>238.73123307201519</v>
          </cell>
          <cell r="T836">
            <v>260.46312711295764</v>
          </cell>
          <cell r="U836" t="str">
            <v>0</v>
          </cell>
          <cell r="V836">
            <v>261.48197098514271</v>
          </cell>
          <cell r="W836">
            <v>261.48197098514271</v>
          </cell>
        </row>
        <row r="837">
          <cell r="B837" t="str">
            <v>CameroonTrade</v>
          </cell>
          <cell r="C837" t="str">
            <v>Trade</v>
          </cell>
          <cell r="D837" t="str">
            <v>Cameroon</v>
          </cell>
          <cell r="E837" t="str">
            <v>T&amp;O Management</v>
          </cell>
          <cell r="F837" t="str">
            <v>Customer - Wholesale</v>
          </cell>
          <cell r="G837" t="str">
            <v>Trade Finance</v>
          </cell>
          <cell r="H837">
            <v>59.457920611578331</v>
          </cell>
          <cell r="I837">
            <v>0.83099179716202554</v>
          </cell>
          <cell r="J837">
            <v>1.8827831641047359</v>
          </cell>
          <cell r="K837">
            <v>2.9527417274429864</v>
          </cell>
          <cell r="L837">
            <v>3.9156451674638948</v>
          </cell>
          <cell r="M837">
            <v>4.91251468636532</v>
          </cell>
          <cell r="N837">
            <v>5.4930365906899592</v>
          </cell>
          <cell r="O837">
            <v>8.1955067474092402</v>
          </cell>
          <cell r="P837">
            <v>7.6178639533944956</v>
          </cell>
          <cell r="Q837">
            <v>8.3460814861262609</v>
          </cell>
          <cell r="R837">
            <v>9.360803770604825</v>
          </cell>
          <cell r="S837">
            <v>10.682962927495227</v>
          </cell>
          <cell r="T837">
            <v>11.655441540352772</v>
          </cell>
          <cell r="U837" t="str">
            <v>0</v>
          </cell>
          <cell r="V837">
            <v>11.701033695075882</v>
          </cell>
          <cell r="W837">
            <v>11.701033695075882</v>
          </cell>
        </row>
        <row r="838">
          <cell r="B838" t="str">
            <v>CameroonTrade</v>
          </cell>
          <cell r="C838" t="str">
            <v>Trade</v>
          </cell>
          <cell r="D838" t="str">
            <v>Cameroon</v>
          </cell>
          <cell r="E838" t="str">
            <v>T&amp;O Management</v>
          </cell>
          <cell r="F838" t="str">
            <v>Customer - Wholesale</v>
          </cell>
          <cell r="G838" t="str">
            <v>Trade Contingents</v>
          </cell>
          <cell r="H838">
            <v>26.775854684452767</v>
          </cell>
          <cell r="I838">
            <v>3.2257435099646914</v>
          </cell>
          <cell r="J838">
            <v>7.3084263430613179</v>
          </cell>
          <cell r="K838">
            <v>11.461766860815342</v>
          </cell>
          <cell r="L838">
            <v>15.199409233169927</v>
          </cell>
          <cell r="M838">
            <v>19.069054670412466</v>
          </cell>
          <cell r="N838">
            <v>21.322469888569806</v>
          </cell>
          <cell r="O838">
            <v>31.812758759051647</v>
          </cell>
          <cell r="P838">
            <v>29.570583372882165</v>
          </cell>
          <cell r="Q838">
            <v>32.397303291383075</v>
          </cell>
          <cell r="R838">
            <v>36.336189230277256</v>
          </cell>
          <cell r="S838">
            <v>41.468508902981156</v>
          </cell>
          <cell r="T838">
            <v>45.243318306145142</v>
          </cell>
          <cell r="U838" t="str">
            <v>0</v>
          </cell>
          <cell r="V838">
            <v>45.420338938628205</v>
          </cell>
          <cell r="W838">
            <v>45.420338938628205</v>
          </cell>
        </row>
        <row r="839">
          <cell r="B839" t="str">
            <v>CameroonTrade</v>
          </cell>
          <cell r="C839" t="str">
            <v>Trade</v>
          </cell>
          <cell r="D839" t="str">
            <v>Cameroon</v>
          </cell>
          <cell r="E839" t="str">
            <v>T&amp;O Management</v>
          </cell>
          <cell r="F839" t="str">
            <v>Customer - Wholesale</v>
          </cell>
          <cell r="G839" t="str">
            <v>Trade Transactional</v>
          </cell>
          <cell r="H839">
            <v>1.023055603706184</v>
          </cell>
          <cell r="I839" t="str">
            <v>0</v>
          </cell>
          <cell r="J839" t="str">
            <v>0</v>
          </cell>
          <cell r="K839" t="str">
            <v>0</v>
          </cell>
          <cell r="L839" t="str">
            <v>0</v>
          </cell>
          <cell r="M839" t="str">
            <v>0</v>
          </cell>
          <cell r="N839" t="str">
            <v>0</v>
          </cell>
          <cell r="O839" t="str">
            <v>0</v>
          </cell>
          <cell r="P839" t="str">
            <v>0</v>
          </cell>
          <cell r="Q839" t="str">
            <v>0</v>
          </cell>
          <cell r="R839" t="str">
            <v>0</v>
          </cell>
          <cell r="S839" t="str">
            <v>0</v>
          </cell>
          <cell r="T839" t="str">
            <v>0</v>
          </cell>
          <cell r="U839" t="str">
            <v>0</v>
          </cell>
          <cell r="V839">
            <v>0</v>
          </cell>
          <cell r="W839">
            <v>0</v>
          </cell>
        </row>
        <row r="840">
          <cell r="B840" t="str">
            <v>CameroonTrade</v>
          </cell>
          <cell r="C840" t="str">
            <v>Trade</v>
          </cell>
          <cell r="D840" t="str">
            <v>Cameroon</v>
          </cell>
          <cell r="E840" t="str">
            <v>T&amp;O Management</v>
          </cell>
          <cell r="F840" t="str">
            <v>Customer - Wholesale</v>
          </cell>
          <cell r="G840" t="str">
            <v>Trade Other</v>
          </cell>
          <cell r="H840" t="str">
            <v>0</v>
          </cell>
          <cell r="I840" t="str">
            <v>0</v>
          </cell>
          <cell r="J840" t="str">
            <v>0</v>
          </cell>
          <cell r="K840" t="str">
            <v>0</v>
          </cell>
          <cell r="L840" t="str">
            <v>0</v>
          </cell>
          <cell r="M840" t="str">
            <v>0</v>
          </cell>
          <cell r="N840" t="str">
            <v>0</v>
          </cell>
          <cell r="O840" t="str">
            <v>0</v>
          </cell>
          <cell r="P840" t="str">
            <v>0</v>
          </cell>
          <cell r="Q840" t="str">
            <v>0</v>
          </cell>
          <cell r="R840" t="str">
            <v>0</v>
          </cell>
          <cell r="S840" t="str">
            <v>0</v>
          </cell>
          <cell r="T840" t="str">
            <v>0</v>
          </cell>
          <cell r="U840" t="str">
            <v>0</v>
          </cell>
          <cell r="V840">
            <v>0</v>
          </cell>
          <cell r="W840">
            <v>0</v>
          </cell>
        </row>
        <row r="841">
          <cell r="B841" t="str">
            <v>CameroonFX/MM</v>
          </cell>
          <cell r="C841" t="str">
            <v>FX/MM</v>
          </cell>
          <cell r="D841" t="str">
            <v>Cameroon</v>
          </cell>
          <cell r="E841" t="str">
            <v>T&amp;O Management</v>
          </cell>
          <cell r="F841" t="str">
            <v>Customer - Wholesale</v>
          </cell>
          <cell r="G841" t="str">
            <v>FX Sales</v>
          </cell>
          <cell r="H841">
            <v>13.76650949674189</v>
          </cell>
          <cell r="I841">
            <v>2.0320907592522279</v>
          </cell>
          <cell r="J841">
            <v>4.604160681619228</v>
          </cell>
          <cell r="K841">
            <v>7.2206302294189415</v>
          </cell>
          <cell r="L841">
            <v>9.5753568340197859</v>
          </cell>
          <cell r="M841">
            <v>12.01326945690492</v>
          </cell>
          <cell r="N841">
            <v>13.432763594963522</v>
          </cell>
          <cell r="O841">
            <v>20.041570894089652</v>
          </cell>
          <cell r="P841">
            <v>18.628840951396814</v>
          </cell>
          <cell r="Q841">
            <v>20.409626607285439</v>
          </cell>
          <cell r="R841">
            <v>22.891224720615668</v>
          </cell>
          <cell r="S841">
            <v>26.124473930526236</v>
          </cell>
          <cell r="T841">
            <v>28.502506626660132</v>
          </cell>
          <cell r="U841" t="str">
            <v>0</v>
          </cell>
          <cell r="V841">
            <v>28.613995471588478</v>
          </cell>
          <cell r="W841">
            <v>28.613995471588478</v>
          </cell>
        </row>
        <row r="842">
          <cell r="B842" t="str">
            <v>CameroonFX/MM</v>
          </cell>
          <cell r="C842" t="str">
            <v>FX/MM</v>
          </cell>
          <cell r="D842" t="str">
            <v>Cameroon</v>
          </cell>
          <cell r="E842" t="str">
            <v>T&amp;O Management</v>
          </cell>
          <cell r="F842" t="str">
            <v>Customer - Wholesale</v>
          </cell>
          <cell r="G842" t="str">
            <v>FX Trading</v>
          </cell>
          <cell r="H842" t="str">
            <v>0</v>
          </cell>
          <cell r="I842">
            <v>1.737662174867967</v>
          </cell>
          <cell r="J842">
            <v>3.9370317479862207</v>
          </cell>
          <cell r="K842">
            <v>6.1743902039162633</v>
          </cell>
          <cell r="L842">
            <v>8.1878888828308192</v>
          </cell>
          <cell r="M842">
            <v>10.272413016750907</v>
          </cell>
          <cell r="N842">
            <v>11.486325065308149</v>
          </cell>
          <cell r="O842">
            <v>17.137379848373563</v>
          </cell>
          <cell r="P842">
            <v>15.929488221557948</v>
          </cell>
          <cell r="Q842">
            <v>17.452242195815231</v>
          </cell>
          <cell r="R842">
            <v>19.574097715635983</v>
          </cell>
          <cell r="S842">
            <v>22.338825314548405</v>
          </cell>
          <cell r="T842">
            <v>24.372346351942266</v>
          </cell>
          <cell r="U842" t="str">
            <v>0</v>
          </cell>
          <cell r="V842">
            <v>24.46768274756457</v>
          </cell>
          <cell r="W842">
            <v>24.46768274756457</v>
          </cell>
        </row>
        <row r="843">
          <cell r="B843" t="str">
            <v>CameroonFI</v>
          </cell>
          <cell r="C843" t="str">
            <v>FI</v>
          </cell>
          <cell r="D843" t="str">
            <v>Cameroon</v>
          </cell>
          <cell r="E843" t="str">
            <v>T&amp;O Management</v>
          </cell>
          <cell r="F843" t="str">
            <v>Customer - Wholesale</v>
          </cell>
          <cell r="G843" t="str">
            <v>Fixed Income</v>
          </cell>
          <cell r="H843" t="str">
            <v>0</v>
          </cell>
          <cell r="I843">
            <v>0.10594998357412434</v>
          </cell>
          <cell r="J843">
            <v>0.24005152155748721</v>
          </cell>
          <cell r="K843">
            <v>0.37646934493171397</v>
          </cell>
          <cell r="L843">
            <v>0.4992378295330035</v>
          </cell>
          <cell r="M843">
            <v>0.62633692908351246</v>
          </cell>
          <cell r="N843">
            <v>0.70035244456473189</v>
          </cell>
          <cell r="O843">
            <v>1.0449126071220776</v>
          </cell>
          <cell r="P843">
            <v>0.97126417311035196</v>
          </cell>
          <cell r="Q843">
            <v>1.064110619844022</v>
          </cell>
          <cell r="R843">
            <v>1.1934859154124813</v>
          </cell>
          <cell r="S843">
            <v>1.3620588681580088</v>
          </cell>
          <cell r="T843">
            <v>1.4860481703512687</v>
          </cell>
          <cell r="U843" t="str">
            <v>0</v>
          </cell>
          <cell r="V843">
            <v>1.4918610893963429</v>
          </cell>
          <cell r="W843">
            <v>1.4918610893963429</v>
          </cell>
        </row>
        <row r="844">
          <cell r="B844" t="str">
            <v>CameroonFX/MM</v>
          </cell>
          <cell r="C844" t="str">
            <v>FX/MM</v>
          </cell>
          <cell r="D844" t="str">
            <v>Cameroon</v>
          </cell>
          <cell r="E844" t="str">
            <v>T&amp;O Management</v>
          </cell>
          <cell r="F844" t="str">
            <v>Customer - Wholesale</v>
          </cell>
          <cell r="G844" t="str">
            <v>ALM</v>
          </cell>
          <cell r="H844">
            <v>16.96522457271795</v>
          </cell>
          <cell r="I844">
            <v>0.40394890312357301</v>
          </cell>
          <cell r="J844">
            <v>0.91522948428256057</v>
          </cell>
          <cell r="K844">
            <v>1.4353412224780839</v>
          </cell>
          <cell r="L844">
            <v>1.9034129769030199</v>
          </cell>
          <cell r="M844">
            <v>2.3879957972061709</v>
          </cell>
          <cell r="N844">
            <v>2.670190142916935</v>
          </cell>
          <cell r="O844">
            <v>3.9838732132662935</v>
          </cell>
          <cell r="P844">
            <v>3.7030784162100767</v>
          </cell>
          <cell r="Q844">
            <v>4.0570682805949758</v>
          </cell>
          <cell r="R844">
            <v>4.5503294116795683</v>
          </cell>
          <cell r="S844">
            <v>5.1930370087998456</v>
          </cell>
          <cell r="T844">
            <v>5.6657632984172892</v>
          </cell>
          <cell r="U844" t="str">
            <v>0</v>
          </cell>
          <cell r="V844">
            <v>5.6879258527942858</v>
          </cell>
          <cell r="W844">
            <v>5.6879258527942858</v>
          </cell>
        </row>
        <row r="845">
          <cell r="B845" t="str">
            <v>CameroonSEF</v>
          </cell>
          <cell r="C845" t="str">
            <v>SEF</v>
          </cell>
          <cell r="D845" t="str">
            <v>Cameroon</v>
          </cell>
          <cell r="E845" t="str">
            <v>T&amp;O Management</v>
          </cell>
          <cell r="F845" t="str">
            <v>Customer - Wholesale</v>
          </cell>
          <cell r="G845" t="str">
            <v>Structured Trade</v>
          </cell>
          <cell r="H845" t="str">
            <v>0</v>
          </cell>
          <cell r="I845" t="str">
            <v>0</v>
          </cell>
          <cell r="J845" t="str">
            <v>0</v>
          </cell>
          <cell r="K845" t="str">
            <v>0</v>
          </cell>
          <cell r="L845" t="str">
            <v>0</v>
          </cell>
          <cell r="M845" t="str">
            <v>0</v>
          </cell>
          <cell r="N845" t="str">
            <v>0</v>
          </cell>
          <cell r="O845" t="str">
            <v>0</v>
          </cell>
          <cell r="P845" t="str">
            <v>0</v>
          </cell>
          <cell r="Q845" t="str">
            <v>0</v>
          </cell>
          <cell r="R845" t="str">
            <v>0</v>
          </cell>
          <cell r="S845" t="str">
            <v>0</v>
          </cell>
          <cell r="T845" t="str">
            <v>0</v>
          </cell>
          <cell r="U845" t="str">
            <v>0</v>
          </cell>
          <cell r="V845">
            <v>0</v>
          </cell>
          <cell r="W845">
            <v>0</v>
          </cell>
        </row>
        <row r="846">
          <cell r="B846" t="str">
            <v>CameroonSME</v>
          </cell>
          <cell r="C846" t="str">
            <v>SME</v>
          </cell>
          <cell r="D846" t="str">
            <v>Cameroon</v>
          </cell>
          <cell r="E846" t="str">
            <v>T&amp;O Management</v>
          </cell>
          <cell r="F846" t="str">
            <v>SME</v>
          </cell>
          <cell r="G846" t="str">
            <v>Product</v>
          </cell>
          <cell r="H846">
            <v>76.021500925656213</v>
          </cell>
          <cell r="I846">
            <v>5.2150870196961723</v>
          </cell>
          <cell r="J846">
            <v>11.815566628173476</v>
          </cell>
          <cell r="K846">
            <v>18.530291439391533</v>
          </cell>
          <cell r="L846">
            <v>24.573184640798711</v>
          </cell>
          <cell r="M846">
            <v>30.829133437296665</v>
          </cell>
          <cell r="N846">
            <v>34.472196691409721</v>
          </cell>
          <cell r="O846">
            <v>51.431809476213949</v>
          </cell>
          <cell r="P846">
            <v>47.807007448631964</v>
          </cell>
          <cell r="Q846">
            <v>52.377088735943474</v>
          </cell>
          <cell r="R846">
            <v>58.744814903490031</v>
          </cell>
          <cell r="S846">
            <v>67.042300639453543</v>
          </cell>
          <cell r="T846">
            <v>73.145101100415985</v>
          </cell>
          <cell r="U846" t="str">
            <v>0</v>
          </cell>
          <cell r="V846">
            <v>73.431396952884128</v>
          </cell>
          <cell r="W846">
            <v>73.431396952884128</v>
          </cell>
        </row>
        <row r="847">
          <cell r="B847" t="str">
            <v>CameroonTotal</v>
          </cell>
          <cell r="C847" t="str">
            <v>Total</v>
          </cell>
          <cell r="D847" t="str">
            <v>Cameroon</v>
          </cell>
          <cell r="E847" t="str">
            <v>T&amp;O Management</v>
          </cell>
          <cell r="F847" t="str">
            <v>Customer</v>
          </cell>
          <cell r="G847" t="str">
            <v>Product</v>
          </cell>
          <cell r="H847">
            <v>506.7334287862094</v>
          </cell>
          <cell r="I847">
            <v>60.385263134049247</v>
          </cell>
          <cell r="J847">
            <v>136.81480046248987</v>
          </cell>
          <cell r="K847">
            <v>214.5647986359856</v>
          </cell>
          <cell r="L847">
            <v>284.53529436945689</v>
          </cell>
          <cell r="M847">
            <v>356.97440306902774</v>
          </cell>
          <cell r="N847">
            <v>399.15839751119654</v>
          </cell>
          <cell r="O847">
            <v>595.53717348036957</v>
          </cell>
          <cell r="P847">
            <v>553.56203839657542</v>
          </cell>
          <cell r="Q847">
            <v>606.47907126901157</v>
          </cell>
          <cell r="R847">
            <v>680.21485411363028</v>
          </cell>
          <cell r="S847">
            <v>776.29162886671315</v>
          </cell>
          <cell r="T847">
            <v>846.95762396720954</v>
          </cell>
          <cell r="U847" t="str">
            <v>0</v>
          </cell>
          <cell r="V847">
            <v>850.27088300464243</v>
          </cell>
          <cell r="W847">
            <v>850.27088300464243</v>
          </cell>
        </row>
        <row r="848">
          <cell r="B848" t="str">
            <v>Cote DIvoireCCPL</v>
          </cell>
          <cell r="C848" t="str">
            <v>CCPL</v>
          </cell>
          <cell r="D848" t="str">
            <v>Cote DIvoire</v>
          </cell>
          <cell r="E848" t="str">
            <v>Credit Operations</v>
          </cell>
          <cell r="F848" t="str">
            <v>Mass Mkt &amp; Priority Banking</v>
          </cell>
          <cell r="G848" t="str">
            <v>Unsecured Lending</v>
          </cell>
          <cell r="H848">
            <v>1.0041184010949058</v>
          </cell>
          <cell r="I848">
            <v>1.1213667217604816E-2</v>
          </cell>
          <cell r="J848">
            <v>2.2125719534379185E-2</v>
          </cell>
          <cell r="K848">
            <v>9.617749446629488E-2</v>
          </cell>
          <cell r="L848">
            <v>0.11500119884265346</v>
          </cell>
          <cell r="M848">
            <v>0.14364821285772369</v>
          </cell>
          <cell r="N848">
            <v>0.17033940616158749</v>
          </cell>
          <cell r="O848">
            <v>0.19851180184680012</v>
          </cell>
          <cell r="P848">
            <v>0.22711221603006687</v>
          </cell>
          <cell r="Q848">
            <v>0.25665756051798649</v>
          </cell>
          <cell r="R848">
            <v>0.28875839443439261</v>
          </cell>
          <cell r="S848">
            <v>0.31768740320908057</v>
          </cell>
          <cell r="T848">
            <v>0.35057671765062814</v>
          </cell>
          <cell r="U848" t="str">
            <v>0</v>
          </cell>
          <cell r="V848">
            <v>0.4779333742116495</v>
          </cell>
          <cell r="W848">
            <v>0.4779333742116495</v>
          </cell>
        </row>
        <row r="849">
          <cell r="B849" t="str">
            <v>Cote DIvoireM &amp; AL</v>
          </cell>
          <cell r="C849" t="str">
            <v>M &amp; AL</v>
          </cell>
          <cell r="D849" t="str">
            <v>Cote DIvoire</v>
          </cell>
          <cell r="E849" t="str">
            <v>Credit Operations</v>
          </cell>
          <cell r="F849" t="str">
            <v>Mass Mkt &amp; Priority Banking</v>
          </cell>
          <cell r="G849" t="str">
            <v>Secured Lending</v>
          </cell>
          <cell r="H849">
            <v>0.39785823439609475</v>
          </cell>
          <cell r="I849">
            <v>0.77518970167283086</v>
          </cell>
          <cell r="J849">
            <v>1.5211981668081707</v>
          </cell>
          <cell r="K849">
            <v>6.6346210772427163</v>
          </cell>
          <cell r="L849">
            <v>7.9434049416290904</v>
          </cell>
          <cell r="M849">
            <v>9.9200676766910156</v>
          </cell>
          <cell r="N849">
            <v>11.76026933635961</v>
          </cell>
          <cell r="O849">
            <v>13.704666718727978</v>
          </cell>
          <cell r="P849">
            <v>15.685761214418529</v>
          </cell>
          <cell r="Q849">
            <v>17.728229854030602</v>
          </cell>
          <cell r="R849">
            <v>19.947269868873956</v>
          </cell>
          <cell r="S849">
            <v>21.953434829007623</v>
          </cell>
          <cell r="T849">
            <v>24.22773910440516</v>
          </cell>
          <cell r="U849" t="str">
            <v>0</v>
          </cell>
          <cell r="V849">
            <v>33.016865209300157</v>
          </cell>
          <cell r="W849">
            <v>33.016865209300157</v>
          </cell>
        </row>
        <row r="850">
          <cell r="B850" t="str">
            <v>Cote DIvoireWM</v>
          </cell>
          <cell r="C850" t="str">
            <v>WM</v>
          </cell>
          <cell r="D850" t="str">
            <v>Cote DIvoire</v>
          </cell>
          <cell r="E850" t="str">
            <v>Credit Operations</v>
          </cell>
          <cell r="F850" t="str">
            <v>Mass Mkt &amp; Priority Banking</v>
          </cell>
          <cell r="G850" t="str">
            <v>Account Management Services</v>
          </cell>
          <cell r="H850" t="str">
            <v>0</v>
          </cell>
          <cell r="I850" t="str">
            <v>0</v>
          </cell>
          <cell r="J850" t="str">
            <v>0</v>
          </cell>
          <cell r="K850" t="str">
            <v>0</v>
          </cell>
          <cell r="L850" t="str">
            <v>0</v>
          </cell>
          <cell r="M850" t="str">
            <v>0</v>
          </cell>
          <cell r="N850" t="str">
            <v>0</v>
          </cell>
          <cell r="O850" t="str">
            <v>0</v>
          </cell>
          <cell r="P850" t="str">
            <v>0</v>
          </cell>
          <cell r="Q850" t="str">
            <v>0</v>
          </cell>
          <cell r="R850" t="str">
            <v>0</v>
          </cell>
          <cell r="S850" t="str">
            <v>0</v>
          </cell>
          <cell r="T850" t="str">
            <v>0</v>
          </cell>
          <cell r="U850" t="str">
            <v>0</v>
          </cell>
          <cell r="V850">
            <v>0</v>
          </cell>
          <cell r="W850">
            <v>0</v>
          </cell>
        </row>
        <row r="851">
          <cell r="B851" t="str">
            <v>Cote DIvoireWM</v>
          </cell>
          <cell r="C851" t="str">
            <v>WM</v>
          </cell>
          <cell r="D851" t="str">
            <v>Cote DIvoire</v>
          </cell>
          <cell r="E851" t="str">
            <v>Credit Operations</v>
          </cell>
          <cell r="F851" t="str">
            <v>Mass Mkt &amp; Priority Banking</v>
          </cell>
          <cell r="G851" t="str">
            <v>Trade Products</v>
          </cell>
          <cell r="H851" t="str">
            <v>0</v>
          </cell>
          <cell r="I851" t="str">
            <v>0</v>
          </cell>
          <cell r="J851" t="str">
            <v>0</v>
          </cell>
          <cell r="K851" t="str">
            <v>0</v>
          </cell>
          <cell r="L851" t="str">
            <v>0</v>
          </cell>
          <cell r="M851" t="str">
            <v>0</v>
          </cell>
          <cell r="N851" t="str">
            <v>0</v>
          </cell>
          <cell r="O851" t="str">
            <v>0</v>
          </cell>
          <cell r="P851" t="str">
            <v>0</v>
          </cell>
          <cell r="Q851" t="str">
            <v>0</v>
          </cell>
          <cell r="R851" t="str">
            <v>0</v>
          </cell>
          <cell r="S851" t="str">
            <v>0</v>
          </cell>
          <cell r="T851" t="str">
            <v>0</v>
          </cell>
          <cell r="U851" t="str">
            <v>0</v>
          </cell>
          <cell r="V851" t="str">
            <v>0</v>
          </cell>
          <cell r="W851" t="str">
            <v>0</v>
          </cell>
        </row>
        <row r="852">
          <cell r="B852" t="str">
            <v>Cote DIvoireWM</v>
          </cell>
          <cell r="C852" t="str">
            <v>WM</v>
          </cell>
          <cell r="D852" t="str">
            <v>Cote DIvoire</v>
          </cell>
          <cell r="E852" t="str">
            <v>Credit Operations</v>
          </cell>
          <cell r="F852" t="str">
            <v>Mass Mkt &amp; Priority Banking</v>
          </cell>
          <cell r="G852" t="str">
            <v>Treasury Products</v>
          </cell>
          <cell r="H852" t="str">
            <v>0</v>
          </cell>
          <cell r="I852" t="str">
            <v>0</v>
          </cell>
          <cell r="J852" t="str">
            <v>0</v>
          </cell>
          <cell r="K852" t="str">
            <v>0</v>
          </cell>
          <cell r="L852" t="str">
            <v>0</v>
          </cell>
          <cell r="M852" t="str">
            <v>0</v>
          </cell>
          <cell r="N852" t="str">
            <v>0</v>
          </cell>
          <cell r="O852" t="str">
            <v>0</v>
          </cell>
          <cell r="P852" t="str">
            <v>0</v>
          </cell>
          <cell r="Q852" t="str">
            <v>0</v>
          </cell>
          <cell r="R852" t="str">
            <v>0</v>
          </cell>
          <cell r="S852" t="str">
            <v>0</v>
          </cell>
          <cell r="T852" t="str">
            <v>0</v>
          </cell>
          <cell r="U852" t="str">
            <v>0</v>
          </cell>
          <cell r="V852">
            <v>0</v>
          </cell>
          <cell r="W852">
            <v>0</v>
          </cell>
        </row>
        <row r="853">
          <cell r="B853" t="str">
            <v>Cote DIvoireWM</v>
          </cell>
          <cell r="C853" t="str">
            <v>WM</v>
          </cell>
          <cell r="D853" t="str">
            <v>Cote DIvoire</v>
          </cell>
          <cell r="E853" t="str">
            <v>Credit Operations</v>
          </cell>
          <cell r="F853" t="str">
            <v>Mass Mkt &amp; Priority Banking</v>
          </cell>
          <cell r="G853" t="str">
            <v>Investment Services</v>
          </cell>
          <cell r="H853" t="str">
            <v>0</v>
          </cell>
          <cell r="I853" t="str">
            <v>0</v>
          </cell>
          <cell r="J853" t="str">
            <v>0</v>
          </cell>
          <cell r="K853" t="str">
            <v>0</v>
          </cell>
          <cell r="L853" t="str">
            <v>0</v>
          </cell>
          <cell r="M853" t="str">
            <v>0</v>
          </cell>
          <cell r="N853" t="str">
            <v>0</v>
          </cell>
          <cell r="O853" t="str">
            <v>0</v>
          </cell>
          <cell r="P853" t="str">
            <v>0</v>
          </cell>
          <cell r="Q853" t="str">
            <v>0</v>
          </cell>
          <cell r="R853" t="str">
            <v>0</v>
          </cell>
          <cell r="S853" t="str">
            <v>0</v>
          </cell>
          <cell r="T853" t="str">
            <v>0</v>
          </cell>
          <cell r="U853" t="str">
            <v>0</v>
          </cell>
          <cell r="V853" t="str">
            <v>0</v>
          </cell>
          <cell r="W853" t="str">
            <v>0</v>
          </cell>
        </row>
        <row r="854">
          <cell r="B854" t="str">
            <v>Cote DIvoireOthCB</v>
          </cell>
          <cell r="C854" t="str">
            <v>OthCB</v>
          </cell>
          <cell r="D854" t="str">
            <v>Cote DIvoire</v>
          </cell>
          <cell r="E854" t="str">
            <v>Credit Operations</v>
          </cell>
          <cell r="F854" t="str">
            <v>Mass Mkt &amp; Priority Banking</v>
          </cell>
          <cell r="G854" t="str">
            <v>Other Products</v>
          </cell>
          <cell r="H854" t="str">
            <v>0</v>
          </cell>
          <cell r="I854" t="str">
            <v>0</v>
          </cell>
          <cell r="J854" t="str">
            <v>0</v>
          </cell>
          <cell r="K854" t="str">
            <v>0</v>
          </cell>
          <cell r="L854" t="str">
            <v>0</v>
          </cell>
          <cell r="M854" t="str">
            <v>0</v>
          </cell>
          <cell r="N854" t="str">
            <v>0</v>
          </cell>
          <cell r="O854" t="str">
            <v>0</v>
          </cell>
          <cell r="P854" t="str">
            <v>0</v>
          </cell>
          <cell r="Q854" t="str">
            <v>0</v>
          </cell>
          <cell r="R854" t="str">
            <v>0</v>
          </cell>
          <cell r="S854" t="str">
            <v>0</v>
          </cell>
          <cell r="T854" t="str">
            <v>0</v>
          </cell>
          <cell r="U854" t="str">
            <v>0</v>
          </cell>
          <cell r="V854">
            <v>0</v>
          </cell>
          <cell r="W854">
            <v>0</v>
          </cell>
        </row>
        <row r="855">
          <cell r="B855" t="str">
            <v>Cote DIvoireCROps</v>
          </cell>
          <cell r="C855" t="str">
            <v>CROps</v>
          </cell>
          <cell r="D855" t="str">
            <v>Cote DIvoire</v>
          </cell>
          <cell r="E855" t="str">
            <v>Credit Operations</v>
          </cell>
          <cell r="F855" t="str">
            <v>Customer - Wholesale</v>
          </cell>
          <cell r="G855" t="str">
            <v>Corporate and Inst Lending</v>
          </cell>
          <cell r="H855">
            <v>100.33605758865322</v>
          </cell>
          <cell r="I855">
            <v>0.8139548322811796</v>
          </cell>
          <cell r="J855">
            <v>1.5970989514418743</v>
          </cell>
          <cell r="K855">
            <v>6.9658313372024745</v>
          </cell>
          <cell r="L855">
            <v>8.3398746371311407</v>
          </cell>
          <cell r="M855">
            <v>10.41528623296051</v>
          </cell>
          <cell r="N855">
            <v>12.347266066198959</v>
          </cell>
          <cell r="O855">
            <v>14.38869156296877</v>
          </cell>
          <cell r="P855">
            <v>16.468572969824869</v>
          </cell>
          <cell r="Q855">
            <v>18.613021243540224</v>
          </cell>
          <cell r="R855">
            <v>20.9427928293691</v>
          </cell>
          <cell r="S855">
            <v>23.049227914233501</v>
          </cell>
          <cell r="T855">
            <v>25.437022520614423</v>
          </cell>
          <cell r="U855" t="str">
            <v>0</v>
          </cell>
          <cell r="V855">
            <v>34.66478532986185</v>
          </cell>
          <cell r="W855">
            <v>34.66478532986185</v>
          </cell>
        </row>
        <row r="856">
          <cell r="B856" t="str">
            <v>Cote DIvoireCash</v>
          </cell>
          <cell r="C856" t="str">
            <v>Cash</v>
          </cell>
          <cell r="D856" t="str">
            <v>Cote DIvoire</v>
          </cell>
          <cell r="E856" t="str">
            <v>Credit Operations</v>
          </cell>
          <cell r="F856" t="str">
            <v>Customer - Wholesale</v>
          </cell>
          <cell r="G856" t="str">
            <v>Cash Management and Payments</v>
          </cell>
          <cell r="H856" t="str">
            <v>0</v>
          </cell>
          <cell r="I856" t="str">
            <v>0</v>
          </cell>
          <cell r="J856" t="str">
            <v>0</v>
          </cell>
          <cell r="K856" t="str">
            <v>0</v>
          </cell>
          <cell r="L856" t="str">
            <v>0</v>
          </cell>
          <cell r="M856" t="str">
            <v>0</v>
          </cell>
          <cell r="N856" t="str">
            <v>0</v>
          </cell>
          <cell r="O856" t="str">
            <v>0</v>
          </cell>
          <cell r="P856" t="str">
            <v>0</v>
          </cell>
          <cell r="Q856" t="str">
            <v>0</v>
          </cell>
          <cell r="R856" t="str">
            <v>0</v>
          </cell>
          <cell r="S856" t="str">
            <v>0</v>
          </cell>
          <cell r="T856" t="str">
            <v>0</v>
          </cell>
          <cell r="U856" t="str">
            <v>0</v>
          </cell>
          <cell r="V856">
            <v>0</v>
          </cell>
          <cell r="W856">
            <v>0</v>
          </cell>
        </row>
        <row r="857">
          <cell r="B857" t="str">
            <v>Cote DIvoireTrade</v>
          </cell>
          <cell r="C857" t="str">
            <v>Trade</v>
          </cell>
          <cell r="D857" t="str">
            <v>Cote DIvoire</v>
          </cell>
          <cell r="E857" t="str">
            <v>Credit Operations</v>
          </cell>
          <cell r="F857" t="str">
            <v>Customer - Wholesale</v>
          </cell>
          <cell r="G857" t="str">
            <v>Trade Finance</v>
          </cell>
          <cell r="H857" t="str">
            <v>0</v>
          </cell>
          <cell r="I857">
            <v>0.17465495879004128</v>
          </cell>
          <cell r="J857">
            <v>0.34256500511003679</v>
          </cell>
          <cell r="K857">
            <v>1.4942514049744158</v>
          </cell>
          <cell r="L857">
            <v>1.7889390876601263</v>
          </cell>
          <cell r="M857">
            <v>2.23419456333884</v>
          </cell>
          <cell r="N857">
            <v>2.6485578884043819</v>
          </cell>
          <cell r="O857">
            <v>3.0864365399540801</v>
          </cell>
          <cell r="P857">
            <v>3.5325069483721458</v>
          </cell>
          <cell r="Q857">
            <v>3.9925288938018508</v>
          </cell>
          <cell r="R857">
            <v>4.4922555271503324</v>
          </cell>
          <cell r="S857">
            <v>4.9442039715857886</v>
          </cell>
          <cell r="T857">
            <v>5.4563771237543888</v>
          </cell>
          <cell r="U857" t="str">
            <v>0</v>
          </cell>
          <cell r="V857">
            <v>7.4357371293632069</v>
          </cell>
          <cell r="W857">
            <v>7.4357371293632069</v>
          </cell>
        </row>
        <row r="858">
          <cell r="B858" t="str">
            <v>Cote DIvoireTrade</v>
          </cell>
          <cell r="C858" t="str">
            <v>Trade</v>
          </cell>
          <cell r="D858" t="str">
            <v>Cote DIvoire</v>
          </cell>
          <cell r="E858" t="str">
            <v>Credit Operations</v>
          </cell>
          <cell r="F858" t="str">
            <v>Customer - Wholesale</v>
          </cell>
          <cell r="G858" t="str">
            <v>Trade Contingents</v>
          </cell>
          <cell r="H858" t="str">
            <v>0</v>
          </cell>
          <cell r="I858">
            <v>0.16671947324281494</v>
          </cell>
          <cell r="J858">
            <v>0.32699275738651501</v>
          </cell>
          <cell r="K858">
            <v>1.4263339138671851</v>
          </cell>
          <cell r="L858">
            <v>1.7076237980296809</v>
          </cell>
          <cell r="M858">
            <v>2.1326445124209639</v>
          </cell>
          <cell r="N858">
            <v>2.5281700050917149</v>
          </cell>
          <cell r="O858">
            <v>2.9461441902991146</v>
          </cell>
          <cell r="P858">
            <v>3.3719344702475595</v>
          </cell>
          <cell r="Q858">
            <v>3.81104801050195</v>
          </cell>
          <cell r="R858">
            <v>4.2880587074435121</v>
          </cell>
          <cell r="S858">
            <v>4.7194703813153893</v>
          </cell>
          <cell r="T858">
            <v>5.2083618662115096</v>
          </cell>
          <cell r="U858" t="str">
            <v>0</v>
          </cell>
          <cell r="V858">
            <v>7.0977490780285102</v>
          </cell>
          <cell r="W858">
            <v>7.0977490780285102</v>
          </cell>
        </row>
        <row r="859">
          <cell r="B859" t="str">
            <v>Cote DIvoireTrade</v>
          </cell>
          <cell r="C859" t="str">
            <v>Trade</v>
          </cell>
          <cell r="D859" t="str">
            <v>Cote DIvoire</v>
          </cell>
          <cell r="E859" t="str">
            <v>Credit Operations</v>
          </cell>
          <cell r="F859" t="str">
            <v>Customer - Wholesale</v>
          </cell>
          <cell r="G859" t="str">
            <v>Trade Transactional</v>
          </cell>
          <cell r="H859" t="str">
            <v>0</v>
          </cell>
          <cell r="I859" t="str">
            <v>0</v>
          </cell>
          <cell r="J859" t="str">
            <v>0</v>
          </cell>
          <cell r="K859" t="str">
            <v>0</v>
          </cell>
          <cell r="L859" t="str">
            <v>0</v>
          </cell>
          <cell r="M859" t="str">
            <v>0</v>
          </cell>
          <cell r="N859" t="str">
            <v>0</v>
          </cell>
          <cell r="O859" t="str">
            <v>0</v>
          </cell>
          <cell r="P859" t="str">
            <v>0</v>
          </cell>
          <cell r="Q859" t="str">
            <v>0</v>
          </cell>
          <cell r="R859" t="str">
            <v>0</v>
          </cell>
          <cell r="S859" t="str">
            <v>0</v>
          </cell>
          <cell r="T859" t="str">
            <v>0</v>
          </cell>
          <cell r="U859" t="str">
            <v>0</v>
          </cell>
          <cell r="V859">
            <v>0</v>
          </cell>
          <cell r="W859">
            <v>0</v>
          </cell>
        </row>
        <row r="860">
          <cell r="B860" t="str">
            <v>Cote DIvoireTrade</v>
          </cell>
          <cell r="C860" t="str">
            <v>Trade</v>
          </cell>
          <cell r="D860" t="str">
            <v>Cote DIvoire</v>
          </cell>
          <cell r="E860" t="str">
            <v>Credit Operations</v>
          </cell>
          <cell r="F860" t="str">
            <v>Customer - Wholesale</v>
          </cell>
          <cell r="G860" t="str">
            <v>Trade Other</v>
          </cell>
          <cell r="H860">
            <v>0.73887957816417604</v>
          </cell>
          <cell r="I860" t="str">
            <v>0</v>
          </cell>
          <cell r="J860" t="str">
            <v>0</v>
          </cell>
          <cell r="K860" t="str">
            <v>0</v>
          </cell>
          <cell r="L860" t="str">
            <v>0</v>
          </cell>
          <cell r="M860" t="str">
            <v>0</v>
          </cell>
          <cell r="N860" t="str">
            <v>0</v>
          </cell>
          <cell r="O860" t="str">
            <v>0</v>
          </cell>
          <cell r="P860" t="str">
            <v>0</v>
          </cell>
          <cell r="Q860" t="str">
            <v>0</v>
          </cell>
          <cell r="R860" t="str">
            <v>0</v>
          </cell>
          <cell r="S860" t="str">
            <v>0</v>
          </cell>
          <cell r="T860" t="str">
            <v>0</v>
          </cell>
          <cell r="U860" t="str">
            <v>0</v>
          </cell>
          <cell r="V860">
            <v>0</v>
          </cell>
          <cell r="W860">
            <v>0</v>
          </cell>
        </row>
        <row r="861">
          <cell r="B861" t="str">
            <v>Cote DIvoireFX/MM</v>
          </cell>
          <cell r="C861" t="str">
            <v>FX/MM</v>
          </cell>
          <cell r="D861" t="str">
            <v>Cote DIvoire</v>
          </cell>
          <cell r="E861" t="str">
            <v>Credit Operations</v>
          </cell>
          <cell r="F861" t="str">
            <v>Customer - Wholesale</v>
          </cell>
          <cell r="G861" t="str">
            <v>FX Sales</v>
          </cell>
          <cell r="H861" t="str">
            <v>0</v>
          </cell>
          <cell r="I861" t="str">
            <v>0</v>
          </cell>
          <cell r="J861" t="str">
            <v>0</v>
          </cell>
          <cell r="K861" t="str">
            <v>0</v>
          </cell>
          <cell r="L861" t="str">
            <v>0</v>
          </cell>
          <cell r="M861" t="str">
            <v>0</v>
          </cell>
          <cell r="N861" t="str">
            <v>0</v>
          </cell>
          <cell r="O861" t="str">
            <v>0</v>
          </cell>
          <cell r="P861" t="str">
            <v>0</v>
          </cell>
          <cell r="Q861" t="str">
            <v>0</v>
          </cell>
          <cell r="R861" t="str">
            <v>0</v>
          </cell>
          <cell r="S861" t="str">
            <v>0</v>
          </cell>
          <cell r="T861" t="str">
            <v>0</v>
          </cell>
          <cell r="U861" t="str">
            <v>0</v>
          </cell>
          <cell r="V861">
            <v>0</v>
          </cell>
          <cell r="W861">
            <v>0</v>
          </cell>
        </row>
        <row r="862">
          <cell r="B862" t="str">
            <v>Cote DIvoireFX/MM</v>
          </cell>
          <cell r="C862" t="str">
            <v>FX/MM</v>
          </cell>
          <cell r="D862" t="str">
            <v>Cote DIvoire</v>
          </cell>
          <cell r="E862" t="str">
            <v>Credit Operations</v>
          </cell>
          <cell r="F862" t="str">
            <v>Customer - Wholesale</v>
          </cell>
          <cell r="G862" t="str">
            <v>FX Trading</v>
          </cell>
          <cell r="H862" t="str">
            <v>0</v>
          </cell>
          <cell r="I862" t="str">
            <v>0</v>
          </cell>
          <cell r="J862" t="str">
            <v>0</v>
          </cell>
          <cell r="K862" t="str">
            <v>0</v>
          </cell>
          <cell r="L862" t="str">
            <v>0</v>
          </cell>
          <cell r="M862" t="str">
            <v>0</v>
          </cell>
          <cell r="N862" t="str">
            <v>0</v>
          </cell>
          <cell r="O862" t="str">
            <v>0</v>
          </cell>
          <cell r="P862" t="str">
            <v>0</v>
          </cell>
          <cell r="Q862" t="str">
            <v>0</v>
          </cell>
          <cell r="R862" t="str">
            <v>0</v>
          </cell>
          <cell r="S862" t="str">
            <v>0</v>
          </cell>
          <cell r="T862" t="str">
            <v>0</v>
          </cell>
          <cell r="U862" t="str">
            <v>0</v>
          </cell>
          <cell r="V862">
            <v>0</v>
          </cell>
          <cell r="W862">
            <v>0</v>
          </cell>
        </row>
        <row r="863">
          <cell r="B863" t="str">
            <v>Cote DIvoireFI</v>
          </cell>
          <cell r="C863" t="str">
            <v>FI</v>
          </cell>
          <cell r="D863" t="str">
            <v>Cote DIvoire</v>
          </cell>
          <cell r="E863" t="str">
            <v>Credit Operations</v>
          </cell>
          <cell r="F863" t="str">
            <v>Customer - Wholesale</v>
          </cell>
          <cell r="G863" t="str">
            <v>Fixed Income</v>
          </cell>
          <cell r="H863" t="str">
            <v>0</v>
          </cell>
          <cell r="I863" t="str">
            <v>0</v>
          </cell>
          <cell r="J863" t="str">
            <v>0</v>
          </cell>
          <cell r="K863" t="str">
            <v>0</v>
          </cell>
          <cell r="L863" t="str">
            <v>0</v>
          </cell>
          <cell r="M863" t="str">
            <v>0</v>
          </cell>
          <cell r="N863" t="str">
            <v>0</v>
          </cell>
          <cell r="O863" t="str">
            <v>0</v>
          </cell>
          <cell r="P863" t="str">
            <v>0</v>
          </cell>
          <cell r="Q863" t="str">
            <v>0</v>
          </cell>
          <cell r="R863" t="str">
            <v>0</v>
          </cell>
          <cell r="S863" t="str">
            <v>0</v>
          </cell>
          <cell r="T863" t="str">
            <v>0</v>
          </cell>
          <cell r="U863" t="str">
            <v>0</v>
          </cell>
          <cell r="V863">
            <v>0</v>
          </cell>
          <cell r="W863">
            <v>0</v>
          </cell>
        </row>
        <row r="864">
          <cell r="B864" t="str">
            <v>Cote DIvoireFX/MM</v>
          </cell>
          <cell r="C864" t="str">
            <v>FX/MM</v>
          </cell>
          <cell r="D864" t="str">
            <v>Cote DIvoire</v>
          </cell>
          <cell r="E864" t="str">
            <v>Credit Operations</v>
          </cell>
          <cell r="F864" t="str">
            <v>Customer - Wholesale</v>
          </cell>
          <cell r="G864" t="str">
            <v>ALM</v>
          </cell>
          <cell r="H864" t="str">
            <v>0</v>
          </cell>
          <cell r="I864" t="str">
            <v>0</v>
          </cell>
          <cell r="J864" t="str">
            <v>0</v>
          </cell>
          <cell r="K864" t="str">
            <v>0</v>
          </cell>
          <cell r="L864" t="str">
            <v>0</v>
          </cell>
          <cell r="M864" t="str">
            <v>0</v>
          </cell>
          <cell r="N864" t="str">
            <v>0</v>
          </cell>
          <cell r="O864" t="str">
            <v>0</v>
          </cell>
          <cell r="P864" t="str">
            <v>0</v>
          </cell>
          <cell r="Q864" t="str">
            <v>0</v>
          </cell>
          <cell r="R864" t="str">
            <v>0</v>
          </cell>
          <cell r="S864" t="str">
            <v>0</v>
          </cell>
          <cell r="T864" t="str">
            <v>0</v>
          </cell>
          <cell r="U864" t="str">
            <v>0</v>
          </cell>
          <cell r="V864">
            <v>0</v>
          </cell>
          <cell r="W864">
            <v>0</v>
          </cell>
        </row>
        <row r="865">
          <cell r="B865" t="str">
            <v>Cote DIvoireSEF</v>
          </cell>
          <cell r="C865" t="str">
            <v>SEF</v>
          </cell>
          <cell r="D865" t="str">
            <v>Cote DIvoire</v>
          </cell>
          <cell r="E865" t="str">
            <v>Credit Operations</v>
          </cell>
          <cell r="F865" t="str">
            <v>Customer - Wholesale</v>
          </cell>
          <cell r="G865" t="str">
            <v>Structured Trade</v>
          </cell>
          <cell r="H865" t="str">
            <v>0</v>
          </cell>
          <cell r="I865" t="str">
            <v>0</v>
          </cell>
          <cell r="J865" t="str">
            <v>0</v>
          </cell>
          <cell r="K865" t="str">
            <v>0</v>
          </cell>
          <cell r="L865" t="str">
            <v>0</v>
          </cell>
          <cell r="M865" t="str">
            <v>0</v>
          </cell>
          <cell r="N865" t="str">
            <v>0</v>
          </cell>
          <cell r="O865" t="str">
            <v>0</v>
          </cell>
          <cell r="P865" t="str">
            <v>0</v>
          </cell>
          <cell r="Q865" t="str">
            <v>0</v>
          </cell>
          <cell r="R865" t="str">
            <v>0</v>
          </cell>
          <cell r="S865" t="str">
            <v>0</v>
          </cell>
          <cell r="T865" t="str">
            <v>0</v>
          </cell>
          <cell r="U865" t="str">
            <v>0</v>
          </cell>
          <cell r="V865">
            <v>0</v>
          </cell>
          <cell r="W865">
            <v>0</v>
          </cell>
        </row>
        <row r="866">
          <cell r="B866" t="str">
            <v>Cote DIvoireSME</v>
          </cell>
          <cell r="C866" t="str">
            <v>SME</v>
          </cell>
          <cell r="D866" t="str">
            <v>Cote DIvoire</v>
          </cell>
          <cell r="E866" t="str">
            <v>Credit Operations</v>
          </cell>
          <cell r="F866" t="str">
            <v>SME</v>
          </cell>
          <cell r="G866" t="str">
            <v>Product</v>
          </cell>
          <cell r="H866">
            <v>0.79571646879218949</v>
          </cell>
          <cell r="I866">
            <v>0.155037940334566</v>
          </cell>
          <cell r="J866">
            <v>0.30423963336163434</v>
          </cell>
          <cell r="K866">
            <v>1.326924215448543</v>
          </cell>
          <cell r="L866">
            <v>1.5886809883258199</v>
          </cell>
          <cell r="M866">
            <v>1.9840135353381938</v>
          </cell>
          <cell r="N866">
            <v>2.352053867271926</v>
          </cell>
          <cell r="O866">
            <v>2.7409333437455974</v>
          </cell>
          <cell r="P866">
            <v>3.1371522428837104</v>
          </cell>
          <cell r="Q866">
            <v>3.5456459708061261</v>
          </cell>
          <cell r="R866">
            <v>3.9894539737747827</v>
          </cell>
          <cell r="S866">
            <v>4.3906869658015308</v>
          </cell>
          <cell r="T866">
            <v>4.8455478208810323</v>
          </cell>
          <cell r="U866" t="str">
            <v>0</v>
          </cell>
          <cell r="V866">
            <v>6.6033730418600376</v>
          </cell>
          <cell r="W866">
            <v>6.6033730418600376</v>
          </cell>
        </row>
        <row r="867">
          <cell r="B867" t="str">
            <v>Cote DIvoireTotal</v>
          </cell>
          <cell r="C867" t="str">
            <v>Total</v>
          </cell>
          <cell r="D867" t="str">
            <v>Cote DIvoire</v>
          </cell>
          <cell r="E867" t="str">
            <v>Credit Operations</v>
          </cell>
          <cell r="F867" t="str">
            <v>Customer</v>
          </cell>
          <cell r="G867" t="str">
            <v>Product</v>
          </cell>
          <cell r="H867">
            <v>103.2726302711006</v>
          </cell>
          <cell r="I867">
            <v>2.0967705735390378</v>
          </cell>
          <cell r="J867">
            <v>4.1142202336426106</v>
          </cell>
          <cell r="K867">
            <v>17.944139443201628</v>
          </cell>
          <cell r="L867">
            <v>21.483524651618509</v>
          </cell>
          <cell r="M867">
            <v>26.829854733607249</v>
          </cell>
          <cell r="N867">
            <v>31.80665656948818</v>
          </cell>
          <cell r="O867">
            <v>37.06538415754234</v>
          </cell>
          <cell r="P867">
            <v>42.423040061776881</v>
          </cell>
          <cell r="Q867">
            <v>47.947131533198743</v>
          </cell>
          <cell r="R867">
            <v>53.948589301046077</v>
          </cell>
          <cell r="S867">
            <v>59.374711465152913</v>
          </cell>
          <cell r="T867">
            <v>65.525625153517154</v>
          </cell>
          <cell r="U867" t="str">
            <v>0</v>
          </cell>
          <cell r="V867">
            <v>89.296443162625422</v>
          </cell>
          <cell r="W867">
            <v>89.296443162625422</v>
          </cell>
        </row>
        <row r="868">
          <cell r="B868" t="str">
            <v>Cote DIvoireCCPL</v>
          </cell>
          <cell r="C868" t="str">
            <v>CCPL</v>
          </cell>
          <cell r="D868" t="str">
            <v>Cote DIvoire</v>
          </cell>
          <cell r="E868" t="str">
            <v>Trade Operations</v>
          </cell>
          <cell r="F868" t="str">
            <v>Mass Mkt &amp; Priority Banking</v>
          </cell>
          <cell r="G868" t="str">
            <v>Unsecured Lending</v>
          </cell>
          <cell r="H868" t="str">
            <v>0</v>
          </cell>
          <cell r="I868" t="str">
            <v>0</v>
          </cell>
          <cell r="J868" t="str">
            <v>0</v>
          </cell>
          <cell r="K868" t="str">
            <v>0</v>
          </cell>
          <cell r="L868" t="str">
            <v>0</v>
          </cell>
          <cell r="M868" t="str">
            <v>0</v>
          </cell>
          <cell r="N868" t="str">
            <v>0</v>
          </cell>
          <cell r="O868" t="str">
            <v>0</v>
          </cell>
          <cell r="P868" t="str">
            <v>0</v>
          </cell>
          <cell r="Q868" t="str">
            <v>0</v>
          </cell>
          <cell r="R868" t="str">
            <v>0</v>
          </cell>
          <cell r="S868" t="str">
            <v>0</v>
          </cell>
          <cell r="T868" t="str">
            <v>0</v>
          </cell>
          <cell r="U868" t="str">
            <v>0</v>
          </cell>
          <cell r="V868">
            <v>0</v>
          </cell>
          <cell r="W868">
            <v>0</v>
          </cell>
        </row>
        <row r="869">
          <cell r="B869" t="str">
            <v>Cote DIvoireM &amp; AL</v>
          </cell>
          <cell r="C869" t="str">
            <v>M &amp; AL</v>
          </cell>
          <cell r="D869" t="str">
            <v>Cote DIvoire</v>
          </cell>
          <cell r="E869" t="str">
            <v>Trade Operations</v>
          </cell>
          <cell r="F869" t="str">
            <v>Mass Mkt &amp; Priority Banking</v>
          </cell>
          <cell r="G869" t="str">
            <v>Secured Lending</v>
          </cell>
          <cell r="H869" t="str">
            <v>0</v>
          </cell>
          <cell r="I869" t="str">
            <v>0</v>
          </cell>
          <cell r="J869" t="str">
            <v>0</v>
          </cell>
          <cell r="K869" t="str">
            <v>0</v>
          </cell>
          <cell r="L869" t="str">
            <v>0</v>
          </cell>
          <cell r="M869" t="str">
            <v>0</v>
          </cell>
          <cell r="N869" t="str">
            <v>0</v>
          </cell>
          <cell r="O869" t="str">
            <v>0</v>
          </cell>
          <cell r="P869" t="str">
            <v>0</v>
          </cell>
          <cell r="Q869" t="str">
            <v>0</v>
          </cell>
          <cell r="R869" t="str">
            <v>0</v>
          </cell>
          <cell r="S869" t="str">
            <v>0</v>
          </cell>
          <cell r="T869" t="str">
            <v>0</v>
          </cell>
          <cell r="U869" t="str">
            <v>0</v>
          </cell>
          <cell r="V869">
            <v>0</v>
          </cell>
          <cell r="W869">
            <v>0</v>
          </cell>
        </row>
        <row r="870">
          <cell r="B870" t="str">
            <v>Cote DIvoireWM</v>
          </cell>
          <cell r="C870" t="str">
            <v>WM</v>
          </cell>
          <cell r="D870" t="str">
            <v>Cote DIvoire</v>
          </cell>
          <cell r="E870" t="str">
            <v>Trade Operations</v>
          </cell>
          <cell r="F870" t="str">
            <v>Mass Mkt &amp; Priority Banking</v>
          </cell>
          <cell r="G870" t="str">
            <v>Account Management Services</v>
          </cell>
          <cell r="H870" t="str">
            <v>0</v>
          </cell>
          <cell r="I870" t="str">
            <v>0</v>
          </cell>
          <cell r="J870" t="str">
            <v>0</v>
          </cell>
          <cell r="K870" t="str">
            <v>0</v>
          </cell>
          <cell r="L870" t="str">
            <v>0</v>
          </cell>
          <cell r="M870" t="str">
            <v>0</v>
          </cell>
          <cell r="N870" t="str">
            <v>0</v>
          </cell>
          <cell r="O870" t="str">
            <v>0</v>
          </cell>
          <cell r="P870" t="str">
            <v>0</v>
          </cell>
          <cell r="Q870" t="str">
            <v>0</v>
          </cell>
          <cell r="R870" t="str">
            <v>0</v>
          </cell>
          <cell r="S870" t="str">
            <v>0</v>
          </cell>
          <cell r="T870" t="str">
            <v>0</v>
          </cell>
          <cell r="U870" t="str">
            <v>0</v>
          </cell>
          <cell r="V870">
            <v>0</v>
          </cell>
          <cell r="W870">
            <v>0</v>
          </cell>
        </row>
        <row r="871">
          <cell r="B871" t="str">
            <v>Cote DIvoireWM</v>
          </cell>
          <cell r="C871" t="str">
            <v>WM</v>
          </cell>
          <cell r="D871" t="str">
            <v>Cote DIvoire</v>
          </cell>
          <cell r="E871" t="str">
            <v>Trade Operations</v>
          </cell>
          <cell r="F871" t="str">
            <v>Mass Mkt &amp; Priority Banking</v>
          </cell>
          <cell r="G871" t="str">
            <v>Trade Products</v>
          </cell>
          <cell r="H871" t="str">
            <v>0</v>
          </cell>
          <cell r="I871" t="str">
            <v>0</v>
          </cell>
          <cell r="J871" t="str">
            <v>0</v>
          </cell>
          <cell r="K871" t="str">
            <v>0</v>
          </cell>
          <cell r="L871" t="str">
            <v>0</v>
          </cell>
          <cell r="M871" t="str">
            <v>0</v>
          </cell>
          <cell r="N871" t="str">
            <v>0</v>
          </cell>
          <cell r="O871" t="str">
            <v>0</v>
          </cell>
          <cell r="P871" t="str">
            <v>0</v>
          </cell>
          <cell r="Q871" t="str">
            <v>0</v>
          </cell>
          <cell r="R871" t="str">
            <v>0</v>
          </cell>
          <cell r="S871" t="str">
            <v>0</v>
          </cell>
          <cell r="T871" t="str">
            <v>0</v>
          </cell>
          <cell r="U871" t="str">
            <v>0</v>
          </cell>
          <cell r="V871" t="str">
            <v>0</v>
          </cell>
          <cell r="W871" t="str">
            <v>0</v>
          </cell>
        </row>
        <row r="872">
          <cell r="B872" t="str">
            <v>Cote DIvoireWM</v>
          </cell>
          <cell r="C872" t="str">
            <v>WM</v>
          </cell>
          <cell r="D872" t="str">
            <v>Cote DIvoire</v>
          </cell>
          <cell r="E872" t="str">
            <v>Trade Operations</v>
          </cell>
          <cell r="F872" t="str">
            <v>Mass Mkt &amp; Priority Banking</v>
          </cell>
          <cell r="G872" t="str">
            <v>Treasury Products</v>
          </cell>
          <cell r="H872" t="str">
            <v>0</v>
          </cell>
          <cell r="I872" t="str">
            <v>0</v>
          </cell>
          <cell r="J872" t="str">
            <v>0</v>
          </cell>
          <cell r="K872" t="str">
            <v>0</v>
          </cell>
          <cell r="L872" t="str">
            <v>0</v>
          </cell>
          <cell r="M872" t="str">
            <v>0</v>
          </cell>
          <cell r="N872" t="str">
            <v>0</v>
          </cell>
          <cell r="O872" t="str">
            <v>0</v>
          </cell>
          <cell r="P872" t="str">
            <v>0</v>
          </cell>
          <cell r="Q872" t="str">
            <v>0</v>
          </cell>
          <cell r="R872" t="str">
            <v>0</v>
          </cell>
          <cell r="S872" t="str">
            <v>0</v>
          </cell>
          <cell r="T872" t="str">
            <v>0</v>
          </cell>
          <cell r="U872" t="str">
            <v>0</v>
          </cell>
          <cell r="V872">
            <v>0</v>
          </cell>
          <cell r="W872">
            <v>0</v>
          </cell>
        </row>
        <row r="873">
          <cell r="B873" t="str">
            <v>Cote DIvoireWM</v>
          </cell>
          <cell r="C873" t="str">
            <v>WM</v>
          </cell>
          <cell r="D873" t="str">
            <v>Cote DIvoire</v>
          </cell>
          <cell r="E873" t="str">
            <v>Trade Operations</v>
          </cell>
          <cell r="F873" t="str">
            <v>Mass Mkt &amp; Priority Banking</v>
          </cell>
          <cell r="G873" t="str">
            <v>Investment Services</v>
          </cell>
          <cell r="H873" t="str">
            <v>0</v>
          </cell>
          <cell r="I873" t="str">
            <v>0</v>
          </cell>
          <cell r="J873" t="str">
            <v>0</v>
          </cell>
          <cell r="K873" t="str">
            <v>0</v>
          </cell>
          <cell r="L873" t="str">
            <v>0</v>
          </cell>
          <cell r="M873" t="str">
            <v>0</v>
          </cell>
          <cell r="N873" t="str">
            <v>0</v>
          </cell>
          <cell r="O873" t="str">
            <v>0</v>
          </cell>
          <cell r="P873" t="str">
            <v>0</v>
          </cell>
          <cell r="Q873" t="str">
            <v>0</v>
          </cell>
          <cell r="R873" t="str">
            <v>0</v>
          </cell>
          <cell r="S873" t="str">
            <v>0</v>
          </cell>
          <cell r="T873" t="str">
            <v>0</v>
          </cell>
          <cell r="U873" t="str">
            <v>0</v>
          </cell>
          <cell r="V873" t="str">
            <v>0</v>
          </cell>
          <cell r="W873" t="str">
            <v>0</v>
          </cell>
        </row>
        <row r="874">
          <cell r="B874" t="str">
            <v>Cote DIvoireOthCB</v>
          </cell>
          <cell r="C874" t="str">
            <v>OthCB</v>
          </cell>
          <cell r="D874" t="str">
            <v>Cote DIvoire</v>
          </cell>
          <cell r="E874" t="str">
            <v>Trade Operations</v>
          </cell>
          <cell r="F874" t="str">
            <v>Mass Mkt &amp; Priority Banking</v>
          </cell>
          <cell r="G874" t="str">
            <v>Other Products</v>
          </cell>
          <cell r="H874" t="str">
            <v>0</v>
          </cell>
          <cell r="I874" t="str">
            <v>0</v>
          </cell>
          <cell r="J874" t="str">
            <v>0</v>
          </cell>
          <cell r="K874" t="str">
            <v>0</v>
          </cell>
          <cell r="L874" t="str">
            <v>0</v>
          </cell>
          <cell r="M874" t="str">
            <v>0</v>
          </cell>
          <cell r="N874" t="str">
            <v>0</v>
          </cell>
          <cell r="O874" t="str">
            <v>0</v>
          </cell>
          <cell r="P874" t="str">
            <v>0</v>
          </cell>
          <cell r="Q874" t="str">
            <v>0</v>
          </cell>
          <cell r="R874" t="str">
            <v>0</v>
          </cell>
          <cell r="S874" t="str">
            <v>0</v>
          </cell>
          <cell r="T874" t="str">
            <v>0</v>
          </cell>
          <cell r="U874" t="str">
            <v>0</v>
          </cell>
          <cell r="V874">
            <v>0</v>
          </cell>
          <cell r="W874">
            <v>0</v>
          </cell>
        </row>
        <row r="875">
          <cell r="B875" t="str">
            <v>Cote DIvoireCROps</v>
          </cell>
          <cell r="C875" t="str">
            <v>CROps</v>
          </cell>
          <cell r="D875" t="str">
            <v>Cote DIvoire</v>
          </cell>
          <cell r="E875" t="str">
            <v>Trade Operations</v>
          </cell>
          <cell r="F875" t="str">
            <v>Customer - Wholesale</v>
          </cell>
          <cell r="G875" t="str">
            <v>Corporate and Inst Lending</v>
          </cell>
          <cell r="H875" t="str">
            <v>0</v>
          </cell>
          <cell r="I875" t="str">
            <v>0</v>
          </cell>
          <cell r="J875" t="str">
            <v>0</v>
          </cell>
          <cell r="K875" t="str">
            <v>0</v>
          </cell>
          <cell r="L875" t="str">
            <v>0</v>
          </cell>
          <cell r="M875" t="str">
            <v>0</v>
          </cell>
          <cell r="N875" t="str">
            <v>0</v>
          </cell>
          <cell r="O875" t="str">
            <v>0</v>
          </cell>
          <cell r="P875" t="str">
            <v>0</v>
          </cell>
          <cell r="Q875" t="str">
            <v>0</v>
          </cell>
          <cell r="R875" t="str">
            <v>0</v>
          </cell>
          <cell r="S875" t="str">
            <v>0</v>
          </cell>
          <cell r="T875" t="str">
            <v>0</v>
          </cell>
          <cell r="U875" t="str">
            <v>0</v>
          </cell>
          <cell r="V875">
            <v>0</v>
          </cell>
          <cell r="W875">
            <v>0</v>
          </cell>
        </row>
        <row r="876">
          <cell r="B876" t="str">
            <v>Cote DIvoireCash</v>
          </cell>
          <cell r="C876" t="str">
            <v>Cash</v>
          </cell>
          <cell r="D876" t="str">
            <v>Cote DIvoire</v>
          </cell>
          <cell r="E876" t="str">
            <v>Trade Operations</v>
          </cell>
          <cell r="F876" t="str">
            <v>Customer - Wholesale</v>
          </cell>
          <cell r="G876" t="str">
            <v>Cash Management and Payments</v>
          </cell>
          <cell r="H876" t="str">
            <v>0</v>
          </cell>
          <cell r="I876" t="str">
            <v>0</v>
          </cell>
          <cell r="J876" t="str">
            <v>0</v>
          </cell>
          <cell r="K876" t="str">
            <v>0</v>
          </cell>
          <cell r="L876" t="str">
            <v>0</v>
          </cell>
          <cell r="M876" t="str">
            <v>0</v>
          </cell>
          <cell r="N876" t="str">
            <v>0</v>
          </cell>
          <cell r="O876" t="str">
            <v>0</v>
          </cell>
          <cell r="P876" t="str">
            <v>0</v>
          </cell>
          <cell r="Q876" t="str">
            <v>0</v>
          </cell>
          <cell r="R876" t="str">
            <v>0</v>
          </cell>
          <cell r="S876" t="str">
            <v>0</v>
          </cell>
          <cell r="T876" t="str">
            <v>0</v>
          </cell>
          <cell r="U876" t="str">
            <v>0</v>
          </cell>
          <cell r="V876">
            <v>0</v>
          </cell>
          <cell r="W876">
            <v>0</v>
          </cell>
        </row>
        <row r="877">
          <cell r="B877" t="str">
            <v>Cote DIvoireTrade</v>
          </cell>
          <cell r="C877" t="str">
            <v>Trade</v>
          </cell>
          <cell r="D877" t="str">
            <v>Cote DIvoire</v>
          </cell>
          <cell r="E877" t="str">
            <v>Trade Operations</v>
          </cell>
          <cell r="F877" t="str">
            <v>Customer - Wholesale</v>
          </cell>
          <cell r="G877" t="str">
            <v>Trade Finance</v>
          </cell>
          <cell r="H877" t="str">
            <v>0</v>
          </cell>
          <cell r="I877">
            <v>2.2095430753225513</v>
          </cell>
          <cell r="J877">
            <v>4.959326592186013</v>
          </cell>
          <cell r="K877">
            <v>12.579919858550976</v>
          </cell>
          <cell r="L877">
            <v>18.540824846295379</v>
          </cell>
          <cell r="M877">
            <v>26.074812742934988</v>
          </cell>
          <cell r="N877">
            <v>33.904680572461487</v>
          </cell>
          <cell r="O877">
            <v>41.030179244313366</v>
          </cell>
          <cell r="P877">
            <v>50.314333830163129</v>
          </cell>
          <cell r="Q877">
            <v>58.681991063081071</v>
          </cell>
          <cell r="R877">
            <v>67.57361093901433</v>
          </cell>
          <cell r="S877">
            <v>77.12359347522262</v>
          </cell>
          <cell r="T877">
            <v>88.753212050180565</v>
          </cell>
          <cell r="U877" t="str">
            <v>0</v>
          </cell>
          <cell r="V877">
            <v>5.3510008654198051</v>
          </cell>
          <cell r="W877">
            <v>5.3510008654198051</v>
          </cell>
        </row>
        <row r="878">
          <cell r="B878" t="str">
            <v>Cote DIvoireTrade</v>
          </cell>
          <cell r="C878" t="str">
            <v>Trade</v>
          </cell>
          <cell r="D878" t="str">
            <v>Cote DIvoire</v>
          </cell>
          <cell r="E878" t="str">
            <v>Trade Operations</v>
          </cell>
          <cell r="F878" t="str">
            <v>Customer - Wholesale</v>
          </cell>
          <cell r="G878" t="str">
            <v>Trade Contingents</v>
          </cell>
          <cell r="H878" t="str">
            <v>0</v>
          </cell>
          <cell r="I878">
            <v>0.98779572779125713</v>
          </cell>
          <cell r="J878">
            <v>2.2171107118007995</v>
          </cell>
          <cell r="K878">
            <v>5.6239641720580726</v>
          </cell>
          <cell r="L878">
            <v>8.2888393430497089</v>
          </cell>
          <cell r="M878">
            <v>11.656975108606233</v>
          </cell>
          <cell r="N878">
            <v>15.157386608865139</v>
          </cell>
          <cell r="O878">
            <v>18.342903662163653</v>
          </cell>
          <cell r="P878">
            <v>22.493466888778759</v>
          </cell>
          <cell r="Q878">
            <v>26.234301887024404</v>
          </cell>
          <cell r="R878">
            <v>30.209379008029927</v>
          </cell>
          <cell r="S878">
            <v>34.478782965393719</v>
          </cell>
          <cell r="T878">
            <v>39.677906563610058</v>
          </cell>
          <cell r="U878" t="str">
            <v>0</v>
          </cell>
          <cell r="V878">
            <v>2.3922121515994492</v>
          </cell>
          <cell r="W878">
            <v>2.3922121515994492</v>
          </cell>
        </row>
        <row r="879">
          <cell r="B879" t="str">
            <v>Cote DIvoireTrade</v>
          </cell>
          <cell r="C879" t="str">
            <v>Trade</v>
          </cell>
          <cell r="D879" t="str">
            <v>Cote DIvoire</v>
          </cell>
          <cell r="E879" t="str">
            <v>Trade Operations</v>
          </cell>
          <cell r="F879" t="str">
            <v>Customer - Wholesale</v>
          </cell>
          <cell r="G879" t="str">
            <v>Trade Transactional</v>
          </cell>
          <cell r="H879" t="str">
            <v>0</v>
          </cell>
          <cell r="I879" t="str">
            <v>0</v>
          </cell>
          <cell r="J879" t="str">
            <v>0</v>
          </cell>
          <cell r="K879" t="str">
            <v>0</v>
          </cell>
          <cell r="L879" t="str">
            <v>0</v>
          </cell>
          <cell r="M879" t="str">
            <v>0</v>
          </cell>
          <cell r="N879" t="str">
            <v>0</v>
          </cell>
          <cell r="O879" t="str">
            <v>0</v>
          </cell>
          <cell r="P879" t="str">
            <v>0</v>
          </cell>
          <cell r="Q879" t="str">
            <v>0</v>
          </cell>
          <cell r="R879" t="str">
            <v>0</v>
          </cell>
          <cell r="S879" t="str">
            <v>0</v>
          </cell>
          <cell r="T879" t="str">
            <v>0</v>
          </cell>
          <cell r="U879" t="str">
            <v>0</v>
          </cell>
          <cell r="V879">
            <v>0</v>
          </cell>
          <cell r="W879">
            <v>0</v>
          </cell>
        </row>
        <row r="880">
          <cell r="B880" t="str">
            <v>Cote DIvoireTrade</v>
          </cell>
          <cell r="C880" t="str">
            <v>Trade</v>
          </cell>
          <cell r="D880" t="str">
            <v>Cote DIvoire</v>
          </cell>
          <cell r="E880" t="str">
            <v>Trade Operations</v>
          </cell>
          <cell r="F880" t="str">
            <v>Customer - Wholesale</v>
          </cell>
          <cell r="G880" t="str">
            <v>Trade Other</v>
          </cell>
          <cell r="H880">
            <v>115.15154041235543</v>
          </cell>
          <cell r="I880" t="str">
            <v>0</v>
          </cell>
          <cell r="J880" t="str">
            <v>0</v>
          </cell>
          <cell r="K880" t="str">
            <v>0</v>
          </cell>
          <cell r="L880" t="str">
            <v>0</v>
          </cell>
          <cell r="M880" t="str">
            <v>0</v>
          </cell>
          <cell r="N880" t="str">
            <v>0</v>
          </cell>
          <cell r="O880" t="str">
            <v>0</v>
          </cell>
          <cell r="P880" t="str">
            <v>0</v>
          </cell>
          <cell r="Q880" t="str">
            <v>0</v>
          </cell>
          <cell r="R880" t="str">
            <v>0</v>
          </cell>
          <cell r="S880" t="str">
            <v>0</v>
          </cell>
          <cell r="T880" t="str">
            <v>0</v>
          </cell>
          <cell r="U880" t="str">
            <v>0</v>
          </cell>
          <cell r="V880">
            <v>0</v>
          </cell>
          <cell r="W880">
            <v>0</v>
          </cell>
        </row>
        <row r="881">
          <cell r="B881" t="str">
            <v>Cote DIvoireFX/MM</v>
          </cell>
          <cell r="C881" t="str">
            <v>FX/MM</v>
          </cell>
          <cell r="D881" t="str">
            <v>Cote DIvoire</v>
          </cell>
          <cell r="E881" t="str">
            <v>Trade Operations</v>
          </cell>
          <cell r="F881" t="str">
            <v>Customer - Wholesale</v>
          </cell>
          <cell r="G881" t="str">
            <v>FX Sales</v>
          </cell>
          <cell r="H881" t="str">
            <v>0</v>
          </cell>
          <cell r="I881" t="str">
            <v>0</v>
          </cell>
          <cell r="J881" t="str">
            <v>0</v>
          </cell>
          <cell r="K881" t="str">
            <v>0</v>
          </cell>
          <cell r="L881" t="str">
            <v>0</v>
          </cell>
          <cell r="M881" t="str">
            <v>0</v>
          </cell>
          <cell r="N881" t="str">
            <v>0</v>
          </cell>
          <cell r="O881" t="str">
            <v>0</v>
          </cell>
          <cell r="P881" t="str">
            <v>0</v>
          </cell>
          <cell r="Q881" t="str">
            <v>0</v>
          </cell>
          <cell r="R881" t="str">
            <v>0</v>
          </cell>
          <cell r="S881" t="str">
            <v>0</v>
          </cell>
          <cell r="T881" t="str">
            <v>0</v>
          </cell>
          <cell r="U881" t="str">
            <v>0</v>
          </cell>
          <cell r="V881">
            <v>0</v>
          </cell>
          <cell r="W881">
            <v>0</v>
          </cell>
        </row>
        <row r="882">
          <cell r="B882" t="str">
            <v>Cote DIvoireFX/MM</v>
          </cell>
          <cell r="C882" t="str">
            <v>FX/MM</v>
          </cell>
          <cell r="D882" t="str">
            <v>Cote DIvoire</v>
          </cell>
          <cell r="E882" t="str">
            <v>Trade Operations</v>
          </cell>
          <cell r="F882" t="str">
            <v>Customer - Wholesale</v>
          </cell>
          <cell r="G882" t="str">
            <v>FX Trading</v>
          </cell>
          <cell r="H882" t="str">
            <v>0</v>
          </cell>
          <cell r="I882" t="str">
            <v>0</v>
          </cell>
          <cell r="J882" t="str">
            <v>0</v>
          </cell>
          <cell r="K882" t="str">
            <v>0</v>
          </cell>
          <cell r="L882" t="str">
            <v>0</v>
          </cell>
          <cell r="M882" t="str">
            <v>0</v>
          </cell>
          <cell r="N882" t="str">
            <v>0</v>
          </cell>
          <cell r="O882" t="str">
            <v>0</v>
          </cell>
          <cell r="P882" t="str">
            <v>0</v>
          </cell>
          <cell r="Q882" t="str">
            <v>0</v>
          </cell>
          <cell r="R882" t="str">
            <v>0</v>
          </cell>
          <cell r="S882" t="str">
            <v>0</v>
          </cell>
          <cell r="T882" t="str">
            <v>0</v>
          </cell>
          <cell r="U882" t="str">
            <v>0</v>
          </cell>
          <cell r="V882">
            <v>0</v>
          </cell>
          <cell r="W882">
            <v>0</v>
          </cell>
        </row>
        <row r="883">
          <cell r="B883" t="str">
            <v>Cote DIvoireFI</v>
          </cell>
          <cell r="C883" t="str">
            <v>FI</v>
          </cell>
          <cell r="D883" t="str">
            <v>Cote DIvoire</v>
          </cell>
          <cell r="E883" t="str">
            <v>Trade Operations</v>
          </cell>
          <cell r="F883" t="str">
            <v>Customer - Wholesale</v>
          </cell>
          <cell r="G883" t="str">
            <v>Fixed Income</v>
          </cell>
          <cell r="H883" t="str">
            <v>0</v>
          </cell>
          <cell r="I883" t="str">
            <v>0</v>
          </cell>
          <cell r="J883" t="str">
            <v>0</v>
          </cell>
          <cell r="K883" t="str">
            <v>0</v>
          </cell>
          <cell r="L883" t="str">
            <v>0</v>
          </cell>
          <cell r="M883" t="str">
            <v>0</v>
          </cell>
          <cell r="N883" t="str">
            <v>0</v>
          </cell>
          <cell r="O883" t="str">
            <v>0</v>
          </cell>
          <cell r="P883" t="str">
            <v>0</v>
          </cell>
          <cell r="Q883" t="str">
            <v>0</v>
          </cell>
          <cell r="R883" t="str">
            <v>0</v>
          </cell>
          <cell r="S883" t="str">
            <v>0</v>
          </cell>
          <cell r="T883" t="str">
            <v>0</v>
          </cell>
          <cell r="U883" t="str">
            <v>0</v>
          </cell>
          <cell r="V883">
            <v>0</v>
          </cell>
          <cell r="W883">
            <v>0</v>
          </cell>
        </row>
        <row r="884">
          <cell r="B884" t="str">
            <v>Cote DIvoireFX/MM</v>
          </cell>
          <cell r="C884" t="str">
            <v>FX/MM</v>
          </cell>
          <cell r="D884" t="str">
            <v>Cote DIvoire</v>
          </cell>
          <cell r="E884" t="str">
            <v>Trade Operations</v>
          </cell>
          <cell r="F884" t="str">
            <v>Customer - Wholesale</v>
          </cell>
          <cell r="G884" t="str">
            <v>ALM</v>
          </cell>
          <cell r="H884" t="str">
            <v>0</v>
          </cell>
          <cell r="I884" t="str">
            <v>0</v>
          </cell>
          <cell r="J884" t="str">
            <v>0</v>
          </cell>
          <cell r="K884" t="str">
            <v>0</v>
          </cell>
          <cell r="L884" t="str">
            <v>0</v>
          </cell>
          <cell r="M884" t="str">
            <v>0</v>
          </cell>
          <cell r="N884" t="str">
            <v>0</v>
          </cell>
          <cell r="O884" t="str">
            <v>0</v>
          </cell>
          <cell r="P884" t="str">
            <v>0</v>
          </cell>
          <cell r="Q884" t="str">
            <v>0</v>
          </cell>
          <cell r="R884" t="str">
            <v>0</v>
          </cell>
          <cell r="S884" t="str">
            <v>0</v>
          </cell>
          <cell r="T884" t="str">
            <v>0</v>
          </cell>
          <cell r="U884" t="str">
            <v>0</v>
          </cell>
          <cell r="V884">
            <v>0</v>
          </cell>
          <cell r="W884">
            <v>0</v>
          </cell>
        </row>
        <row r="885">
          <cell r="B885" t="str">
            <v>Cote DIvoireSEF</v>
          </cell>
          <cell r="C885" t="str">
            <v>SEF</v>
          </cell>
          <cell r="D885" t="str">
            <v>Cote DIvoire</v>
          </cell>
          <cell r="E885" t="str">
            <v>Trade Operations</v>
          </cell>
          <cell r="F885" t="str">
            <v>Customer - Wholesale</v>
          </cell>
          <cell r="G885" t="str">
            <v>Structured Trade</v>
          </cell>
          <cell r="H885" t="str">
            <v>0</v>
          </cell>
          <cell r="I885" t="str">
            <v>0</v>
          </cell>
          <cell r="J885" t="str">
            <v>0</v>
          </cell>
          <cell r="K885" t="str">
            <v>0</v>
          </cell>
          <cell r="L885" t="str">
            <v>0</v>
          </cell>
          <cell r="M885" t="str">
            <v>0</v>
          </cell>
          <cell r="N885" t="str">
            <v>0</v>
          </cell>
          <cell r="O885" t="str">
            <v>0</v>
          </cell>
          <cell r="P885" t="str">
            <v>0</v>
          </cell>
          <cell r="Q885" t="str">
            <v>0</v>
          </cell>
          <cell r="R885" t="str">
            <v>0</v>
          </cell>
          <cell r="S885" t="str">
            <v>0</v>
          </cell>
          <cell r="T885" t="str">
            <v>0</v>
          </cell>
          <cell r="U885" t="str">
            <v>0</v>
          </cell>
          <cell r="V885">
            <v>0</v>
          </cell>
          <cell r="W885">
            <v>0</v>
          </cell>
        </row>
        <row r="886">
          <cell r="B886" t="str">
            <v>Cote DIvoireSME</v>
          </cell>
          <cell r="C886" t="str">
            <v>SME</v>
          </cell>
          <cell r="D886" t="str">
            <v>Cote DIvoire</v>
          </cell>
          <cell r="E886" t="str">
            <v>Trade Operations</v>
          </cell>
          <cell r="F886" t="str">
            <v>SME</v>
          </cell>
          <cell r="G886" t="str">
            <v>Product</v>
          </cell>
          <cell r="H886">
            <v>24.667210532557874</v>
          </cell>
          <cell r="I886">
            <v>0.2748931531945415</v>
          </cell>
          <cell r="J886">
            <v>0.6169985730866715</v>
          </cell>
          <cell r="K886">
            <v>1.5650900294609</v>
          </cell>
          <cell r="L886">
            <v>2.3066967382302854</v>
          </cell>
          <cell r="M886">
            <v>3.2440134677239709</v>
          </cell>
          <cell r="N886">
            <v>4.2181411418091805</v>
          </cell>
          <cell r="O886">
            <v>5.1046370059837045</v>
          </cell>
          <cell r="P886">
            <v>6.259695061811466</v>
          </cell>
          <cell r="Q886">
            <v>7.3007300646127327</v>
          </cell>
          <cell r="R886">
            <v>8.4069521844714821</v>
          </cell>
          <cell r="S886">
            <v>9.5950823647115335</v>
          </cell>
          <cell r="T886">
            <v>11.04194373447835</v>
          </cell>
          <cell r="U886" t="str">
            <v>0</v>
          </cell>
          <cell r="V886">
            <v>133.14549212191616</v>
          </cell>
          <cell r="W886">
            <v>133.14549212191616</v>
          </cell>
        </row>
        <row r="887">
          <cell r="B887" t="str">
            <v>Cote DIvoireTotal</v>
          </cell>
          <cell r="C887" t="str">
            <v>Total</v>
          </cell>
          <cell r="D887" t="str">
            <v>Cote DIvoire</v>
          </cell>
          <cell r="E887" t="str">
            <v>Trade Operations</v>
          </cell>
          <cell r="F887" t="str">
            <v>Customer</v>
          </cell>
          <cell r="G887" t="str">
            <v>Product</v>
          </cell>
          <cell r="H887">
            <v>139.81875094491329</v>
          </cell>
          <cell r="I887">
            <v>3.4722319563083501</v>
          </cell>
          <cell r="J887">
            <v>7.7934358770734837</v>
          </cell>
          <cell r="K887">
            <v>19.768974060069951</v>
          </cell>
          <cell r="L887">
            <v>29.136360927575375</v>
          </cell>
          <cell r="M887">
            <v>40.975801319265194</v>
          </cell>
          <cell r="N887">
            <v>53.28020832313581</v>
          </cell>
          <cell r="O887">
            <v>64.477719912460714</v>
          </cell>
          <cell r="P887">
            <v>79.067495780753347</v>
          </cell>
          <cell r="Q887">
            <v>92.217023014718222</v>
          </cell>
          <cell r="R887">
            <v>106.18994213151574</v>
          </cell>
          <cell r="S887">
            <v>121.19745880532787</v>
          </cell>
          <cell r="T887">
            <v>139.47306234826894</v>
          </cell>
          <cell r="U887" t="str">
            <v>0</v>
          </cell>
          <cell r="V887">
            <v>140.88870513893542</v>
          </cell>
          <cell r="W887">
            <v>140.88870513893542</v>
          </cell>
        </row>
        <row r="888">
          <cell r="B888" t="str">
            <v>Cote DIvoireCCPL</v>
          </cell>
          <cell r="C888" t="str">
            <v>CCPL</v>
          </cell>
          <cell r="D888" t="str">
            <v>Cote DIvoire</v>
          </cell>
          <cell r="E888" t="str">
            <v>Global Mkt Risk</v>
          </cell>
          <cell r="F888" t="str">
            <v>Mass Mkt &amp; Priority Banking</v>
          </cell>
          <cell r="G888" t="str">
            <v>Unsecured Lending</v>
          </cell>
          <cell r="H888" t="str">
            <v>0</v>
          </cell>
          <cell r="I888" t="str">
            <v>0</v>
          </cell>
          <cell r="J888" t="str">
            <v>0</v>
          </cell>
          <cell r="K888" t="str">
            <v>0</v>
          </cell>
          <cell r="L888" t="str">
            <v>0</v>
          </cell>
          <cell r="M888" t="str">
            <v>0</v>
          </cell>
          <cell r="N888" t="str">
            <v>0</v>
          </cell>
          <cell r="O888" t="str">
            <v>0</v>
          </cell>
          <cell r="P888" t="str">
            <v>0</v>
          </cell>
          <cell r="Q888" t="str">
            <v>0</v>
          </cell>
          <cell r="R888" t="str">
            <v>0</v>
          </cell>
          <cell r="S888" t="str">
            <v>0</v>
          </cell>
          <cell r="T888" t="str">
            <v>0</v>
          </cell>
          <cell r="U888" t="str">
            <v>0</v>
          </cell>
          <cell r="V888" t="str">
            <v>0</v>
          </cell>
          <cell r="W888" t="str">
            <v>0</v>
          </cell>
        </row>
        <row r="889">
          <cell r="B889" t="str">
            <v>Cote DIvoireM &amp; AL</v>
          </cell>
          <cell r="C889" t="str">
            <v>M &amp; AL</v>
          </cell>
          <cell r="D889" t="str">
            <v>Cote DIvoire</v>
          </cell>
          <cell r="E889" t="str">
            <v>Global Mkt Risk</v>
          </cell>
          <cell r="F889" t="str">
            <v>Mass Mkt &amp; Priority Banking</v>
          </cell>
          <cell r="G889" t="str">
            <v>Secured Lending</v>
          </cell>
          <cell r="H889" t="str">
            <v>0</v>
          </cell>
          <cell r="I889" t="str">
            <v>0</v>
          </cell>
          <cell r="J889" t="str">
            <v>0</v>
          </cell>
          <cell r="K889" t="str">
            <v>0</v>
          </cell>
          <cell r="L889" t="str">
            <v>0</v>
          </cell>
          <cell r="M889" t="str">
            <v>0</v>
          </cell>
          <cell r="N889" t="str">
            <v>0</v>
          </cell>
          <cell r="O889" t="str">
            <v>0</v>
          </cell>
          <cell r="P889" t="str">
            <v>0</v>
          </cell>
          <cell r="Q889" t="str">
            <v>0</v>
          </cell>
          <cell r="R889" t="str">
            <v>0</v>
          </cell>
          <cell r="S889" t="str">
            <v>0</v>
          </cell>
          <cell r="T889" t="str">
            <v>0</v>
          </cell>
          <cell r="U889" t="str">
            <v>0</v>
          </cell>
          <cell r="V889" t="str">
            <v>0</v>
          </cell>
          <cell r="W889" t="str">
            <v>0</v>
          </cell>
        </row>
        <row r="890">
          <cell r="B890" t="str">
            <v>Cote DIvoireWM</v>
          </cell>
          <cell r="C890" t="str">
            <v>WM</v>
          </cell>
          <cell r="D890" t="str">
            <v>Cote DIvoire</v>
          </cell>
          <cell r="E890" t="str">
            <v>Global Mkt Risk</v>
          </cell>
          <cell r="F890" t="str">
            <v>Mass Mkt &amp; Priority Banking</v>
          </cell>
          <cell r="G890" t="str">
            <v>Account Management Services</v>
          </cell>
          <cell r="H890" t="str">
            <v>0</v>
          </cell>
          <cell r="I890" t="str">
            <v>0</v>
          </cell>
          <cell r="J890" t="str">
            <v>0</v>
          </cell>
          <cell r="K890" t="str">
            <v>0</v>
          </cell>
          <cell r="L890" t="str">
            <v>0</v>
          </cell>
          <cell r="M890" t="str">
            <v>0</v>
          </cell>
          <cell r="N890" t="str">
            <v>0</v>
          </cell>
          <cell r="O890" t="str">
            <v>0</v>
          </cell>
          <cell r="P890" t="str">
            <v>0</v>
          </cell>
          <cell r="Q890" t="str">
            <v>0</v>
          </cell>
          <cell r="R890" t="str">
            <v>0</v>
          </cell>
          <cell r="S890" t="str">
            <v>0</v>
          </cell>
          <cell r="T890" t="str">
            <v>0</v>
          </cell>
          <cell r="U890" t="str">
            <v>0</v>
          </cell>
          <cell r="V890" t="str">
            <v>0</v>
          </cell>
          <cell r="W890" t="str">
            <v>0</v>
          </cell>
        </row>
        <row r="891">
          <cell r="B891" t="str">
            <v>Cote DIvoireWM</v>
          </cell>
          <cell r="C891" t="str">
            <v>WM</v>
          </cell>
          <cell r="D891" t="str">
            <v>Cote DIvoire</v>
          </cell>
          <cell r="E891" t="str">
            <v>Global Mkt Risk</v>
          </cell>
          <cell r="F891" t="str">
            <v>Mass Mkt &amp; Priority Banking</v>
          </cell>
          <cell r="G891" t="str">
            <v>Trade Products</v>
          </cell>
          <cell r="H891" t="str">
            <v>0</v>
          </cell>
          <cell r="I891" t="str">
            <v>0</v>
          </cell>
          <cell r="J891" t="str">
            <v>0</v>
          </cell>
          <cell r="K891" t="str">
            <v>0</v>
          </cell>
          <cell r="L891" t="str">
            <v>0</v>
          </cell>
          <cell r="M891" t="str">
            <v>0</v>
          </cell>
          <cell r="N891" t="str">
            <v>0</v>
          </cell>
          <cell r="O891" t="str">
            <v>0</v>
          </cell>
          <cell r="P891" t="str">
            <v>0</v>
          </cell>
          <cell r="Q891" t="str">
            <v>0</v>
          </cell>
          <cell r="R891" t="str">
            <v>0</v>
          </cell>
          <cell r="S891" t="str">
            <v>0</v>
          </cell>
          <cell r="T891" t="str">
            <v>0</v>
          </cell>
          <cell r="U891" t="str">
            <v>0</v>
          </cell>
          <cell r="V891" t="str">
            <v>0</v>
          </cell>
          <cell r="W891" t="str">
            <v>0</v>
          </cell>
        </row>
        <row r="892">
          <cell r="B892" t="str">
            <v>Cote DIvoireWM</v>
          </cell>
          <cell r="C892" t="str">
            <v>WM</v>
          </cell>
          <cell r="D892" t="str">
            <v>Cote DIvoire</v>
          </cell>
          <cell r="E892" t="str">
            <v>Global Mkt Risk</v>
          </cell>
          <cell r="F892" t="str">
            <v>Mass Mkt &amp; Priority Banking</v>
          </cell>
          <cell r="G892" t="str">
            <v>Treasury Products</v>
          </cell>
          <cell r="H892" t="str">
            <v>0</v>
          </cell>
          <cell r="I892" t="str">
            <v>0</v>
          </cell>
          <cell r="J892" t="str">
            <v>0</v>
          </cell>
          <cell r="K892" t="str">
            <v>0</v>
          </cell>
          <cell r="L892" t="str">
            <v>0</v>
          </cell>
          <cell r="M892" t="str">
            <v>0</v>
          </cell>
          <cell r="N892" t="str">
            <v>0</v>
          </cell>
          <cell r="O892" t="str">
            <v>0</v>
          </cell>
          <cell r="P892" t="str">
            <v>0</v>
          </cell>
          <cell r="Q892" t="str">
            <v>0</v>
          </cell>
          <cell r="R892" t="str">
            <v>0</v>
          </cell>
          <cell r="S892" t="str">
            <v>0</v>
          </cell>
          <cell r="T892" t="str">
            <v>0</v>
          </cell>
          <cell r="U892" t="str">
            <v>0</v>
          </cell>
          <cell r="V892" t="str">
            <v>0</v>
          </cell>
          <cell r="W892" t="str">
            <v>0</v>
          </cell>
        </row>
        <row r="893">
          <cell r="B893" t="str">
            <v>Cote DIvoireWM</v>
          </cell>
          <cell r="C893" t="str">
            <v>WM</v>
          </cell>
          <cell r="D893" t="str">
            <v>Cote DIvoire</v>
          </cell>
          <cell r="E893" t="str">
            <v>Global Mkt Risk</v>
          </cell>
          <cell r="F893" t="str">
            <v>Mass Mkt &amp; Priority Banking</v>
          </cell>
          <cell r="G893" t="str">
            <v>Investment Services</v>
          </cell>
          <cell r="H893" t="str">
            <v>0</v>
          </cell>
          <cell r="I893" t="str">
            <v>0</v>
          </cell>
          <cell r="J893" t="str">
            <v>0</v>
          </cell>
          <cell r="K893" t="str">
            <v>0</v>
          </cell>
          <cell r="L893" t="str">
            <v>0</v>
          </cell>
          <cell r="M893" t="str">
            <v>0</v>
          </cell>
          <cell r="N893" t="str">
            <v>0</v>
          </cell>
          <cell r="O893" t="str">
            <v>0</v>
          </cell>
          <cell r="P893" t="str">
            <v>0</v>
          </cell>
          <cell r="Q893" t="str">
            <v>0</v>
          </cell>
          <cell r="R893" t="str">
            <v>0</v>
          </cell>
          <cell r="S893" t="str">
            <v>0</v>
          </cell>
          <cell r="T893" t="str">
            <v>0</v>
          </cell>
          <cell r="U893" t="str">
            <v>0</v>
          </cell>
          <cell r="V893" t="str">
            <v>0</v>
          </cell>
          <cell r="W893" t="str">
            <v>0</v>
          </cell>
        </row>
        <row r="894">
          <cell r="B894" t="str">
            <v>Cote DIvoireOthCB</v>
          </cell>
          <cell r="C894" t="str">
            <v>OthCB</v>
          </cell>
          <cell r="D894" t="str">
            <v>Cote DIvoire</v>
          </cell>
          <cell r="E894" t="str">
            <v>Global Mkt Risk</v>
          </cell>
          <cell r="F894" t="str">
            <v>Mass Mkt &amp; Priority Banking</v>
          </cell>
          <cell r="G894" t="str">
            <v>Other Products</v>
          </cell>
          <cell r="H894" t="str">
            <v>0</v>
          </cell>
          <cell r="I894" t="str">
            <v>0</v>
          </cell>
          <cell r="J894" t="str">
            <v>0</v>
          </cell>
          <cell r="K894" t="str">
            <v>0</v>
          </cell>
          <cell r="L894" t="str">
            <v>0</v>
          </cell>
          <cell r="M894" t="str">
            <v>0</v>
          </cell>
          <cell r="N894" t="str">
            <v>0</v>
          </cell>
          <cell r="O894" t="str">
            <v>0</v>
          </cell>
          <cell r="P894" t="str">
            <v>0</v>
          </cell>
          <cell r="Q894" t="str">
            <v>0</v>
          </cell>
          <cell r="R894" t="str">
            <v>0</v>
          </cell>
          <cell r="S894" t="str">
            <v>0</v>
          </cell>
          <cell r="T894" t="str">
            <v>0</v>
          </cell>
          <cell r="U894" t="str">
            <v>0</v>
          </cell>
          <cell r="V894" t="str">
            <v>0</v>
          </cell>
          <cell r="W894" t="str">
            <v>0</v>
          </cell>
        </row>
        <row r="895">
          <cell r="B895" t="str">
            <v>Cote DIvoireCROps</v>
          </cell>
          <cell r="C895" t="str">
            <v>CROps</v>
          </cell>
          <cell r="D895" t="str">
            <v>Cote DIvoire</v>
          </cell>
          <cell r="E895" t="str">
            <v>Global Mkt Risk</v>
          </cell>
          <cell r="F895" t="str">
            <v>Customer - Wholesale</v>
          </cell>
          <cell r="G895" t="str">
            <v>Corporate and Inst Lending</v>
          </cell>
          <cell r="H895" t="str">
            <v>0</v>
          </cell>
          <cell r="I895" t="str">
            <v>0</v>
          </cell>
          <cell r="J895" t="str">
            <v>0</v>
          </cell>
          <cell r="K895" t="str">
            <v>0</v>
          </cell>
          <cell r="L895" t="str">
            <v>0</v>
          </cell>
          <cell r="M895" t="str">
            <v>0</v>
          </cell>
          <cell r="N895" t="str">
            <v>0</v>
          </cell>
          <cell r="O895" t="str">
            <v>0</v>
          </cell>
          <cell r="P895" t="str">
            <v>0</v>
          </cell>
          <cell r="Q895" t="str">
            <v>0</v>
          </cell>
          <cell r="R895" t="str">
            <v>0</v>
          </cell>
          <cell r="S895" t="str">
            <v>0</v>
          </cell>
          <cell r="T895" t="str">
            <v>0</v>
          </cell>
          <cell r="U895" t="str">
            <v>0</v>
          </cell>
          <cell r="V895" t="str">
            <v>0</v>
          </cell>
          <cell r="W895" t="str">
            <v>0</v>
          </cell>
        </row>
        <row r="896">
          <cell r="B896" t="str">
            <v>Cote DIvoireCash</v>
          </cell>
          <cell r="C896" t="str">
            <v>Cash</v>
          </cell>
          <cell r="D896" t="str">
            <v>Cote DIvoire</v>
          </cell>
          <cell r="E896" t="str">
            <v>Global Mkt Risk</v>
          </cell>
          <cell r="F896" t="str">
            <v>Customer - Wholesale</v>
          </cell>
          <cell r="G896" t="str">
            <v>Cash Management and Payments</v>
          </cell>
          <cell r="H896" t="str">
            <v>0</v>
          </cell>
          <cell r="I896" t="str">
            <v>0</v>
          </cell>
          <cell r="J896" t="str">
            <v>0</v>
          </cell>
          <cell r="K896" t="str">
            <v>0</v>
          </cell>
          <cell r="L896" t="str">
            <v>0</v>
          </cell>
          <cell r="M896" t="str">
            <v>0</v>
          </cell>
          <cell r="N896" t="str">
            <v>0</v>
          </cell>
          <cell r="O896" t="str">
            <v>0</v>
          </cell>
          <cell r="P896" t="str">
            <v>0</v>
          </cell>
          <cell r="Q896" t="str">
            <v>0</v>
          </cell>
          <cell r="R896" t="str">
            <v>0</v>
          </cell>
          <cell r="S896" t="str">
            <v>0</v>
          </cell>
          <cell r="T896" t="str">
            <v>0</v>
          </cell>
          <cell r="U896" t="str">
            <v>0</v>
          </cell>
          <cell r="V896" t="str">
            <v>0</v>
          </cell>
          <cell r="W896" t="str">
            <v>0</v>
          </cell>
        </row>
        <row r="897">
          <cell r="B897" t="str">
            <v>Cote DIvoireTrade</v>
          </cell>
          <cell r="C897" t="str">
            <v>Trade</v>
          </cell>
          <cell r="D897" t="str">
            <v>Cote DIvoire</v>
          </cell>
          <cell r="E897" t="str">
            <v>Global Mkt Risk</v>
          </cell>
          <cell r="F897" t="str">
            <v>Customer - Wholesale</v>
          </cell>
          <cell r="G897" t="str">
            <v>Trade Finance</v>
          </cell>
          <cell r="H897" t="str">
            <v>0</v>
          </cell>
          <cell r="I897" t="str">
            <v>0</v>
          </cell>
          <cell r="J897" t="str">
            <v>0</v>
          </cell>
          <cell r="K897" t="str">
            <v>0</v>
          </cell>
          <cell r="L897" t="str">
            <v>0</v>
          </cell>
          <cell r="M897" t="str">
            <v>0</v>
          </cell>
          <cell r="N897" t="str">
            <v>0</v>
          </cell>
          <cell r="O897" t="str">
            <v>0</v>
          </cell>
          <cell r="P897" t="str">
            <v>0</v>
          </cell>
          <cell r="Q897" t="str">
            <v>0</v>
          </cell>
          <cell r="R897" t="str">
            <v>0</v>
          </cell>
          <cell r="S897" t="str">
            <v>0</v>
          </cell>
          <cell r="T897" t="str">
            <v>0</v>
          </cell>
          <cell r="U897" t="str">
            <v>0</v>
          </cell>
          <cell r="V897" t="str">
            <v>0</v>
          </cell>
          <cell r="W897" t="str">
            <v>0</v>
          </cell>
        </row>
        <row r="898">
          <cell r="B898" t="str">
            <v>Cote DIvoireTrade</v>
          </cell>
          <cell r="C898" t="str">
            <v>Trade</v>
          </cell>
          <cell r="D898" t="str">
            <v>Cote DIvoire</v>
          </cell>
          <cell r="E898" t="str">
            <v>Global Mkt Risk</v>
          </cell>
          <cell r="F898" t="str">
            <v>Customer - Wholesale</v>
          </cell>
          <cell r="G898" t="str">
            <v>Trade Contingents</v>
          </cell>
          <cell r="H898" t="str">
            <v>0</v>
          </cell>
          <cell r="I898" t="str">
            <v>0</v>
          </cell>
          <cell r="J898" t="str">
            <v>0</v>
          </cell>
          <cell r="K898" t="str">
            <v>0</v>
          </cell>
          <cell r="L898" t="str">
            <v>0</v>
          </cell>
          <cell r="M898" t="str">
            <v>0</v>
          </cell>
          <cell r="N898" t="str">
            <v>0</v>
          </cell>
          <cell r="O898" t="str">
            <v>0</v>
          </cell>
          <cell r="P898" t="str">
            <v>0</v>
          </cell>
          <cell r="Q898" t="str">
            <v>0</v>
          </cell>
          <cell r="R898" t="str">
            <v>0</v>
          </cell>
          <cell r="S898" t="str">
            <v>0</v>
          </cell>
          <cell r="T898" t="str">
            <v>0</v>
          </cell>
          <cell r="U898" t="str">
            <v>0</v>
          </cell>
          <cell r="V898" t="str">
            <v>0</v>
          </cell>
          <cell r="W898" t="str">
            <v>0</v>
          </cell>
        </row>
        <row r="899">
          <cell r="B899" t="str">
            <v>Cote DIvoireTrade</v>
          </cell>
          <cell r="C899" t="str">
            <v>Trade</v>
          </cell>
          <cell r="D899" t="str">
            <v>Cote DIvoire</v>
          </cell>
          <cell r="E899" t="str">
            <v>Global Mkt Risk</v>
          </cell>
          <cell r="F899" t="str">
            <v>Customer - Wholesale</v>
          </cell>
          <cell r="G899" t="str">
            <v>Trade Transactional</v>
          </cell>
          <cell r="H899" t="str">
            <v>0</v>
          </cell>
          <cell r="I899" t="str">
            <v>0</v>
          </cell>
          <cell r="J899" t="str">
            <v>0</v>
          </cell>
          <cell r="K899" t="str">
            <v>0</v>
          </cell>
          <cell r="L899" t="str">
            <v>0</v>
          </cell>
          <cell r="M899" t="str">
            <v>0</v>
          </cell>
          <cell r="N899" t="str">
            <v>0</v>
          </cell>
          <cell r="O899" t="str">
            <v>0</v>
          </cell>
          <cell r="P899" t="str">
            <v>0</v>
          </cell>
          <cell r="Q899" t="str">
            <v>0</v>
          </cell>
          <cell r="R899" t="str">
            <v>0</v>
          </cell>
          <cell r="S899" t="str">
            <v>0</v>
          </cell>
          <cell r="T899" t="str">
            <v>0</v>
          </cell>
          <cell r="U899" t="str">
            <v>0</v>
          </cell>
          <cell r="V899" t="str">
            <v>0</v>
          </cell>
          <cell r="W899" t="str">
            <v>0</v>
          </cell>
        </row>
        <row r="900">
          <cell r="B900" t="str">
            <v>Cote DIvoireTrade</v>
          </cell>
          <cell r="C900" t="str">
            <v>Trade</v>
          </cell>
          <cell r="D900" t="str">
            <v>Cote DIvoire</v>
          </cell>
          <cell r="E900" t="str">
            <v>Global Mkt Risk</v>
          </cell>
          <cell r="F900" t="str">
            <v>Customer - Wholesale</v>
          </cell>
          <cell r="G900" t="str">
            <v>Trade Other</v>
          </cell>
          <cell r="H900" t="str">
            <v>0</v>
          </cell>
          <cell r="I900" t="str">
            <v>0</v>
          </cell>
          <cell r="J900" t="str">
            <v>0</v>
          </cell>
          <cell r="K900" t="str">
            <v>0</v>
          </cell>
          <cell r="L900" t="str">
            <v>0</v>
          </cell>
          <cell r="M900" t="str">
            <v>0</v>
          </cell>
          <cell r="N900" t="str">
            <v>0</v>
          </cell>
          <cell r="O900" t="str">
            <v>0</v>
          </cell>
          <cell r="P900" t="str">
            <v>0</v>
          </cell>
          <cell r="Q900" t="str">
            <v>0</v>
          </cell>
          <cell r="R900" t="str">
            <v>0</v>
          </cell>
          <cell r="S900" t="str">
            <v>0</v>
          </cell>
          <cell r="T900" t="str">
            <v>0</v>
          </cell>
          <cell r="U900" t="str">
            <v>0</v>
          </cell>
          <cell r="V900" t="str">
            <v>0</v>
          </cell>
          <cell r="W900" t="str">
            <v>0</v>
          </cell>
        </row>
        <row r="901">
          <cell r="B901" t="str">
            <v>Cote DIvoireFX/MM</v>
          </cell>
          <cell r="C901" t="str">
            <v>FX/MM</v>
          </cell>
          <cell r="D901" t="str">
            <v>Cote DIvoire</v>
          </cell>
          <cell r="E901" t="str">
            <v>Global Mkt Risk</v>
          </cell>
          <cell r="F901" t="str">
            <v>Customer - Wholesale</v>
          </cell>
          <cell r="G901" t="str">
            <v>FX Sales</v>
          </cell>
          <cell r="H901" t="str">
            <v>0</v>
          </cell>
          <cell r="I901" t="str">
            <v>0</v>
          </cell>
          <cell r="J901" t="str">
            <v>0</v>
          </cell>
          <cell r="K901" t="str">
            <v>0</v>
          </cell>
          <cell r="L901" t="str">
            <v>0</v>
          </cell>
          <cell r="M901" t="str">
            <v>0</v>
          </cell>
          <cell r="N901" t="str">
            <v>0</v>
          </cell>
          <cell r="O901" t="str">
            <v>0</v>
          </cell>
          <cell r="P901" t="str">
            <v>0</v>
          </cell>
          <cell r="Q901" t="str">
            <v>0</v>
          </cell>
          <cell r="R901" t="str">
            <v>0</v>
          </cell>
          <cell r="S901" t="str">
            <v>0</v>
          </cell>
          <cell r="T901" t="str">
            <v>0</v>
          </cell>
          <cell r="U901" t="str">
            <v>0</v>
          </cell>
          <cell r="V901" t="str">
            <v>0</v>
          </cell>
          <cell r="W901" t="str">
            <v>0</v>
          </cell>
        </row>
        <row r="902">
          <cell r="B902" t="str">
            <v>Cote DIvoireFX/MM</v>
          </cell>
          <cell r="C902" t="str">
            <v>FX/MM</v>
          </cell>
          <cell r="D902" t="str">
            <v>Cote DIvoire</v>
          </cell>
          <cell r="E902" t="str">
            <v>Global Mkt Risk</v>
          </cell>
          <cell r="F902" t="str">
            <v>Customer - Wholesale</v>
          </cell>
          <cell r="G902" t="str">
            <v>FX Trading</v>
          </cell>
          <cell r="H902" t="str">
            <v>0</v>
          </cell>
          <cell r="I902" t="str">
            <v>0</v>
          </cell>
          <cell r="J902" t="str">
            <v>0</v>
          </cell>
          <cell r="K902" t="str">
            <v>0</v>
          </cell>
          <cell r="L902" t="str">
            <v>0</v>
          </cell>
          <cell r="M902" t="str">
            <v>0</v>
          </cell>
          <cell r="N902" t="str">
            <v>0</v>
          </cell>
          <cell r="O902" t="str">
            <v>0</v>
          </cell>
          <cell r="P902" t="str">
            <v>0</v>
          </cell>
          <cell r="Q902" t="str">
            <v>0</v>
          </cell>
          <cell r="R902" t="str">
            <v>0</v>
          </cell>
          <cell r="S902" t="str">
            <v>0</v>
          </cell>
          <cell r="T902" t="str">
            <v>0</v>
          </cell>
          <cell r="U902" t="str">
            <v>0</v>
          </cell>
          <cell r="V902" t="str">
            <v>0</v>
          </cell>
          <cell r="W902" t="str">
            <v>0</v>
          </cell>
        </row>
        <row r="903">
          <cell r="B903" t="str">
            <v>Cote DIvoireFI</v>
          </cell>
          <cell r="C903" t="str">
            <v>FI</v>
          </cell>
          <cell r="D903" t="str">
            <v>Cote DIvoire</v>
          </cell>
          <cell r="E903" t="str">
            <v>Global Mkt Risk</v>
          </cell>
          <cell r="F903" t="str">
            <v>Customer - Wholesale</v>
          </cell>
          <cell r="G903" t="str">
            <v>Fixed Income</v>
          </cell>
          <cell r="H903" t="str">
            <v>0</v>
          </cell>
          <cell r="I903" t="str">
            <v>0</v>
          </cell>
          <cell r="J903" t="str">
            <v>0</v>
          </cell>
          <cell r="K903" t="str">
            <v>0</v>
          </cell>
          <cell r="L903" t="str">
            <v>0</v>
          </cell>
          <cell r="M903" t="str">
            <v>0</v>
          </cell>
          <cell r="N903" t="str">
            <v>0</v>
          </cell>
          <cell r="O903" t="str">
            <v>0</v>
          </cell>
          <cell r="P903" t="str">
            <v>0</v>
          </cell>
          <cell r="Q903" t="str">
            <v>0</v>
          </cell>
          <cell r="R903" t="str">
            <v>0</v>
          </cell>
          <cell r="S903" t="str">
            <v>0</v>
          </cell>
          <cell r="T903" t="str">
            <v>0</v>
          </cell>
          <cell r="U903" t="str">
            <v>0</v>
          </cell>
          <cell r="V903" t="str">
            <v>0</v>
          </cell>
          <cell r="W903" t="str">
            <v>0</v>
          </cell>
        </row>
        <row r="904">
          <cell r="B904" t="str">
            <v>Cote DIvoireFX/MM</v>
          </cell>
          <cell r="C904" t="str">
            <v>FX/MM</v>
          </cell>
          <cell r="D904" t="str">
            <v>Cote DIvoire</v>
          </cell>
          <cell r="E904" t="str">
            <v>Global Mkt Risk</v>
          </cell>
          <cell r="F904" t="str">
            <v>Customer - Wholesale</v>
          </cell>
          <cell r="G904" t="str">
            <v>ALM</v>
          </cell>
          <cell r="H904" t="str">
            <v>0</v>
          </cell>
          <cell r="I904" t="str">
            <v>0</v>
          </cell>
          <cell r="J904" t="str">
            <v>0</v>
          </cell>
          <cell r="K904" t="str">
            <v>0</v>
          </cell>
          <cell r="L904" t="str">
            <v>0</v>
          </cell>
          <cell r="M904" t="str">
            <v>0</v>
          </cell>
          <cell r="N904" t="str">
            <v>0</v>
          </cell>
          <cell r="O904" t="str">
            <v>0</v>
          </cell>
          <cell r="P904" t="str">
            <v>0</v>
          </cell>
          <cell r="Q904" t="str">
            <v>0</v>
          </cell>
          <cell r="R904" t="str">
            <v>0</v>
          </cell>
          <cell r="S904" t="str">
            <v>0</v>
          </cell>
          <cell r="T904" t="str">
            <v>0</v>
          </cell>
          <cell r="U904" t="str">
            <v>0</v>
          </cell>
          <cell r="V904" t="str">
            <v>0</v>
          </cell>
          <cell r="W904" t="str">
            <v>0</v>
          </cell>
        </row>
        <row r="905">
          <cell r="B905" t="str">
            <v>Cote DIvoireSEF</v>
          </cell>
          <cell r="C905" t="str">
            <v>SEF</v>
          </cell>
          <cell r="D905" t="str">
            <v>Cote DIvoire</v>
          </cell>
          <cell r="E905" t="str">
            <v>Global Mkt Risk</v>
          </cell>
          <cell r="F905" t="str">
            <v>Customer - Wholesale</v>
          </cell>
          <cell r="G905" t="str">
            <v>Structured Trade</v>
          </cell>
          <cell r="H905" t="str">
            <v>0</v>
          </cell>
          <cell r="I905" t="str">
            <v>0</v>
          </cell>
          <cell r="J905" t="str">
            <v>0</v>
          </cell>
          <cell r="K905" t="str">
            <v>0</v>
          </cell>
          <cell r="L905" t="str">
            <v>0</v>
          </cell>
          <cell r="M905" t="str">
            <v>0</v>
          </cell>
          <cell r="N905" t="str">
            <v>0</v>
          </cell>
          <cell r="O905" t="str">
            <v>0</v>
          </cell>
          <cell r="P905" t="str">
            <v>0</v>
          </cell>
          <cell r="Q905" t="str">
            <v>0</v>
          </cell>
          <cell r="R905" t="str">
            <v>0</v>
          </cell>
          <cell r="S905" t="str">
            <v>0</v>
          </cell>
          <cell r="T905" t="str">
            <v>0</v>
          </cell>
          <cell r="U905" t="str">
            <v>0</v>
          </cell>
          <cell r="V905" t="str">
            <v>0</v>
          </cell>
          <cell r="W905" t="str">
            <v>0</v>
          </cell>
        </row>
        <row r="906">
          <cell r="B906" t="str">
            <v>Cote DIvoireSME</v>
          </cell>
          <cell r="C906" t="str">
            <v>SME</v>
          </cell>
          <cell r="D906" t="str">
            <v>Cote DIvoire</v>
          </cell>
          <cell r="E906" t="str">
            <v>Global Mkt Risk</v>
          </cell>
          <cell r="F906" t="str">
            <v>SME</v>
          </cell>
          <cell r="G906" t="str">
            <v>Product</v>
          </cell>
          <cell r="H906" t="str">
            <v>0</v>
          </cell>
          <cell r="I906" t="str">
            <v>0</v>
          </cell>
          <cell r="J906" t="str">
            <v>0</v>
          </cell>
          <cell r="K906" t="str">
            <v>0</v>
          </cell>
          <cell r="L906" t="str">
            <v>0</v>
          </cell>
          <cell r="M906" t="str">
            <v>0</v>
          </cell>
          <cell r="N906" t="str">
            <v>0</v>
          </cell>
          <cell r="O906" t="str">
            <v>0</v>
          </cell>
          <cell r="P906" t="str">
            <v>0</v>
          </cell>
          <cell r="Q906" t="str">
            <v>0</v>
          </cell>
          <cell r="R906" t="str">
            <v>0</v>
          </cell>
          <cell r="S906" t="str">
            <v>0</v>
          </cell>
          <cell r="T906" t="str">
            <v>0</v>
          </cell>
          <cell r="U906" t="str">
            <v>0</v>
          </cell>
          <cell r="V906" t="str">
            <v>0</v>
          </cell>
          <cell r="W906" t="str">
            <v>0</v>
          </cell>
        </row>
        <row r="907">
          <cell r="B907" t="str">
            <v>Cote DIvoireTotal</v>
          </cell>
          <cell r="C907" t="str">
            <v>Total</v>
          </cell>
          <cell r="D907" t="str">
            <v>Cote DIvoire</v>
          </cell>
          <cell r="E907" t="str">
            <v>Global Mkt Risk</v>
          </cell>
          <cell r="F907" t="str">
            <v>Customer</v>
          </cell>
          <cell r="G907" t="str">
            <v>Product</v>
          </cell>
          <cell r="H907" t="str">
            <v>0</v>
          </cell>
          <cell r="I907" t="str">
            <v>0</v>
          </cell>
          <cell r="J907" t="str">
            <v>0</v>
          </cell>
          <cell r="K907" t="str">
            <v>0</v>
          </cell>
          <cell r="L907" t="str">
            <v>0</v>
          </cell>
          <cell r="M907" t="str">
            <v>0</v>
          </cell>
          <cell r="N907" t="str">
            <v>0</v>
          </cell>
          <cell r="O907" t="str">
            <v>0</v>
          </cell>
          <cell r="P907" t="str">
            <v>0</v>
          </cell>
          <cell r="Q907" t="str">
            <v>0</v>
          </cell>
          <cell r="R907" t="str">
            <v>0</v>
          </cell>
          <cell r="S907" t="str">
            <v>0</v>
          </cell>
          <cell r="T907" t="str">
            <v>0</v>
          </cell>
          <cell r="U907" t="str">
            <v>0</v>
          </cell>
          <cell r="V907" t="str">
            <v>0</v>
          </cell>
          <cell r="W907" t="str">
            <v>0</v>
          </cell>
        </row>
        <row r="908">
          <cell r="B908" t="str">
            <v>Cote DIvoireCCPL</v>
          </cell>
          <cell r="C908" t="str">
            <v>CCPL</v>
          </cell>
          <cell r="D908" t="str">
            <v>Cote DIvoire</v>
          </cell>
          <cell r="E908" t="str">
            <v>Global Mkt Operations</v>
          </cell>
          <cell r="F908" t="str">
            <v>Mass Mkt &amp; Priority Banking</v>
          </cell>
          <cell r="G908" t="str">
            <v>Unsecured Lending</v>
          </cell>
          <cell r="H908" t="str">
            <v>0</v>
          </cell>
          <cell r="I908" t="str">
            <v>0</v>
          </cell>
          <cell r="J908" t="str">
            <v>0</v>
          </cell>
          <cell r="K908" t="str">
            <v>0</v>
          </cell>
          <cell r="L908" t="str">
            <v>0</v>
          </cell>
          <cell r="M908" t="str">
            <v>0</v>
          </cell>
          <cell r="N908" t="str">
            <v>0</v>
          </cell>
          <cell r="O908" t="str">
            <v>0</v>
          </cell>
          <cell r="P908" t="str">
            <v>0</v>
          </cell>
          <cell r="Q908" t="str">
            <v>0</v>
          </cell>
          <cell r="R908" t="str">
            <v>0</v>
          </cell>
          <cell r="S908" t="str">
            <v>0</v>
          </cell>
          <cell r="T908" t="str">
            <v>0</v>
          </cell>
          <cell r="U908" t="str">
            <v>0</v>
          </cell>
          <cell r="V908">
            <v>0</v>
          </cell>
          <cell r="W908">
            <v>0</v>
          </cell>
        </row>
        <row r="909">
          <cell r="B909" t="str">
            <v>Cote DIvoireM &amp; AL</v>
          </cell>
          <cell r="C909" t="str">
            <v>M &amp; AL</v>
          </cell>
          <cell r="D909" t="str">
            <v>Cote DIvoire</v>
          </cell>
          <cell r="E909" t="str">
            <v>Global Mkt Operations</v>
          </cell>
          <cell r="F909" t="str">
            <v>Mass Mkt &amp; Priority Banking</v>
          </cell>
          <cell r="G909" t="str">
            <v>Secured Lending</v>
          </cell>
          <cell r="H909" t="str">
            <v>0</v>
          </cell>
          <cell r="I909" t="str">
            <v>0</v>
          </cell>
          <cell r="J909" t="str">
            <v>0</v>
          </cell>
          <cell r="K909" t="str">
            <v>0</v>
          </cell>
          <cell r="L909" t="str">
            <v>0</v>
          </cell>
          <cell r="M909" t="str">
            <v>0</v>
          </cell>
          <cell r="N909" t="str">
            <v>0</v>
          </cell>
          <cell r="O909" t="str">
            <v>0</v>
          </cell>
          <cell r="P909" t="str">
            <v>0</v>
          </cell>
          <cell r="Q909" t="str">
            <v>0</v>
          </cell>
          <cell r="R909" t="str">
            <v>0</v>
          </cell>
          <cell r="S909" t="str">
            <v>0</v>
          </cell>
          <cell r="T909" t="str">
            <v>0</v>
          </cell>
          <cell r="U909" t="str">
            <v>0</v>
          </cell>
          <cell r="V909">
            <v>0</v>
          </cell>
          <cell r="W909">
            <v>0</v>
          </cell>
        </row>
        <row r="910">
          <cell r="B910" t="str">
            <v>Cote DIvoireWM</v>
          </cell>
          <cell r="C910" t="str">
            <v>WM</v>
          </cell>
          <cell r="D910" t="str">
            <v>Cote DIvoire</v>
          </cell>
          <cell r="E910" t="str">
            <v>Global Mkt Operations</v>
          </cell>
          <cell r="F910" t="str">
            <v>Mass Mkt &amp; Priority Banking</v>
          </cell>
          <cell r="G910" t="str">
            <v>Account Management Services</v>
          </cell>
          <cell r="H910" t="str">
            <v>0</v>
          </cell>
          <cell r="I910" t="str">
            <v>0</v>
          </cell>
          <cell r="J910" t="str">
            <v>0</v>
          </cell>
          <cell r="K910" t="str">
            <v>0</v>
          </cell>
          <cell r="L910" t="str">
            <v>0</v>
          </cell>
          <cell r="M910" t="str">
            <v>0</v>
          </cell>
          <cell r="N910" t="str">
            <v>0</v>
          </cell>
          <cell r="O910" t="str">
            <v>0</v>
          </cell>
          <cell r="P910" t="str">
            <v>0</v>
          </cell>
          <cell r="Q910" t="str">
            <v>0</v>
          </cell>
          <cell r="R910" t="str">
            <v>0</v>
          </cell>
          <cell r="S910" t="str">
            <v>0</v>
          </cell>
          <cell r="T910" t="str">
            <v>0</v>
          </cell>
          <cell r="U910" t="str">
            <v>0</v>
          </cell>
          <cell r="V910">
            <v>0</v>
          </cell>
          <cell r="W910">
            <v>0</v>
          </cell>
        </row>
        <row r="911">
          <cell r="B911" t="str">
            <v>Cote DIvoireWM</v>
          </cell>
          <cell r="C911" t="str">
            <v>WM</v>
          </cell>
          <cell r="D911" t="str">
            <v>Cote DIvoire</v>
          </cell>
          <cell r="E911" t="str">
            <v>Global Mkt Operations</v>
          </cell>
          <cell r="F911" t="str">
            <v>Mass Mkt &amp; Priority Banking</v>
          </cell>
          <cell r="G911" t="str">
            <v>Trade Products</v>
          </cell>
          <cell r="H911" t="str">
            <v>0</v>
          </cell>
          <cell r="I911" t="str">
            <v>0</v>
          </cell>
          <cell r="J911" t="str">
            <v>0</v>
          </cell>
          <cell r="K911" t="str">
            <v>0</v>
          </cell>
          <cell r="L911" t="str">
            <v>0</v>
          </cell>
          <cell r="M911" t="str">
            <v>0</v>
          </cell>
          <cell r="N911" t="str">
            <v>0</v>
          </cell>
          <cell r="O911" t="str">
            <v>0</v>
          </cell>
          <cell r="P911" t="str">
            <v>0</v>
          </cell>
          <cell r="Q911" t="str">
            <v>0</v>
          </cell>
          <cell r="R911" t="str">
            <v>0</v>
          </cell>
          <cell r="S911" t="str">
            <v>0</v>
          </cell>
          <cell r="T911" t="str">
            <v>0</v>
          </cell>
          <cell r="U911" t="str">
            <v>0</v>
          </cell>
          <cell r="V911" t="str">
            <v>0</v>
          </cell>
          <cell r="W911" t="str">
            <v>0</v>
          </cell>
        </row>
        <row r="912">
          <cell r="B912" t="str">
            <v>Cote DIvoireWM</v>
          </cell>
          <cell r="C912" t="str">
            <v>WM</v>
          </cell>
          <cell r="D912" t="str">
            <v>Cote DIvoire</v>
          </cell>
          <cell r="E912" t="str">
            <v>Global Mkt Operations</v>
          </cell>
          <cell r="F912" t="str">
            <v>Mass Mkt &amp; Priority Banking</v>
          </cell>
          <cell r="G912" t="str">
            <v>Treasury Products</v>
          </cell>
          <cell r="H912" t="str">
            <v>0</v>
          </cell>
          <cell r="I912" t="str">
            <v>0</v>
          </cell>
          <cell r="J912" t="str">
            <v>0</v>
          </cell>
          <cell r="K912" t="str">
            <v>0</v>
          </cell>
          <cell r="L912" t="str">
            <v>0</v>
          </cell>
          <cell r="M912" t="str">
            <v>0</v>
          </cell>
          <cell r="N912" t="str">
            <v>0</v>
          </cell>
          <cell r="O912" t="str">
            <v>0</v>
          </cell>
          <cell r="P912" t="str">
            <v>0</v>
          </cell>
          <cell r="Q912" t="str">
            <v>0</v>
          </cell>
          <cell r="R912" t="str">
            <v>0</v>
          </cell>
          <cell r="S912" t="str">
            <v>0</v>
          </cell>
          <cell r="T912" t="str">
            <v>0</v>
          </cell>
          <cell r="U912" t="str">
            <v>0</v>
          </cell>
          <cell r="V912">
            <v>0</v>
          </cell>
          <cell r="W912">
            <v>0</v>
          </cell>
        </row>
        <row r="913">
          <cell r="B913" t="str">
            <v>Cote DIvoireWM</v>
          </cell>
          <cell r="C913" t="str">
            <v>WM</v>
          </cell>
          <cell r="D913" t="str">
            <v>Cote DIvoire</v>
          </cell>
          <cell r="E913" t="str">
            <v>Global Mkt Operations</v>
          </cell>
          <cell r="F913" t="str">
            <v>Mass Mkt &amp; Priority Banking</v>
          </cell>
          <cell r="G913" t="str">
            <v>Investment Services</v>
          </cell>
          <cell r="H913" t="str">
            <v>0</v>
          </cell>
          <cell r="I913" t="str">
            <v>0</v>
          </cell>
          <cell r="J913" t="str">
            <v>0</v>
          </cell>
          <cell r="K913" t="str">
            <v>0</v>
          </cell>
          <cell r="L913" t="str">
            <v>0</v>
          </cell>
          <cell r="M913" t="str">
            <v>0</v>
          </cell>
          <cell r="N913" t="str">
            <v>0</v>
          </cell>
          <cell r="O913" t="str">
            <v>0</v>
          </cell>
          <cell r="P913" t="str">
            <v>0</v>
          </cell>
          <cell r="Q913" t="str">
            <v>0</v>
          </cell>
          <cell r="R913" t="str">
            <v>0</v>
          </cell>
          <cell r="S913" t="str">
            <v>0</v>
          </cell>
          <cell r="T913" t="str">
            <v>0</v>
          </cell>
          <cell r="U913" t="str">
            <v>0</v>
          </cell>
          <cell r="V913" t="str">
            <v>0</v>
          </cell>
          <cell r="W913" t="str">
            <v>0</v>
          </cell>
        </row>
        <row r="914">
          <cell r="B914" t="str">
            <v>Cote DIvoireOthCB</v>
          </cell>
          <cell r="C914" t="str">
            <v>OthCB</v>
          </cell>
          <cell r="D914" t="str">
            <v>Cote DIvoire</v>
          </cell>
          <cell r="E914" t="str">
            <v>Global Mkt Operations</v>
          </cell>
          <cell r="F914" t="str">
            <v>Mass Mkt &amp; Priority Banking</v>
          </cell>
          <cell r="G914" t="str">
            <v>Other Products</v>
          </cell>
          <cell r="H914" t="str">
            <v>0</v>
          </cell>
          <cell r="I914" t="str">
            <v>0</v>
          </cell>
          <cell r="J914" t="str">
            <v>0</v>
          </cell>
          <cell r="K914" t="str">
            <v>0</v>
          </cell>
          <cell r="L914" t="str">
            <v>0</v>
          </cell>
          <cell r="M914" t="str">
            <v>0</v>
          </cell>
          <cell r="N914" t="str">
            <v>0</v>
          </cell>
          <cell r="O914" t="str">
            <v>0</v>
          </cell>
          <cell r="P914" t="str">
            <v>0</v>
          </cell>
          <cell r="Q914" t="str">
            <v>0</v>
          </cell>
          <cell r="R914" t="str">
            <v>0</v>
          </cell>
          <cell r="S914" t="str">
            <v>0</v>
          </cell>
          <cell r="T914" t="str">
            <v>0</v>
          </cell>
          <cell r="U914" t="str">
            <v>0</v>
          </cell>
          <cell r="V914">
            <v>0</v>
          </cell>
          <cell r="W914">
            <v>0</v>
          </cell>
        </row>
        <row r="915">
          <cell r="B915" t="str">
            <v>Cote DIvoireCROps</v>
          </cell>
          <cell r="C915" t="str">
            <v>CROps</v>
          </cell>
          <cell r="D915" t="str">
            <v>Cote DIvoire</v>
          </cell>
          <cell r="E915" t="str">
            <v>Global Mkt Operations</v>
          </cell>
          <cell r="F915" t="str">
            <v>Customer - Wholesale</v>
          </cell>
          <cell r="G915" t="str">
            <v>Corporate and Inst Lending</v>
          </cell>
          <cell r="H915" t="str">
            <v>0</v>
          </cell>
          <cell r="I915" t="str">
            <v>0</v>
          </cell>
          <cell r="J915" t="str">
            <v>0</v>
          </cell>
          <cell r="K915" t="str">
            <v>0</v>
          </cell>
          <cell r="L915" t="str">
            <v>0</v>
          </cell>
          <cell r="M915" t="str">
            <v>0</v>
          </cell>
          <cell r="N915" t="str">
            <v>0</v>
          </cell>
          <cell r="O915" t="str">
            <v>0</v>
          </cell>
          <cell r="P915" t="str">
            <v>0</v>
          </cell>
          <cell r="Q915" t="str">
            <v>0</v>
          </cell>
          <cell r="R915" t="str">
            <v>0</v>
          </cell>
          <cell r="S915" t="str">
            <v>0</v>
          </cell>
          <cell r="T915" t="str">
            <v>0</v>
          </cell>
          <cell r="U915" t="str">
            <v>0</v>
          </cell>
          <cell r="V915">
            <v>0</v>
          </cell>
          <cell r="W915">
            <v>0</v>
          </cell>
        </row>
        <row r="916">
          <cell r="B916" t="str">
            <v>Cote DIvoireCash</v>
          </cell>
          <cell r="C916" t="str">
            <v>Cash</v>
          </cell>
          <cell r="D916" t="str">
            <v>Cote DIvoire</v>
          </cell>
          <cell r="E916" t="str">
            <v>Global Mkt Operations</v>
          </cell>
          <cell r="F916" t="str">
            <v>Customer - Wholesale</v>
          </cell>
          <cell r="G916" t="str">
            <v>Cash Management and Payments</v>
          </cell>
          <cell r="H916" t="str">
            <v>0</v>
          </cell>
          <cell r="I916" t="str">
            <v>0</v>
          </cell>
          <cell r="J916" t="str">
            <v>0</v>
          </cell>
          <cell r="K916" t="str">
            <v>0</v>
          </cell>
          <cell r="L916" t="str">
            <v>0</v>
          </cell>
          <cell r="M916" t="str">
            <v>0</v>
          </cell>
          <cell r="N916" t="str">
            <v>0</v>
          </cell>
          <cell r="O916" t="str">
            <v>0</v>
          </cell>
          <cell r="P916" t="str">
            <v>0</v>
          </cell>
          <cell r="Q916" t="str">
            <v>0</v>
          </cell>
          <cell r="R916" t="str">
            <v>0</v>
          </cell>
          <cell r="S916" t="str">
            <v>0</v>
          </cell>
          <cell r="T916" t="str">
            <v>0</v>
          </cell>
          <cell r="U916" t="str">
            <v>0</v>
          </cell>
          <cell r="V916">
            <v>0</v>
          </cell>
          <cell r="W916">
            <v>0</v>
          </cell>
        </row>
        <row r="917">
          <cell r="B917" t="str">
            <v>Cote DIvoireTrade</v>
          </cell>
          <cell r="C917" t="str">
            <v>Trade</v>
          </cell>
          <cell r="D917" t="str">
            <v>Cote DIvoire</v>
          </cell>
          <cell r="E917" t="str">
            <v>Global Mkt Operations</v>
          </cell>
          <cell r="F917" t="str">
            <v>Customer - Wholesale</v>
          </cell>
          <cell r="G917" t="str">
            <v>Trade Finance</v>
          </cell>
          <cell r="H917" t="str">
            <v>0</v>
          </cell>
          <cell r="I917" t="str">
            <v>0</v>
          </cell>
          <cell r="J917" t="str">
            <v>0</v>
          </cell>
          <cell r="K917" t="str">
            <v>0</v>
          </cell>
          <cell r="L917" t="str">
            <v>0</v>
          </cell>
          <cell r="M917" t="str">
            <v>0</v>
          </cell>
          <cell r="N917" t="str">
            <v>0</v>
          </cell>
          <cell r="O917" t="str">
            <v>0</v>
          </cell>
          <cell r="P917" t="str">
            <v>0</v>
          </cell>
          <cell r="Q917" t="str">
            <v>0</v>
          </cell>
          <cell r="R917" t="str">
            <v>0</v>
          </cell>
          <cell r="S917" t="str">
            <v>0</v>
          </cell>
          <cell r="T917" t="str">
            <v>0</v>
          </cell>
          <cell r="U917" t="str">
            <v>0</v>
          </cell>
          <cell r="V917">
            <v>0</v>
          </cell>
          <cell r="W917">
            <v>0</v>
          </cell>
        </row>
        <row r="918">
          <cell r="B918" t="str">
            <v>Cote DIvoireTrade</v>
          </cell>
          <cell r="C918" t="str">
            <v>Trade</v>
          </cell>
          <cell r="D918" t="str">
            <v>Cote DIvoire</v>
          </cell>
          <cell r="E918" t="str">
            <v>Global Mkt Operations</v>
          </cell>
          <cell r="F918" t="str">
            <v>Customer - Wholesale</v>
          </cell>
          <cell r="G918" t="str">
            <v>Trade Contingents</v>
          </cell>
          <cell r="H918" t="str">
            <v>0</v>
          </cell>
          <cell r="I918" t="str">
            <v>0</v>
          </cell>
          <cell r="J918" t="str">
            <v>0</v>
          </cell>
          <cell r="K918" t="str">
            <v>0</v>
          </cell>
          <cell r="L918" t="str">
            <v>0</v>
          </cell>
          <cell r="M918" t="str">
            <v>0</v>
          </cell>
          <cell r="N918" t="str">
            <v>0</v>
          </cell>
          <cell r="O918" t="str">
            <v>0</v>
          </cell>
          <cell r="P918" t="str">
            <v>0</v>
          </cell>
          <cell r="Q918" t="str">
            <v>0</v>
          </cell>
          <cell r="R918" t="str">
            <v>0</v>
          </cell>
          <cell r="S918" t="str">
            <v>0</v>
          </cell>
          <cell r="T918" t="str">
            <v>0</v>
          </cell>
          <cell r="U918" t="str">
            <v>0</v>
          </cell>
          <cell r="V918">
            <v>0</v>
          </cell>
          <cell r="W918">
            <v>0</v>
          </cell>
        </row>
        <row r="919">
          <cell r="B919" t="str">
            <v>Cote DIvoireTrade</v>
          </cell>
          <cell r="C919" t="str">
            <v>Trade</v>
          </cell>
          <cell r="D919" t="str">
            <v>Cote DIvoire</v>
          </cell>
          <cell r="E919" t="str">
            <v>Global Mkt Operations</v>
          </cell>
          <cell r="F919" t="str">
            <v>Customer - Wholesale</v>
          </cell>
          <cell r="G919" t="str">
            <v>Trade Transactional</v>
          </cell>
          <cell r="H919" t="str">
            <v>0</v>
          </cell>
          <cell r="I919" t="str">
            <v>0</v>
          </cell>
          <cell r="J919" t="str">
            <v>0</v>
          </cell>
          <cell r="K919" t="str">
            <v>0</v>
          </cell>
          <cell r="L919" t="str">
            <v>0</v>
          </cell>
          <cell r="M919" t="str">
            <v>0</v>
          </cell>
          <cell r="N919" t="str">
            <v>0</v>
          </cell>
          <cell r="O919" t="str">
            <v>0</v>
          </cell>
          <cell r="P919" t="str">
            <v>0</v>
          </cell>
          <cell r="Q919" t="str">
            <v>0</v>
          </cell>
          <cell r="R919" t="str">
            <v>0</v>
          </cell>
          <cell r="S919" t="str">
            <v>0</v>
          </cell>
          <cell r="T919" t="str">
            <v>0</v>
          </cell>
          <cell r="U919" t="str">
            <v>0</v>
          </cell>
          <cell r="V919">
            <v>0</v>
          </cell>
          <cell r="W919">
            <v>0</v>
          </cell>
        </row>
        <row r="920">
          <cell r="B920" t="str">
            <v>Cote DIvoireTrade</v>
          </cell>
          <cell r="C920" t="str">
            <v>Trade</v>
          </cell>
          <cell r="D920" t="str">
            <v>Cote DIvoire</v>
          </cell>
          <cell r="E920" t="str">
            <v>Global Mkt Operations</v>
          </cell>
          <cell r="F920" t="str">
            <v>Customer - Wholesale</v>
          </cell>
          <cell r="G920" t="str">
            <v>Trade Other</v>
          </cell>
          <cell r="H920" t="str">
            <v>0</v>
          </cell>
          <cell r="I920" t="str">
            <v>0</v>
          </cell>
          <cell r="J920" t="str">
            <v>0</v>
          </cell>
          <cell r="K920" t="str">
            <v>0</v>
          </cell>
          <cell r="L920" t="str">
            <v>0</v>
          </cell>
          <cell r="M920" t="str">
            <v>0</v>
          </cell>
          <cell r="N920" t="str">
            <v>0</v>
          </cell>
          <cell r="O920" t="str">
            <v>0</v>
          </cell>
          <cell r="P920" t="str">
            <v>0</v>
          </cell>
          <cell r="Q920" t="str">
            <v>0</v>
          </cell>
          <cell r="R920" t="str">
            <v>0</v>
          </cell>
          <cell r="S920" t="str">
            <v>0</v>
          </cell>
          <cell r="T920" t="str">
            <v>0</v>
          </cell>
          <cell r="U920" t="str">
            <v>0</v>
          </cell>
          <cell r="V920">
            <v>0</v>
          </cell>
          <cell r="W920">
            <v>0</v>
          </cell>
        </row>
        <row r="921">
          <cell r="B921" t="str">
            <v>Cote DIvoireFX/MM</v>
          </cell>
          <cell r="C921" t="str">
            <v>FX/MM</v>
          </cell>
          <cell r="D921" t="str">
            <v>Cote DIvoire</v>
          </cell>
          <cell r="E921" t="str">
            <v>Global Mkt Operations</v>
          </cell>
          <cell r="F921" t="str">
            <v>Customer - Wholesale</v>
          </cell>
          <cell r="G921" t="str">
            <v>FX Sales</v>
          </cell>
          <cell r="H921" t="str">
            <v>0</v>
          </cell>
          <cell r="I921">
            <v>1.8408274383339076</v>
          </cell>
          <cell r="J921">
            <v>3.9593032469865497</v>
          </cell>
          <cell r="K921">
            <v>8.6149017228941922</v>
          </cell>
          <cell r="L921">
            <v>10.419369159378515</v>
          </cell>
          <cell r="M921">
            <v>24.172547715154597</v>
          </cell>
          <cell r="N921">
            <v>25.975812431025762</v>
          </cell>
          <cell r="O921">
            <v>28.425085080568138</v>
          </cell>
          <cell r="P921">
            <v>30.350063046733851</v>
          </cell>
          <cell r="Q921">
            <v>32.28890912639995</v>
          </cell>
          <cell r="R921">
            <v>34.795160417531129</v>
          </cell>
          <cell r="S921">
            <v>36.441806230744426</v>
          </cell>
          <cell r="T921">
            <v>35.853109269837091</v>
          </cell>
          <cell r="U921" t="str">
            <v>0</v>
          </cell>
          <cell r="V921">
            <v>72.785563390428194</v>
          </cell>
          <cell r="W921">
            <v>72.785563390428194</v>
          </cell>
        </row>
        <row r="922">
          <cell r="B922" t="str">
            <v>Cote DIvoireFX/MM</v>
          </cell>
          <cell r="C922" t="str">
            <v>FX/MM</v>
          </cell>
          <cell r="D922" t="str">
            <v>Cote DIvoire</v>
          </cell>
          <cell r="E922" t="str">
            <v>Global Mkt Operations</v>
          </cell>
          <cell r="F922" t="str">
            <v>Customer - Wholesale</v>
          </cell>
          <cell r="G922" t="str">
            <v>FX Trading</v>
          </cell>
          <cell r="H922" t="str">
            <v>0</v>
          </cell>
          <cell r="I922">
            <v>0.35877051509474145</v>
          </cell>
          <cell r="J922">
            <v>0.77165367907776017</v>
          </cell>
          <cell r="K922">
            <v>1.6790127440792173</v>
          </cell>
          <cell r="L922">
            <v>2.0306968281914775</v>
          </cell>
          <cell r="M922">
            <v>4.7111408784559581</v>
          </cell>
          <cell r="N922">
            <v>5.0625905567325962</v>
          </cell>
          <cell r="O922">
            <v>5.5399448115556966</v>
          </cell>
          <cell r="P922">
            <v>5.9151159558387247</v>
          </cell>
          <cell r="Q922">
            <v>6.2929899445710866</v>
          </cell>
          <cell r="R922">
            <v>6.781449127627285</v>
          </cell>
          <cell r="S922">
            <v>7.102374356295007</v>
          </cell>
          <cell r="T922">
            <v>6.9876394781086262</v>
          </cell>
          <cell r="U922" t="str">
            <v>0</v>
          </cell>
          <cell r="V922">
            <v>14.185639308309904</v>
          </cell>
          <cell r="W922">
            <v>14.185639308309904</v>
          </cell>
        </row>
        <row r="923">
          <cell r="B923" t="str">
            <v>Cote DIvoireFI</v>
          </cell>
          <cell r="C923" t="str">
            <v>FI</v>
          </cell>
          <cell r="D923" t="str">
            <v>Cote DIvoire</v>
          </cell>
          <cell r="E923" t="str">
            <v>Global Mkt Operations</v>
          </cell>
          <cell r="F923" t="str">
            <v>Customer - Wholesale</v>
          </cell>
          <cell r="G923" t="str">
            <v>Fixed Income</v>
          </cell>
          <cell r="H923" t="str">
            <v>0</v>
          </cell>
          <cell r="I923" t="str">
            <v>0</v>
          </cell>
          <cell r="J923" t="str">
            <v>0</v>
          </cell>
          <cell r="K923" t="str">
            <v>0</v>
          </cell>
          <cell r="L923" t="str">
            <v>0</v>
          </cell>
          <cell r="M923" t="str">
            <v>0</v>
          </cell>
          <cell r="N923" t="str">
            <v>0</v>
          </cell>
          <cell r="O923" t="str">
            <v>0</v>
          </cell>
          <cell r="P923" t="str">
            <v>0</v>
          </cell>
          <cell r="Q923" t="str">
            <v>0</v>
          </cell>
          <cell r="R923" t="str">
            <v>0</v>
          </cell>
          <cell r="S923" t="str">
            <v>0</v>
          </cell>
          <cell r="T923" t="str">
            <v>0</v>
          </cell>
          <cell r="U923" t="str">
            <v>0</v>
          </cell>
          <cell r="V923">
            <v>0</v>
          </cell>
          <cell r="W923">
            <v>0</v>
          </cell>
        </row>
        <row r="924">
          <cell r="B924" t="str">
            <v>Cote DIvoireFX/MM</v>
          </cell>
          <cell r="C924" t="str">
            <v>FX/MM</v>
          </cell>
          <cell r="D924" t="str">
            <v>Cote DIvoire</v>
          </cell>
          <cell r="E924" t="str">
            <v>Global Mkt Operations</v>
          </cell>
          <cell r="F924" t="str">
            <v>Customer - Wholesale</v>
          </cell>
          <cell r="G924" t="str">
            <v>ALM</v>
          </cell>
          <cell r="H924">
            <v>90.939025004821659</v>
          </cell>
          <cell r="I924">
            <v>3.1120846644879376E-2</v>
          </cell>
          <cell r="J924">
            <v>6.6935589183504549E-2</v>
          </cell>
          <cell r="K924">
            <v>0.14564267665498931</v>
          </cell>
          <cell r="L924">
            <v>0.17614882470400686</v>
          </cell>
          <cell r="M924">
            <v>0.40865870140452687</v>
          </cell>
          <cell r="N924">
            <v>0.43914451637778734</v>
          </cell>
          <cell r="O924">
            <v>0.48055167759811979</v>
          </cell>
          <cell r="P924">
            <v>0.51309516474542094</v>
          </cell>
          <cell r="Q924">
            <v>0.5458731048482286</v>
          </cell>
          <cell r="R924">
            <v>0.58824354134901102</v>
          </cell>
          <cell r="S924">
            <v>0.61608157264097585</v>
          </cell>
          <cell r="T924">
            <v>0.60612912003233455</v>
          </cell>
          <cell r="U924" t="str">
            <v>0</v>
          </cell>
          <cell r="V924">
            <v>1.2305055373820382</v>
          </cell>
          <cell r="W924">
            <v>1.2305055373820382</v>
          </cell>
        </row>
        <row r="925">
          <cell r="B925" t="str">
            <v>Cote DIvoireSEF</v>
          </cell>
          <cell r="C925" t="str">
            <v>SEF</v>
          </cell>
          <cell r="D925" t="str">
            <v>Cote DIvoire</v>
          </cell>
          <cell r="E925" t="str">
            <v>Global Mkt Operations</v>
          </cell>
          <cell r="F925" t="str">
            <v>Customer - Wholesale</v>
          </cell>
          <cell r="G925" t="str">
            <v>Structured Trade</v>
          </cell>
          <cell r="H925" t="str">
            <v>0</v>
          </cell>
          <cell r="I925" t="str">
            <v>0</v>
          </cell>
          <cell r="J925" t="str">
            <v>0</v>
          </cell>
          <cell r="K925" t="str">
            <v>0</v>
          </cell>
          <cell r="L925" t="str">
            <v>0</v>
          </cell>
          <cell r="M925" t="str">
            <v>0</v>
          </cell>
          <cell r="N925" t="str">
            <v>0</v>
          </cell>
          <cell r="O925" t="str">
            <v>0</v>
          </cell>
          <cell r="P925" t="str">
            <v>0</v>
          </cell>
          <cell r="Q925" t="str">
            <v>0</v>
          </cell>
          <cell r="R925" t="str">
            <v>0</v>
          </cell>
          <cell r="S925" t="str">
            <v>0</v>
          </cell>
          <cell r="T925" t="str">
            <v>0</v>
          </cell>
          <cell r="U925" t="str">
            <v>0</v>
          </cell>
          <cell r="V925">
            <v>0</v>
          </cell>
          <cell r="W925">
            <v>0</v>
          </cell>
        </row>
        <row r="926">
          <cell r="B926" t="str">
            <v>Cote DIvoireSME</v>
          </cell>
          <cell r="C926" t="str">
            <v>SME</v>
          </cell>
          <cell r="D926" t="str">
            <v>Cote DIvoire</v>
          </cell>
          <cell r="E926" t="str">
            <v>Global Mkt Operations</v>
          </cell>
          <cell r="F926" t="str">
            <v>SME</v>
          </cell>
          <cell r="G926" t="str">
            <v>Product</v>
          </cell>
          <cell r="H926" t="str">
            <v>0</v>
          </cell>
          <cell r="I926" t="str">
            <v>0</v>
          </cell>
          <cell r="J926" t="str">
            <v>0</v>
          </cell>
          <cell r="K926" t="str">
            <v>0</v>
          </cell>
          <cell r="L926" t="str">
            <v>0</v>
          </cell>
          <cell r="M926" t="str">
            <v>0</v>
          </cell>
          <cell r="N926" t="str">
            <v>0</v>
          </cell>
          <cell r="O926" t="str">
            <v>0</v>
          </cell>
          <cell r="P926" t="str">
            <v>0</v>
          </cell>
          <cell r="Q926" t="str">
            <v>0</v>
          </cell>
          <cell r="R926" t="str">
            <v>0</v>
          </cell>
          <cell r="S926" t="str">
            <v>0</v>
          </cell>
          <cell r="T926" t="str">
            <v>0</v>
          </cell>
          <cell r="U926" t="str">
            <v>0</v>
          </cell>
          <cell r="V926">
            <v>0</v>
          </cell>
          <cell r="W926">
            <v>0</v>
          </cell>
        </row>
        <row r="927">
          <cell r="B927" t="str">
            <v>Cote DIvoireTotal</v>
          </cell>
          <cell r="C927" t="str">
            <v>Total</v>
          </cell>
          <cell r="D927" t="str">
            <v>Cote DIvoire</v>
          </cell>
          <cell r="E927" t="str">
            <v>Global Mkt Operations</v>
          </cell>
          <cell r="F927" t="str">
            <v>Customer</v>
          </cell>
          <cell r="G927" t="str">
            <v>Product</v>
          </cell>
          <cell r="H927">
            <v>90.939025004821659</v>
          </cell>
          <cell r="I927">
            <v>2.2307188000735283</v>
          </cell>
          <cell r="J927">
            <v>4.7978925152478142</v>
          </cell>
          <cell r="K927">
            <v>10.439557143628399</v>
          </cell>
          <cell r="L927">
            <v>12.626214812274</v>
          </cell>
          <cell r="M927">
            <v>29.292347295015084</v>
          </cell>
          <cell r="N927">
            <v>31.477547504136147</v>
          </cell>
          <cell r="O927">
            <v>34.445581569721952</v>
          </cell>
          <cell r="P927">
            <v>36.778274167317996</v>
          </cell>
          <cell r="Q927">
            <v>39.127772175819267</v>
          </cell>
          <cell r="R927">
            <v>42.164853086507428</v>
          </cell>
          <cell r="S927">
            <v>44.160262159680407</v>
          </cell>
          <cell r="T927">
            <v>43.446877867978053</v>
          </cell>
          <cell r="U927" t="str">
            <v>0</v>
          </cell>
          <cell r="V927">
            <v>88.20170823612014</v>
          </cell>
          <cell r="W927">
            <v>88.20170823612014</v>
          </cell>
        </row>
        <row r="928">
          <cell r="B928" t="str">
            <v>Cote DIvoireCCPL</v>
          </cell>
          <cell r="C928" t="str">
            <v>CCPL</v>
          </cell>
          <cell r="D928" t="str">
            <v>Cote DIvoire</v>
          </cell>
          <cell r="E928" t="str">
            <v>Cash Mgt, Payments &amp; IP</v>
          </cell>
          <cell r="F928" t="str">
            <v>Mass Mkt &amp; Priority Banking</v>
          </cell>
          <cell r="G928" t="str">
            <v>Unsecured Lending</v>
          </cell>
          <cell r="H928">
            <v>1.7240523490497439</v>
          </cell>
          <cell r="I928">
            <v>0</v>
          </cell>
          <cell r="J928">
            <v>3.9866161323205739E-4</v>
          </cell>
          <cell r="K928">
            <v>9.9976605474319004E-4</v>
          </cell>
          <cell r="L928">
            <v>1.3951618577098339E-3</v>
          </cell>
          <cell r="M928">
            <v>1.7832191940958804E-3</v>
          </cell>
          <cell r="N928">
            <v>2.1537166296292671E-3</v>
          </cell>
          <cell r="O928">
            <v>2.3285841858862186E-3</v>
          </cell>
          <cell r="P928">
            <v>2.7037168575007962E-3</v>
          </cell>
          <cell r="Q928">
            <v>3.2707485223431561E-3</v>
          </cell>
          <cell r="R928">
            <v>3.6382025823961934E-3</v>
          </cell>
          <cell r="S928">
            <v>4.1876110668662503E-3</v>
          </cell>
          <cell r="T928">
            <v>5.495526925334171E-3</v>
          </cell>
          <cell r="U928" t="str">
            <v>0</v>
          </cell>
          <cell r="V928">
            <v>5.9027546224144E-3</v>
          </cell>
          <cell r="W928">
            <v>5.9027546224144E-3</v>
          </cell>
        </row>
        <row r="929">
          <cell r="B929" t="str">
            <v>Cote DIvoireM &amp; AL</v>
          </cell>
          <cell r="C929" t="str">
            <v>M &amp; AL</v>
          </cell>
          <cell r="D929" t="str">
            <v>Cote DIvoire</v>
          </cell>
          <cell r="E929" t="str">
            <v>Cash Mgt, Payments &amp; IP</v>
          </cell>
          <cell r="F929" t="str">
            <v>Mass Mkt &amp; Priority Banking</v>
          </cell>
          <cell r="G929" t="str">
            <v>Secured Lending</v>
          </cell>
          <cell r="H929">
            <v>0.246293192721392</v>
          </cell>
          <cell r="I929" t="str">
            <v>0</v>
          </cell>
          <cell r="J929" t="str">
            <v>0</v>
          </cell>
          <cell r="K929" t="str">
            <v>0</v>
          </cell>
          <cell r="L929" t="str">
            <v>0</v>
          </cell>
          <cell r="M929" t="str">
            <v>0</v>
          </cell>
          <cell r="N929" t="str">
            <v>0</v>
          </cell>
          <cell r="O929" t="str">
            <v>0</v>
          </cell>
          <cell r="P929" t="str">
            <v>0</v>
          </cell>
          <cell r="Q929" t="str">
            <v>0</v>
          </cell>
          <cell r="R929" t="str">
            <v>0</v>
          </cell>
          <cell r="S929" t="str">
            <v>0</v>
          </cell>
          <cell r="T929" t="str">
            <v>0</v>
          </cell>
          <cell r="U929" t="str">
            <v>0</v>
          </cell>
          <cell r="V929">
            <v>0</v>
          </cell>
          <cell r="W929">
            <v>0</v>
          </cell>
        </row>
        <row r="930">
          <cell r="B930" t="str">
            <v>Cote DIvoireWM</v>
          </cell>
          <cell r="C930" t="str">
            <v>WM</v>
          </cell>
          <cell r="D930" t="str">
            <v>Cote DIvoire</v>
          </cell>
          <cell r="E930" t="str">
            <v>Cash Mgt, Payments &amp; IP</v>
          </cell>
          <cell r="F930" t="str">
            <v>Mass Mkt &amp; Priority Banking</v>
          </cell>
          <cell r="G930" t="str">
            <v>Account Management Services</v>
          </cell>
          <cell r="H930">
            <v>34.215808158064149</v>
          </cell>
          <cell r="I930">
            <v>6.0073217237168657E-4</v>
          </cell>
          <cell r="J930">
            <v>3.8072184063661474E-2</v>
          </cell>
          <cell r="K930">
            <v>8.8379319239297996E-2</v>
          </cell>
          <cell r="L930">
            <v>0.13254037648243425</v>
          </cell>
          <cell r="M930">
            <v>0.16623565598293816</v>
          </cell>
          <cell r="N930">
            <v>0.19833772234676794</v>
          </cell>
          <cell r="O930">
            <v>0.22354408184507696</v>
          </cell>
          <cell r="P930">
            <v>0.25221815827828853</v>
          </cell>
          <cell r="Q930">
            <v>0.29706092461751959</v>
          </cell>
          <cell r="R930">
            <v>0.33031049761228598</v>
          </cell>
          <cell r="S930">
            <v>0.38925748326097648</v>
          </cell>
          <cell r="T930">
            <v>0.51468452169681411</v>
          </cell>
          <cell r="U930" t="str">
            <v>0</v>
          </cell>
          <cell r="V930">
            <v>0.54740282340495661</v>
          </cell>
          <cell r="W930">
            <v>0.54740282340495661</v>
          </cell>
        </row>
        <row r="931">
          <cell r="B931" t="str">
            <v>Cote DIvoireWM</v>
          </cell>
          <cell r="C931" t="str">
            <v>WM</v>
          </cell>
          <cell r="D931" t="str">
            <v>Cote DIvoire</v>
          </cell>
          <cell r="E931" t="str">
            <v>Cash Mgt, Payments &amp; IP</v>
          </cell>
          <cell r="F931" t="str">
            <v>Mass Mkt &amp; Priority Banking</v>
          </cell>
          <cell r="G931" t="str">
            <v>Trade Products</v>
          </cell>
          <cell r="H931" t="str">
            <v>0</v>
          </cell>
          <cell r="I931" t="str">
            <v>0</v>
          </cell>
          <cell r="J931" t="str">
            <v>0</v>
          </cell>
          <cell r="K931" t="str">
            <v>0</v>
          </cell>
          <cell r="L931" t="str">
            <v>0</v>
          </cell>
          <cell r="M931" t="str">
            <v>0</v>
          </cell>
          <cell r="N931" t="str">
            <v>0</v>
          </cell>
          <cell r="O931" t="str">
            <v>0</v>
          </cell>
          <cell r="P931" t="str">
            <v>0</v>
          </cell>
          <cell r="Q931" t="str">
            <v>0</v>
          </cell>
          <cell r="R931" t="str">
            <v>0</v>
          </cell>
          <cell r="S931" t="str">
            <v>0</v>
          </cell>
          <cell r="T931" t="str">
            <v>0</v>
          </cell>
          <cell r="U931" t="str">
            <v>0</v>
          </cell>
          <cell r="V931" t="str">
            <v>0</v>
          </cell>
          <cell r="W931" t="str">
            <v>0</v>
          </cell>
        </row>
        <row r="932">
          <cell r="B932" t="str">
            <v>Cote DIvoireWM</v>
          </cell>
          <cell r="C932" t="str">
            <v>WM</v>
          </cell>
          <cell r="D932" t="str">
            <v>Cote DIvoire</v>
          </cell>
          <cell r="E932" t="str">
            <v>Cash Mgt, Payments &amp; IP</v>
          </cell>
          <cell r="F932" t="str">
            <v>Mass Mkt &amp; Priority Banking</v>
          </cell>
          <cell r="G932" t="str">
            <v>Treasury Products</v>
          </cell>
          <cell r="H932" t="str">
            <v>0</v>
          </cell>
          <cell r="I932" t="str">
            <v>0</v>
          </cell>
          <cell r="J932" t="str">
            <v>0</v>
          </cell>
          <cell r="K932" t="str">
            <v>0</v>
          </cell>
          <cell r="L932" t="str">
            <v>0</v>
          </cell>
          <cell r="M932" t="str">
            <v>0</v>
          </cell>
          <cell r="N932" t="str">
            <v>0</v>
          </cell>
          <cell r="O932" t="str">
            <v>0</v>
          </cell>
          <cell r="P932" t="str">
            <v>0</v>
          </cell>
          <cell r="Q932" t="str">
            <v>0</v>
          </cell>
          <cell r="R932" t="str">
            <v>0</v>
          </cell>
          <cell r="S932" t="str">
            <v>0</v>
          </cell>
          <cell r="T932" t="str">
            <v>0</v>
          </cell>
          <cell r="U932" t="str">
            <v>0</v>
          </cell>
          <cell r="V932">
            <v>0</v>
          </cell>
          <cell r="W932">
            <v>0</v>
          </cell>
        </row>
        <row r="933">
          <cell r="B933" t="str">
            <v>Cote DIvoireWM</v>
          </cell>
          <cell r="C933" t="str">
            <v>WM</v>
          </cell>
          <cell r="D933" t="str">
            <v>Cote DIvoire</v>
          </cell>
          <cell r="E933" t="str">
            <v>Cash Mgt, Payments &amp; IP</v>
          </cell>
          <cell r="F933" t="str">
            <v>Mass Mkt &amp; Priority Banking</v>
          </cell>
          <cell r="G933" t="str">
            <v>Investment Services</v>
          </cell>
          <cell r="H933" t="str">
            <v>0</v>
          </cell>
          <cell r="I933" t="str">
            <v>0</v>
          </cell>
          <cell r="J933" t="str">
            <v>0</v>
          </cell>
          <cell r="K933" t="str">
            <v>0</v>
          </cell>
          <cell r="L933" t="str">
            <v>0</v>
          </cell>
          <cell r="M933" t="str">
            <v>0</v>
          </cell>
          <cell r="N933" t="str">
            <v>0</v>
          </cell>
          <cell r="O933" t="str">
            <v>0</v>
          </cell>
          <cell r="P933" t="str">
            <v>0</v>
          </cell>
          <cell r="Q933" t="str">
            <v>0</v>
          </cell>
          <cell r="R933" t="str">
            <v>0</v>
          </cell>
          <cell r="S933" t="str">
            <v>0</v>
          </cell>
          <cell r="T933" t="str">
            <v>0</v>
          </cell>
          <cell r="U933" t="str">
            <v>0</v>
          </cell>
          <cell r="V933" t="str">
            <v>0</v>
          </cell>
          <cell r="W933" t="str">
            <v>0</v>
          </cell>
        </row>
        <row r="934">
          <cell r="B934" t="str">
            <v>Cote DIvoireOthCB</v>
          </cell>
          <cell r="C934" t="str">
            <v>OthCB</v>
          </cell>
          <cell r="D934" t="str">
            <v>Cote DIvoire</v>
          </cell>
          <cell r="E934" t="str">
            <v>Cash Mgt, Payments &amp; IP</v>
          </cell>
          <cell r="F934" t="str">
            <v>Mass Mkt &amp; Priority Banking</v>
          </cell>
          <cell r="G934" t="str">
            <v>Other Products</v>
          </cell>
          <cell r="H934" t="str">
            <v>0</v>
          </cell>
          <cell r="I934" t="str">
            <v>0</v>
          </cell>
          <cell r="J934" t="str">
            <v>0</v>
          </cell>
          <cell r="K934" t="str">
            <v>0</v>
          </cell>
          <cell r="L934" t="str">
            <v>0</v>
          </cell>
          <cell r="M934" t="str">
            <v>0</v>
          </cell>
          <cell r="N934" t="str">
            <v>0</v>
          </cell>
          <cell r="O934" t="str">
            <v>0</v>
          </cell>
          <cell r="P934" t="str">
            <v>0</v>
          </cell>
          <cell r="Q934" t="str">
            <v>0</v>
          </cell>
          <cell r="R934" t="str">
            <v>0</v>
          </cell>
          <cell r="S934" t="str">
            <v>0</v>
          </cell>
          <cell r="T934" t="str">
            <v>0</v>
          </cell>
          <cell r="U934" t="str">
            <v>0</v>
          </cell>
          <cell r="V934">
            <v>0</v>
          </cell>
          <cell r="W934">
            <v>0</v>
          </cell>
        </row>
        <row r="935">
          <cell r="B935" t="str">
            <v>Cote DIvoireCROps</v>
          </cell>
          <cell r="C935" t="str">
            <v>CROps</v>
          </cell>
          <cell r="D935" t="str">
            <v>Cote DIvoire</v>
          </cell>
          <cell r="E935" t="str">
            <v>Cash Mgt, Payments &amp; IP</v>
          </cell>
          <cell r="F935" t="str">
            <v>Customer - Wholesale</v>
          </cell>
          <cell r="G935" t="str">
            <v>Corporate and Inst Lending</v>
          </cell>
          <cell r="H935">
            <v>17.600490464474856</v>
          </cell>
          <cell r="I935" t="str">
            <v>0</v>
          </cell>
          <cell r="J935" t="str">
            <v>0</v>
          </cell>
          <cell r="K935" t="str">
            <v>0</v>
          </cell>
          <cell r="L935" t="str">
            <v>0</v>
          </cell>
          <cell r="M935" t="str">
            <v>0</v>
          </cell>
          <cell r="N935" t="str">
            <v>0</v>
          </cell>
          <cell r="O935" t="str">
            <v>0</v>
          </cell>
          <cell r="P935" t="str">
            <v>0</v>
          </cell>
          <cell r="Q935" t="str">
            <v>0</v>
          </cell>
          <cell r="R935" t="str">
            <v>0</v>
          </cell>
          <cell r="S935" t="str">
            <v>0</v>
          </cell>
          <cell r="T935" t="str">
            <v>0</v>
          </cell>
          <cell r="U935" t="str">
            <v>0</v>
          </cell>
          <cell r="V935">
            <v>0</v>
          </cell>
          <cell r="W935">
            <v>0</v>
          </cell>
        </row>
        <row r="936">
          <cell r="B936" t="str">
            <v>Cote DIvoireCash</v>
          </cell>
          <cell r="C936" t="str">
            <v>Cash</v>
          </cell>
          <cell r="D936" t="str">
            <v>Cote DIvoire</v>
          </cell>
          <cell r="E936" t="str">
            <v>Cash Mgt, Payments &amp; IP</v>
          </cell>
          <cell r="F936" t="str">
            <v>Customer - Wholesale</v>
          </cell>
          <cell r="G936" t="str">
            <v>Cash Management and Payments</v>
          </cell>
          <cell r="H936">
            <v>428.03862331956998</v>
          </cell>
          <cell r="I936">
            <v>0.40753431238335164</v>
          </cell>
          <cell r="J936">
            <v>37.000007904526498</v>
          </cell>
          <cell r="K936">
            <v>86.225904870509112</v>
          </cell>
          <cell r="L936">
            <v>129.11989123831921</v>
          </cell>
          <cell r="M936">
            <v>162.13330898957611</v>
          </cell>
          <cell r="N936">
            <v>193.55893728321439</v>
          </cell>
          <cell r="O936">
            <v>218.02407518358444</v>
          </cell>
          <cell r="P936">
            <v>245.91642671016575</v>
          </cell>
          <cell r="Q936">
            <v>289.77080908287695</v>
          </cell>
          <cell r="R936">
            <v>322.23391306663541</v>
          </cell>
          <cell r="S936">
            <v>379.43313480393027</v>
          </cell>
          <cell r="T936">
            <v>501.95709924143603</v>
          </cell>
          <cell r="U936" t="str">
            <v>0</v>
          </cell>
          <cell r="V936">
            <v>533.73328638462863</v>
          </cell>
          <cell r="W936">
            <v>533.73328638462863</v>
          </cell>
        </row>
        <row r="937">
          <cell r="B937" t="str">
            <v>Cote DIvoireTrade</v>
          </cell>
          <cell r="C937" t="str">
            <v>Trade</v>
          </cell>
          <cell r="D937" t="str">
            <v>Cote DIvoire</v>
          </cell>
          <cell r="E937" t="str">
            <v>Cash Mgt, Payments &amp; IP</v>
          </cell>
          <cell r="F937" t="str">
            <v>Customer - Wholesale</v>
          </cell>
          <cell r="G937" t="str">
            <v>Trade Finance</v>
          </cell>
          <cell r="H937" t="str">
            <v>0</v>
          </cell>
          <cell r="I937" t="str">
            <v>0</v>
          </cell>
          <cell r="J937" t="str">
            <v>0</v>
          </cell>
          <cell r="K937" t="str">
            <v>0</v>
          </cell>
          <cell r="L937" t="str">
            <v>0</v>
          </cell>
          <cell r="M937" t="str">
            <v>0</v>
          </cell>
          <cell r="N937" t="str">
            <v>0</v>
          </cell>
          <cell r="O937" t="str">
            <v>0</v>
          </cell>
          <cell r="P937" t="str">
            <v>0</v>
          </cell>
          <cell r="Q937" t="str">
            <v>0</v>
          </cell>
          <cell r="R937" t="str">
            <v>0</v>
          </cell>
          <cell r="S937" t="str">
            <v>0</v>
          </cell>
          <cell r="T937" t="str">
            <v>0</v>
          </cell>
          <cell r="U937" t="str">
            <v>0</v>
          </cell>
          <cell r="V937">
            <v>0</v>
          </cell>
          <cell r="W937">
            <v>0</v>
          </cell>
        </row>
        <row r="938">
          <cell r="B938" t="str">
            <v>Cote DIvoireTrade</v>
          </cell>
          <cell r="C938" t="str">
            <v>Trade</v>
          </cell>
          <cell r="D938" t="str">
            <v>Cote DIvoire</v>
          </cell>
          <cell r="E938" t="str">
            <v>Cash Mgt, Payments &amp; IP</v>
          </cell>
          <cell r="F938" t="str">
            <v>Customer - Wholesale</v>
          </cell>
          <cell r="G938" t="str">
            <v>Trade Contingents</v>
          </cell>
          <cell r="H938" t="str">
            <v>0</v>
          </cell>
          <cell r="I938" t="str">
            <v>0</v>
          </cell>
          <cell r="J938" t="str">
            <v>0</v>
          </cell>
          <cell r="K938" t="str">
            <v>0</v>
          </cell>
          <cell r="L938" t="str">
            <v>0</v>
          </cell>
          <cell r="M938" t="str">
            <v>0</v>
          </cell>
          <cell r="N938" t="str">
            <v>0</v>
          </cell>
          <cell r="O938" t="str">
            <v>0</v>
          </cell>
          <cell r="P938" t="str">
            <v>0</v>
          </cell>
          <cell r="Q938" t="str">
            <v>0</v>
          </cell>
          <cell r="R938" t="str">
            <v>0</v>
          </cell>
          <cell r="S938" t="str">
            <v>0</v>
          </cell>
          <cell r="T938" t="str">
            <v>0</v>
          </cell>
          <cell r="U938" t="str">
            <v>0</v>
          </cell>
          <cell r="V938">
            <v>0</v>
          </cell>
          <cell r="W938">
            <v>0</v>
          </cell>
        </row>
        <row r="939">
          <cell r="B939" t="str">
            <v>Cote DIvoireTrade</v>
          </cell>
          <cell r="C939" t="str">
            <v>Trade</v>
          </cell>
          <cell r="D939" t="str">
            <v>Cote DIvoire</v>
          </cell>
          <cell r="E939" t="str">
            <v>Cash Mgt, Payments &amp; IP</v>
          </cell>
          <cell r="F939" t="str">
            <v>Customer - Wholesale</v>
          </cell>
          <cell r="G939" t="str">
            <v>Trade Transactional</v>
          </cell>
          <cell r="H939" t="str">
            <v>0</v>
          </cell>
          <cell r="I939" t="str">
            <v>0</v>
          </cell>
          <cell r="J939" t="str">
            <v>0</v>
          </cell>
          <cell r="K939" t="str">
            <v>0</v>
          </cell>
          <cell r="L939" t="str">
            <v>0</v>
          </cell>
          <cell r="M939" t="str">
            <v>0</v>
          </cell>
          <cell r="N939" t="str">
            <v>0</v>
          </cell>
          <cell r="O939" t="str">
            <v>0</v>
          </cell>
          <cell r="P939" t="str">
            <v>0</v>
          </cell>
          <cell r="Q939" t="str">
            <v>0</v>
          </cell>
          <cell r="R939" t="str">
            <v>0</v>
          </cell>
          <cell r="S939" t="str">
            <v>0</v>
          </cell>
          <cell r="T939" t="str">
            <v>0</v>
          </cell>
          <cell r="U939" t="str">
            <v>0</v>
          </cell>
          <cell r="V939">
            <v>0</v>
          </cell>
          <cell r="W939">
            <v>0</v>
          </cell>
        </row>
        <row r="940">
          <cell r="B940" t="str">
            <v>Cote DIvoireTrade</v>
          </cell>
          <cell r="C940" t="str">
            <v>Trade</v>
          </cell>
          <cell r="D940" t="str">
            <v>Cote DIvoire</v>
          </cell>
          <cell r="E940" t="str">
            <v>Cash Mgt, Payments &amp; IP</v>
          </cell>
          <cell r="F940" t="str">
            <v>Customer - Wholesale</v>
          </cell>
          <cell r="G940" t="str">
            <v>Trade Other</v>
          </cell>
          <cell r="H940">
            <v>24.420917339836485</v>
          </cell>
          <cell r="I940" t="str">
            <v>0</v>
          </cell>
          <cell r="J940" t="str">
            <v>0</v>
          </cell>
          <cell r="K940" t="str">
            <v>0</v>
          </cell>
          <cell r="L940" t="str">
            <v>0</v>
          </cell>
          <cell r="M940" t="str">
            <v>0</v>
          </cell>
          <cell r="N940" t="str">
            <v>0</v>
          </cell>
          <cell r="O940" t="str">
            <v>0</v>
          </cell>
          <cell r="P940" t="str">
            <v>0</v>
          </cell>
          <cell r="Q940" t="str">
            <v>0</v>
          </cell>
          <cell r="R940" t="str">
            <v>0</v>
          </cell>
          <cell r="S940" t="str">
            <v>0</v>
          </cell>
          <cell r="T940" t="str">
            <v>0</v>
          </cell>
          <cell r="U940" t="str">
            <v>0</v>
          </cell>
          <cell r="V940">
            <v>0</v>
          </cell>
          <cell r="W940">
            <v>0</v>
          </cell>
        </row>
        <row r="941">
          <cell r="B941" t="str">
            <v>Cote DIvoireFX/MM</v>
          </cell>
          <cell r="C941" t="str">
            <v>FX/MM</v>
          </cell>
          <cell r="D941" t="str">
            <v>Cote DIvoire</v>
          </cell>
          <cell r="E941" t="str">
            <v>Cash Mgt, Payments &amp; IP</v>
          </cell>
          <cell r="F941" t="str">
            <v>Customer - Wholesale</v>
          </cell>
          <cell r="G941" t="str">
            <v>FX Sales</v>
          </cell>
          <cell r="H941" t="str">
            <v>0</v>
          </cell>
          <cell r="I941" t="str">
            <v>0</v>
          </cell>
          <cell r="J941" t="str">
            <v>0</v>
          </cell>
          <cell r="K941" t="str">
            <v>0</v>
          </cell>
          <cell r="L941" t="str">
            <v>0</v>
          </cell>
          <cell r="M941" t="str">
            <v>0</v>
          </cell>
          <cell r="N941" t="str">
            <v>0</v>
          </cell>
          <cell r="O941" t="str">
            <v>0</v>
          </cell>
          <cell r="P941" t="str">
            <v>0</v>
          </cell>
          <cell r="Q941" t="str">
            <v>0</v>
          </cell>
          <cell r="R941" t="str">
            <v>0</v>
          </cell>
          <cell r="S941" t="str">
            <v>0</v>
          </cell>
          <cell r="T941" t="str">
            <v>0</v>
          </cell>
          <cell r="U941" t="str">
            <v>0</v>
          </cell>
          <cell r="V941">
            <v>0</v>
          </cell>
          <cell r="W941">
            <v>0</v>
          </cell>
        </row>
        <row r="942">
          <cell r="B942" t="str">
            <v>Cote DIvoireFX/MM</v>
          </cell>
          <cell r="C942" t="str">
            <v>FX/MM</v>
          </cell>
          <cell r="D942" t="str">
            <v>Cote DIvoire</v>
          </cell>
          <cell r="E942" t="str">
            <v>Cash Mgt, Payments &amp; IP</v>
          </cell>
          <cell r="F942" t="str">
            <v>Customer - Wholesale</v>
          </cell>
          <cell r="G942" t="str">
            <v>FX Trading</v>
          </cell>
          <cell r="H942" t="str">
            <v>0</v>
          </cell>
          <cell r="I942" t="str">
            <v>0</v>
          </cell>
          <cell r="J942" t="str">
            <v>0</v>
          </cell>
          <cell r="K942" t="str">
            <v>0</v>
          </cell>
          <cell r="L942" t="str">
            <v>0</v>
          </cell>
          <cell r="M942" t="str">
            <v>0</v>
          </cell>
          <cell r="N942" t="str">
            <v>0</v>
          </cell>
          <cell r="O942" t="str">
            <v>0</v>
          </cell>
          <cell r="P942" t="str">
            <v>0</v>
          </cell>
          <cell r="Q942" t="str">
            <v>0</v>
          </cell>
          <cell r="R942" t="str">
            <v>0</v>
          </cell>
          <cell r="S942" t="str">
            <v>0</v>
          </cell>
          <cell r="T942" t="str">
            <v>0</v>
          </cell>
          <cell r="U942" t="str">
            <v>0</v>
          </cell>
          <cell r="V942">
            <v>0</v>
          </cell>
          <cell r="W942">
            <v>0</v>
          </cell>
        </row>
        <row r="943">
          <cell r="B943" t="str">
            <v>Cote DIvoireFI</v>
          </cell>
          <cell r="C943" t="str">
            <v>FI</v>
          </cell>
          <cell r="D943" t="str">
            <v>Cote DIvoire</v>
          </cell>
          <cell r="E943" t="str">
            <v>Cash Mgt, Payments &amp; IP</v>
          </cell>
          <cell r="F943" t="str">
            <v>Customer - Wholesale</v>
          </cell>
          <cell r="G943" t="str">
            <v>Fixed Income</v>
          </cell>
          <cell r="H943" t="str">
            <v>0</v>
          </cell>
          <cell r="I943" t="str">
            <v>0</v>
          </cell>
          <cell r="J943" t="str">
            <v>0</v>
          </cell>
          <cell r="K943" t="str">
            <v>0</v>
          </cell>
          <cell r="L943" t="str">
            <v>0</v>
          </cell>
          <cell r="M943" t="str">
            <v>0</v>
          </cell>
          <cell r="N943" t="str">
            <v>0</v>
          </cell>
          <cell r="O943" t="str">
            <v>0</v>
          </cell>
          <cell r="P943" t="str">
            <v>0</v>
          </cell>
          <cell r="Q943" t="str">
            <v>0</v>
          </cell>
          <cell r="R943" t="str">
            <v>0</v>
          </cell>
          <cell r="S943" t="str">
            <v>0</v>
          </cell>
          <cell r="T943" t="str">
            <v>0</v>
          </cell>
          <cell r="U943" t="str">
            <v>0</v>
          </cell>
          <cell r="V943">
            <v>0</v>
          </cell>
          <cell r="W943">
            <v>0</v>
          </cell>
        </row>
        <row r="944">
          <cell r="B944" t="str">
            <v>Cote DIvoireFX/MM</v>
          </cell>
          <cell r="C944" t="str">
            <v>FX/MM</v>
          </cell>
          <cell r="D944" t="str">
            <v>Cote DIvoire</v>
          </cell>
          <cell r="E944" t="str">
            <v>Cash Mgt, Payments &amp; IP</v>
          </cell>
          <cell r="F944" t="str">
            <v>Customer - Wholesale</v>
          </cell>
          <cell r="G944" t="str">
            <v>ALM</v>
          </cell>
          <cell r="H944" t="str">
            <v>0</v>
          </cell>
          <cell r="I944" t="str">
            <v>0</v>
          </cell>
          <cell r="J944" t="str">
            <v>0</v>
          </cell>
          <cell r="K944" t="str">
            <v>0</v>
          </cell>
          <cell r="L944" t="str">
            <v>0</v>
          </cell>
          <cell r="M944" t="str">
            <v>0</v>
          </cell>
          <cell r="N944" t="str">
            <v>0</v>
          </cell>
          <cell r="O944" t="str">
            <v>0</v>
          </cell>
          <cell r="P944" t="str">
            <v>0</v>
          </cell>
          <cell r="Q944" t="str">
            <v>0</v>
          </cell>
          <cell r="R944" t="str">
            <v>0</v>
          </cell>
          <cell r="S944" t="str">
            <v>0</v>
          </cell>
          <cell r="T944" t="str">
            <v>0</v>
          </cell>
          <cell r="U944" t="str">
            <v>0</v>
          </cell>
          <cell r="V944">
            <v>0</v>
          </cell>
          <cell r="W944">
            <v>0</v>
          </cell>
        </row>
        <row r="945">
          <cell r="B945" t="str">
            <v>Cote DIvoireSEF</v>
          </cell>
          <cell r="C945" t="str">
            <v>SEF</v>
          </cell>
          <cell r="D945" t="str">
            <v>Cote DIvoire</v>
          </cell>
          <cell r="E945" t="str">
            <v>Cash Mgt, Payments &amp; IP</v>
          </cell>
          <cell r="F945" t="str">
            <v>Customer - Wholesale</v>
          </cell>
          <cell r="G945" t="str">
            <v>Structured Trade</v>
          </cell>
          <cell r="H945" t="str">
            <v>0</v>
          </cell>
          <cell r="I945" t="str">
            <v>0</v>
          </cell>
          <cell r="J945" t="str">
            <v>0</v>
          </cell>
          <cell r="K945" t="str">
            <v>0</v>
          </cell>
          <cell r="L945" t="str">
            <v>0</v>
          </cell>
          <cell r="M945" t="str">
            <v>0</v>
          </cell>
          <cell r="N945" t="str">
            <v>0</v>
          </cell>
          <cell r="O945" t="str">
            <v>0</v>
          </cell>
          <cell r="P945" t="str">
            <v>0</v>
          </cell>
          <cell r="Q945" t="str">
            <v>0</v>
          </cell>
          <cell r="R945" t="str">
            <v>0</v>
          </cell>
          <cell r="S945" t="str">
            <v>0</v>
          </cell>
          <cell r="T945" t="str">
            <v>0</v>
          </cell>
          <cell r="U945" t="str">
            <v>0</v>
          </cell>
          <cell r="V945">
            <v>0</v>
          </cell>
          <cell r="W945">
            <v>0</v>
          </cell>
        </row>
        <row r="946">
          <cell r="B946" t="str">
            <v>Cote DIvoireSME</v>
          </cell>
          <cell r="C946" t="str">
            <v>SME</v>
          </cell>
          <cell r="D946" t="str">
            <v>Cote DIvoire</v>
          </cell>
          <cell r="E946" t="str">
            <v>Cash Mgt, Payments &amp; IP</v>
          </cell>
          <cell r="F946" t="str">
            <v>SME</v>
          </cell>
          <cell r="G946" t="str">
            <v>Product</v>
          </cell>
          <cell r="H946">
            <v>14.985993495586238</v>
          </cell>
          <cell r="I946">
            <v>5.3017414911338148E-4</v>
          </cell>
          <cell r="J946">
            <v>4.9131122989201664E-2</v>
          </cell>
          <cell r="K946">
            <v>0.1145734183832975</v>
          </cell>
          <cell r="L946">
            <v>0.17136436018957085</v>
          </cell>
          <cell r="M946">
            <v>0.21528327919967538</v>
          </cell>
          <cell r="N946">
            <v>0.25689748584612676</v>
          </cell>
          <cell r="O946">
            <v>0.28945580740028709</v>
          </cell>
          <cell r="P946">
            <v>0.32648655001003651</v>
          </cell>
          <cell r="Q946">
            <v>0.38466779872489676</v>
          </cell>
          <cell r="R946">
            <v>0.42782098400893731</v>
          </cell>
          <cell r="S946">
            <v>0.50370478295035659</v>
          </cell>
          <cell r="T946">
            <v>0.66646627535289715</v>
          </cell>
          <cell r="U946" t="str">
            <v>0</v>
          </cell>
          <cell r="V946">
            <v>0.70864122598564494</v>
          </cell>
          <cell r="W946">
            <v>0.70864122598564494</v>
          </cell>
        </row>
        <row r="947">
          <cell r="B947" t="str">
            <v>Cote DIvoireTotal</v>
          </cell>
          <cell r="C947" t="str">
            <v>Total</v>
          </cell>
          <cell r="D947" t="str">
            <v>Cote DIvoire</v>
          </cell>
          <cell r="E947" t="str">
            <v>Cash Mgt, Payments &amp; IP</v>
          </cell>
          <cell r="F947" t="str">
            <v>Customer</v>
          </cell>
          <cell r="G947" t="str">
            <v>Product</v>
          </cell>
          <cell r="H947">
            <v>521.23217831930276</v>
          </cell>
          <cell r="I947">
            <v>0.40866521870483669</v>
          </cell>
          <cell r="J947">
            <v>37.087609873192591</v>
          </cell>
          <cell r="K947">
            <v>86.429857374186454</v>
          </cell>
          <cell r="L947">
            <v>129.42519113684892</v>
          </cell>
          <cell r="M947">
            <v>162.51661114395282</v>
          </cell>
          <cell r="N947">
            <v>194.0163262080369</v>
          </cell>
          <cell r="O947">
            <v>218.5394036570157</v>
          </cell>
          <cell r="P947">
            <v>246.49783513531159</v>
          </cell>
          <cell r="Q947">
            <v>290.45580855474174</v>
          </cell>
          <cell r="R947">
            <v>322.99568275083902</v>
          </cell>
          <cell r="S947">
            <v>380.33028468120847</v>
          </cell>
          <cell r="T947">
            <v>503.14374556541105</v>
          </cell>
          <cell r="U947" t="str">
            <v>0</v>
          </cell>
          <cell r="V947">
            <v>534.99523318864169</v>
          </cell>
          <cell r="W947">
            <v>534.99523318864169</v>
          </cell>
        </row>
        <row r="948">
          <cell r="B948" t="str">
            <v>Cote DIvoireCCPL</v>
          </cell>
          <cell r="C948" t="str">
            <v>CCPL</v>
          </cell>
          <cell r="D948" t="str">
            <v>Cote DIvoire</v>
          </cell>
          <cell r="E948" t="str">
            <v>Messaging Operations</v>
          </cell>
          <cell r="F948" t="str">
            <v>Mass Mkt &amp; Priority Banking</v>
          </cell>
          <cell r="G948" t="str">
            <v>Unsecured Lending</v>
          </cell>
          <cell r="H948" t="str">
            <v>0</v>
          </cell>
          <cell r="I948">
            <v>2.84346561589265E-2</v>
          </cell>
          <cell r="J948">
            <v>5.660994907895215E-2</v>
          </cell>
          <cell r="K948">
            <v>8.5180067864119788E-2</v>
          </cell>
          <cell r="L948">
            <v>0.11280880163768085</v>
          </cell>
          <cell r="M948">
            <v>0.1402799099355426</v>
          </cell>
          <cell r="N948">
            <v>0.16642355774407974</v>
          </cell>
          <cell r="O948">
            <v>0.19249629269992738</v>
          </cell>
          <cell r="P948">
            <v>0.21900106545756448</v>
          </cell>
          <cell r="Q948">
            <v>0.24549853614763925</v>
          </cell>
          <cell r="R948">
            <v>0.27114183456173735</v>
          </cell>
          <cell r="S948">
            <v>0.26952987594011868</v>
          </cell>
          <cell r="T948">
            <v>0.2683333146990754</v>
          </cell>
          <cell r="U948" t="str">
            <v>0</v>
          </cell>
          <cell r="V948">
            <v>0.32301127253558248</v>
          </cell>
          <cell r="W948">
            <v>0.32301127253558248</v>
          </cell>
        </row>
        <row r="949">
          <cell r="B949" t="str">
            <v>Cote DIvoireM &amp; AL</v>
          </cell>
          <cell r="C949" t="str">
            <v>M &amp; AL</v>
          </cell>
          <cell r="D949" t="str">
            <v>Cote DIvoire</v>
          </cell>
          <cell r="E949" t="str">
            <v>Messaging Operations</v>
          </cell>
          <cell r="F949" t="str">
            <v>Mass Mkt &amp; Priority Banking</v>
          </cell>
          <cell r="G949" t="str">
            <v>Secured Lending</v>
          </cell>
          <cell r="H949" t="str">
            <v>0</v>
          </cell>
          <cell r="I949" t="str">
            <v>0</v>
          </cell>
          <cell r="J949" t="str">
            <v>0</v>
          </cell>
          <cell r="K949" t="str">
            <v>0</v>
          </cell>
          <cell r="L949" t="str">
            <v>0</v>
          </cell>
          <cell r="M949" t="str">
            <v>0</v>
          </cell>
          <cell r="N949" t="str">
            <v>0</v>
          </cell>
          <cell r="O949" t="str">
            <v>0</v>
          </cell>
          <cell r="P949" t="str">
            <v>0</v>
          </cell>
          <cell r="Q949" t="str">
            <v>0</v>
          </cell>
          <cell r="R949" t="str">
            <v>0</v>
          </cell>
          <cell r="S949" t="str">
            <v>0</v>
          </cell>
          <cell r="T949" t="str">
            <v>0</v>
          </cell>
          <cell r="U949" t="str">
            <v>0</v>
          </cell>
          <cell r="V949">
            <v>0</v>
          </cell>
          <cell r="W949">
            <v>0</v>
          </cell>
        </row>
        <row r="950">
          <cell r="B950" t="str">
            <v>Cote DIvoireWM</v>
          </cell>
          <cell r="C950" t="str">
            <v>WM</v>
          </cell>
          <cell r="D950" t="str">
            <v>Cote DIvoire</v>
          </cell>
          <cell r="E950" t="str">
            <v>Messaging Operations</v>
          </cell>
          <cell r="F950" t="str">
            <v>Mass Mkt &amp; Priority Banking</v>
          </cell>
          <cell r="G950" t="str">
            <v>Account Management Services</v>
          </cell>
          <cell r="H950" t="str">
            <v>0</v>
          </cell>
          <cell r="I950">
            <v>1.2626762191485932</v>
          </cell>
          <cell r="J950">
            <v>2.5138350915759591</v>
          </cell>
          <cell r="K950">
            <v>3.7825266968710181</v>
          </cell>
          <cell r="L950">
            <v>5.0269167356349396</v>
          </cell>
          <cell r="M950">
            <v>6.2467023787980214</v>
          </cell>
          <cell r="N950">
            <v>7.4074377783788092</v>
          </cell>
          <cell r="O950">
            <v>8.5650768312557126</v>
          </cell>
          <cell r="P950">
            <v>9.7419728625829602</v>
          </cell>
          <cell r="Q950">
            <v>10.918562233161502</v>
          </cell>
          <cell r="R950">
            <v>12.074019321275067</v>
          </cell>
          <cell r="S950">
            <v>12.002238367317965</v>
          </cell>
          <cell r="T950">
            <v>11.948955171212143</v>
          </cell>
          <cell r="U950" t="str">
            <v>0</v>
          </cell>
          <cell r="V950">
            <v>14.374001627833422</v>
          </cell>
          <cell r="W950">
            <v>14.374001627833422</v>
          </cell>
        </row>
        <row r="951">
          <cell r="B951" t="str">
            <v>Cote DIvoireWM</v>
          </cell>
          <cell r="C951" t="str">
            <v>WM</v>
          </cell>
          <cell r="D951" t="str">
            <v>Cote DIvoire</v>
          </cell>
          <cell r="E951" t="str">
            <v>Messaging Operations</v>
          </cell>
          <cell r="F951" t="str">
            <v>Mass Mkt &amp; Priority Banking</v>
          </cell>
          <cell r="G951" t="str">
            <v>Trade Products</v>
          </cell>
          <cell r="H951" t="str">
            <v>0</v>
          </cell>
          <cell r="I951" t="str">
            <v>0</v>
          </cell>
          <cell r="J951" t="str">
            <v>0</v>
          </cell>
          <cell r="K951" t="str">
            <v>0</v>
          </cell>
          <cell r="L951" t="str">
            <v>0</v>
          </cell>
          <cell r="M951" t="str">
            <v>0</v>
          </cell>
          <cell r="N951" t="str">
            <v>0</v>
          </cell>
          <cell r="O951" t="str">
            <v>0</v>
          </cell>
          <cell r="P951" t="str">
            <v>0</v>
          </cell>
          <cell r="Q951" t="str">
            <v>0</v>
          </cell>
          <cell r="R951" t="str">
            <v>0</v>
          </cell>
          <cell r="S951" t="str">
            <v>0</v>
          </cell>
          <cell r="T951" t="str">
            <v>0</v>
          </cell>
          <cell r="U951" t="str">
            <v>0</v>
          </cell>
          <cell r="V951" t="str">
            <v>0</v>
          </cell>
          <cell r="W951" t="str">
            <v>0</v>
          </cell>
        </row>
        <row r="952">
          <cell r="B952" t="str">
            <v>Cote DIvoireWM</v>
          </cell>
          <cell r="C952" t="str">
            <v>WM</v>
          </cell>
          <cell r="D952" t="str">
            <v>Cote DIvoire</v>
          </cell>
          <cell r="E952" t="str">
            <v>Messaging Operations</v>
          </cell>
          <cell r="F952" t="str">
            <v>Mass Mkt &amp; Priority Banking</v>
          </cell>
          <cell r="G952" t="str">
            <v>Treasury Products</v>
          </cell>
          <cell r="H952" t="str">
            <v>0</v>
          </cell>
          <cell r="I952" t="str">
            <v>0</v>
          </cell>
          <cell r="J952" t="str">
            <v>0</v>
          </cell>
          <cell r="K952" t="str">
            <v>0</v>
          </cell>
          <cell r="L952" t="str">
            <v>0</v>
          </cell>
          <cell r="M952" t="str">
            <v>0</v>
          </cell>
          <cell r="N952" t="str">
            <v>0</v>
          </cell>
          <cell r="O952" t="str">
            <v>0</v>
          </cell>
          <cell r="P952" t="str">
            <v>0</v>
          </cell>
          <cell r="Q952" t="str">
            <v>0</v>
          </cell>
          <cell r="R952" t="str">
            <v>0</v>
          </cell>
          <cell r="S952" t="str">
            <v>0</v>
          </cell>
          <cell r="T952" t="str">
            <v>0</v>
          </cell>
          <cell r="U952" t="str">
            <v>0</v>
          </cell>
          <cell r="V952">
            <v>0</v>
          </cell>
          <cell r="W952">
            <v>0</v>
          </cell>
        </row>
        <row r="953">
          <cell r="B953" t="str">
            <v>Cote DIvoireWM</v>
          </cell>
          <cell r="C953" t="str">
            <v>WM</v>
          </cell>
          <cell r="D953" t="str">
            <v>Cote DIvoire</v>
          </cell>
          <cell r="E953" t="str">
            <v>Messaging Operations</v>
          </cell>
          <cell r="F953" t="str">
            <v>Mass Mkt &amp; Priority Banking</v>
          </cell>
          <cell r="G953" t="str">
            <v>Investment Services</v>
          </cell>
          <cell r="H953" t="str">
            <v>0</v>
          </cell>
          <cell r="I953" t="str">
            <v>0</v>
          </cell>
          <cell r="J953" t="str">
            <v>0</v>
          </cell>
          <cell r="K953" t="str">
            <v>0</v>
          </cell>
          <cell r="L953" t="str">
            <v>0</v>
          </cell>
          <cell r="M953" t="str">
            <v>0</v>
          </cell>
          <cell r="N953" t="str">
            <v>0</v>
          </cell>
          <cell r="O953" t="str">
            <v>0</v>
          </cell>
          <cell r="P953" t="str">
            <v>0</v>
          </cell>
          <cell r="Q953" t="str">
            <v>0</v>
          </cell>
          <cell r="R953" t="str">
            <v>0</v>
          </cell>
          <cell r="S953" t="str">
            <v>0</v>
          </cell>
          <cell r="T953" t="str">
            <v>0</v>
          </cell>
          <cell r="U953" t="str">
            <v>0</v>
          </cell>
          <cell r="V953" t="str">
            <v>0</v>
          </cell>
          <cell r="W953" t="str">
            <v>0</v>
          </cell>
        </row>
        <row r="954">
          <cell r="B954" t="str">
            <v>Cote DIvoireOthCB</v>
          </cell>
          <cell r="C954" t="str">
            <v>OthCB</v>
          </cell>
          <cell r="D954" t="str">
            <v>Cote DIvoire</v>
          </cell>
          <cell r="E954" t="str">
            <v>Messaging Operations</v>
          </cell>
          <cell r="F954" t="str">
            <v>Mass Mkt &amp; Priority Banking</v>
          </cell>
          <cell r="G954" t="str">
            <v>Other Products</v>
          </cell>
          <cell r="H954" t="str">
            <v>0</v>
          </cell>
          <cell r="I954" t="str">
            <v>0</v>
          </cell>
          <cell r="J954" t="str">
            <v>0</v>
          </cell>
          <cell r="K954" t="str">
            <v>0</v>
          </cell>
          <cell r="L954" t="str">
            <v>0</v>
          </cell>
          <cell r="M954" t="str">
            <v>0</v>
          </cell>
          <cell r="N954" t="str">
            <v>0</v>
          </cell>
          <cell r="O954" t="str">
            <v>0</v>
          </cell>
          <cell r="P954" t="str">
            <v>0</v>
          </cell>
          <cell r="Q954" t="str">
            <v>0</v>
          </cell>
          <cell r="R954" t="str">
            <v>0</v>
          </cell>
          <cell r="S954" t="str">
            <v>0</v>
          </cell>
          <cell r="T954" t="str">
            <v>0</v>
          </cell>
          <cell r="U954" t="str">
            <v>0</v>
          </cell>
          <cell r="V954">
            <v>0</v>
          </cell>
          <cell r="W954">
            <v>0</v>
          </cell>
        </row>
        <row r="955">
          <cell r="B955" t="str">
            <v>Cote DIvoireCROps</v>
          </cell>
          <cell r="C955" t="str">
            <v>CROps</v>
          </cell>
          <cell r="D955" t="str">
            <v>Cote DIvoire</v>
          </cell>
          <cell r="E955" t="str">
            <v>Messaging Operations</v>
          </cell>
          <cell r="F955" t="str">
            <v>Customer - Wholesale</v>
          </cell>
          <cell r="G955" t="str">
            <v>Corporate and Inst Lending</v>
          </cell>
          <cell r="H955" t="str">
            <v>0</v>
          </cell>
          <cell r="I955">
            <v>0.14190062375698781</v>
          </cell>
          <cell r="J955">
            <v>0.28250691832729757</v>
          </cell>
          <cell r="K955">
            <v>0.42508355627808891</v>
          </cell>
          <cell r="L955">
            <v>0.56475225324321321</v>
          </cell>
          <cell r="M955">
            <v>0.70183383922313858</v>
          </cell>
          <cell r="N955">
            <v>0.83228034700341269</v>
          </cell>
          <cell r="O955">
            <v>0.96237835276077921</v>
          </cell>
          <cell r="P955">
            <v>1.0946397482820505</v>
          </cell>
          <cell r="Q955">
            <v>1.2268665031396067</v>
          </cell>
          <cell r="R955">
            <v>1.356548594962093</v>
          </cell>
          <cell r="S955">
            <v>1.3484838114260946</v>
          </cell>
          <cell r="T955">
            <v>1.3424973008127581</v>
          </cell>
          <cell r="U955" t="str">
            <v>0</v>
          </cell>
          <cell r="V955">
            <v>1.6150563626779131</v>
          </cell>
          <cell r="W955">
            <v>1.6150563626779131</v>
          </cell>
        </row>
        <row r="956">
          <cell r="B956" t="str">
            <v>Cote DIvoireCash</v>
          </cell>
          <cell r="C956" t="str">
            <v>Cash</v>
          </cell>
          <cell r="D956" t="str">
            <v>Cote DIvoire</v>
          </cell>
          <cell r="E956" t="str">
            <v>Messaging Operations</v>
          </cell>
          <cell r="F956" t="str">
            <v>Customer - Wholesale</v>
          </cell>
          <cell r="G956" t="str">
            <v>Cash Management and Payments</v>
          </cell>
          <cell r="H956" t="str">
            <v>0</v>
          </cell>
          <cell r="I956">
            <v>1.8585618942034436</v>
          </cell>
          <cell r="J956">
            <v>3.6999718125644341</v>
          </cell>
          <cell r="K956">
            <v>5.5673872682795844</v>
          </cell>
          <cell r="L956">
            <v>7.3993273285571997</v>
          </cell>
          <cell r="M956">
            <v>9.1945589175958133</v>
          </cell>
          <cell r="N956">
            <v>10.903073034293774</v>
          </cell>
          <cell r="O956">
            <v>12.607029251254946</v>
          </cell>
          <cell r="P956">
            <v>14.33932982172108</v>
          </cell>
          <cell r="Q956">
            <v>16.070986508452005</v>
          </cell>
          <cell r="R956">
            <v>17.772013365672382</v>
          </cell>
          <cell r="S956">
            <v>17.666357408100865</v>
          </cell>
          <cell r="T956">
            <v>17.587928705267018</v>
          </cell>
          <cell r="U956" t="str">
            <v>0</v>
          </cell>
          <cell r="V956">
            <v>21.157238351080657</v>
          </cell>
          <cell r="W956">
            <v>21.157238351080657</v>
          </cell>
        </row>
        <row r="957">
          <cell r="B957" t="str">
            <v>Cote DIvoireTrade</v>
          </cell>
          <cell r="C957" t="str">
            <v>Trade</v>
          </cell>
          <cell r="D957" t="str">
            <v>Cote DIvoire</v>
          </cell>
          <cell r="E957" t="str">
            <v>Messaging Operations</v>
          </cell>
          <cell r="F957" t="str">
            <v>Customer - Wholesale</v>
          </cell>
          <cell r="G957" t="str">
            <v>Trade Finance</v>
          </cell>
          <cell r="H957" t="str">
            <v>0</v>
          </cell>
          <cell r="I957" t="str">
            <v>0</v>
          </cell>
          <cell r="J957" t="str">
            <v>0</v>
          </cell>
          <cell r="K957" t="str">
            <v>0</v>
          </cell>
          <cell r="L957" t="str">
            <v>0</v>
          </cell>
          <cell r="M957" t="str">
            <v>0</v>
          </cell>
          <cell r="N957" t="str">
            <v>0</v>
          </cell>
          <cell r="O957" t="str">
            <v>0</v>
          </cell>
          <cell r="P957" t="str">
            <v>0</v>
          </cell>
          <cell r="Q957" t="str">
            <v>0</v>
          </cell>
          <cell r="R957" t="str">
            <v>0</v>
          </cell>
          <cell r="S957" t="str">
            <v>0</v>
          </cell>
          <cell r="T957" t="str">
            <v>0</v>
          </cell>
          <cell r="U957" t="str">
            <v>0</v>
          </cell>
          <cell r="V957">
            <v>0</v>
          </cell>
          <cell r="W957">
            <v>0</v>
          </cell>
        </row>
        <row r="958">
          <cell r="B958" t="str">
            <v>Cote DIvoireTrade</v>
          </cell>
          <cell r="C958" t="str">
            <v>Trade</v>
          </cell>
          <cell r="D958" t="str">
            <v>Cote DIvoire</v>
          </cell>
          <cell r="E958" t="str">
            <v>Messaging Operations</v>
          </cell>
          <cell r="F958" t="str">
            <v>Customer - Wholesale</v>
          </cell>
          <cell r="G958" t="str">
            <v>Trade Contingents</v>
          </cell>
          <cell r="H958" t="str">
            <v>0</v>
          </cell>
          <cell r="I958" t="str">
            <v>0</v>
          </cell>
          <cell r="J958" t="str">
            <v>0</v>
          </cell>
          <cell r="K958" t="str">
            <v>0</v>
          </cell>
          <cell r="L958" t="str">
            <v>0</v>
          </cell>
          <cell r="M958" t="str">
            <v>0</v>
          </cell>
          <cell r="N958" t="str">
            <v>0</v>
          </cell>
          <cell r="O958" t="str">
            <v>0</v>
          </cell>
          <cell r="P958" t="str">
            <v>0</v>
          </cell>
          <cell r="Q958" t="str">
            <v>0</v>
          </cell>
          <cell r="R958" t="str">
            <v>0</v>
          </cell>
          <cell r="S958" t="str">
            <v>0</v>
          </cell>
          <cell r="T958" t="str">
            <v>0</v>
          </cell>
          <cell r="U958" t="str">
            <v>0</v>
          </cell>
          <cell r="V958">
            <v>0</v>
          </cell>
          <cell r="W958">
            <v>0</v>
          </cell>
        </row>
        <row r="959">
          <cell r="B959" t="str">
            <v>Cote DIvoireTrade</v>
          </cell>
          <cell r="C959" t="str">
            <v>Trade</v>
          </cell>
          <cell r="D959" t="str">
            <v>Cote DIvoire</v>
          </cell>
          <cell r="E959" t="str">
            <v>Messaging Operations</v>
          </cell>
          <cell r="F959" t="str">
            <v>Customer - Wholesale</v>
          </cell>
          <cell r="G959" t="str">
            <v>Trade Transactional</v>
          </cell>
          <cell r="H959" t="str">
            <v>0</v>
          </cell>
          <cell r="I959" t="str">
            <v>0</v>
          </cell>
          <cell r="J959" t="str">
            <v>0</v>
          </cell>
          <cell r="K959" t="str">
            <v>0</v>
          </cell>
          <cell r="L959" t="str">
            <v>0</v>
          </cell>
          <cell r="M959" t="str">
            <v>0</v>
          </cell>
          <cell r="N959" t="str">
            <v>0</v>
          </cell>
          <cell r="O959" t="str">
            <v>0</v>
          </cell>
          <cell r="P959" t="str">
            <v>0</v>
          </cell>
          <cell r="Q959" t="str">
            <v>0</v>
          </cell>
          <cell r="R959" t="str">
            <v>0</v>
          </cell>
          <cell r="S959" t="str">
            <v>0</v>
          </cell>
          <cell r="T959" t="str">
            <v>0</v>
          </cell>
          <cell r="U959" t="str">
            <v>0</v>
          </cell>
          <cell r="V959">
            <v>0</v>
          </cell>
          <cell r="W959">
            <v>0</v>
          </cell>
        </row>
        <row r="960">
          <cell r="B960" t="str">
            <v>Cote DIvoireTrade</v>
          </cell>
          <cell r="C960" t="str">
            <v>Trade</v>
          </cell>
          <cell r="D960" t="str">
            <v>Cote DIvoire</v>
          </cell>
          <cell r="E960" t="str">
            <v>Messaging Operations</v>
          </cell>
          <cell r="F960" t="str">
            <v>Customer - Wholesale</v>
          </cell>
          <cell r="G960" t="str">
            <v>Trade Other</v>
          </cell>
          <cell r="H960" t="str">
            <v>0</v>
          </cell>
          <cell r="I960" t="str">
            <v>0</v>
          </cell>
          <cell r="J960" t="str">
            <v>0</v>
          </cell>
          <cell r="K960" t="str">
            <v>0</v>
          </cell>
          <cell r="L960" t="str">
            <v>0</v>
          </cell>
          <cell r="M960" t="str">
            <v>0</v>
          </cell>
          <cell r="N960" t="str">
            <v>0</v>
          </cell>
          <cell r="O960" t="str">
            <v>0</v>
          </cell>
          <cell r="P960" t="str">
            <v>0</v>
          </cell>
          <cell r="Q960" t="str">
            <v>0</v>
          </cell>
          <cell r="R960" t="str">
            <v>0</v>
          </cell>
          <cell r="S960" t="str">
            <v>0</v>
          </cell>
          <cell r="T960" t="str">
            <v>0</v>
          </cell>
          <cell r="U960" t="str">
            <v>0</v>
          </cell>
          <cell r="V960">
            <v>0</v>
          </cell>
          <cell r="W960">
            <v>0</v>
          </cell>
        </row>
        <row r="961">
          <cell r="B961" t="str">
            <v>Cote DIvoireFX/MM</v>
          </cell>
          <cell r="C961" t="str">
            <v>FX/MM</v>
          </cell>
          <cell r="D961" t="str">
            <v>Cote DIvoire</v>
          </cell>
          <cell r="E961" t="str">
            <v>Messaging Operations</v>
          </cell>
          <cell r="F961" t="str">
            <v>Customer - Wholesale</v>
          </cell>
          <cell r="G961" t="str">
            <v>FX Sales</v>
          </cell>
          <cell r="H961" t="str">
            <v>0</v>
          </cell>
          <cell r="I961" t="str">
            <v>0</v>
          </cell>
          <cell r="J961" t="str">
            <v>0</v>
          </cell>
          <cell r="K961" t="str">
            <v>0</v>
          </cell>
          <cell r="L961" t="str">
            <v>0</v>
          </cell>
          <cell r="M961" t="str">
            <v>0</v>
          </cell>
          <cell r="N961" t="str">
            <v>0</v>
          </cell>
          <cell r="O961" t="str">
            <v>0</v>
          </cell>
          <cell r="P961" t="str">
            <v>0</v>
          </cell>
          <cell r="Q961" t="str">
            <v>0</v>
          </cell>
          <cell r="R961" t="str">
            <v>0</v>
          </cell>
          <cell r="S961" t="str">
            <v>0</v>
          </cell>
          <cell r="T961" t="str">
            <v>0</v>
          </cell>
          <cell r="U961" t="str">
            <v>0</v>
          </cell>
          <cell r="V961">
            <v>0</v>
          </cell>
          <cell r="W961">
            <v>0</v>
          </cell>
        </row>
        <row r="962">
          <cell r="B962" t="str">
            <v>Cote DIvoireFX/MM</v>
          </cell>
          <cell r="C962" t="str">
            <v>FX/MM</v>
          </cell>
          <cell r="D962" t="str">
            <v>Cote DIvoire</v>
          </cell>
          <cell r="E962" t="str">
            <v>Messaging Operations</v>
          </cell>
          <cell r="F962" t="str">
            <v>Customer - Wholesale</v>
          </cell>
          <cell r="G962" t="str">
            <v>FX Trading</v>
          </cell>
          <cell r="H962" t="str">
            <v>0</v>
          </cell>
          <cell r="I962" t="str">
            <v>0</v>
          </cell>
          <cell r="J962" t="str">
            <v>0</v>
          </cell>
          <cell r="K962" t="str">
            <v>0</v>
          </cell>
          <cell r="L962" t="str">
            <v>0</v>
          </cell>
          <cell r="M962" t="str">
            <v>0</v>
          </cell>
          <cell r="N962" t="str">
            <v>0</v>
          </cell>
          <cell r="O962" t="str">
            <v>0</v>
          </cell>
          <cell r="P962" t="str">
            <v>0</v>
          </cell>
          <cell r="Q962" t="str">
            <v>0</v>
          </cell>
          <cell r="R962" t="str">
            <v>0</v>
          </cell>
          <cell r="S962" t="str">
            <v>0</v>
          </cell>
          <cell r="T962" t="str">
            <v>0</v>
          </cell>
          <cell r="U962" t="str">
            <v>0</v>
          </cell>
          <cell r="V962">
            <v>0</v>
          </cell>
          <cell r="W962">
            <v>0</v>
          </cell>
        </row>
        <row r="963">
          <cell r="B963" t="str">
            <v>Cote DIvoireFI</v>
          </cell>
          <cell r="C963" t="str">
            <v>FI</v>
          </cell>
          <cell r="D963" t="str">
            <v>Cote DIvoire</v>
          </cell>
          <cell r="E963" t="str">
            <v>Messaging Operations</v>
          </cell>
          <cell r="F963" t="str">
            <v>Customer - Wholesale</v>
          </cell>
          <cell r="G963" t="str">
            <v>Fixed Income</v>
          </cell>
          <cell r="H963" t="str">
            <v>0</v>
          </cell>
          <cell r="I963" t="str">
            <v>0</v>
          </cell>
          <cell r="J963" t="str">
            <v>0</v>
          </cell>
          <cell r="K963" t="str">
            <v>0</v>
          </cell>
          <cell r="L963" t="str">
            <v>0</v>
          </cell>
          <cell r="M963" t="str">
            <v>0</v>
          </cell>
          <cell r="N963" t="str">
            <v>0</v>
          </cell>
          <cell r="O963" t="str">
            <v>0</v>
          </cell>
          <cell r="P963" t="str">
            <v>0</v>
          </cell>
          <cell r="Q963" t="str">
            <v>0</v>
          </cell>
          <cell r="R963" t="str">
            <v>0</v>
          </cell>
          <cell r="S963" t="str">
            <v>0</v>
          </cell>
          <cell r="T963" t="str">
            <v>0</v>
          </cell>
          <cell r="U963" t="str">
            <v>0</v>
          </cell>
          <cell r="V963">
            <v>0</v>
          </cell>
          <cell r="W963">
            <v>0</v>
          </cell>
        </row>
        <row r="964">
          <cell r="B964" t="str">
            <v>Cote DIvoireFX/MM</v>
          </cell>
          <cell r="C964" t="str">
            <v>FX/MM</v>
          </cell>
          <cell r="D964" t="str">
            <v>Cote DIvoire</v>
          </cell>
          <cell r="E964" t="str">
            <v>Messaging Operations</v>
          </cell>
          <cell r="F964" t="str">
            <v>Customer - Wholesale</v>
          </cell>
          <cell r="G964" t="str">
            <v>ALM</v>
          </cell>
          <cell r="H964" t="str">
            <v>0</v>
          </cell>
          <cell r="I964" t="str">
            <v>0</v>
          </cell>
          <cell r="J964" t="str">
            <v>0</v>
          </cell>
          <cell r="K964" t="str">
            <v>0</v>
          </cell>
          <cell r="L964" t="str">
            <v>0</v>
          </cell>
          <cell r="M964" t="str">
            <v>0</v>
          </cell>
          <cell r="N964" t="str">
            <v>0</v>
          </cell>
          <cell r="O964" t="str">
            <v>0</v>
          </cell>
          <cell r="P964" t="str">
            <v>0</v>
          </cell>
          <cell r="Q964" t="str">
            <v>0</v>
          </cell>
          <cell r="R964" t="str">
            <v>0</v>
          </cell>
          <cell r="S964" t="str">
            <v>0</v>
          </cell>
          <cell r="T964" t="str">
            <v>0</v>
          </cell>
          <cell r="U964" t="str">
            <v>0</v>
          </cell>
          <cell r="V964">
            <v>0</v>
          </cell>
          <cell r="W964">
            <v>0</v>
          </cell>
        </row>
        <row r="965">
          <cell r="B965" t="str">
            <v>Cote DIvoireSEF</v>
          </cell>
          <cell r="C965" t="str">
            <v>SEF</v>
          </cell>
          <cell r="D965" t="str">
            <v>Cote DIvoire</v>
          </cell>
          <cell r="E965" t="str">
            <v>Messaging Operations</v>
          </cell>
          <cell r="F965" t="str">
            <v>Customer - Wholesale</v>
          </cell>
          <cell r="G965" t="str">
            <v>Structured Trade</v>
          </cell>
          <cell r="H965" t="str">
            <v>0</v>
          </cell>
          <cell r="I965" t="str">
            <v>0</v>
          </cell>
          <cell r="J965" t="str">
            <v>0</v>
          </cell>
          <cell r="K965" t="str">
            <v>0</v>
          </cell>
          <cell r="L965" t="str">
            <v>0</v>
          </cell>
          <cell r="M965" t="str">
            <v>0</v>
          </cell>
          <cell r="N965" t="str">
            <v>0</v>
          </cell>
          <cell r="O965" t="str">
            <v>0</v>
          </cell>
          <cell r="P965" t="str">
            <v>0</v>
          </cell>
          <cell r="Q965" t="str">
            <v>0</v>
          </cell>
          <cell r="R965" t="str">
            <v>0</v>
          </cell>
          <cell r="S965" t="str">
            <v>0</v>
          </cell>
          <cell r="T965" t="str">
            <v>0</v>
          </cell>
          <cell r="U965" t="str">
            <v>0</v>
          </cell>
          <cell r="V965">
            <v>0</v>
          </cell>
          <cell r="W965">
            <v>0</v>
          </cell>
        </row>
        <row r="966">
          <cell r="B966" t="str">
            <v>Cote DIvoireSME</v>
          </cell>
          <cell r="C966" t="str">
            <v>SME</v>
          </cell>
          <cell r="D966" t="str">
            <v>Cote DIvoire</v>
          </cell>
          <cell r="E966" t="str">
            <v>Messaging Operations</v>
          </cell>
          <cell r="F966" t="str">
            <v>SME</v>
          </cell>
          <cell r="G966" t="str">
            <v>Product</v>
          </cell>
          <cell r="H966" t="str">
            <v>0</v>
          </cell>
          <cell r="I966">
            <v>0.55335487172208286</v>
          </cell>
          <cell r="J966">
            <v>1.1014630538444892</v>
          </cell>
          <cell r="K966">
            <v>1.6574534842979582</v>
          </cell>
          <cell r="L966">
            <v>2.2028826148858189</v>
          </cell>
          <cell r="M966">
            <v>2.7372436563187188</v>
          </cell>
          <cell r="N966">
            <v>3.2459276711730514</v>
          </cell>
          <cell r="O966">
            <v>3.7532538079443918</v>
          </cell>
          <cell r="P966">
            <v>4.2690178405098864</v>
          </cell>
          <cell r="Q966">
            <v>4.7844547722239756</v>
          </cell>
          <cell r="R966">
            <v>5.2909082160420997</v>
          </cell>
          <cell r="S966">
            <v>5.25945336832807</v>
          </cell>
          <cell r="T966">
            <v>5.2361043498652187</v>
          </cell>
          <cell r="U966" t="str">
            <v>0</v>
          </cell>
          <cell r="V966">
            <v>6.2987198144438681</v>
          </cell>
          <cell r="W966">
            <v>6.2987198144438681</v>
          </cell>
        </row>
        <row r="967">
          <cell r="B967" t="str">
            <v>Cote DIvoireTotal</v>
          </cell>
          <cell r="C967" t="str">
            <v>Total</v>
          </cell>
          <cell r="D967" t="str">
            <v>Cote DIvoire</v>
          </cell>
          <cell r="E967" t="str">
            <v>Messaging Operations</v>
          </cell>
          <cell r="F967" t="str">
            <v>Customer</v>
          </cell>
          <cell r="G967" t="str">
            <v>Product</v>
          </cell>
          <cell r="H967" t="str">
            <v>0</v>
          </cell>
          <cell r="I967">
            <v>3.8449282649900343</v>
          </cell>
          <cell r="J967">
            <v>7.654386825391132</v>
          </cell>
          <cell r="K967">
            <v>11.517631073590769</v>
          </cell>
          <cell r="L967">
            <v>15.306687733958853</v>
          </cell>
          <cell r="M967">
            <v>19.020618701871236</v>
          </cell>
          <cell r="N967">
            <v>22.555142388593126</v>
          </cell>
          <cell r="O967">
            <v>26.080234535915753</v>
          </cell>
          <cell r="P967">
            <v>29.663961338553545</v>
          </cell>
          <cell r="Q967">
            <v>33.246368553124732</v>
          </cell>
          <cell r="R967">
            <v>36.764631332513375</v>
          </cell>
          <cell r="S967">
            <v>36.546062831113112</v>
          </cell>
          <cell r="T967">
            <v>36.383818841856211</v>
          </cell>
          <cell r="U967" t="str">
            <v>0</v>
          </cell>
          <cell r="V967">
            <v>43.768027428571443</v>
          </cell>
          <cell r="W967">
            <v>43.768027428571443</v>
          </cell>
        </row>
        <row r="968">
          <cell r="B968" t="str">
            <v>Cote DIvoireCCPL</v>
          </cell>
          <cell r="C968" t="str">
            <v>CCPL</v>
          </cell>
          <cell r="D968" t="str">
            <v>Cote DIvoire</v>
          </cell>
          <cell r="E968" t="str">
            <v>Account Services</v>
          </cell>
          <cell r="F968" t="str">
            <v>Mass Mkt &amp; Priority Banking</v>
          </cell>
          <cell r="G968" t="str">
            <v>Unsecured Lending</v>
          </cell>
          <cell r="H968" t="str">
            <v>0</v>
          </cell>
          <cell r="I968" t="str">
            <v>0</v>
          </cell>
          <cell r="J968" t="str">
            <v>0</v>
          </cell>
          <cell r="K968" t="str">
            <v>0</v>
          </cell>
          <cell r="L968" t="str">
            <v>0</v>
          </cell>
          <cell r="M968" t="str">
            <v>0</v>
          </cell>
          <cell r="N968" t="str">
            <v>0</v>
          </cell>
          <cell r="O968" t="str">
            <v>0</v>
          </cell>
          <cell r="P968" t="str">
            <v>0</v>
          </cell>
          <cell r="Q968" t="str">
            <v>0</v>
          </cell>
          <cell r="R968" t="str">
            <v>0</v>
          </cell>
          <cell r="S968" t="str">
            <v>0</v>
          </cell>
          <cell r="T968" t="str">
            <v>0</v>
          </cell>
          <cell r="U968" t="str">
            <v>0</v>
          </cell>
          <cell r="V968">
            <v>0</v>
          </cell>
          <cell r="W968">
            <v>0</v>
          </cell>
        </row>
        <row r="969">
          <cell r="B969" t="str">
            <v>Cote DIvoireM &amp; AL</v>
          </cell>
          <cell r="C969" t="str">
            <v>M &amp; AL</v>
          </cell>
          <cell r="D969" t="str">
            <v>Cote DIvoire</v>
          </cell>
          <cell r="E969" t="str">
            <v>Account Services</v>
          </cell>
          <cell r="F969" t="str">
            <v>Mass Mkt &amp; Priority Banking</v>
          </cell>
          <cell r="G969" t="str">
            <v>Secured Lending</v>
          </cell>
          <cell r="H969" t="str">
            <v>0</v>
          </cell>
          <cell r="I969" t="str">
            <v>0</v>
          </cell>
          <cell r="J969" t="str">
            <v>0</v>
          </cell>
          <cell r="K969" t="str">
            <v>0</v>
          </cell>
          <cell r="L969" t="str">
            <v>0</v>
          </cell>
          <cell r="M969" t="str">
            <v>0</v>
          </cell>
          <cell r="N969" t="str">
            <v>0</v>
          </cell>
          <cell r="O969" t="str">
            <v>0</v>
          </cell>
          <cell r="P969" t="str">
            <v>0</v>
          </cell>
          <cell r="Q969" t="str">
            <v>0</v>
          </cell>
          <cell r="R969" t="str">
            <v>0</v>
          </cell>
          <cell r="S969" t="str">
            <v>0</v>
          </cell>
          <cell r="T969" t="str">
            <v>0</v>
          </cell>
          <cell r="U969" t="str">
            <v>0</v>
          </cell>
          <cell r="V969">
            <v>0</v>
          </cell>
          <cell r="W969">
            <v>0</v>
          </cell>
        </row>
        <row r="970">
          <cell r="B970" t="str">
            <v>Cote DIvoireWM</v>
          </cell>
          <cell r="C970" t="str">
            <v>WM</v>
          </cell>
          <cell r="D970" t="str">
            <v>Cote DIvoire</v>
          </cell>
          <cell r="E970" t="str">
            <v>Account Services</v>
          </cell>
          <cell r="F970" t="str">
            <v>Mass Mkt &amp; Priority Banking</v>
          </cell>
          <cell r="G970" t="str">
            <v>Account Management Services</v>
          </cell>
          <cell r="H970" t="str">
            <v>0</v>
          </cell>
          <cell r="I970">
            <v>2.376310200360563</v>
          </cell>
          <cell r="J970">
            <v>3.0795821570150355</v>
          </cell>
          <cell r="K970">
            <v>3.8055374112225215</v>
          </cell>
          <cell r="L970">
            <v>4.5073044533376461</v>
          </cell>
          <cell r="M970">
            <v>5.190596273294898</v>
          </cell>
          <cell r="N970">
            <v>5.8304524148149222</v>
          </cell>
          <cell r="O970">
            <v>6.4737122385664509</v>
          </cell>
          <cell r="P970">
            <v>7.1353153832493179</v>
          </cell>
          <cell r="Q970">
            <v>7.7983996160364901</v>
          </cell>
          <cell r="R970">
            <v>8.4480310838053665</v>
          </cell>
          <cell r="S970">
            <v>8.3978069029324534</v>
          </cell>
          <cell r="T970">
            <v>8.36052535774283</v>
          </cell>
          <cell r="U970" t="str">
            <v>0</v>
          </cell>
          <cell r="V970">
            <v>8.4698338870431868</v>
          </cell>
          <cell r="W970">
            <v>8.4698338870431868</v>
          </cell>
        </row>
        <row r="971">
          <cell r="B971" t="str">
            <v>Cote DIvoireWM</v>
          </cell>
          <cell r="C971" t="str">
            <v>WM</v>
          </cell>
          <cell r="D971" t="str">
            <v>Cote DIvoire</v>
          </cell>
          <cell r="E971" t="str">
            <v>Account Services</v>
          </cell>
          <cell r="F971" t="str">
            <v>Mass Mkt &amp; Priority Banking</v>
          </cell>
          <cell r="G971" t="str">
            <v>Trade Products</v>
          </cell>
          <cell r="H971" t="str">
            <v>0</v>
          </cell>
          <cell r="I971" t="str">
            <v>0</v>
          </cell>
          <cell r="J971" t="str">
            <v>0</v>
          </cell>
          <cell r="K971" t="str">
            <v>0</v>
          </cell>
          <cell r="L971" t="str">
            <v>0</v>
          </cell>
          <cell r="M971" t="str">
            <v>0</v>
          </cell>
          <cell r="N971" t="str">
            <v>0</v>
          </cell>
          <cell r="O971" t="str">
            <v>0</v>
          </cell>
          <cell r="P971" t="str">
            <v>0</v>
          </cell>
          <cell r="Q971" t="str">
            <v>0</v>
          </cell>
          <cell r="R971" t="str">
            <v>0</v>
          </cell>
          <cell r="S971" t="str">
            <v>0</v>
          </cell>
          <cell r="T971" t="str">
            <v>0</v>
          </cell>
          <cell r="U971" t="str">
            <v>0</v>
          </cell>
          <cell r="V971" t="str">
            <v>0</v>
          </cell>
          <cell r="W971" t="str">
            <v>0</v>
          </cell>
        </row>
        <row r="972">
          <cell r="B972" t="str">
            <v>Cote DIvoireWM</v>
          </cell>
          <cell r="C972" t="str">
            <v>WM</v>
          </cell>
          <cell r="D972" t="str">
            <v>Cote DIvoire</v>
          </cell>
          <cell r="E972" t="str">
            <v>Account Services</v>
          </cell>
          <cell r="F972" t="str">
            <v>Mass Mkt &amp; Priority Banking</v>
          </cell>
          <cell r="G972" t="str">
            <v>Treasury Products</v>
          </cell>
          <cell r="H972" t="str">
            <v>0</v>
          </cell>
          <cell r="I972" t="str">
            <v>0</v>
          </cell>
          <cell r="J972" t="str">
            <v>0</v>
          </cell>
          <cell r="K972" t="str">
            <v>0</v>
          </cell>
          <cell r="L972" t="str">
            <v>0</v>
          </cell>
          <cell r="M972" t="str">
            <v>0</v>
          </cell>
          <cell r="N972" t="str">
            <v>0</v>
          </cell>
          <cell r="O972" t="str">
            <v>0</v>
          </cell>
          <cell r="P972" t="str">
            <v>0</v>
          </cell>
          <cell r="Q972" t="str">
            <v>0</v>
          </cell>
          <cell r="R972" t="str">
            <v>0</v>
          </cell>
          <cell r="S972" t="str">
            <v>0</v>
          </cell>
          <cell r="T972" t="str">
            <v>0</v>
          </cell>
          <cell r="U972" t="str">
            <v>0</v>
          </cell>
          <cell r="V972">
            <v>0</v>
          </cell>
          <cell r="W972">
            <v>0</v>
          </cell>
        </row>
        <row r="973">
          <cell r="B973" t="str">
            <v>Cote DIvoireWM</v>
          </cell>
          <cell r="C973" t="str">
            <v>WM</v>
          </cell>
          <cell r="D973" t="str">
            <v>Cote DIvoire</v>
          </cell>
          <cell r="E973" t="str">
            <v>Account Services</v>
          </cell>
          <cell r="F973" t="str">
            <v>Mass Mkt &amp; Priority Banking</v>
          </cell>
          <cell r="G973" t="str">
            <v>Investment Services</v>
          </cell>
          <cell r="H973" t="str">
            <v>0</v>
          </cell>
          <cell r="I973" t="str">
            <v>0</v>
          </cell>
          <cell r="J973" t="str">
            <v>0</v>
          </cell>
          <cell r="K973" t="str">
            <v>0</v>
          </cell>
          <cell r="L973" t="str">
            <v>0</v>
          </cell>
          <cell r="M973" t="str">
            <v>0</v>
          </cell>
          <cell r="N973" t="str">
            <v>0</v>
          </cell>
          <cell r="O973" t="str">
            <v>0</v>
          </cell>
          <cell r="P973" t="str">
            <v>0</v>
          </cell>
          <cell r="Q973" t="str">
            <v>0</v>
          </cell>
          <cell r="R973" t="str">
            <v>0</v>
          </cell>
          <cell r="S973" t="str">
            <v>0</v>
          </cell>
          <cell r="T973" t="str">
            <v>0</v>
          </cell>
          <cell r="U973" t="str">
            <v>0</v>
          </cell>
          <cell r="V973" t="str">
            <v>0</v>
          </cell>
          <cell r="W973" t="str">
            <v>0</v>
          </cell>
        </row>
        <row r="974">
          <cell r="B974" t="str">
            <v>Cote DIvoireOthCB</v>
          </cell>
          <cell r="C974" t="str">
            <v>OthCB</v>
          </cell>
          <cell r="D974" t="str">
            <v>Cote DIvoire</v>
          </cell>
          <cell r="E974" t="str">
            <v>Account Services</v>
          </cell>
          <cell r="F974" t="str">
            <v>Mass Mkt &amp; Priority Banking</v>
          </cell>
          <cell r="G974" t="str">
            <v>Other Products</v>
          </cell>
          <cell r="H974" t="str">
            <v>0</v>
          </cell>
          <cell r="I974" t="str">
            <v>0</v>
          </cell>
          <cell r="J974" t="str">
            <v>0</v>
          </cell>
          <cell r="K974" t="str">
            <v>0</v>
          </cell>
          <cell r="L974" t="str">
            <v>0</v>
          </cell>
          <cell r="M974" t="str">
            <v>0</v>
          </cell>
          <cell r="N974" t="str">
            <v>0</v>
          </cell>
          <cell r="O974" t="str">
            <v>0</v>
          </cell>
          <cell r="P974" t="str">
            <v>0</v>
          </cell>
          <cell r="Q974" t="str">
            <v>0</v>
          </cell>
          <cell r="R974" t="str">
            <v>0</v>
          </cell>
          <cell r="S974" t="str">
            <v>0</v>
          </cell>
          <cell r="T974" t="str">
            <v>0</v>
          </cell>
          <cell r="U974" t="str">
            <v>0</v>
          </cell>
          <cell r="V974">
            <v>0</v>
          </cell>
          <cell r="W974">
            <v>0</v>
          </cell>
        </row>
        <row r="975">
          <cell r="B975" t="str">
            <v>Cote DIvoireCROps</v>
          </cell>
          <cell r="C975" t="str">
            <v>CROps</v>
          </cell>
          <cell r="D975" t="str">
            <v>Cote DIvoire</v>
          </cell>
          <cell r="E975" t="str">
            <v>Account Services</v>
          </cell>
          <cell r="F975" t="str">
            <v>Customer - Wholesale</v>
          </cell>
          <cell r="G975" t="str">
            <v>Corporate and Inst Lending</v>
          </cell>
          <cell r="H975" t="str">
            <v>0</v>
          </cell>
          <cell r="I975" t="str">
            <v>0</v>
          </cell>
          <cell r="J975" t="str">
            <v>0</v>
          </cell>
          <cell r="K975" t="str">
            <v>0</v>
          </cell>
          <cell r="L975" t="str">
            <v>0</v>
          </cell>
          <cell r="M975" t="str">
            <v>0</v>
          </cell>
          <cell r="N975" t="str">
            <v>0</v>
          </cell>
          <cell r="O975" t="str">
            <v>0</v>
          </cell>
          <cell r="P975" t="str">
            <v>0</v>
          </cell>
          <cell r="Q975" t="str">
            <v>0</v>
          </cell>
          <cell r="R975" t="str">
            <v>0</v>
          </cell>
          <cell r="S975" t="str">
            <v>0</v>
          </cell>
          <cell r="T975" t="str">
            <v>0</v>
          </cell>
          <cell r="U975" t="str">
            <v>0</v>
          </cell>
          <cell r="V975">
            <v>0</v>
          </cell>
          <cell r="W975">
            <v>0</v>
          </cell>
        </row>
        <row r="976">
          <cell r="B976" t="str">
            <v>Cote DIvoireCash</v>
          </cell>
          <cell r="C976" t="str">
            <v>Cash</v>
          </cell>
          <cell r="D976" t="str">
            <v>Cote DIvoire</v>
          </cell>
          <cell r="E976" t="str">
            <v>Account Services</v>
          </cell>
          <cell r="F976" t="str">
            <v>Customer - Wholesale</v>
          </cell>
          <cell r="G976" t="str">
            <v>Cash Management and Payments</v>
          </cell>
          <cell r="H976" t="str">
            <v>0</v>
          </cell>
          <cell r="I976">
            <v>1.8760260354156868</v>
          </cell>
          <cell r="J976">
            <v>2.4312471194960099</v>
          </cell>
          <cell r="K976">
            <v>3.0043760457727311</v>
          </cell>
          <cell r="L976">
            <v>3.5584089865258282</v>
          </cell>
          <cell r="M976">
            <v>4.0978561392384645</v>
          </cell>
          <cell r="N976">
            <v>4.6029705352896482</v>
          </cell>
          <cell r="O976">
            <v>5.1108135758154898</v>
          </cell>
          <cell r="P976">
            <v>5.6331356866907001</v>
          </cell>
          <cell r="Q976">
            <v>6.1566270369621172</v>
          </cell>
          <cell r="R976">
            <v>6.6694977553069368</v>
          </cell>
          <cell r="S976">
            <v>6.629847088983496</v>
          </cell>
          <cell r="T976">
            <v>6.6004142922181979</v>
          </cell>
          <cell r="U976" t="str">
            <v>0</v>
          </cell>
          <cell r="V976">
            <v>6.6867109634551447</v>
          </cell>
          <cell r="W976">
            <v>6.6867109634551447</v>
          </cell>
        </row>
        <row r="977">
          <cell r="B977" t="str">
            <v>Cote DIvoireTrade</v>
          </cell>
          <cell r="C977" t="str">
            <v>Trade</v>
          </cell>
          <cell r="D977" t="str">
            <v>Cote DIvoire</v>
          </cell>
          <cell r="E977" t="str">
            <v>Account Services</v>
          </cell>
          <cell r="F977" t="str">
            <v>Customer - Wholesale</v>
          </cell>
          <cell r="G977" t="str">
            <v>Trade Finance</v>
          </cell>
          <cell r="H977" t="str">
            <v>0</v>
          </cell>
          <cell r="I977" t="str">
            <v>0</v>
          </cell>
          <cell r="J977" t="str">
            <v>0</v>
          </cell>
          <cell r="K977" t="str">
            <v>0</v>
          </cell>
          <cell r="L977" t="str">
            <v>0</v>
          </cell>
          <cell r="M977" t="str">
            <v>0</v>
          </cell>
          <cell r="N977" t="str">
            <v>0</v>
          </cell>
          <cell r="O977" t="str">
            <v>0</v>
          </cell>
          <cell r="P977" t="str">
            <v>0</v>
          </cell>
          <cell r="Q977" t="str">
            <v>0</v>
          </cell>
          <cell r="R977" t="str">
            <v>0</v>
          </cell>
          <cell r="S977" t="str">
            <v>0</v>
          </cell>
          <cell r="T977" t="str">
            <v>0</v>
          </cell>
          <cell r="U977" t="str">
            <v>0</v>
          </cell>
          <cell r="V977">
            <v>0</v>
          </cell>
          <cell r="W977">
            <v>0</v>
          </cell>
        </row>
        <row r="978">
          <cell r="B978" t="str">
            <v>Cote DIvoireTrade</v>
          </cell>
          <cell r="C978" t="str">
            <v>Trade</v>
          </cell>
          <cell r="D978" t="str">
            <v>Cote DIvoire</v>
          </cell>
          <cell r="E978" t="str">
            <v>Account Services</v>
          </cell>
          <cell r="F978" t="str">
            <v>Customer - Wholesale</v>
          </cell>
          <cell r="G978" t="str">
            <v>Trade Contingents</v>
          </cell>
          <cell r="H978" t="str">
            <v>0</v>
          </cell>
          <cell r="I978" t="str">
            <v>0</v>
          </cell>
          <cell r="J978" t="str">
            <v>0</v>
          </cell>
          <cell r="K978" t="str">
            <v>0</v>
          </cell>
          <cell r="L978" t="str">
            <v>0</v>
          </cell>
          <cell r="M978" t="str">
            <v>0</v>
          </cell>
          <cell r="N978" t="str">
            <v>0</v>
          </cell>
          <cell r="O978" t="str">
            <v>0</v>
          </cell>
          <cell r="P978" t="str">
            <v>0</v>
          </cell>
          <cell r="Q978" t="str">
            <v>0</v>
          </cell>
          <cell r="R978" t="str">
            <v>0</v>
          </cell>
          <cell r="S978" t="str">
            <v>0</v>
          </cell>
          <cell r="T978" t="str">
            <v>0</v>
          </cell>
          <cell r="U978" t="str">
            <v>0</v>
          </cell>
          <cell r="V978">
            <v>0</v>
          </cell>
          <cell r="W978">
            <v>0</v>
          </cell>
        </row>
        <row r="979">
          <cell r="B979" t="str">
            <v>Cote DIvoireTrade</v>
          </cell>
          <cell r="C979" t="str">
            <v>Trade</v>
          </cell>
          <cell r="D979" t="str">
            <v>Cote DIvoire</v>
          </cell>
          <cell r="E979" t="str">
            <v>Account Services</v>
          </cell>
          <cell r="F979" t="str">
            <v>Customer - Wholesale</v>
          </cell>
          <cell r="G979" t="str">
            <v>Trade Transactional</v>
          </cell>
          <cell r="H979" t="str">
            <v>0</v>
          </cell>
          <cell r="I979" t="str">
            <v>0</v>
          </cell>
          <cell r="J979" t="str">
            <v>0</v>
          </cell>
          <cell r="K979" t="str">
            <v>0</v>
          </cell>
          <cell r="L979" t="str">
            <v>0</v>
          </cell>
          <cell r="M979" t="str">
            <v>0</v>
          </cell>
          <cell r="N979" t="str">
            <v>0</v>
          </cell>
          <cell r="O979" t="str">
            <v>0</v>
          </cell>
          <cell r="P979" t="str">
            <v>0</v>
          </cell>
          <cell r="Q979" t="str">
            <v>0</v>
          </cell>
          <cell r="R979" t="str">
            <v>0</v>
          </cell>
          <cell r="S979" t="str">
            <v>0</v>
          </cell>
          <cell r="T979" t="str">
            <v>0</v>
          </cell>
          <cell r="U979" t="str">
            <v>0</v>
          </cell>
          <cell r="V979">
            <v>0</v>
          </cell>
          <cell r="W979">
            <v>0</v>
          </cell>
        </row>
        <row r="980">
          <cell r="B980" t="str">
            <v>Cote DIvoireTrade</v>
          </cell>
          <cell r="C980" t="str">
            <v>Trade</v>
          </cell>
          <cell r="D980" t="str">
            <v>Cote DIvoire</v>
          </cell>
          <cell r="E980" t="str">
            <v>Account Services</v>
          </cell>
          <cell r="F980" t="str">
            <v>Customer - Wholesale</v>
          </cell>
          <cell r="G980" t="str">
            <v>Trade Other</v>
          </cell>
          <cell r="H980" t="str">
            <v>0</v>
          </cell>
          <cell r="I980" t="str">
            <v>0</v>
          </cell>
          <cell r="J980" t="str">
            <v>0</v>
          </cell>
          <cell r="K980" t="str">
            <v>0</v>
          </cell>
          <cell r="L980" t="str">
            <v>0</v>
          </cell>
          <cell r="M980" t="str">
            <v>0</v>
          </cell>
          <cell r="N980" t="str">
            <v>0</v>
          </cell>
          <cell r="O980" t="str">
            <v>0</v>
          </cell>
          <cell r="P980" t="str">
            <v>0</v>
          </cell>
          <cell r="Q980" t="str">
            <v>0</v>
          </cell>
          <cell r="R980" t="str">
            <v>0</v>
          </cell>
          <cell r="S980" t="str">
            <v>0</v>
          </cell>
          <cell r="T980" t="str">
            <v>0</v>
          </cell>
          <cell r="U980" t="str">
            <v>0</v>
          </cell>
          <cell r="V980">
            <v>0</v>
          </cell>
          <cell r="W980">
            <v>0</v>
          </cell>
        </row>
        <row r="981">
          <cell r="B981" t="str">
            <v>Cote DIvoireFX/MM</v>
          </cell>
          <cell r="C981" t="str">
            <v>FX/MM</v>
          </cell>
          <cell r="D981" t="str">
            <v>Cote DIvoire</v>
          </cell>
          <cell r="E981" t="str">
            <v>Account Services</v>
          </cell>
          <cell r="F981" t="str">
            <v>Customer - Wholesale</v>
          </cell>
          <cell r="G981" t="str">
            <v>FX Sales</v>
          </cell>
          <cell r="H981" t="str">
            <v>0</v>
          </cell>
          <cell r="I981" t="str">
            <v>0</v>
          </cell>
          <cell r="J981" t="str">
            <v>0</v>
          </cell>
          <cell r="K981" t="str">
            <v>0</v>
          </cell>
          <cell r="L981" t="str">
            <v>0</v>
          </cell>
          <cell r="M981" t="str">
            <v>0</v>
          </cell>
          <cell r="N981" t="str">
            <v>0</v>
          </cell>
          <cell r="O981" t="str">
            <v>0</v>
          </cell>
          <cell r="P981" t="str">
            <v>0</v>
          </cell>
          <cell r="Q981" t="str">
            <v>0</v>
          </cell>
          <cell r="R981" t="str">
            <v>0</v>
          </cell>
          <cell r="S981" t="str">
            <v>0</v>
          </cell>
          <cell r="T981" t="str">
            <v>0</v>
          </cell>
          <cell r="U981" t="str">
            <v>0</v>
          </cell>
          <cell r="V981">
            <v>0</v>
          </cell>
          <cell r="W981">
            <v>0</v>
          </cell>
        </row>
        <row r="982">
          <cell r="B982" t="str">
            <v>Cote DIvoireFX/MM</v>
          </cell>
          <cell r="C982" t="str">
            <v>FX/MM</v>
          </cell>
          <cell r="D982" t="str">
            <v>Cote DIvoire</v>
          </cell>
          <cell r="E982" t="str">
            <v>Account Services</v>
          </cell>
          <cell r="F982" t="str">
            <v>Customer - Wholesale</v>
          </cell>
          <cell r="G982" t="str">
            <v>FX Trading</v>
          </cell>
          <cell r="H982" t="str">
            <v>0</v>
          </cell>
          <cell r="I982" t="str">
            <v>0</v>
          </cell>
          <cell r="J982" t="str">
            <v>0</v>
          </cell>
          <cell r="K982" t="str">
            <v>0</v>
          </cell>
          <cell r="L982" t="str">
            <v>0</v>
          </cell>
          <cell r="M982" t="str">
            <v>0</v>
          </cell>
          <cell r="N982" t="str">
            <v>0</v>
          </cell>
          <cell r="O982" t="str">
            <v>0</v>
          </cell>
          <cell r="P982" t="str">
            <v>0</v>
          </cell>
          <cell r="Q982" t="str">
            <v>0</v>
          </cell>
          <cell r="R982" t="str">
            <v>0</v>
          </cell>
          <cell r="S982" t="str">
            <v>0</v>
          </cell>
          <cell r="T982" t="str">
            <v>0</v>
          </cell>
          <cell r="U982" t="str">
            <v>0</v>
          </cell>
          <cell r="V982">
            <v>0</v>
          </cell>
          <cell r="W982">
            <v>0</v>
          </cell>
        </row>
        <row r="983">
          <cell r="B983" t="str">
            <v>Cote DIvoireFI</v>
          </cell>
          <cell r="C983" t="str">
            <v>FI</v>
          </cell>
          <cell r="D983" t="str">
            <v>Cote DIvoire</v>
          </cell>
          <cell r="E983" t="str">
            <v>Account Services</v>
          </cell>
          <cell r="F983" t="str">
            <v>Customer - Wholesale</v>
          </cell>
          <cell r="G983" t="str">
            <v>Fixed Income</v>
          </cell>
          <cell r="H983" t="str">
            <v>0</v>
          </cell>
          <cell r="I983" t="str">
            <v>0</v>
          </cell>
          <cell r="J983" t="str">
            <v>0</v>
          </cell>
          <cell r="K983" t="str">
            <v>0</v>
          </cell>
          <cell r="L983" t="str">
            <v>0</v>
          </cell>
          <cell r="M983" t="str">
            <v>0</v>
          </cell>
          <cell r="N983" t="str">
            <v>0</v>
          </cell>
          <cell r="O983" t="str">
            <v>0</v>
          </cell>
          <cell r="P983" t="str">
            <v>0</v>
          </cell>
          <cell r="Q983" t="str">
            <v>0</v>
          </cell>
          <cell r="R983" t="str">
            <v>0</v>
          </cell>
          <cell r="S983" t="str">
            <v>0</v>
          </cell>
          <cell r="T983" t="str">
            <v>0</v>
          </cell>
          <cell r="U983" t="str">
            <v>0</v>
          </cell>
          <cell r="V983">
            <v>0</v>
          </cell>
          <cell r="W983">
            <v>0</v>
          </cell>
        </row>
        <row r="984">
          <cell r="B984" t="str">
            <v>Cote DIvoireFX/MM</v>
          </cell>
          <cell r="C984" t="str">
            <v>FX/MM</v>
          </cell>
          <cell r="D984" t="str">
            <v>Cote DIvoire</v>
          </cell>
          <cell r="E984" t="str">
            <v>Account Services</v>
          </cell>
          <cell r="F984" t="str">
            <v>Customer - Wholesale</v>
          </cell>
          <cell r="G984" t="str">
            <v>ALM</v>
          </cell>
          <cell r="H984" t="str">
            <v>0</v>
          </cell>
          <cell r="I984" t="str">
            <v>0</v>
          </cell>
          <cell r="J984" t="str">
            <v>0</v>
          </cell>
          <cell r="K984" t="str">
            <v>0</v>
          </cell>
          <cell r="L984" t="str">
            <v>0</v>
          </cell>
          <cell r="M984" t="str">
            <v>0</v>
          </cell>
          <cell r="N984" t="str">
            <v>0</v>
          </cell>
          <cell r="O984" t="str">
            <v>0</v>
          </cell>
          <cell r="P984" t="str">
            <v>0</v>
          </cell>
          <cell r="Q984" t="str">
            <v>0</v>
          </cell>
          <cell r="R984" t="str">
            <v>0</v>
          </cell>
          <cell r="S984" t="str">
            <v>0</v>
          </cell>
          <cell r="T984" t="str">
            <v>0</v>
          </cell>
          <cell r="U984" t="str">
            <v>0</v>
          </cell>
          <cell r="V984">
            <v>0</v>
          </cell>
          <cell r="W984">
            <v>0</v>
          </cell>
        </row>
        <row r="985">
          <cell r="B985" t="str">
            <v>Cote DIvoireSEF</v>
          </cell>
          <cell r="C985" t="str">
            <v>SEF</v>
          </cell>
          <cell r="D985" t="str">
            <v>Cote DIvoire</v>
          </cell>
          <cell r="E985" t="str">
            <v>Account Services</v>
          </cell>
          <cell r="F985" t="str">
            <v>Customer - Wholesale</v>
          </cell>
          <cell r="G985" t="str">
            <v>Structured Trade</v>
          </cell>
          <cell r="H985" t="str">
            <v>0</v>
          </cell>
          <cell r="I985" t="str">
            <v>0</v>
          </cell>
          <cell r="J985" t="str">
            <v>0</v>
          </cell>
          <cell r="K985" t="str">
            <v>0</v>
          </cell>
          <cell r="L985" t="str">
            <v>0</v>
          </cell>
          <cell r="M985" t="str">
            <v>0</v>
          </cell>
          <cell r="N985" t="str">
            <v>0</v>
          </cell>
          <cell r="O985" t="str">
            <v>0</v>
          </cell>
          <cell r="P985" t="str">
            <v>0</v>
          </cell>
          <cell r="Q985" t="str">
            <v>0</v>
          </cell>
          <cell r="R985" t="str">
            <v>0</v>
          </cell>
          <cell r="S985" t="str">
            <v>0</v>
          </cell>
          <cell r="T985" t="str">
            <v>0</v>
          </cell>
          <cell r="U985" t="str">
            <v>0</v>
          </cell>
          <cell r="V985">
            <v>0</v>
          </cell>
          <cell r="W985">
            <v>0</v>
          </cell>
        </row>
        <row r="986">
          <cell r="B986" t="str">
            <v>Cote DIvoireSME</v>
          </cell>
          <cell r="C986" t="str">
            <v>SME</v>
          </cell>
          <cell r="D986" t="str">
            <v>Cote DIvoire</v>
          </cell>
          <cell r="E986" t="str">
            <v>Account Services</v>
          </cell>
          <cell r="F986" t="str">
            <v>SME</v>
          </cell>
          <cell r="G986" t="str">
            <v>Product</v>
          </cell>
          <cell r="H986" t="str">
            <v>0</v>
          </cell>
          <cell r="I986">
            <v>2.9183242955118298</v>
          </cell>
          <cell r="J986">
            <v>3.781954385527607</v>
          </cell>
          <cell r="K986">
            <v>4.6734412984570808</v>
          </cell>
          <cell r="L986">
            <v>5.5352235564022694</v>
          </cell>
          <cell r="M986">
            <v>6.3743174486625067</v>
          </cell>
          <cell r="N986">
            <v>7.1603109638974631</v>
          </cell>
          <cell r="O986">
            <v>7.9502421993806163</v>
          </cell>
          <cell r="P986">
            <v>8.7627148965919641</v>
          </cell>
          <cell r="Q986">
            <v>9.5770067112672468</v>
          </cell>
          <cell r="R986">
            <v>10.374777749574168</v>
          </cell>
          <cell r="S986">
            <v>10.313098914702245</v>
          </cell>
          <cell r="T986">
            <v>10.267314548893685</v>
          </cell>
          <cell r="U986" t="str">
            <v>0</v>
          </cell>
          <cell r="V986">
            <v>10.401550387596895</v>
          </cell>
          <cell r="W986">
            <v>10.401550387596895</v>
          </cell>
        </row>
        <row r="987">
          <cell r="B987" t="str">
            <v>Cote DIvoireTotal</v>
          </cell>
          <cell r="C987" t="str">
            <v>Total</v>
          </cell>
          <cell r="D987" t="str">
            <v>Cote DIvoire</v>
          </cell>
          <cell r="E987" t="str">
            <v>Account Services</v>
          </cell>
          <cell r="F987" t="str">
            <v>Customer</v>
          </cell>
          <cell r="G987" t="str">
            <v>Product</v>
          </cell>
          <cell r="H987" t="str">
            <v>0</v>
          </cell>
          <cell r="I987">
            <v>7.1706605312880791</v>
          </cell>
          <cell r="J987">
            <v>9.2927836620386532</v>
          </cell>
          <cell r="K987">
            <v>11.483354755452332</v>
          </cell>
          <cell r="L987">
            <v>13.600936996265743</v>
          </cell>
          <cell r="M987">
            <v>15.662769861195869</v>
          </cell>
          <cell r="N987">
            <v>17.593733914002033</v>
          </cell>
          <cell r="O987">
            <v>19.534768013762559</v>
          </cell>
          <cell r="P987">
            <v>21.531165966531983</v>
          </cell>
          <cell r="Q987">
            <v>23.532033364265853</v>
          </cell>
          <cell r="R987">
            <v>25.492306588686468</v>
          </cell>
          <cell r="S987">
            <v>25.340752906618192</v>
          </cell>
          <cell r="T987">
            <v>25.228254198854714</v>
          </cell>
          <cell r="U987" t="str">
            <v>0</v>
          </cell>
          <cell r="V987">
            <v>25.558095238095227</v>
          </cell>
          <cell r="W987">
            <v>25.558095238095227</v>
          </cell>
        </row>
        <row r="988">
          <cell r="B988" t="str">
            <v>Cote DIvoireCCPL</v>
          </cell>
          <cell r="C988" t="str">
            <v>CCPL</v>
          </cell>
          <cell r="D988" t="str">
            <v>Cote DIvoire</v>
          </cell>
          <cell r="E988" t="str">
            <v>Customer Support</v>
          </cell>
          <cell r="F988" t="str">
            <v>Mass Mkt &amp; Priority Banking</v>
          </cell>
          <cell r="G988" t="str">
            <v>Unsecured Lending</v>
          </cell>
          <cell r="H988">
            <v>6.1762754482441373</v>
          </cell>
          <cell r="I988">
            <v>4.0048811491445773E-4</v>
          </cell>
          <cell r="J988">
            <v>5.9799241984808597E-4</v>
          </cell>
          <cell r="K988">
            <v>5.9985963284591391E-4</v>
          </cell>
          <cell r="L988">
            <v>7.9723534726276225E-4</v>
          </cell>
          <cell r="M988">
            <v>1.1888127960639201E-3</v>
          </cell>
          <cell r="N988">
            <v>9.7896210437693949E-4</v>
          </cell>
          <cell r="O988">
            <v>1.358340775100294E-3</v>
          </cell>
          <cell r="P988">
            <v>1.5449810614290263E-3</v>
          </cell>
          <cell r="Q988">
            <v>1.539175775220309E-3</v>
          </cell>
          <cell r="R988">
            <v>1.7233591179771442E-3</v>
          </cell>
          <cell r="S988">
            <v>1.7131136182634661E-3</v>
          </cell>
          <cell r="T988">
            <v>1.7055083561381911E-3</v>
          </cell>
          <cell r="U988" t="str">
            <v>0</v>
          </cell>
          <cell r="V988">
            <v>1.0918074016694303E-3</v>
          </cell>
          <cell r="W988">
            <v>1.0918074016694303E-3</v>
          </cell>
        </row>
        <row r="989">
          <cell r="B989" t="str">
            <v>Cote DIvoireM &amp; AL</v>
          </cell>
          <cell r="C989" t="str">
            <v>M &amp; AL</v>
          </cell>
          <cell r="D989" t="str">
            <v>Cote DIvoire</v>
          </cell>
          <cell r="E989" t="str">
            <v>Customer Support</v>
          </cell>
          <cell r="F989" t="str">
            <v>Mass Mkt &amp; Priority Banking</v>
          </cell>
          <cell r="G989" t="str">
            <v>Secured Lending</v>
          </cell>
          <cell r="H989">
            <v>0.79571646879218949</v>
          </cell>
          <cell r="I989">
            <v>6.2984651760797455E-2</v>
          </cell>
          <cell r="J989">
            <v>9.9889834201943847E-2</v>
          </cell>
          <cell r="K989">
            <v>0.10805719786926618</v>
          </cell>
          <cell r="L989">
            <v>0.1559417339517416</v>
          </cell>
          <cell r="M989">
            <v>0.19959046431699198</v>
          </cell>
          <cell r="N989">
            <v>0.18843412103020957</v>
          </cell>
          <cell r="O989">
            <v>0.2463190284648227</v>
          </cell>
          <cell r="P989">
            <v>0.27494478807835837</v>
          </cell>
          <cell r="Q989">
            <v>0.29006894103383357</v>
          </cell>
          <cell r="R989">
            <v>0.30442473026685835</v>
          </cell>
          <cell r="S989">
            <v>0.30735987812508087</v>
          </cell>
          <cell r="T989">
            <v>0.30862957623643583</v>
          </cell>
          <cell r="U989" t="str">
            <v>0</v>
          </cell>
          <cell r="V989">
            <v>0.19434171749715845</v>
          </cell>
          <cell r="W989">
            <v>0.19434171749715845</v>
          </cell>
        </row>
        <row r="990">
          <cell r="B990" t="str">
            <v>Cote DIvoireWM</v>
          </cell>
          <cell r="C990" t="str">
            <v>WM</v>
          </cell>
          <cell r="D990" t="str">
            <v>Cote DIvoire</v>
          </cell>
          <cell r="E990" t="str">
            <v>Customer Support</v>
          </cell>
          <cell r="F990" t="str">
            <v>Mass Mkt &amp; Priority Banking</v>
          </cell>
          <cell r="G990" t="str">
            <v>Account Management Services</v>
          </cell>
          <cell r="H990">
            <v>89.082353244306546</v>
          </cell>
          <cell r="I990">
            <v>0.21131562069270107</v>
          </cell>
          <cell r="J990">
            <v>0.3357064731309618</v>
          </cell>
          <cell r="K990">
            <v>0.36322811794341142</v>
          </cell>
          <cell r="L990">
            <v>0.52452401641147095</v>
          </cell>
          <cell r="M990">
            <v>0.66944672714185827</v>
          </cell>
          <cell r="N990">
            <v>0.63386990487809169</v>
          </cell>
          <cell r="O990">
            <v>0.82785494254796199</v>
          </cell>
          <cell r="P990">
            <v>0.92369069804619175</v>
          </cell>
          <cell r="Q990">
            <v>0.97550313424858293</v>
          </cell>
          <cell r="R990">
            <v>1.0223390344872902</v>
          </cell>
          <cell r="S990">
            <v>1.03298034130288</v>
          </cell>
          <cell r="T990">
            <v>1.0371847585902478</v>
          </cell>
          <cell r="U990" t="str">
            <v>0</v>
          </cell>
          <cell r="V990">
            <v>0.65290082619831968</v>
          </cell>
          <cell r="W990">
            <v>0.65290082619831968</v>
          </cell>
        </row>
        <row r="991">
          <cell r="B991" t="str">
            <v>Cote DIvoireWM</v>
          </cell>
          <cell r="C991" t="str">
            <v>WM</v>
          </cell>
          <cell r="D991" t="str">
            <v>Cote DIvoire</v>
          </cell>
          <cell r="E991" t="str">
            <v>Customer Support</v>
          </cell>
          <cell r="F991" t="str">
            <v>Mass Mkt &amp; Priority Banking</v>
          </cell>
          <cell r="G991" t="str">
            <v>Trade Products</v>
          </cell>
          <cell r="H991" t="str">
            <v>0</v>
          </cell>
          <cell r="I991" t="str">
            <v>0</v>
          </cell>
          <cell r="J991" t="str">
            <v>0</v>
          </cell>
          <cell r="K991" t="str">
            <v>0</v>
          </cell>
          <cell r="L991" t="str">
            <v>0</v>
          </cell>
          <cell r="M991" t="str">
            <v>0</v>
          </cell>
          <cell r="N991" t="str">
            <v>0</v>
          </cell>
          <cell r="O991" t="str">
            <v>0</v>
          </cell>
          <cell r="P991" t="str">
            <v>0</v>
          </cell>
          <cell r="Q991" t="str">
            <v>0</v>
          </cell>
          <cell r="R991" t="str">
            <v>0</v>
          </cell>
          <cell r="S991" t="str">
            <v>0</v>
          </cell>
          <cell r="T991" t="str">
            <v>0</v>
          </cell>
          <cell r="U991" t="str">
            <v>0</v>
          </cell>
          <cell r="V991" t="str">
            <v>0</v>
          </cell>
          <cell r="W991" t="str">
            <v>0</v>
          </cell>
        </row>
        <row r="992">
          <cell r="B992" t="str">
            <v>Cote DIvoireWM</v>
          </cell>
          <cell r="C992" t="str">
            <v>WM</v>
          </cell>
          <cell r="D992" t="str">
            <v>Cote DIvoire</v>
          </cell>
          <cell r="E992" t="str">
            <v>Customer Support</v>
          </cell>
          <cell r="F992" t="str">
            <v>Mass Mkt &amp; Priority Banking</v>
          </cell>
          <cell r="G992" t="str">
            <v>Treasury Products</v>
          </cell>
          <cell r="H992" t="str">
            <v>0</v>
          </cell>
          <cell r="I992" t="str">
            <v>0</v>
          </cell>
          <cell r="J992" t="str">
            <v>0</v>
          </cell>
          <cell r="K992" t="str">
            <v>0</v>
          </cell>
          <cell r="L992" t="str">
            <v>0</v>
          </cell>
          <cell r="M992" t="str">
            <v>0</v>
          </cell>
          <cell r="N992" t="str">
            <v>0</v>
          </cell>
          <cell r="O992" t="str">
            <v>0</v>
          </cell>
          <cell r="P992" t="str">
            <v>0</v>
          </cell>
          <cell r="Q992" t="str">
            <v>0</v>
          </cell>
          <cell r="R992" t="str">
            <v>0</v>
          </cell>
          <cell r="S992" t="str">
            <v>0</v>
          </cell>
          <cell r="T992" t="str">
            <v>0</v>
          </cell>
          <cell r="U992" t="str">
            <v>0</v>
          </cell>
          <cell r="V992">
            <v>0</v>
          </cell>
          <cell r="W992">
            <v>0</v>
          </cell>
        </row>
        <row r="993">
          <cell r="B993" t="str">
            <v>Cote DIvoireWM</v>
          </cell>
          <cell r="C993" t="str">
            <v>WM</v>
          </cell>
          <cell r="D993" t="str">
            <v>Cote DIvoire</v>
          </cell>
          <cell r="E993" t="str">
            <v>Customer Support</v>
          </cell>
          <cell r="F993" t="str">
            <v>Mass Mkt &amp; Priority Banking</v>
          </cell>
          <cell r="G993" t="str">
            <v>Investment Services</v>
          </cell>
          <cell r="H993" t="str">
            <v>0</v>
          </cell>
          <cell r="I993" t="str">
            <v>0</v>
          </cell>
          <cell r="J993" t="str">
            <v>0</v>
          </cell>
          <cell r="K993" t="str">
            <v>0</v>
          </cell>
          <cell r="L993" t="str">
            <v>0</v>
          </cell>
          <cell r="M993" t="str">
            <v>0</v>
          </cell>
          <cell r="N993" t="str">
            <v>0</v>
          </cell>
          <cell r="O993" t="str">
            <v>0</v>
          </cell>
          <cell r="P993" t="str">
            <v>0</v>
          </cell>
          <cell r="Q993" t="str">
            <v>0</v>
          </cell>
          <cell r="R993" t="str">
            <v>0</v>
          </cell>
          <cell r="S993" t="str">
            <v>0</v>
          </cell>
          <cell r="T993" t="str">
            <v>0</v>
          </cell>
          <cell r="U993" t="str">
            <v>0</v>
          </cell>
          <cell r="V993" t="str">
            <v>0</v>
          </cell>
          <cell r="W993" t="str">
            <v>0</v>
          </cell>
        </row>
        <row r="994">
          <cell r="B994" t="str">
            <v>Cote DIvoireOthCB</v>
          </cell>
          <cell r="C994" t="str">
            <v>OthCB</v>
          </cell>
          <cell r="D994" t="str">
            <v>Cote DIvoire</v>
          </cell>
          <cell r="E994" t="str">
            <v>Customer Support</v>
          </cell>
          <cell r="F994" t="str">
            <v>Mass Mkt &amp; Priority Banking</v>
          </cell>
          <cell r="G994" t="str">
            <v>Other Products</v>
          </cell>
          <cell r="H994" t="str">
            <v>0</v>
          </cell>
          <cell r="I994" t="str">
            <v>0</v>
          </cell>
          <cell r="J994" t="str">
            <v>0</v>
          </cell>
          <cell r="K994" t="str">
            <v>0</v>
          </cell>
          <cell r="L994" t="str">
            <v>0</v>
          </cell>
          <cell r="M994" t="str">
            <v>0</v>
          </cell>
          <cell r="N994" t="str">
            <v>0</v>
          </cell>
          <cell r="O994" t="str">
            <v>0</v>
          </cell>
          <cell r="P994" t="str">
            <v>0</v>
          </cell>
          <cell r="Q994" t="str">
            <v>0</v>
          </cell>
          <cell r="R994" t="str">
            <v>0</v>
          </cell>
          <cell r="S994" t="str">
            <v>0</v>
          </cell>
          <cell r="T994" t="str">
            <v>0</v>
          </cell>
          <cell r="U994" t="str">
            <v>0</v>
          </cell>
          <cell r="V994">
            <v>0</v>
          </cell>
          <cell r="W994">
            <v>0</v>
          </cell>
        </row>
        <row r="995">
          <cell r="B995" t="str">
            <v>Cote DIvoireCROps</v>
          </cell>
          <cell r="C995" t="str">
            <v>CROps</v>
          </cell>
          <cell r="D995" t="str">
            <v>Cote DIvoire</v>
          </cell>
          <cell r="E995" t="str">
            <v>Customer Support</v>
          </cell>
          <cell r="F995" t="str">
            <v>Customer - Wholesale</v>
          </cell>
          <cell r="G995" t="str">
            <v>Corporate and Inst Lending</v>
          </cell>
          <cell r="H995">
            <v>63.088948597095026</v>
          </cell>
          <cell r="I995">
            <v>34.285030336172746</v>
          </cell>
          <cell r="J995">
            <v>54.45197289773467</v>
          </cell>
          <cell r="K995">
            <v>58.926692556299329</v>
          </cell>
          <cell r="L995">
            <v>85.089470446194554</v>
          </cell>
          <cell r="M995">
            <v>108.60455301769204</v>
          </cell>
          <cell r="N995">
            <v>102.80679109648793</v>
          </cell>
          <cell r="O995">
            <v>134.26507432780539</v>
          </cell>
          <cell r="P995">
            <v>149.82745722627695</v>
          </cell>
          <cell r="Q995">
            <v>158.26011463984827</v>
          </cell>
          <cell r="R995">
            <v>165.81869340147267</v>
          </cell>
          <cell r="S995">
            <v>167.57254743105591</v>
          </cell>
          <cell r="T995">
            <v>168.24014404416397</v>
          </cell>
          <cell r="U995" t="str">
            <v>0</v>
          </cell>
          <cell r="V995">
            <v>105.90531796193478</v>
          </cell>
          <cell r="W995">
            <v>105.90531796193478</v>
          </cell>
        </row>
        <row r="996">
          <cell r="B996" t="str">
            <v>Cote DIvoireCash</v>
          </cell>
          <cell r="C996" t="str">
            <v>Cash</v>
          </cell>
          <cell r="D996" t="str">
            <v>Cote DIvoire</v>
          </cell>
          <cell r="E996" t="str">
            <v>Customer Support</v>
          </cell>
          <cell r="F996" t="str">
            <v>Customer - Wholesale</v>
          </cell>
          <cell r="G996" t="str">
            <v>Cash Management and Payments</v>
          </cell>
          <cell r="H996">
            <v>475.13746001998379</v>
          </cell>
          <cell r="I996">
            <v>126.53650371494683</v>
          </cell>
          <cell r="J996">
            <v>200.96707523081471</v>
          </cell>
          <cell r="K996">
            <v>217.48201995005297</v>
          </cell>
          <cell r="L996">
            <v>314.04155071894485</v>
          </cell>
          <cell r="M996">
            <v>400.82917505498745</v>
          </cell>
          <cell r="N996">
            <v>379.43124961384194</v>
          </cell>
          <cell r="O996">
            <v>495.5350165912817</v>
          </cell>
          <cell r="P996">
            <v>552.97144007223869</v>
          </cell>
          <cell r="Q996">
            <v>584.0940313511926</v>
          </cell>
          <cell r="R996">
            <v>611.99064162605328</v>
          </cell>
          <cell r="S996">
            <v>618.4636286630714</v>
          </cell>
          <cell r="T996">
            <v>620.92754193619317</v>
          </cell>
          <cell r="U996" t="str">
            <v>0</v>
          </cell>
          <cell r="V996">
            <v>390.86704979765597</v>
          </cell>
          <cell r="W996">
            <v>390.86704979765597</v>
          </cell>
        </row>
        <row r="997">
          <cell r="B997" t="str">
            <v>Cote DIvoireTrade</v>
          </cell>
          <cell r="C997" t="str">
            <v>Trade</v>
          </cell>
          <cell r="D997" t="str">
            <v>Cote DIvoire</v>
          </cell>
          <cell r="E997" t="str">
            <v>Customer Support</v>
          </cell>
          <cell r="F997" t="str">
            <v>Customer - Wholesale</v>
          </cell>
          <cell r="G997" t="str">
            <v>Trade Finance</v>
          </cell>
          <cell r="H997" t="str">
            <v>0</v>
          </cell>
          <cell r="I997" t="str">
            <v>0</v>
          </cell>
          <cell r="J997" t="str">
            <v>0</v>
          </cell>
          <cell r="K997" t="str">
            <v>0</v>
          </cell>
          <cell r="L997" t="str">
            <v>0</v>
          </cell>
          <cell r="M997" t="str">
            <v>0</v>
          </cell>
          <cell r="N997" t="str">
            <v>0</v>
          </cell>
          <cell r="O997" t="str">
            <v>0</v>
          </cell>
          <cell r="P997" t="str">
            <v>0</v>
          </cell>
          <cell r="Q997" t="str">
            <v>0</v>
          </cell>
          <cell r="R997" t="str">
            <v>0</v>
          </cell>
          <cell r="S997" t="str">
            <v>0</v>
          </cell>
          <cell r="T997" t="str">
            <v>0</v>
          </cell>
          <cell r="U997" t="str">
            <v>0</v>
          </cell>
          <cell r="V997">
            <v>0</v>
          </cell>
          <cell r="W997">
            <v>0</v>
          </cell>
        </row>
        <row r="998">
          <cell r="B998" t="str">
            <v>Cote DIvoireTrade</v>
          </cell>
          <cell r="C998" t="str">
            <v>Trade</v>
          </cell>
          <cell r="D998" t="str">
            <v>Cote DIvoire</v>
          </cell>
          <cell r="E998" t="str">
            <v>Customer Support</v>
          </cell>
          <cell r="F998" t="str">
            <v>Customer - Wholesale</v>
          </cell>
          <cell r="G998" t="str">
            <v>Trade Contingents</v>
          </cell>
          <cell r="H998" t="str">
            <v>0</v>
          </cell>
          <cell r="I998" t="str">
            <v>0</v>
          </cell>
          <cell r="J998" t="str">
            <v>0</v>
          </cell>
          <cell r="K998" t="str">
            <v>0</v>
          </cell>
          <cell r="L998" t="str">
            <v>0</v>
          </cell>
          <cell r="M998" t="str">
            <v>0</v>
          </cell>
          <cell r="N998" t="str">
            <v>0</v>
          </cell>
          <cell r="O998" t="str">
            <v>0</v>
          </cell>
          <cell r="P998" t="str">
            <v>0</v>
          </cell>
          <cell r="Q998" t="str">
            <v>0</v>
          </cell>
          <cell r="R998" t="str">
            <v>0</v>
          </cell>
          <cell r="S998" t="str">
            <v>0</v>
          </cell>
          <cell r="T998" t="str">
            <v>0</v>
          </cell>
          <cell r="U998" t="str">
            <v>0</v>
          </cell>
          <cell r="V998">
            <v>0</v>
          </cell>
          <cell r="W998">
            <v>0</v>
          </cell>
        </row>
        <row r="999">
          <cell r="B999" t="str">
            <v>Cote DIvoireTrade</v>
          </cell>
          <cell r="C999" t="str">
            <v>Trade</v>
          </cell>
          <cell r="D999" t="str">
            <v>Cote DIvoire</v>
          </cell>
          <cell r="E999" t="str">
            <v>Customer Support</v>
          </cell>
          <cell r="F999" t="str">
            <v>Customer - Wholesale</v>
          </cell>
          <cell r="G999" t="str">
            <v>Trade Transactional</v>
          </cell>
          <cell r="H999" t="str">
            <v>0</v>
          </cell>
          <cell r="I999" t="str">
            <v>0</v>
          </cell>
          <cell r="J999" t="str">
            <v>0</v>
          </cell>
          <cell r="K999" t="str">
            <v>0</v>
          </cell>
          <cell r="L999" t="str">
            <v>0</v>
          </cell>
          <cell r="M999" t="str">
            <v>0</v>
          </cell>
          <cell r="N999" t="str">
            <v>0</v>
          </cell>
          <cell r="O999" t="str">
            <v>0</v>
          </cell>
          <cell r="P999" t="str">
            <v>0</v>
          </cell>
          <cell r="Q999" t="str">
            <v>0</v>
          </cell>
          <cell r="R999" t="str">
            <v>0</v>
          </cell>
          <cell r="S999" t="str">
            <v>0</v>
          </cell>
          <cell r="T999" t="str">
            <v>0</v>
          </cell>
          <cell r="U999" t="str">
            <v>0</v>
          </cell>
          <cell r="V999">
            <v>0</v>
          </cell>
          <cell r="W999">
            <v>0</v>
          </cell>
        </row>
        <row r="1000">
          <cell r="B1000" t="str">
            <v>Cote DIvoireTrade</v>
          </cell>
          <cell r="C1000" t="str">
            <v>Trade</v>
          </cell>
          <cell r="D1000" t="str">
            <v>Cote DIvoire</v>
          </cell>
          <cell r="E1000" t="str">
            <v>Customer Support</v>
          </cell>
          <cell r="F1000" t="str">
            <v>Customer - Wholesale</v>
          </cell>
          <cell r="G1000" t="str">
            <v>Trade Other</v>
          </cell>
          <cell r="H1000">
            <v>87.509865936931504</v>
          </cell>
          <cell r="I1000" t="str">
            <v>0</v>
          </cell>
          <cell r="J1000" t="str">
            <v>0</v>
          </cell>
          <cell r="K1000" t="str">
            <v>0</v>
          </cell>
          <cell r="L1000" t="str">
            <v>0</v>
          </cell>
          <cell r="M1000" t="str">
            <v>0</v>
          </cell>
          <cell r="N1000" t="str">
            <v>0</v>
          </cell>
          <cell r="O1000" t="str">
            <v>0</v>
          </cell>
          <cell r="P1000" t="str">
            <v>0</v>
          </cell>
          <cell r="Q1000" t="str">
            <v>0</v>
          </cell>
          <cell r="R1000" t="str">
            <v>0</v>
          </cell>
          <cell r="S1000" t="str">
            <v>0</v>
          </cell>
          <cell r="T1000" t="str">
            <v>0</v>
          </cell>
          <cell r="U1000" t="str">
            <v>0</v>
          </cell>
          <cell r="V1000">
            <v>0</v>
          </cell>
          <cell r="W1000">
            <v>0</v>
          </cell>
        </row>
        <row r="1001">
          <cell r="B1001" t="str">
            <v>Cote DIvoireFX/MM</v>
          </cell>
          <cell r="C1001" t="str">
            <v>FX/MM</v>
          </cell>
          <cell r="D1001" t="str">
            <v>Cote DIvoire</v>
          </cell>
          <cell r="E1001" t="str">
            <v>Customer Support</v>
          </cell>
          <cell r="F1001" t="str">
            <v>Customer - Wholesale</v>
          </cell>
          <cell r="G1001" t="str">
            <v>FX Sales</v>
          </cell>
          <cell r="H1001" t="str">
            <v>0</v>
          </cell>
          <cell r="I1001" t="str">
            <v>0</v>
          </cell>
          <cell r="J1001" t="str">
            <v>0</v>
          </cell>
          <cell r="K1001" t="str">
            <v>0</v>
          </cell>
          <cell r="L1001" t="str">
            <v>0</v>
          </cell>
          <cell r="M1001" t="str">
            <v>0</v>
          </cell>
          <cell r="N1001" t="str">
            <v>0</v>
          </cell>
          <cell r="O1001" t="str">
            <v>0</v>
          </cell>
          <cell r="P1001" t="str">
            <v>0</v>
          </cell>
          <cell r="Q1001" t="str">
            <v>0</v>
          </cell>
          <cell r="R1001" t="str">
            <v>0</v>
          </cell>
          <cell r="S1001" t="str">
            <v>0</v>
          </cell>
          <cell r="T1001" t="str">
            <v>0</v>
          </cell>
          <cell r="U1001" t="str">
            <v>0</v>
          </cell>
          <cell r="V1001">
            <v>0</v>
          </cell>
          <cell r="W1001">
            <v>0</v>
          </cell>
        </row>
        <row r="1002">
          <cell r="B1002" t="str">
            <v>Cote DIvoireFX/MM</v>
          </cell>
          <cell r="C1002" t="str">
            <v>FX/MM</v>
          </cell>
          <cell r="D1002" t="str">
            <v>Cote DIvoire</v>
          </cell>
          <cell r="E1002" t="str">
            <v>Customer Support</v>
          </cell>
          <cell r="F1002" t="str">
            <v>Customer - Wholesale</v>
          </cell>
          <cell r="G1002" t="str">
            <v>FX Trading</v>
          </cell>
          <cell r="H1002" t="str">
            <v>0</v>
          </cell>
          <cell r="I1002" t="str">
            <v>0</v>
          </cell>
          <cell r="J1002" t="str">
            <v>0</v>
          </cell>
          <cell r="K1002" t="str">
            <v>0</v>
          </cell>
          <cell r="L1002" t="str">
            <v>0</v>
          </cell>
          <cell r="M1002" t="str">
            <v>0</v>
          </cell>
          <cell r="N1002" t="str">
            <v>0</v>
          </cell>
          <cell r="O1002" t="str">
            <v>0</v>
          </cell>
          <cell r="P1002" t="str">
            <v>0</v>
          </cell>
          <cell r="Q1002" t="str">
            <v>0</v>
          </cell>
          <cell r="R1002" t="str">
            <v>0</v>
          </cell>
          <cell r="S1002" t="str">
            <v>0</v>
          </cell>
          <cell r="T1002" t="str">
            <v>0</v>
          </cell>
          <cell r="U1002" t="str">
            <v>0</v>
          </cell>
          <cell r="V1002">
            <v>0</v>
          </cell>
          <cell r="W1002">
            <v>0</v>
          </cell>
        </row>
        <row r="1003">
          <cell r="B1003" t="str">
            <v>Cote DIvoireFI</v>
          </cell>
          <cell r="C1003" t="str">
            <v>FI</v>
          </cell>
          <cell r="D1003" t="str">
            <v>Cote DIvoire</v>
          </cell>
          <cell r="E1003" t="str">
            <v>Customer Support</v>
          </cell>
          <cell r="F1003" t="str">
            <v>Customer - Wholesale</v>
          </cell>
          <cell r="G1003" t="str">
            <v>Fixed Income</v>
          </cell>
          <cell r="H1003" t="str">
            <v>0</v>
          </cell>
          <cell r="I1003" t="str">
            <v>0</v>
          </cell>
          <cell r="J1003" t="str">
            <v>0</v>
          </cell>
          <cell r="K1003" t="str">
            <v>0</v>
          </cell>
          <cell r="L1003" t="str">
            <v>0</v>
          </cell>
          <cell r="M1003" t="str">
            <v>0</v>
          </cell>
          <cell r="N1003" t="str">
            <v>0</v>
          </cell>
          <cell r="O1003" t="str">
            <v>0</v>
          </cell>
          <cell r="P1003" t="str">
            <v>0</v>
          </cell>
          <cell r="Q1003" t="str">
            <v>0</v>
          </cell>
          <cell r="R1003" t="str">
            <v>0</v>
          </cell>
          <cell r="S1003" t="str">
            <v>0</v>
          </cell>
          <cell r="T1003" t="str">
            <v>0</v>
          </cell>
          <cell r="U1003" t="str">
            <v>0</v>
          </cell>
          <cell r="V1003">
            <v>0</v>
          </cell>
          <cell r="W1003">
            <v>0</v>
          </cell>
        </row>
        <row r="1004">
          <cell r="B1004" t="str">
            <v>Cote DIvoireFX/MM</v>
          </cell>
          <cell r="C1004" t="str">
            <v>FX/MM</v>
          </cell>
          <cell r="D1004" t="str">
            <v>Cote DIvoire</v>
          </cell>
          <cell r="E1004" t="str">
            <v>Customer Support</v>
          </cell>
          <cell r="F1004" t="str">
            <v>Customer - Wholesale</v>
          </cell>
          <cell r="G1004" t="str">
            <v>ALM</v>
          </cell>
          <cell r="H1004" t="str">
            <v>0</v>
          </cell>
          <cell r="I1004" t="str">
            <v>0</v>
          </cell>
          <cell r="J1004" t="str">
            <v>0</v>
          </cell>
          <cell r="K1004" t="str">
            <v>0</v>
          </cell>
          <cell r="L1004" t="str">
            <v>0</v>
          </cell>
          <cell r="M1004" t="str">
            <v>0</v>
          </cell>
          <cell r="N1004" t="str">
            <v>0</v>
          </cell>
          <cell r="O1004" t="str">
            <v>0</v>
          </cell>
          <cell r="P1004" t="str">
            <v>0</v>
          </cell>
          <cell r="Q1004" t="str">
            <v>0</v>
          </cell>
          <cell r="R1004" t="str">
            <v>0</v>
          </cell>
          <cell r="S1004" t="str">
            <v>0</v>
          </cell>
          <cell r="T1004" t="str">
            <v>0</v>
          </cell>
          <cell r="U1004" t="str">
            <v>0</v>
          </cell>
          <cell r="V1004">
            <v>0</v>
          </cell>
          <cell r="W1004">
            <v>0</v>
          </cell>
        </row>
        <row r="1005">
          <cell r="B1005" t="str">
            <v>Cote DIvoireSEF</v>
          </cell>
          <cell r="C1005" t="str">
            <v>SEF</v>
          </cell>
          <cell r="D1005" t="str">
            <v>Cote DIvoire</v>
          </cell>
          <cell r="E1005" t="str">
            <v>Customer Support</v>
          </cell>
          <cell r="F1005" t="str">
            <v>Customer - Wholesale</v>
          </cell>
          <cell r="G1005" t="str">
            <v>Structured Trade</v>
          </cell>
          <cell r="H1005" t="str">
            <v>0</v>
          </cell>
          <cell r="I1005" t="str">
            <v>0</v>
          </cell>
          <cell r="J1005" t="str">
            <v>0</v>
          </cell>
          <cell r="K1005" t="str">
            <v>0</v>
          </cell>
          <cell r="L1005" t="str">
            <v>0</v>
          </cell>
          <cell r="M1005" t="str">
            <v>0</v>
          </cell>
          <cell r="N1005" t="str">
            <v>0</v>
          </cell>
          <cell r="O1005" t="str">
            <v>0</v>
          </cell>
          <cell r="P1005" t="str">
            <v>0</v>
          </cell>
          <cell r="Q1005" t="str">
            <v>0</v>
          </cell>
          <cell r="R1005" t="str">
            <v>0</v>
          </cell>
          <cell r="S1005" t="str">
            <v>0</v>
          </cell>
          <cell r="T1005" t="str">
            <v>0</v>
          </cell>
          <cell r="U1005" t="str">
            <v>0</v>
          </cell>
          <cell r="V1005">
            <v>0</v>
          </cell>
          <cell r="W1005">
            <v>0</v>
          </cell>
        </row>
        <row r="1006">
          <cell r="B1006" t="str">
            <v>Cote DIvoireSME</v>
          </cell>
          <cell r="C1006" t="str">
            <v>SME</v>
          </cell>
          <cell r="D1006" t="str">
            <v>Cote DIvoire</v>
          </cell>
          <cell r="E1006" t="str">
            <v>Customer Support</v>
          </cell>
          <cell r="F1006" t="str">
            <v>SME</v>
          </cell>
          <cell r="G1006" t="str">
            <v>Product</v>
          </cell>
          <cell r="H1006">
            <v>25.387144480512713</v>
          </cell>
          <cell r="I1006">
            <v>4.9860770306849989E-2</v>
          </cell>
          <cell r="J1006">
            <v>7.9134330226563396E-2</v>
          </cell>
          <cell r="K1006">
            <v>8.5579974286017074E-2</v>
          </cell>
          <cell r="L1006">
            <v>0.12377078766254383</v>
          </cell>
          <cell r="M1006">
            <v>0.15771583094448008</v>
          </cell>
          <cell r="N1006">
            <v>0.14938961712792098</v>
          </cell>
          <cell r="O1006">
            <v>0.19521297425012796</v>
          </cell>
          <cell r="P1006">
            <v>0.2178423296614927</v>
          </cell>
          <cell r="Q1006">
            <v>0.2301067783954362</v>
          </cell>
          <cell r="R1006">
            <v>0.2410787921703583</v>
          </cell>
          <cell r="S1006">
            <v>0.24364282570858187</v>
          </cell>
          <cell r="T1006">
            <v>0.24445619771314075</v>
          </cell>
          <cell r="U1006" t="str">
            <v>0</v>
          </cell>
          <cell r="V1006">
            <v>0.15394484363538952</v>
          </cell>
          <cell r="W1006">
            <v>0.15394484363538952</v>
          </cell>
        </row>
        <row r="1007">
          <cell r="B1007" t="str">
            <v>Cote DIvoireTotal</v>
          </cell>
          <cell r="C1007" t="str">
            <v>Total</v>
          </cell>
          <cell r="D1007" t="str">
            <v>Cote DIvoire</v>
          </cell>
          <cell r="E1007" t="str">
            <v>Customer Support</v>
          </cell>
          <cell r="F1007" t="str">
            <v>Customer</v>
          </cell>
          <cell r="G1007" t="str">
            <v>Product</v>
          </cell>
          <cell r="H1007">
            <v>747.17776419586596</v>
          </cell>
          <cell r="I1007">
            <v>161.14609558199481</v>
          </cell>
          <cell r="J1007">
            <v>255.93437675852869</v>
          </cell>
          <cell r="K1007">
            <v>276.9661776560838</v>
          </cell>
          <cell r="L1007">
            <v>399.93605493851237</v>
          </cell>
          <cell r="M1007">
            <v>510.4616699078789</v>
          </cell>
          <cell r="N1007">
            <v>483.21071331547046</v>
          </cell>
          <cell r="O1007">
            <v>631.07083620512515</v>
          </cell>
          <cell r="P1007">
            <v>704.21692009536309</v>
          </cell>
          <cell r="Q1007">
            <v>743.85136402049397</v>
          </cell>
          <cell r="R1007">
            <v>779.37890094356851</v>
          </cell>
          <cell r="S1007">
            <v>787.62187225288187</v>
          </cell>
          <cell r="T1007">
            <v>790.75966202125289</v>
          </cell>
          <cell r="U1007" t="str">
            <v>0</v>
          </cell>
          <cell r="V1007">
            <v>497.77464695432326</v>
          </cell>
          <cell r="W1007">
            <v>497.77464695432326</v>
          </cell>
        </row>
        <row r="1008">
          <cell r="B1008" t="str">
            <v>Cote DIvoireCCPL</v>
          </cell>
          <cell r="C1008" t="str">
            <v>CCPL</v>
          </cell>
          <cell r="D1008" t="str">
            <v>Cote DIvoire</v>
          </cell>
          <cell r="E1008" t="str">
            <v>Card Operations</v>
          </cell>
          <cell r="F1008" t="str">
            <v>Mass Mkt &amp; Priority Banking</v>
          </cell>
          <cell r="G1008" t="str">
            <v>Unsecured Lending</v>
          </cell>
          <cell r="H1008">
            <v>3.0313008334940554</v>
          </cell>
          <cell r="I1008" t="str">
            <v>0</v>
          </cell>
          <cell r="J1008" t="str">
            <v>0</v>
          </cell>
          <cell r="K1008" t="str">
            <v>0</v>
          </cell>
          <cell r="L1008" t="str">
            <v>0</v>
          </cell>
          <cell r="M1008" t="str">
            <v>0</v>
          </cell>
          <cell r="N1008" t="str">
            <v>0</v>
          </cell>
          <cell r="O1008" t="str">
            <v>0</v>
          </cell>
          <cell r="P1008" t="str">
            <v>0</v>
          </cell>
          <cell r="Q1008" t="str">
            <v>0</v>
          </cell>
          <cell r="R1008" t="str">
            <v>0</v>
          </cell>
          <cell r="S1008" t="str">
            <v>0</v>
          </cell>
          <cell r="T1008" t="str">
            <v>0</v>
          </cell>
          <cell r="U1008" t="str">
            <v>0</v>
          </cell>
          <cell r="V1008">
            <v>0</v>
          </cell>
          <cell r="W1008">
            <v>0</v>
          </cell>
        </row>
        <row r="1009">
          <cell r="B1009" t="str">
            <v>Cote DIvoireM &amp; AL</v>
          </cell>
          <cell r="C1009" t="str">
            <v>M &amp; AL</v>
          </cell>
          <cell r="D1009" t="str">
            <v>Cote DIvoire</v>
          </cell>
          <cell r="E1009" t="str">
            <v>Card Operations</v>
          </cell>
          <cell r="F1009" t="str">
            <v>Mass Mkt &amp; Priority Banking</v>
          </cell>
          <cell r="G1009" t="str">
            <v>Secured Lending</v>
          </cell>
          <cell r="H1009" t="str">
            <v>0</v>
          </cell>
          <cell r="I1009" t="str">
            <v>0</v>
          </cell>
          <cell r="J1009" t="str">
            <v>0</v>
          </cell>
          <cell r="K1009" t="str">
            <v>0</v>
          </cell>
          <cell r="L1009" t="str">
            <v>0</v>
          </cell>
          <cell r="M1009" t="str">
            <v>0</v>
          </cell>
          <cell r="N1009" t="str">
            <v>0</v>
          </cell>
          <cell r="O1009" t="str">
            <v>0</v>
          </cell>
          <cell r="P1009" t="str">
            <v>0</v>
          </cell>
          <cell r="Q1009" t="str">
            <v>0</v>
          </cell>
          <cell r="R1009" t="str">
            <v>0</v>
          </cell>
          <cell r="S1009" t="str">
            <v>0</v>
          </cell>
          <cell r="T1009" t="str">
            <v>0</v>
          </cell>
          <cell r="U1009" t="str">
            <v>0</v>
          </cell>
          <cell r="V1009">
            <v>0</v>
          </cell>
          <cell r="W1009">
            <v>0</v>
          </cell>
        </row>
        <row r="1010">
          <cell r="B1010" t="str">
            <v>Cote DIvoireWM</v>
          </cell>
          <cell r="C1010" t="str">
            <v>WM</v>
          </cell>
          <cell r="D1010" t="str">
            <v>Cote DIvoire</v>
          </cell>
          <cell r="E1010" t="str">
            <v>Card Operations</v>
          </cell>
          <cell r="F1010" t="str">
            <v>Mass Mkt &amp; Priority Banking</v>
          </cell>
          <cell r="G1010" t="str">
            <v>Account Management Services</v>
          </cell>
          <cell r="H1010" t="str">
            <v>0</v>
          </cell>
          <cell r="I1010">
            <v>3.3200860086980164</v>
          </cell>
          <cell r="J1010">
            <v>6.6100875896851514</v>
          </cell>
          <cell r="K1010">
            <v>9.9457911484831172</v>
          </cell>
          <cell r="L1010">
            <v>13.218319463247834</v>
          </cell>
          <cell r="M1010">
            <v>16.425823866440354</v>
          </cell>
          <cell r="N1010">
            <v>19.477857763877989</v>
          </cell>
          <cell r="O1010">
            <v>22.521752289768969</v>
          </cell>
          <cell r="P1010">
            <v>25.616284161187245</v>
          </cell>
          <cell r="Q1010">
            <v>28.710010424871758</v>
          </cell>
          <cell r="R1010">
            <v>31.748674189869128</v>
          </cell>
          <cell r="S1010">
            <v>31.559925931349593</v>
          </cell>
          <cell r="T1010">
            <v>31.419817588970364</v>
          </cell>
          <cell r="U1010" t="str">
            <v>0</v>
          </cell>
          <cell r="V1010">
            <v>79.474393530997261</v>
          </cell>
          <cell r="W1010">
            <v>79.474393530997261</v>
          </cell>
        </row>
        <row r="1011">
          <cell r="B1011" t="str">
            <v>Cote DIvoireWM</v>
          </cell>
          <cell r="C1011" t="str">
            <v>WM</v>
          </cell>
          <cell r="D1011" t="str">
            <v>Cote DIvoire</v>
          </cell>
          <cell r="E1011" t="str">
            <v>Card Operations</v>
          </cell>
          <cell r="F1011" t="str">
            <v>Mass Mkt &amp; Priority Banking</v>
          </cell>
          <cell r="G1011" t="str">
            <v>Trade Products</v>
          </cell>
          <cell r="H1011" t="str">
            <v>0</v>
          </cell>
          <cell r="I1011" t="str">
            <v>0</v>
          </cell>
          <cell r="J1011" t="str">
            <v>0</v>
          </cell>
          <cell r="K1011" t="str">
            <v>0</v>
          </cell>
          <cell r="L1011" t="str">
            <v>0</v>
          </cell>
          <cell r="M1011" t="str">
            <v>0</v>
          </cell>
          <cell r="N1011" t="str">
            <v>0</v>
          </cell>
          <cell r="O1011" t="str">
            <v>0</v>
          </cell>
          <cell r="P1011" t="str">
            <v>0</v>
          </cell>
          <cell r="Q1011" t="str">
            <v>0</v>
          </cell>
          <cell r="R1011" t="str">
            <v>0</v>
          </cell>
          <cell r="S1011" t="str">
            <v>0</v>
          </cell>
          <cell r="T1011" t="str">
            <v>0</v>
          </cell>
          <cell r="U1011" t="str">
            <v>0</v>
          </cell>
          <cell r="V1011" t="str">
            <v>0</v>
          </cell>
          <cell r="W1011" t="str">
            <v>0</v>
          </cell>
        </row>
        <row r="1012">
          <cell r="B1012" t="str">
            <v>Cote DIvoireWM</v>
          </cell>
          <cell r="C1012" t="str">
            <v>WM</v>
          </cell>
          <cell r="D1012" t="str">
            <v>Cote DIvoire</v>
          </cell>
          <cell r="E1012" t="str">
            <v>Card Operations</v>
          </cell>
          <cell r="F1012" t="str">
            <v>Mass Mkt &amp; Priority Banking</v>
          </cell>
          <cell r="G1012" t="str">
            <v>Treasury Products</v>
          </cell>
          <cell r="H1012" t="str">
            <v>0</v>
          </cell>
          <cell r="I1012" t="str">
            <v>0</v>
          </cell>
          <cell r="J1012" t="str">
            <v>0</v>
          </cell>
          <cell r="K1012" t="str">
            <v>0</v>
          </cell>
          <cell r="L1012" t="str">
            <v>0</v>
          </cell>
          <cell r="M1012" t="str">
            <v>0</v>
          </cell>
          <cell r="N1012" t="str">
            <v>0</v>
          </cell>
          <cell r="O1012" t="str">
            <v>0</v>
          </cell>
          <cell r="P1012" t="str">
            <v>0</v>
          </cell>
          <cell r="Q1012" t="str">
            <v>0</v>
          </cell>
          <cell r="R1012" t="str">
            <v>0</v>
          </cell>
          <cell r="S1012" t="str">
            <v>0</v>
          </cell>
          <cell r="T1012" t="str">
            <v>0</v>
          </cell>
          <cell r="U1012" t="str">
            <v>0</v>
          </cell>
          <cell r="V1012">
            <v>0</v>
          </cell>
          <cell r="W1012">
            <v>0</v>
          </cell>
        </row>
        <row r="1013">
          <cell r="B1013" t="str">
            <v>Cote DIvoireWM</v>
          </cell>
          <cell r="C1013" t="str">
            <v>WM</v>
          </cell>
          <cell r="D1013" t="str">
            <v>Cote DIvoire</v>
          </cell>
          <cell r="E1013" t="str">
            <v>Card Operations</v>
          </cell>
          <cell r="F1013" t="str">
            <v>Mass Mkt &amp; Priority Banking</v>
          </cell>
          <cell r="G1013" t="str">
            <v>Investment Services</v>
          </cell>
          <cell r="H1013" t="str">
            <v>0</v>
          </cell>
          <cell r="I1013" t="str">
            <v>0</v>
          </cell>
          <cell r="J1013" t="str">
            <v>0</v>
          </cell>
          <cell r="K1013" t="str">
            <v>0</v>
          </cell>
          <cell r="L1013" t="str">
            <v>0</v>
          </cell>
          <cell r="M1013" t="str">
            <v>0</v>
          </cell>
          <cell r="N1013" t="str">
            <v>0</v>
          </cell>
          <cell r="O1013" t="str">
            <v>0</v>
          </cell>
          <cell r="P1013" t="str">
            <v>0</v>
          </cell>
          <cell r="Q1013" t="str">
            <v>0</v>
          </cell>
          <cell r="R1013" t="str">
            <v>0</v>
          </cell>
          <cell r="S1013" t="str">
            <v>0</v>
          </cell>
          <cell r="T1013" t="str">
            <v>0</v>
          </cell>
          <cell r="U1013" t="str">
            <v>0</v>
          </cell>
          <cell r="V1013" t="str">
            <v>0</v>
          </cell>
          <cell r="W1013" t="str">
            <v>0</v>
          </cell>
        </row>
        <row r="1014">
          <cell r="B1014" t="str">
            <v>Cote DIvoireOthCB</v>
          </cell>
          <cell r="C1014" t="str">
            <v>OthCB</v>
          </cell>
          <cell r="D1014" t="str">
            <v>Cote DIvoire</v>
          </cell>
          <cell r="E1014" t="str">
            <v>Card Operations</v>
          </cell>
          <cell r="F1014" t="str">
            <v>Mass Mkt &amp; Priority Banking</v>
          </cell>
          <cell r="G1014" t="str">
            <v>Other Products</v>
          </cell>
          <cell r="H1014" t="str">
            <v>0</v>
          </cell>
          <cell r="I1014" t="str">
            <v>0</v>
          </cell>
          <cell r="J1014" t="str">
            <v>0</v>
          </cell>
          <cell r="K1014" t="str">
            <v>0</v>
          </cell>
          <cell r="L1014" t="str">
            <v>0</v>
          </cell>
          <cell r="M1014" t="str">
            <v>0</v>
          </cell>
          <cell r="N1014" t="str">
            <v>0</v>
          </cell>
          <cell r="O1014" t="str">
            <v>0</v>
          </cell>
          <cell r="P1014" t="str">
            <v>0</v>
          </cell>
          <cell r="Q1014" t="str">
            <v>0</v>
          </cell>
          <cell r="R1014" t="str">
            <v>0</v>
          </cell>
          <cell r="S1014" t="str">
            <v>0</v>
          </cell>
          <cell r="T1014" t="str">
            <v>0</v>
          </cell>
          <cell r="U1014" t="str">
            <v>0</v>
          </cell>
          <cell r="V1014">
            <v>0</v>
          </cell>
          <cell r="W1014">
            <v>0</v>
          </cell>
        </row>
        <row r="1015">
          <cell r="B1015" t="str">
            <v>Cote DIvoireCROps</v>
          </cell>
          <cell r="C1015" t="str">
            <v>CROps</v>
          </cell>
          <cell r="D1015" t="str">
            <v>Cote DIvoire</v>
          </cell>
          <cell r="E1015" t="str">
            <v>Card Operations</v>
          </cell>
          <cell r="F1015" t="str">
            <v>Customer - Wholesale</v>
          </cell>
          <cell r="G1015" t="str">
            <v>Corporate and Inst Lending</v>
          </cell>
          <cell r="H1015" t="str">
            <v>0</v>
          </cell>
          <cell r="I1015" t="str">
            <v>0</v>
          </cell>
          <cell r="J1015" t="str">
            <v>0</v>
          </cell>
          <cell r="K1015" t="str">
            <v>0</v>
          </cell>
          <cell r="L1015" t="str">
            <v>0</v>
          </cell>
          <cell r="M1015" t="str">
            <v>0</v>
          </cell>
          <cell r="N1015" t="str">
            <v>0</v>
          </cell>
          <cell r="O1015" t="str">
            <v>0</v>
          </cell>
          <cell r="P1015" t="str">
            <v>0</v>
          </cell>
          <cell r="Q1015" t="str">
            <v>0</v>
          </cell>
          <cell r="R1015" t="str">
            <v>0</v>
          </cell>
          <cell r="S1015" t="str">
            <v>0</v>
          </cell>
          <cell r="T1015" t="str">
            <v>0</v>
          </cell>
          <cell r="U1015" t="str">
            <v>0</v>
          </cell>
          <cell r="V1015">
            <v>0</v>
          </cell>
          <cell r="W1015">
            <v>0</v>
          </cell>
        </row>
        <row r="1016">
          <cell r="B1016" t="str">
            <v>Cote DIvoireCash</v>
          </cell>
          <cell r="C1016" t="str">
            <v>Cash</v>
          </cell>
          <cell r="D1016" t="str">
            <v>Cote DIvoire</v>
          </cell>
          <cell r="E1016" t="str">
            <v>Card Operations</v>
          </cell>
          <cell r="F1016" t="str">
            <v>Customer - Wholesale</v>
          </cell>
          <cell r="G1016" t="str">
            <v>Cash Management and Payments</v>
          </cell>
          <cell r="H1016" t="str">
            <v>0</v>
          </cell>
          <cell r="I1016" t="str">
            <v>0</v>
          </cell>
          <cell r="J1016" t="str">
            <v>0</v>
          </cell>
          <cell r="K1016" t="str">
            <v>0</v>
          </cell>
          <cell r="L1016" t="str">
            <v>0</v>
          </cell>
          <cell r="M1016" t="str">
            <v>0</v>
          </cell>
          <cell r="N1016" t="str">
            <v>0</v>
          </cell>
          <cell r="O1016" t="str">
            <v>0</v>
          </cell>
          <cell r="P1016" t="str">
            <v>0</v>
          </cell>
          <cell r="Q1016" t="str">
            <v>0</v>
          </cell>
          <cell r="R1016" t="str">
            <v>0</v>
          </cell>
          <cell r="S1016" t="str">
            <v>0</v>
          </cell>
          <cell r="T1016" t="str">
            <v>0</v>
          </cell>
          <cell r="U1016" t="str">
            <v>0</v>
          </cell>
          <cell r="V1016">
            <v>0</v>
          </cell>
          <cell r="W1016">
            <v>0</v>
          </cell>
        </row>
        <row r="1017">
          <cell r="B1017" t="str">
            <v>Cote DIvoireTrade</v>
          </cell>
          <cell r="C1017" t="str">
            <v>Trade</v>
          </cell>
          <cell r="D1017" t="str">
            <v>Cote DIvoire</v>
          </cell>
          <cell r="E1017" t="str">
            <v>Card Operations</v>
          </cell>
          <cell r="F1017" t="str">
            <v>Customer - Wholesale</v>
          </cell>
          <cell r="G1017" t="str">
            <v>Trade Finance</v>
          </cell>
          <cell r="H1017" t="str">
            <v>0</v>
          </cell>
          <cell r="I1017" t="str">
            <v>0</v>
          </cell>
          <cell r="J1017" t="str">
            <v>0</v>
          </cell>
          <cell r="K1017" t="str">
            <v>0</v>
          </cell>
          <cell r="L1017" t="str">
            <v>0</v>
          </cell>
          <cell r="M1017" t="str">
            <v>0</v>
          </cell>
          <cell r="N1017" t="str">
            <v>0</v>
          </cell>
          <cell r="O1017" t="str">
            <v>0</v>
          </cell>
          <cell r="P1017" t="str">
            <v>0</v>
          </cell>
          <cell r="Q1017" t="str">
            <v>0</v>
          </cell>
          <cell r="R1017" t="str">
            <v>0</v>
          </cell>
          <cell r="S1017" t="str">
            <v>0</v>
          </cell>
          <cell r="T1017" t="str">
            <v>0</v>
          </cell>
          <cell r="U1017" t="str">
            <v>0</v>
          </cell>
          <cell r="V1017">
            <v>0</v>
          </cell>
          <cell r="W1017">
            <v>0</v>
          </cell>
        </row>
        <row r="1018">
          <cell r="B1018" t="str">
            <v>Cote DIvoireTrade</v>
          </cell>
          <cell r="C1018" t="str">
            <v>Trade</v>
          </cell>
          <cell r="D1018" t="str">
            <v>Cote DIvoire</v>
          </cell>
          <cell r="E1018" t="str">
            <v>Card Operations</v>
          </cell>
          <cell r="F1018" t="str">
            <v>Customer - Wholesale</v>
          </cell>
          <cell r="G1018" t="str">
            <v>Trade Contingents</v>
          </cell>
          <cell r="H1018" t="str">
            <v>0</v>
          </cell>
          <cell r="I1018" t="str">
            <v>0</v>
          </cell>
          <cell r="J1018" t="str">
            <v>0</v>
          </cell>
          <cell r="K1018" t="str">
            <v>0</v>
          </cell>
          <cell r="L1018" t="str">
            <v>0</v>
          </cell>
          <cell r="M1018" t="str">
            <v>0</v>
          </cell>
          <cell r="N1018" t="str">
            <v>0</v>
          </cell>
          <cell r="O1018" t="str">
            <v>0</v>
          </cell>
          <cell r="P1018" t="str">
            <v>0</v>
          </cell>
          <cell r="Q1018" t="str">
            <v>0</v>
          </cell>
          <cell r="R1018" t="str">
            <v>0</v>
          </cell>
          <cell r="S1018" t="str">
            <v>0</v>
          </cell>
          <cell r="T1018" t="str">
            <v>0</v>
          </cell>
          <cell r="U1018" t="str">
            <v>0</v>
          </cell>
          <cell r="V1018">
            <v>0</v>
          </cell>
          <cell r="W1018">
            <v>0</v>
          </cell>
        </row>
        <row r="1019">
          <cell r="B1019" t="str">
            <v>Cote DIvoireTrade</v>
          </cell>
          <cell r="C1019" t="str">
            <v>Trade</v>
          </cell>
          <cell r="D1019" t="str">
            <v>Cote DIvoire</v>
          </cell>
          <cell r="E1019" t="str">
            <v>Card Operations</v>
          </cell>
          <cell r="F1019" t="str">
            <v>Customer - Wholesale</v>
          </cell>
          <cell r="G1019" t="str">
            <v>Trade Transactional</v>
          </cell>
          <cell r="H1019" t="str">
            <v>0</v>
          </cell>
          <cell r="I1019" t="str">
            <v>0</v>
          </cell>
          <cell r="J1019" t="str">
            <v>0</v>
          </cell>
          <cell r="K1019" t="str">
            <v>0</v>
          </cell>
          <cell r="L1019" t="str">
            <v>0</v>
          </cell>
          <cell r="M1019" t="str">
            <v>0</v>
          </cell>
          <cell r="N1019" t="str">
            <v>0</v>
          </cell>
          <cell r="O1019" t="str">
            <v>0</v>
          </cell>
          <cell r="P1019" t="str">
            <v>0</v>
          </cell>
          <cell r="Q1019" t="str">
            <v>0</v>
          </cell>
          <cell r="R1019" t="str">
            <v>0</v>
          </cell>
          <cell r="S1019" t="str">
            <v>0</v>
          </cell>
          <cell r="T1019" t="str">
            <v>0</v>
          </cell>
          <cell r="U1019" t="str">
            <v>0</v>
          </cell>
          <cell r="V1019">
            <v>0</v>
          </cell>
          <cell r="W1019">
            <v>0</v>
          </cell>
        </row>
        <row r="1020">
          <cell r="B1020" t="str">
            <v>Cote DIvoireTrade</v>
          </cell>
          <cell r="C1020" t="str">
            <v>Trade</v>
          </cell>
          <cell r="D1020" t="str">
            <v>Cote DIvoire</v>
          </cell>
          <cell r="E1020" t="str">
            <v>Card Operations</v>
          </cell>
          <cell r="F1020" t="str">
            <v>Customer - Wholesale</v>
          </cell>
          <cell r="G1020" t="str">
            <v>Trade Other</v>
          </cell>
          <cell r="H1020" t="str">
            <v>0</v>
          </cell>
          <cell r="I1020" t="str">
            <v>0</v>
          </cell>
          <cell r="J1020" t="str">
            <v>0</v>
          </cell>
          <cell r="K1020" t="str">
            <v>0</v>
          </cell>
          <cell r="L1020" t="str">
            <v>0</v>
          </cell>
          <cell r="M1020" t="str">
            <v>0</v>
          </cell>
          <cell r="N1020" t="str">
            <v>0</v>
          </cell>
          <cell r="O1020" t="str">
            <v>0</v>
          </cell>
          <cell r="P1020" t="str">
            <v>0</v>
          </cell>
          <cell r="Q1020" t="str">
            <v>0</v>
          </cell>
          <cell r="R1020" t="str">
            <v>0</v>
          </cell>
          <cell r="S1020" t="str">
            <v>0</v>
          </cell>
          <cell r="T1020" t="str">
            <v>0</v>
          </cell>
          <cell r="U1020" t="str">
            <v>0</v>
          </cell>
          <cell r="V1020">
            <v>0</v>
          </cell>
          <cell r="W1020">
            <v>0</v>
          </cell>
        </row>
        <row r="1021">
          <cell r="B1021" t="str">
            <v>Cote DIvoireFX/MM</v>
          </cell>
          <cell r="C1021" t="str">
            <v>FX/MM</v>
          </cell>
          <cell r="D1021" t="str">
            <v>Cote DIvoire</v>
          </cell>
          <cell r="E1021" t="str">
            <v>Card Operations</v>
          </cell>
          <cell r="F1021" t="str">
            <v>Customer - Wholesale</v>
          </cell>
          <cell r="G1021" t="str">
            <v>FX Sales</v>
          </cell>
          <cell r="H1021" t="str">
            <v>0</v>
          </cell>
          <cell r="I1021" t="str">
            <v>0</v>
          </cell>
          <cell r="J1021" t="str">
            <v>0</v>
          </cell>
          <cell r="K1021" t="str">
            <v>0</v>
          </cell>
          <cell r="L1021" t="str">
            <v>0</v>
          </cell>
          <cell r="M1021" t="str">
            <v>0</v>
          </cell>
          <cell r="N1021" t="str">
            <v>0</v>
          </cell>
          <cell r="O1021" t="str">
            <v>0</v>
          </cell>
          <cell r="P1021" t="str">
            <v>0</v>
          </cell>
          <cell r="Q1021" t="str">
            <v>0</v>
          </cell>
          <cell r="R1021" t="str">
            <v>0</v>
          </cell>
          <cell r="S1021" t="str">
            <v>0</v>
          </cell>
          <cell r="T1021" t="str">
            <v>0</v>
          </cell>
          <cell r="U1021" t="str">
            <v>0</v>
          </cell>
          <cell r="V1021">
            <v>0</v>
          </cell>
          <cell r="W1021">
            <v>0</v>
          </cell>
        </row>
        <row r="1022">
          <cell r="B1022" t="str">
            <v>Cote DIvoireFX/MM</v>
          </cell>
          <cell r="C1022" t="str">
            <v>FX/MM</v>
          </cell>
          <cell r="D1022" t="str">
            <v>Cote DIvoire</v>
          </cell>
          <cell r="E1022" t="str">
            <v>Card Operations</v>
          </cell>
          <cell r="F1022" t="str">
            <v>Customer - Wholesale</v>
          </cell>
          <cell r="G1022" t="str">
            <v>FX Trading</v>
          </cell>
          <cell r="H1022" t="str">
            <v>0</v>
          </cell>
          <cell r="I1022" t="str">
            <v>0</v>
          </cell>
          <cell r="J1022" t="str">
            <v>0</v>
          </cell>
          <cell r="K1022" t="str">
            <v>0</v>
          </cell>
          <cell r="L1022" t="str">
            <v>0</v>
          </cell>
          <cell r="M1022" t="str">
            <v>0</v>
          </cell>
          <cell r="N1022" t="str">
            <v>0</v>
          </cell>
          <cell r="O1022" t="str">
            <v>0</v>
          </cell>
          <cell r="P1022" t="str">
            <v>0</v>
          </cell>
          <cell r="Q1022" t="str">
            <v>0</v>
          </cell>
          <cell r="R1022" t="str">
            <v>0</v>
          </cell>
          <cell r="S1022" t="str">
            <v>0</v>
          </cell>
          <cell r="T1022" t="str">
            <v>0</v>
          </cell>
          <cell r="U1022" t="str">
            <v>0</v>
          </cell>
          <cell r="V1022">
            <v>0</v>
          </cell>
          <cell r="W1022">
            <v>0</v>
          </cell>
        </row>
        <row r="1023">
          <cell r="B1023" t="str">
            <v>Cote DIvoireFI</v>
          </cell>
          <cell r="C1023" t="str">
            <v>FI</v>
          </cell>
          <cell r="D1023" t="str">
            <v>Cote DIvoire</v>
          </cell>
          <cell r="E1023" t="str">
            <v>Card Operations</v>
          </cell>
          <cell r="F1023" t="str">
            <v>Customer - Wholesale</v>
          </cell>
          <cell r="G1023" t="str">
            <v>Fixed Income</v>
          </cell>
          <cell r="H1023" t="str">
            <v>0</v>
          </cell>
          <cell r="I1023" t="str">
            <v>0</v>
          </cell>
          <cell r="J1023" t="str">
            <v>0</v>
          </cell>
          <cell r="K1023" t="str">
            <v>0</v>
          </cell>
          <cell r="L1023" t="str">
            <v>0</v>
          </cell>
          <cell r="M1023" t="str">
            <v>0</v>
          </cell>
          <cell r="N1023" t="str">
            <v>0</v>
          </cell>
          <cell r="O1023" t="str">
            <v>0</v>
          </cell>
          <cell r="P1023" t="str">
            <v>0</v>
          </cell>
          <cell r="Q1023" t="str">
            <v>0</v>
          </cell>
          <cell r="R1023" t="str">
            <v>0</v>
          </cell>
          <cell r="S1023" t="str">
            <v>0</v>
          </cell>
          <cell r="T1023" t="str">
            <v>0</v>
          </cell>
          <cell r="U1023" t="str">
            <v>0</v>
          </cell>
          <cell r="V1023">
            <v>0</v>
          </cell>
          <cell r="W1023">
            <v>0</v>
          </cell>
        </row>
        <row r="1024">
          <cell r="B1024" t="str">
            <v>Cote DIvoireFX/MM</v>
          </cell>
          <cell r="C1024" t="str">
            <v>FX/MM</v>
          </cell>
          <cell r="D1024" t="str">
            <v>Cote DIvoire</v>
          </cell>
          <cell r="E1024" t="str">
            <v>Card Operations</v>
          </cell>
          <cell r="F1024" t="str">
            <v>Customer - Wholesale</v>
          </cell>
          <cell r="G1024" t="str">
            <v>ALM</v>
          </cell>
          <cell r="H1024" t="str">
            <v>0</v>
          </cell>
          <cell r="I1024" t="str">
            <v>0</v>
          </cell>
          <cell r="J1024" t="str">
            <v>0</v>
          </cell>
          <cell r="K1024" t="str">
            <v>0</v>
          </cell>
          <cell r="L1024" t="str">
            <v>0</v>
          </cell>
          <cell r="M1024" t="str">
            <v>0</v>
          </cell>
          <cell r="N1024" t="str">
            <v>0</v>
          </cell>
          <cell r="O1024" t="str">
            <v>0</v>
          </cell>
          <cell r="P1024" t="str">
            <v>0</v>
          </cell>
          <cell r="Q1024" t="str">
            <v>0</v>
          </cell>
          <cell r="R1024" t="str">
            <v>0</v>
          </cell>
          <cell r="S1024" t="str">
            <v>0</v>
          </cell>
          <cell r="T1024" t="str">
            <v>0</v>
          </cell>
          <cell r="U1024" t="str">
            <v>0</v>
          </cell>
          <cell r="V1024">
            <v>0</v>
          </cell>
          <cell r="W1024">
            <v>0</v>
          </cell>
        </row>
        <row r="1025">
          <cell r="B1025" t="str">
            <v>Cote DIvoireSEF</v>
          </cell>
          <cell r="C1025" t="str">
            <v>SEF</v>
          </cell>
          <cell r="D1025" t="str">
            <v>Cote DIvoire</v>
          </cell>
          <cell r="E1025" t="str">
            <v>Card Operations</v>
          </cell>
          <cell r="F1025" t="str">
            <v>Customer - Wholesale</v>
          </cell>
          <cell r="G1025" t="str">
            <v>Structured Trade</v>
          </cell>
          <cell r="H1025" t="str">
            <v>0</v>
          </cell>
          <cell r="I1025" t="str">
            <v>0</v>
          </cell>
          <cell r="J1025" t="str">
            <v>0</v>
          </cell>
          <cell r="K1025" t="str">
            <v>0</v>
          </cell>
          <cell r="L1025" t="str">
            <v>0</v>
          </cell>
          <cell r="M1025" t="str">
            <v>0</v>
          </cell>
          <cell r="N1025" t="str">
            <v>0</v>
          </cell>
          <cell r="O1025" t="str">
            <v>0</v>
          </cell>
          <cell r="P1025" t="str">
            <v>0</v>
          </cell>
          <cell r="Q1025" t="str">
            <v>0</v>
          </cell>
          <cell r="R1025" t="str">
            <v>0</v>
          </cell>
          <cell r="S1025" t="str">
            <v>0</v>
          </cell>
          <cell r="T1025" t="str">
            <v>0</v>
          </cell>
          <cell r="U1025" t="str">
            <v>0</v>
          </cell>
          <cell r="V1025">
            <v>0</v>
          </cell>
          <cell r="W1025">
            <v>0</v>
          </cell>
        </row>
        <row r="1026">
          <cell r="B1026" t="str">
            <v>Cote DIvoireSME</v>
          </cell>
          <cell r="C1026" t="str">
            <v>SME</v>
          </cell>
          <cell r="D1026" t="str">
            <v>Cote DIvoire</v>
          </cell>
          <cell r="E1026" t="str">
            <v>Card Operations</v>
          </cell>
          <cell r="F1026" t="str">
            <v>SME</v>
          </cell>
          <cell r="G1026" t="str">
            <v>Product</v>
          </cell>
          <cell r="H1026" t="str">
            <v>0</v>
          </cell>
          <cell r="I1026">
            <v>2.2026846320295175E-2</v>
          </cell>
          <cell r="J1026">
            <v>4.3653446648910278E-2</v>
          </cell>
          <cell r="K1026">
            <v>6.5784606402101903E-2</v>
          </cell>
          <cell r="L1026">
            <v>8.7496579362088156E-2</v>
          </cell>
          <cell r="M1026">
            <v>0.10857823537383804</v>
          </cell>
          <cell r="N1026">
            <v>0.12883141293600525</v>
          </cell>
          <cell r="O1026">
            <v>0.14902938789671796</v>
          </cell>
          <cell r="P1026">
            <v>0.169368548859157</v>
          </cell>
          <cell r="Q1026">
            <v>0.18989581126780561</v>
          </cell>
          <cell r="R1026">
            <v>0.21005832804676969</v>
          </cell>
          <cell r="S1026">
            <v>0.20880951547055804</v>
          </cell>
          <cell r="T1026">
            <v>0.20788251852039952</v>
          </cell>
          <cell r="U1026" t="str">
            <v>0</v>
          </cell>
          <cell r="V1026">
            <v>0.52560646900269525</v>
          </cell>
          <cell r="W1026">
            <v>0.52560646900269525</v>
          </cell>
        </row>
        <row r="1027">
          <cell r="B1027" t="str">
            <v>Cote DIvoireTotal</v>
          </cell>
          <cell r="C1027" t="str">
            <v>Total</v>
          </cell>
          <cell r="D1027" t="str">
            <v>Cote DIvoire</v>
          </cell>
          <cell r="E1027" t="str">
            <v>Card Operations</v>
          </cell>
          <cell r="F1027" t="str">
            <v>Customer</v>
          </cell>
          <cell r="G1027" t="str">
            <v>Product</v>
          </cell>
          <cell r="H1027">
            <v>3.0313008334940554</v>
          </cell>
          <cell r="I1027">
            <v>3.3421128550183115</v>
          </cell>
          <cell r="J1027">
            <v>6.6537410363340621</v>
          </cell>
          <cell r="K1027">
            <v>10.01157575488522</v>
          </cell>
          <cell r="L1027">
            <v>13.305816042609923</v>
          </cell>
          <cell r="M1027">
            <v>16.534402101814191</v>
          </cell>
          <cell r="N1027">
            <v>19.606689176813994</v>
          </cell>
          <cell r="O1027">
            <v>22.670781677665687</v>
          </cell>
          <cell r="P1027">
            <v>25.785652710046403</v>
          </cell>
          <cell r="Q1027">
            <v>28.899906236139564</v>
          </cell>
          <cell r="R1027">
            <v>31.958732517915898</v>
          </cell>
          <cell r="S1027">
            <v>31.768735446820152</v>
          </cell>
          <cell r="T1027">
            <v>31.627700107490764</v>
          </cell>
          <cell r="U1027" t="str">
            <v>0</v>
          </cell>
          <cell r="V1027">
            <v>80</v>
          </cell>
          <cell r="W1027">
            <v>80</v>
          </cell>
        </row>
        <row r="1028">
          <cell r="B1028" t="str">
            <v>Cote DIvoireCCPL</v>
          </cell>
          <cell r="C1028" t="str">
            <v>CCPL</v>
          </cell>
          <cell r="D1028" t="str">
            <v>Cote DIvoire</v>
          </cell>
          <cell r="E1028" t="str">
            <v>Compliance, Audit &amp; OR</v>
          </cell>
          <cell r="F1028" t="str">
            <v>Mass Mkt &amp; Priority Banking</v>
          </cell>
          <cell r="G1028" t="str">
            <v>Unsecured Lending</v>
          </cell>
          <cell r="H1028" t="str">
            <v>0</v>
          </cell>
          <cell r="I1028">
            <v>2.7032947756725895E-2</v>
          </cell>
          <cell r="J1028">
            <v>3.8869507290125595E-2</v>
          </cell>
          <cell r="K1028">
            <v>6.8184044933485552E-2</v>
          </cell>
          <cell r="L1028">
            <v>9.8657874223766831E-2</v>
          </cell>
          <cell r="M1028">
            <v>0.12799551104288207</v>
          </cell>
          <cell r="N1028">
            <v>0.1587876533299396</v>
          </cell>
          <cell r="O1028">
            <v>0.19366058479287052</v>
          </cell>
          <cell r="P1028">
            <v>0.22015980125363624</v>
          </cell>
          <cell r="Q1028">
            <v>0.25223243016422814</v>
          </cell>
          <cell r="R1028">
            <v>0.27497152149057547</v>
          </cell>
          <cell r="S1028">
            <v>0.29789142362025828</v>
          </cell>
          <cell r="T1028">
            <v>0.31551904588556534</v>
          </cell>
          <cell r="U1028" t="str">
            <v>0</v>
          </cell>
          <cell r="V1028">
            <v>0.41429479245816186</v>
          </cell>
          <cell r="W1028">
            <v>0.41429479245816186</v>
          </cell>
        </row>
        <row r="1029">
          <cell r="B1029" t="str">
            <v>Cote DIvoireM &amp; AL</v>
          </cell>
          <cell r="C1029" t="str">
            <v>M &amp; AL</v>
          </cell>
          <cell r="D1029" t="str">
            <v>Cote DIvoire</v>
          </cell>
          <cell r="E1029" t="str">
            <v>Compliance, Audit &amp; OR</v>
          </cell>
          <cell r="F1029" t="str">
            <v>Mass Mkt &amp; Priority Banking</v>
          </cell>
          <cell r="G1029" t="str">
            <v>Secured Lending</v>
          </cell>
          <cell r="H1029">
            <v>3.7891260418675694E-2</v>
          </cell>
          <cell r="I1029">
            <v>0.32430510482794472</v>
          </cell>
          <cell r="J1029">
            <v>0.46937764241275926</v>
          </cell>
          <cell r="K1029">
            <v>0.82120763060044633</v>
          </cell>
          <cell r="L1029">
            <v>1.1872708013680664</v>
          </cell>
          <cell r="M1029">
            <v>1.5410781000639666</v>
          </cell>
          <cell r="N1029">
            <v>1.9104571801398063</v>
          </cell>
          <cell r="O1029">
            <v>2.3312065313436463</v>
          </cell>
          <cell r="P1029">
            <v>2.6503304153789013</v>
          </cell>
          <cell r="Q1029">
            <v>3.0364129071306225</v>
          </cell>
          <cell r="R1029">
            <v>3.3111224552414917</v>
          </cell>
          <cell r="S1029">
            <v>3.586975490016687</v>
          </cell>
          <cell r="T1029">
            <v>3.7987744242287498</v>
          </cell>
          <cell r="U1029" t="str">
            <v>0</v>
          </cell>
          <cell r="V1029">
            <v>6.3898394199040345</v>
          </cell>
          <cell r="W1029">
            <v>6.3898394199040345</v>
          </cell>
        </row>
        <row r="1030">
          <cell r="B1030" t="str">
            <v>Cote DIvoireWM</v>
          </cell>
          <cell r="C1030" t="str">
            <v>WM</v>
          </cell>
          <cell r="D1030" t="str">
            <v>Cote DIvoire</v>
          </cell>
          <cell r="E1030" t="str">
            <v>Compliance, Audit &amp; OR</v>
          </cell>
          <cell r="F1030" t="str">
            <v>Mass Mkt &amp; Priority Banking</v>
          </cell>
          <cell r="G1030" t="str">
            <v>Account Management Services</v>
          </cell>
          <cell r="H1030">
            <v>2.8039532709820008</v>
          </cell>
          <cell r="I1030">
            <v>5.3391641424764664</v>
          </cell>
          <cell r="J1030">
            <v>7.7214602782421258</v>
          </cell>
          <cell r="K1030">
            <v>13.516663062192571</v>
          </cell>
          <cell r="L1030">
            <v>19.540484410893381</v>
          </cell>
          <cell r="M1030">
            <v>25.365214517384992</v>
          </cell>
          <cell r="N1030">
            <v>31.444940205996861</v>
          </cell>
          <cell r="O1030">
            <v>38.363520443429657</v>
          </cell>
          <cell r="P1030">
            <v>43.615416355947026</v>
          </cell>
          <cell r="Q1030">
            <v>49.97287697848153</v>
          </cell>
          <cell r="R1030">
            <v>54.494411352865541</v>
          </cell>
          <cell r="S1030">
            <v>59.028699564269559</v>
          </cell>
          <cell r="T1030">
            <v>62.51512889923211</v>
          </cell>
          <cell r="U1030" t="str">
            <v>0</v>
          </cell>
          <cell r="V1030">
            <v>70.233359704164329</v>
          </cell>
          <cell r="W1030">
            <v>70.233359704164329</v>
          </cell>
        </row>
        <row r="1031">
          <cell r="B1031" t="str">
            <v>Cote DIvoireWM</v>
          </cell>
          <cell r="C1031" t="str">
            <v>WM</v>
          </cell>
          <cell r="D1031" t="str">
            <v>Cote DIvoire</v>
          </cell>
          <cell r="E1031" t="str">
            <v>Compliance, Audit &amp; OR</v>
          </cell>
          <cell r="F1031" t="str">
            <v>Mass Mkt &amp; Priority Banking</v>
          </cell>
          <cell r="G1031" t="str">
            <v>Trade Products</v>
          </cell>
          <cell r="H1031" t="str">
            <v>0</v>
          </cell>
          <cell r="I1031" t="str">
            <v>0</v>
          </cell>
          <cell r="J1031" t="str">
            <v>0</v>
          </cell>
          <cell r="K1031" t="str">
            <v>0</v>
          </cell>
          <cell r="L1031" t="str">
            <v>0</v>
          </cell>
          <cell r="M1031" t="str">
            <v>0</v>
          </cell>
          <cell r="N1031" t="str">
            <v>0</v>
          </cell>
          <cell r="O1031" t="str">
            <v>0</v>
          </cell>
          <cell r="P1031" t="str">
            <v>0</v>
          </cell>
          <cell r="Q1031" t="str">
            <v>0</v>
          </cell>
          <cell r="R1031" t="str">
            <v>0</v>
          </cell>
          <cell r="S1031" t="str">
            <v>0</v>
          </cell>
          <cell r="T1031" t="str">
            <v>0</v>
          </cell>
          <cell r="U1031" t="str">
            <v>0</v>
          </cell>
          <cell r="V1031" t="str">
            <v>0</v>
          </cell>
          <cell r="W1031" t="str">
            <v>0</v>
          </cell>
        </row>
        <row r="1032">
          <cell r="B1032" t="str">
            <v>Cote DIvoireWM</v>
          </cell>
          <cell r="C1032" t="str">
            <v>WM</v>
          </cell>
          <cell r="D1032" t="str">
            <v>Cote DIvoire</v>
          </cell>
          <cell r="E1032" t="str">
            <v>Compliance, Audit &amp; OR</v>
          </cell>
          <cell r="F1032" t="str">
            <v>Mass Mkt &amp; Priority Banking</v>
          </cell>
          <cell r="G1032" t="str">
            <v>Treasury Products</v>
          </cell>
          <cell r="H1032" t="str">
            <v>0</v>
          </cell>
          <cell r="I1032" t="str">
            <v>0</v>
          </cell>
          <cell r="J1032" t="str">
            <v>0</v>
          </cell>
          <cell r="K1032" t="str">
            <v>0</v>
          </cell>
          <cell r="L1032" t="str">
            <v>0</v>
          </cell>
          <cell r="M1032" t="str">
            <v>0</v>
          </cell>
          <cell r="N1032" t="str">
            <v>0</v>
          </cell>
          <cell r="O1032" t="str">
            <v>0</v>
          </cell>
          <cell r="P1032" t="str">
            <v>0</v>
          </cell>
          <cell r="Q1032" t="str">
            <v>0</v>
          </cell>
          <cell r="R1032" t="str">
            <v>0</v>
          </cell>
          <cell r="S1032" t="str">
            <v>0</v>
          </cell>
          <cell r="T1032" t="str">
            <v>0</v>
          </cell>
          <cell r="U1032" t="str">
            <v>0</v>
          </cell>
          <cell r="V1032">
            <v>0</v>
          </cell>
          <cell r="W1032">
            <v>0</v>
          </cell>
        </row>
        <row r="1033">
          <cell r="B1033" t="str">
            <v>Cote DIvoireWM</v>
          </cell>
          <cell r="C1033" t="str">
            <v>WM</v>
          </cell>
          <cell r="D1033" t="str">
            <v>Cote DIvoire</v>
          </cell>
          <cell r="E1033" t="str">
            <v>Compliance, Audit &amp; OR</v>
          </cell>
          <cell r="F1033" t="str">
            <v>Mass Mkt &amp; Priority Banking</v>
          </cell>
          <cell r="G1033" t="str">
            <v>Investment Services</v>
          </cell>
          <cell r="H1033" t="str">
            <v>0</v>
          </cell>
          <cell r="I1033" t="str">
            <v>0</v>
          </cell>
          <cell r="J1033" t="str">
            <v>0</v>
          </cell>
          <cell r="K1033" t="str">
            <v>0</v>
          </cell>
          <cell r="L1033" t="str">
            <v>0</v>
          </cell>
          <cell r="M1033" t="str">
            <v>0</v>
          </cell>
          <cell r="N1033" t="str">
            <v>0</v>
          </cell>
          <cell r="O1033" t="str">
            <v>0</v>
          </cell>
          <cell r="P1033" t="str">
            <v>0</v>
          </cell>
          <cell r="Q1033" t="str">
            <v>0</v>
          </cell>
          <cell r="R1033" t="str">
            <v>0</v>
          </cell>
          <cell r="S1033" t="str">
            <v>0</v>
          </cell>
          <cell r="T1033" t="str">
            <v>0</v>
          </cell>
          <cell r="U1033" t="str">
            <v>0</v>
          </cell>
          <cell r="V1033" t="str">
            <v>0</v>
          </cell>
          <cell r="W1033" t="str">
            <v>0</v>
          </cell>
        </row>
        <row r="1034">
          <cell r="B1034" t="str">
            <v>Cote DIvoireOthCB</v>
          </cell>
          <cell r="C1034" t="str">
            <v>OthCB</v>
          </cell>
          <cell r="D1034" t="str">
            <v>Cote DIvoire</v>
          </cell>
          <cell r="E1034" t="str">
            <v>Compliance, Audit &amp; OR</v>
          </cell>
          <cell r="F1034" t="str">
            <v>Mass Mkt &amp; Priority Banking</v>
          </cell>
          <cell r="G1034" t="str">
            <v>Other Products</v>
          </cell>
          <cell r="H1034" t="str">
            <v>0</v>
          </cell>
          <cell r="I1034" t="str">
            <v>0</v>
          </cell>
          <cell r="J1034" t="str">
            <v>0</v>
          </cell>
          <cell r="K1034" t="str">
            <v>0</v>
          </cell>
          <cell r="L1034" t="str">
            <v>0</v>
          </cell>
          <cell r="M1034" t="str">
            <v>0</v>
          </cell>
          <cell r="N1034" t="str">
            <v>0</v>
          </cell>
          <cell r="O1034" t="str">
            <v>0</v>
          </cell>
          <cell r="P1034" t="str">
            <v>0</v>
          </cell>
          <cell r="Q1034" t="str">
            <v>0</v>
          </cell>
          <cell r="R1034" t="str">
            <v>0</v>
          </cell>
          <cell r="S1034" t="str">
            <v>0</v>
          </cell>
          <cell r="T1034" t="str">
            <v>0</v>
          </cell>
          <cell r="U1034" t="str">
            <v>0</v>
          </cell>
          <cell r="V1034">
            <v>0</v>
          </cell>
          <cell r="W1034">
            <v>0</v>
          </cell>
        </row>
        <row r="1035">
          <cell r="B1035" t="str">
            <v>Cote DIvoireCROps</v>
          </cell>
          <cell r="C1035" t="str">
            <v>CROps</v>
          </cell>
          <cell r="D1035" t="str">
            <v>Cote DIvoire</v>
          </cell>
          <cell r="E1035" t="str">
            <v>Compliance, Audit &amp; OR</v>
          </cell>
          <cell r="F1035" t="str">
            <v>Customer - Wholesale</v>
          </cell>
          <cell r="G1035" t="str">
            <v>Corporate and Inst Lending</v>
          </cell>
          <cell r="H1035" t="str">
            <v>0</v>
          </cell>
          <cell r="I1035">
            <v>3.2129545421602681</v>
          </cell>
          <cell r="J1035">
            <v>4.6465173409438663</v>
          </cell>
          <cell r="K1035">
            <v>8.1338864507919126</v>
          </cell>
          <cell r="L1035">
            <v>11.758891536044867</v>
          </cell>
          <cell r="M1035">
            <v>15.264085755315502</v>
          </cell>
          <cell r="N1035">
            <v>18.9227003504149</v>
          </cell>
          <cell r="O1035">
            <v>23.085994633463947</v>
          </cell>
          <cell r="P1035">
            <v>26.246465824883529</v>
          </cell>
          <cell r="Q1035">
            <v>30.072202170317158</v>
          </cell>
          <cell r="R1035">
            <v>32.793129733943857</v>
          </cell>
          <cell r="S1035">
            <v>35.521788223654156</v>
          </cell>
          <cell r="T1035">
            <v>37.619794226267061</v>
          </cell>
          <cell r="U1035" t="str">
            <v>0</v>
          </cell>
          <cell r="V1035">
            <v>34.61163799762668</v>
          </cell>
          <cell r="W1035">
            <v>34.61163799762668</v>
          </cell>
        </row>
        <row r="1036">
          <cell r="B1036" t="str">
            <v>Cote DIvoireCash</v>
          </cell>
          <cell r="C1036" t="str">
            <v>Cash</v>
          </cell>
          <cell r="D1036" t="str">
            <v>Cote DIvoire</v>
          </cell>
          <cell r="E1036" t="str">
            <v>Compliance, Audit &amp; OR</v>
          </cell>
          <cell r="F1036" t="str">
            <v>Customer - Wholesale</v>
          </cell>
          <cell r="G1036" t="str">
            <v>Cash Management and Payments</v>
          </cell>
          <cell r="H1036">
            <v>9.8706733390650161</v>
          </cell>
          <cell r="I1036">
            <v>6.6725936670774431</v>
          </cell>
          <cell r="J1036">
            <v>9.6497855093528599</v>
          </cell>
          <cell r="K1036">
            <v>16.892277344138634</v>
          </cell>
          <cell r="L1036">
            <v>24.420608560029159</v>
          </cell>
          <cell r="M1036">
            <v>31.700119191902598</v>
          </cell>
          <cell r="N1036">
            <v>39.298249902187472</v>
          </cell>
          <cell r="O1036">
            <v>47.944488341830834</v>
          </cell>
          <cell r="P1036">
            <v>54.508085734860941</v>
          </cell>
          <cell r="Q1036">
            <v>62.453291238230562</v>
          </cell>
          <cell r="R1036">
            <v>68.10405404591873</v>
          </cell>
          <cell r="S1036">
            <v>73.770872271680474</v>
          </cell>
          <cell r="T1036">
            <v>78.127965216142854</v>
          </cell>
          <cell r="U1036" t="str">
            <v>0</v>
          </cell>
          <cell r="V1036">
            <v>72.60524722272001</v>
          </cell>
          <cell r="W1036">
            <v>72.60524722272001</v>
          </cell>
        </row>
        <row r="1037">
          <cell r="B1037" t="str">
            <v>Cote DIvoireTrade</v>
          </cell>
          <cell r="C1037" t="str">
            <v>Trade</v>
          </cell>
          <cell r="D1037" t="str">
            <v>Cote DIvoire</v>
          </cell>
          <cell r="E1037" t="str">
            <v>Compliance, Audit &amp; OR</v>
          </cell>
          <cell r="F1037" t="str">
            <v>Customer - Wholesale</v>
          </cell>
          <cell r="G1037" t="str">
            <v>Trade Finance</v>
          </cell>
          <cell r="H1037" t="str">
            <v>0</v>
          </cell>
          <cell r="I1037" t="str">
            <v>0</v>
          </cell>
          <cell r="J1037" t="str">
            <v>0</v>
          </cell>
          <cell r="K1037" t="str">
            <v>0</v>
          </cell>
          <cell r="L1037" t="str">
            <v>0</v>
          </cell>
          <cell r="M1037" t="str">
            <v>0</v>
          </cell>
          <cell r="N1037" t="str">
            <v>0</v>
          </cell>
          <cell r="O1037" t="str">
            <v>0</v>
          </cell>
          <cell r="P1037" t="str">
            <v>0</v>
          </cell>
          <cell r="Q1037" t="str">
            <v>0</v>
          </cell>
          <cell r="R1037" t="str">
            <v>0</v>
          </cell>
          <cell r="S1037" t="str">
            <v>0</v>
          </cell>
          <cell r="T1037" t="str">
            <v>0</v>
          </cell>
          <cell r="U1037" t="str">
            <v>0</v>
          </cell>
          <cell r="V1037">
            <v>0</v>
          </cell>
          <cell r="W1037">
            <v>0</v>
          </cell>
        </row>
        <row r="1038">
          <cell r="B1038" t="str">
            <v>Cote DIvoireTrade</v>
          </cell>
          <cell r="C1038" t="str">
            <v>Trade</v>
          </cell>
          <cell r="D1038" t="str">
            <v>Cote DIvoire</v>
          </cell>
          <cell r="E1038" t="str">
            <v>Compliance, Audit &amp; OR</v>
          </cell>
          <cell r="F1038" t="str">
            <v>Customer - Wholesale</v>
          </cell>
          <cell r="G1038" t="str">
            <v>Trade Contingents</v>
          </cell>
          <cell r="H1038" t="str">
            <v>0</v>
          </cell>
          <cell r="I1038" t="str">
            <v>0</v>
          </cell>
          <cell r="J1038" t="str">
            <v>0</v>
          </cell>
          <cell r="K1038" t="str">
            <v>0</v>
          </cell>
          <cell r="L1038" t="str">
            <v>0</v>
          </cell>
          <cell r="M1038" t="str">
            <v>0</v>
          </cell>
          <cell r="N1038" t="str">
            <v>0</v>
          </cell>
          <cell r="O1038" t="str">
            <v>0</v>
          </cell>
          <cell r="P1038" t="str">
            <v>0</v>
          </cell>
          <cell r="Q1038" t="str">
            <v>0</v>
          </cell>
          <cell r="R1038" t="str">
            <v>0</v>
          </cell>
          <cell r="S1038" t="str">
            <v>0</v>
          </cell>
          <cell r="T1038" t="str">
            <v>0</v>
          </cell>
          <cell r="U1038" t="str">
            <v>0</v>
          </cell>
          <cell r="V1038">
            <v>0</v>
          </cell>
          <cell r="W1038">
            <v>0</v>
          </cell>
        </row>
        <row r="1039">
          <cell r="B1039" t="str">
            <v>Cote DIvoireTrade</v>
          </cell>
          <cell r="C1039" t="str">
            <v>Trade</v>
          </cell>
          <cell r="D1039" t="str">
            <v>Cote DIvoire</v>
          </cell>
          <cell r="E1039" t="str">
            <v>Compliance, Audit &amp; OR</v>
          </cell>
          <cell r="F1039" t="str">
            <v>Customer - Wholesale</v>
          </cell>
          <cell r="G1039" t="str">
            <v>Trade Transactional</v>
          </cell>
          <cell r="H1039" t="str">
            <v>0</v>
          </cell>
          <cell r="I1039" t="str">
            <v>0</v>
          </cell>
          <cell r="J1039" t="str">
            <v>0</v>
          </cell>
          <cell r="K1039" t="str">
            <v>0</v>
          </cell>
          <cell r="L1039" t="str">
            <v>0</v>
          </cell>
          <cell r="M1039" t="str">
            <v>0</v>
          </cell>
          <cell r="N1039" t="str">
            <v>0</v>
          </cell>
          <cell r="O1039" t="str">
            <v>0</v>
          </cell>
          <cell r="P1039" t="str">
            <v>0</v>
          </cell>
          <cell r="Q1039" t="str">
            <v>0</v>
          </cell>
          <cell r="R1039" t="str">
            <v>0</v>
          </cell>
          <cell r="S1039" t="str">
            <v>0</v>
          </cell>
          <cell r="T1039" t="str">
            <v>0</v>
          </cell>
          <cell r="U1039" t="str">
            <v>0</v>
          </cell>
          <cell r="V1039">
            <v>0</v>
          </cell>
          <cell r="W1039">
            <v>0</v>
          </cell>
        </row>
        <row r="1040">
          <cell r="B1040" t="str">
            <v>Cote DIvoireTrade</v>
          </cell>
          <cell r="C1040" t="str">
            <v>Trade</v>
          </cell>
          <cell r="D1040" t="str">
            <v>Cote DIvoire</v>
          </cell>
          <cell r="E1040" t="str">
            <v>Compliance, Audit &amp; OR</v>
          </cell>
          <cell r="F1040" t="str">
            <v>Customer - Wholesale</v>
          </cell>
          <cell r="G1040" t="str">
            <v>Trade Other</v>
          </cell>
          <cell r="H1040" t="str">
            <v>0</v>
          </cell>
          <cell r="I1040" t="str">
            <v>0</v>
          </cell>
          <cell r="J1040" t="str">
            <v>0</v>
          </cell>
          <cell r="K1040" t="str">
            <v>0</v>
          </cell>
          <cell r="L1040" t="str">
            <v>0</v>
          </cell>
          <cell r="M1040" t="str">
            <v>0</v>
          </cell>
          <cell r="N1040" t="str">
            <v>0</v>
          </cell>
          <cell r="O1040" t="str">
            <v>0</v>
          </cell>
          <cell r="P1040" t="str">
            <v>0</v>
          </cell>
          <cell r="Q1040" t="str">
            <v>0</v>
          </cell>
          <cell r="R1040" t="str">
            <v>0</v>
          </cell>
          <cell r="S1040" t="str">
            <v>0</v>
          </cell>
          <cell r="T1040" t="str">
            <v>0</v>
          </cell>
          <cell r="U1040" t="str">
            <v>0</v>
          </cell>
          <cell r="V1040">
            <v>0</v>
          </cell>
          <cell r="W1040">
            <v>0</v>
          </cell>
        </row>
        <row r="1041">
          <cell r="B1041" t="str">
            <v>Cote DIvoireFX/MM</v>
          </cell>
          <cell r="C1041" t="str">
            <v>FX/MM</v>
          </cell>
          <cell r="D1041" t="str">
            <v>Cote DIvoire</v>
          </cell>
          <cell r="E1041" t="str">
            <v>Compliance, Audit &amp; OR</v>
          </cell>
          <cell r="F1041" t="str">
            <v>Customer - Wholesale</v>
          </cell>
          <cell r="G1041" t="str">
            <v>FX Sales</v>
          </cell>
          <cell r="H1041" t="str">
            <v>0</v>
          </cell>
          <cell r="I1041" t="str">
            <v>0</v>
          </cell>
          <cell r="J1041" t="str">
            <v>0</v>
          </cell>
          <cell r="K1041" t="str">
            <v>0</v>
          </cell>
          <cell r="L1041" t="str">
            <v>0</v>
          </cell>
          <cell r="M1041" t="str">
            <v>0</v>
          </cell>
          <cell r="N1041" t="str">
            <v>0</v>
          </cell>
          <cell r="O1041" t="str">
            <v>0</v>
          </cell>
          <cell r="P1041" t="str">
            <v>0</v>
          </cell>
          <cell r="Q1041" t="str">
            <v>0</v>
          </cell>
          <cell r="R1041" t="str">
            <v>0</v>
          </cell>
          <cell r="S1041" t="str">
            <v>0</v>
          </cell>
          <cell r="T1041" t="str">
            <v>0</v>
          </cell>
          <cell r="U1041" t="str">
            <v>0</v>
          </cell>
          <cell r="V1041">
            <v>0</v>
          </cell>
          <cell r="W1041">
            <v>0</v>
          </cell>
        </row>
        <row r="1042">
          <cell r="B1042" t="str">
            <v>Cote DIvoireFX/MM</v>
          </cell>
          <cell r="C1042" t="str">
            <v>FX/MM</v>
          </cell>
          <cell r="D1042" t="str">
            <v>Cote DIvoire</v>
          </cell>
          <cell r="E1042" t="str">
            <v>Compliance, Audit &amp; OR</v>
          </cell>
          <cell r="F1042" t="str">
            <v>Customer - Wholesale</v>
          </cell>
          <cell r="G1042" t="str">
            <v>FX Trading</v>
          </cell>
          <cell r="H1042" t="str">
            <v>0</v>
          </cell>
          <cell r="I1042" t="str">
            <v>0</v>
          </cell>
          <cell r="J1042" t="str">
            <v>0</v>
          </cell>
          <cell r="K1042" t="str">
            <v>0</v>
          </cell>
          <cell r="L1042" t="str">
            <v>0</v>
          </cell>
          <cell r="M1042" t="str">
            <v>0</v>
          </cell>
          <cell r="N1042" t="str">
            <v>0</v>
          </cell>
          <cell r="O1042" t="str">
            <v>0</v>
          </cell>
          <cell r="P1042" t="str">
            <v>0</v>
          </cell>
          <cell r="Q1042" t="str">
            <v>0</v>
          </cell>
          <cell r="R1042" t="str">
            <v>0</v>
          </cell>
          <cell r="S1042" t="str">
            <v>0</v>
          </cell>
          <cell r="T1042" t="str">
            <v>0</v>
          </cell>
          <cell r="U1042" t="str">
            <v>0</v>
          </cell>
          <cell r="V1042">
            <v>0</v>
          </cell>
          <cell r="W1042">
            <v>0</v>
          </cell>
        </row>
        <row r="1043">
          <cell r="B1043" t="str">
            <v>Cote DIvoireFI</v>
          </cell>
          <cell r="C1043" t="str">
            <v>FI</v>
          </cell>
          <cell r="D1043" t="str">
            <v>Cote DIvoire</v>
          </cell>
          <cell r="E1043" t="str">
            <v>Compliance, Audit &amp; OR</v>
          </cell>
          <cell r="F1043" t="str">
            <v>Customer - Wholesale</v>
          </cell>
          <cell r="G1043" t="str">
            <v>Fixed Income</v>
          </cell>
          <cell r="H1043" t="str">
            <v>0</v>
          </cell>
          <cell r="I1043" t="str">
            <v>0</v>
          </cell>
          <cell r="J1043" t="str">
            <v>0</v>
          </cell>
          <cell r="K1043" t="str">
            <v>0</v>
          </cell>
          <cell r="L1043" t="str">
            <v>0</v>
          </cell>
          <cell r="M1043" t="str">
            <v>0</v>
          </cell>
          <cell r="N1043" t="str">
            <v>0</v>
          </cell>
          <cell r="O1043" t="str">
            <v>0</v>
          </cell>
          <cell r="P1043" t="str">
            <v>0</v>
          </cell>
          <cell r="Q1043" t="str">
            <v>0</v>
          </cell>
          <cell r="R1043" t="str">
            <v>0</v>
          </cell>
          <cell r="S1043" t="str">
            <v>0</v>
          </cell>
          <cell r="T1043" t="str">
            <v>0</v>
          </cell>
          <cell r="U1043" t="str">
            <v>0</v>
          </cell>
          <cell r="V1043">
            <v>0</v>
          </cell>
          <cell r="W1043">
            <v>0</v>
          </cell>
        </row>
        <row r="1044">
          <cell r="B1044" t="str">
            <v>Cote DIvoireFX/MM</v>
          </cell>
          <cell r="C1044" t="str">
            <v>FX/MM</v>
          </cell>
          <cell r="D1044" t="str">
            <v>Cote DIvoire</v>
          </cell>
          <cell r="E1044" t="str">
            <v>Compliance, Audit &amp; OR</v>
          </cell>
          <cell r="F1044" t="str">
            <v>Customer - Wholesale</v>
          </cell>
          <cell r="G1044" t="str">
            <v>ALM</v>
          </cell>
          <cell r="H1044" t="str">
            <v>0</v>
          </cell>
          <cell r="I1044" t="str">
            <v>0</v>
          </cell>
          <cell r="J1044" t="str">
            <v>0</v>
          </cell>
          <cell r="K1044" t="str">
            <v>0</v>
          </cell>
          <cell r="L1044" t="str">
            <v>0</v>
          </cell>
          <cell r="M1044" t="str">
            <v>0</v>
          </cell>
          <cell r="N1044" t="str">
            <v>0</v>
          </cell>
          <cell r="O1044" t="str">
            <v>0</v>
          </cell>
          <cell r="P1044" t="str">
            <v>0</v>
          </cell>
          <cell r="Q1044" t="str">
            <v>0</v>
          </cell>
          <cell r="R1044" t="str">
            <v>0</v>
          </cell>
          <cell r="S1044" t="str">
            <v>0</v>
          </cell>
          <cell r="T1044" t="str">
            <v>0</v>
          </cell>
          <cell r="U1044" t="str">
            <v>0</v>
          </cell>
          <cell r="V1044">
            <v>0</v>
          </cell>
          <cell r="W1044">
            <v>0</v>
          </cell>
        </row>
        <row r="1045">
          <cell r="B1045" t="str">
            <v>Cote DIvoireSEF</v>
          </cell>
          <cell r="C1045" t="str">
            <v>SEF</v>
          </cell>
          <cell r="D1045" t="str">
            <v>Cote DIvoire</v>
          </cell>
          <cell r="E1045" t="str">
            <v>Compliance, Audit &amp; OR</v>
          </cell>
          <cell r="F1045" t="str">
            <v>Customer - Wholesale</v>
          </cell>
          <cell r="G1045" t="str">
            <v>Structured Trade</v>
          </cell>
          <cell r="H1045" t="str">
            <v>0</v>
          </cell>
          <cell r="I1045" t="str">
            <v>0</v>
          </cell>
          <cell r="J1045" t="str">
            <v>0</v>
          </cell>
          <cell r="K1045" t="str">
            <v>0</v>
          </cell>
          <cell r="L1045" t="str">
            <v>0</v>
          </cell>
          <cell r="M1045" t="str">
            <v>0</v>
          </cell>
          <cell r="N1045" t="str">
            <v>0</v>
          </cell>
          <cell r="O1045" t="str">
            <v>0</v>
          </cell>
          <cell r="P1045" t="str">
            <v>0</v>
          </cell>
          <cell r="Q1045" t="str">
            <v>0</v>
          </cell>
          <cell r="R1045" t="str">
            <v>0</v>
          </cell>
          <cell r="S1045" t="str">
            <v>0</v>
          </cell>
          <cell r="T1045" t="str">
            <v>0</v>
          </cell>
          <cell r="U1045" t="str">
            <v>0</v>
          </cell>
          <cell r="V1045">
            <v>0</v>
          </cell>
          <cell r="W1045">
            <v>0</v>
          </cell>
        </row>
        <row r="1046">
          <cell r="B1046" t="str">
            <v>Cote DIvoireSME</v>
          </cell>
          <cell r="C1046" t="str">
            <v>SME</v>
          </cell>
          <cell r="D1046" t="str">
            <v>Cote DIvoire</v>
          </cell>
          <cell r="E1046" t="str">
            <v>Compliance, Audit &amp; OR</v>
          </cell>
          <cell r="F1046" t="str">
            <v>SME</v>
          </cell>
          <cell r="G1046" t="str">
            <v>Product</v>
          </cell>
          <cell r="H1046">
            <v>1.6861610886310681</v>
          </cell>
          <cell r="I1046">
            <v>3.0726475150853871</v>
          </cell>
          <cell r="J1046">
            <v>4.4436078301478075</v>
          </cell>
          <cell r="K1046">
            <v>7.7786864591642892</v>
          </cell>
          <cell r="L1046">
            <v>11.245390616106823</v>
          </cell>
          <cell r="M1046">
            <v>14.597515946984391</v>
          </cell>
          <cell r="N1046">
            <v>18.096361914698832</v>
          </cell>
          <cell r="O1046">
            <v>22.077848632148296</v>
          </cell>
          <cell r="P1046">
            <v>25.100304700351757</v>
          </cell>
          <cell r="Q1046">
            <v>28.758974351888398</v>
          </cell>
          <cell r="R1046">
            <v>31.361081293458554</v>
          </cell>
          <cell r="S1046">
            <v>33.970581558061653</v>
          </cell>
          <cell r="T1046">
            <v>35.976969400146835</v>
          </cell>
          <cell r="U1046" t="str">
            <v>0</v>
          </cell>
          <cell r="V1046">
            <v>30.155562718449502</v>
          </cell>
          <cell r="W1046">
            <v>30.155562718449502</v>
          </cell>
        </row>
        <row r="1047">
          <cell r="B1047" t="str">
            <v>Cote DIvoireTotal</v>
          </cell>
          <cell r="C1047" t="str">
            <v>Total</v>
          </cell>
          <cell r="D1047" t="str">
            <v>Cote DIvoire</v>
          </cell>
          <cell r="E1047" t="str">
            <v>Compliance, Audit &amp; OR</v>
          </cell>
          <cell r="F1047" t="str">
            <v>Customer</v>
          </cell>
          <cell r="G1047" t="str">
            <v>Product</v>
          </cell>
          <cell r="H1047">
            <v>14.39867895909676</v>
          </cell>
          <cell r="I1047">
            <v>18.648697919384233</v>
          </cell>
          <cell r="J1047">
            <v>26.969618108389543</v>
          </cell>
          <cell r="K1047">
            <v>47.210904991821337</v>
          </cell>
          <cell r="L1047">
            <v>68.251303798666072</v>
          </cell>
          <cell r="M1047">
            <v>88.596009022694332</v>
          </cell>
          <cell r="N1047">
            <v>109.83149720676781</v>
          </cell>
          <cell r="O1047">
            <v>133.99671916700925</v>
          </cell>
          <cell r="P1047">
            <v>152.34076283267581</v>
          </cell>
          <cell r="Q1047">
            <v>174.54599007621249</v>
          </cell>
          <cell r="R1047">
            <v>190.33877040291875</v>
          </cell>
          <cell r="S1047">
            <v>206.17680853130281</v>
          </cell>
          <cell r="T1047">
            <v>218.35415121190317</v>
          </cell>
          <cell r="U1047" t="str">
            <v>0</v>
          </cell>
          <cell r="V1047">
            <v>214.4099418553227</v>
          </cell>
          <cell r="W1047">
            <v>214.4099418553227</v>
          </cell>
        </row>
        <row r="1048">
          <cell r="B1048" t="str">
            <v>Cote DIvoireCCPL</v>
          </cell>
          <cell r="C1048" t="str">
            <v>CCPL</v>
          </cell>
          <cell r="D1048" t="str">
            <v>Cote DIvoire</v>
          </cell>
          <cell r="E1048" t="str">
            <v>Central Cash</v>
          </cell>
          <cell r="F1048" t="str">
            <v>Mass Mkt &amp; Priority Banking</v>
          </cell>
          <cell r="G1048" t="str">
            <v>Unsecured Lending</v>
          </cell>
          <cell r="H1048" t="str">
            <v>0</v>
          </cell>
          <cell r="I1048" t="str">
            <v>0</v>
          </cell>
          <cell r="J1048" t="str">
            <v>0</v>
          </cell>
          <cell r="K1048" t="str">
            <v>0</v>
          </cell>
          <cell r="L1048" t="str">
            <v>0</v>
          </cell>
          <cell r="M1048" t="str">
            <v>0</v>
          </cell>
          <cell r="N1048" t="str">
            <v>0</v>
          </cell>
          <cell r="O1048" t="str">
            <v>0</v>
          </cell>
          <cell r="P1048" t="str">
            <v>0</v>
          </cell>
          <cell r="Q1048" t="str">
            <v>0</v>
          </cell>
          <cell r="R1048" t="str">
            <v>0</v>
          </cell>
          <cell r="S1048" t="str">
            <v>0</v>
          </cell>
          <cell r="T1048" t="str">
            <v>0</v>
          </cell>
          <cell r="U1048" t="str">
            <v>0</v>
          </cell>
          <cell r="V1048" t="str">
            <v>0</v>
          </cell>
          <cell r="W1048" t="str">
            <v>0</v>
          </cell>
        </row>
        <row r="1049">
          <cell r="B1049" t="str">
            <v>Cote DIvoireM &amp; AL</v>
          </cell>
          <cell r="C1049" t="str">
            <v>M &amp; AL</v>
          </cell>
          <cell r="D1049" t="str">
            <v>Cote DIvoire</v>
          </cell>
          <cell r="E1049" t="str">
            <v>Central Cash</v>
          </cell>
          <cell r="F1049" t="str">
            <v>Mass Mkt &amp; Priority Banking</v>
          </cell>
          <cell r="G1049" t="str">
            <v>Secured Lending</v>
          </cell>
          <cell r="H1049" t="str">
            <v>0</v>
          </cell>
          <cell r="I1049" t="str">
            <v>0</v>
          </cell>
          <cell r="J1049" t="str">
            <v>0</v>
          </cell>
          <cell r="K1049" t="str">
            <v>0</v>
          </cell>
          <cell r="L1049" t="str">
            <v>0</v>
          </cell>
          <cell r="M1049" t="str">
            <v>0</v>
          </cell>
          <cell r="N1049" t="str">
            <v>0</v>
          </cell>
          <cell r="O1049" t="str">
            <v>0</v>
          </cell>
          <cell r="P1049" t="str">
            <v>0</v>
          </cell>
          <cell r="Q1049" t="str">
            <v>0</v>
          </cell>
          <cell r="R1049" t="str">
            <v>0</v>
          </cell>
          <cell r="S1049" t="str">
            <v>0</v>
          </cell>
          <cell r="T1049" t="str">
            <v>0</v>
          </cell>
          <cell r="U1049" t="str">
            <v>0</v>
          </cell>
          <cell r="V1049" t="str">
            <v>0</v>
          </cell>
          <cell r="W1049" t="str">
            <v>0</v>
          </cell>
        </row>
        <row r="1050">
          <cell r="B1050" t="str">
            <v>Cote DIvoireWM</v>
          </cell>
          <cell r="C1050" t="str">
            <v>WM</v>
          </cell>
          <cell r="D1050" t="str">
            <v>Cote DIvoire</v>
          </cell>
          <cell r="E1050" t="str">
            <v>Central Cash</v>
          </cell>
          <cell r="F1050" t="str">
            <v>Mass Mkt &amp; Priority Banking</v>
          </cell>
          <cell r="G1050" t="str">
            <v>Account Management Services</v>
          </cell>
          <cell r="H1050" t="str">
            <v>0</v>
          </cell>
          <cell r="I1050" t="str">
            <v>0</v>
          </cell>
          <cell r="J1050" t="str">
            <v>0</v>
          </cell>
          <cell r="K1050" t="str">
            <v>0</v>
          </cell>
          <cell r="L1050" t="str">
            <v>0</v>
          </cell>
          <cell r="M1050" t="str">
            <v>0</v>
          </cell>
          <cell r="N1050" t="str">
            <v>0</v>
          </cell>
          <cell r="O1050" t="str">
            <v>0</v>
          </cell>
          <cell r="P1050" t="str">
            <v>0</v>
          </cell>
          <cell r="Q1050" t="str">
            <v>0</v>
          </cell>
          <cell r="R1050" t="str">
            <v>0</v>
          </cell>
          <cell r="S1050" t="str">
            <v>0</v>
          </cell>
          <cell r="T1050" t="str">
            <v>0</v>
          </cell>
          <cell r="U1050" t="str">
            <v>0</v>
          </cell>
          <cell r="V1050" t="str">
            <v>0</v>
          </cell>
          <cell r="W1050" t="str">
            <v>0</v>
          </cell>
        </row>
        <row r="1051">
          <cell r="B1051" t="str">
            <v>Cote DIvoireWM</v>
          </cell>
          <cell r="C1051" t="str">
            <v>WM</v>
          </cell>
          <cell r="D1051" t="str">
            <v>Cote DIvoire</v>
          </cell>
          <cell r="E1051" t="str">
            <v>Central Cash</v>
          </cell>
          <cell r="F1051" t="str">
            <v>Mass Mkt &amp; Priority Banking</v>
          </cell>
          <cell r="G1051" t="str">
            <v>Trade Products</v>
          </cell>
          <cell r="H1051" t="str">
            <v>0</v>
          </cell>
          <cell r="I1051" t="str">
            <v>0</v>
          </cell>
          <cell r="J1051" t="str">
            <v>0</v>
          </cell>
          <cell r="K1051" t="str">
            <v>0</v>
          </cell>
          <cell r="L1051" t="str">
            <v>0</v>
          </cell>
          <cell r="M1051" t="str">
            <v>0</v>
          </cell>
          <cell r="N1051" t="str">
            <v>0</v>
          </cell>
          <cell r="O1051" t="str">
            <v>0</v>
          </cell>
          <cell r="P1051" t="str">
            <v>0</v>
          </cell>
          <cell r="Q1051" t="str">
            <v>0</v>
          </cell>
          <cell r="R1051" t="str">
            <v>0</v>
          </cell>
          <cell r="S1051" t="str">
            <v>0</v>
          </cell>
          <cell r="T1051" t="str">
            <v>0</v>
          </cell>
          <cell r="U1051" t="str">
            <v>0</v>
          </cell>
          <cell r="V1051" t="str">
            <v>0</v>
          </cell>
          <cell r="W1051" t="str">
            <v>0</v>
          </cell>
        </row>
        <row r="1052">
          <cell r="B1052" t="str">
            <v>Cote DIvoireWM</v>
          </cell>
          <cell r="C1052" t="str">
            <v>WM</v>
          </cell>
          <cell r="D1052" t="str">
            <v>Cote DIvoire</v>
          </cell>
          <cell r="E1052" t="str">
            <v>Central Cash</v>
          </cell>
          <cell r="F1052" t="str">
            <v>Mass Mkt &amp; Priority Banking</v>
          </cell>
          <cell r="G1052" t="str">
            <v>Treasury Products</v>
          </cell>
          <cell r="H1052" t="str">
            <v>0</v>
          </cell>
          <cell r="I1052" t="str">
            <v>0</v>
          </cell>
          <cell r="J1052" t="str">
            <v>0</v>
          </cell>
          <cell r="K1052" t="str">
            <v>0</v>
          </cell>
          <cell r="L1052" t="str">
            <v>0</v>
          </cell>
          <cell r="M1052" t="str">
            <v>0</v>
          </cell>
          <cell r="N1052" t="str">
            <v>0</v>
          </cell>
          <cell r="O1052" t="str">
            <v>0</v>
          </cell>
          <cell r="P1052" t="str">
            <v>0</v>
          </cell>
          <cell r="Q1052" t="str">
            <v>0</v>
          </cell>
          <cell r="R1052" t="str">
            <v>0</v>
          </cell>
          <cell r="S1052" t="str">
            <v>0</v>
          </cell>
          <cell r="T1052" t="str">
            <v>0</v>
          </cell>
          <cell r="U1052" t="str">
            <v>0</v>
          </cell>
          <cell r="V1052" t="str">
            <v>0</v>
          </cell>
          <cell r="W1052" t="str">
            <v>0</v>
          </cell>
        </row>
        <row r="1053">
          <cell r="B1053" t="str">
            <v>Cote DIvoireWM</v>
          </cell>
          <cell r="C1053" t="str">
            <v>WM</v>
          </cell>
          <cell r="D1053" t="str">
            <v>Cote DIvoire</v>
          </cell>
          <cell r="E1053" t="str">
            <v>Central Cash</v>
          </cell>
          <cell r="F1053" t="str">
            <v>Mass Mkt &amp; Priority Banking</v>
          </cell>
          <cell r="G1053" t="str">
            <v>Investment Services</v>
          </cell>
          <cell r="H1053" t="str">
            <v>0</v>
          </cell>
          <cell r="I1053" t="str">
            <v>0</v>
          </cell>
          <cell r="J1053" t="str">
            <v>0</v>
          </cell>
          <cell r="K1053" t="str">
            <v>0</v>
          </cell>
          <cell r="L1053" t="str">
            <v>0</v>
          </cell>
          <cell r="M1053" t="str">
            <v>0</v>
          </cell>
          <cell r="N1053" t="str">
            <v>0</v>
          </cell>
          <cell r="O1053" t="str">
            <v>0</v>
          </cell>
          <cell r="P1053" t="str">
            <v>0</v>
          </cell>
          <cell r="Q1053" t="str">
            <v>0</v>
          </cell>
          <cell r="R1053" t="str">
            <v>0</v>
          </cell>
          <cell r="S1053" t="str">
            <v>0</v>
          </cell>
          <cell r="T1053" t="str">
            <v>0</v>
          </cell>
          <cell r="U1053" t="str">
            <v>0</v>
          </cell>
          <cell r="V1053" t="str">
            <v>0</v>
          </cell>
          <cell r="W1053" t="str">
            <v>0</v>
          </cell>
        </row>
        <row r="1054">
          <cell r="B1054" t="str">
            <v>Cote DIvoireOthCB</v>
          </cell>
          <cell r="C1054" t="str">
            <v>OthCB</v>
          </cell>
          <cell r="D1054" t="str">
            <v>Cote DIvoire</v>
          </cell>
          <cell r="E1054" t="str">
            <v>Central Cash</v>
          </cell>
          <cell r="F1054" t="str">
            <v>Mass Mkt &amp; Priority Banking</v>
          </cell>
          <cell r="G1054" t="str">
            <v>Other Products</v>
          </cell>
          <cell r="H1054" t="str">
            <v>0</v>
          </cell>
          <cell r="I1054" t="str">
            <v>0</v>
          </cell>
          <cell r="J1054" t="str">
            <v>0</v>
          </cell>
          <cell r="K1054" t="str">
            <v>0</v>
          </cell>
          <cell r="L1054" t="str">
            <v>0</v>
          </cell>
          <cell r="M1054" t="str">
            <v>0</v>
          </cell>
          <cell r="N1054" t="str">
            <v>0</v>
          </cell>
          <cell r="O1054" t="str">
            <v>0</v>
          </cell>
          <cell r="P1054" t="str">
            <v>0</v>
          </cell>
          <cell r="Q1054" t="str">
            <v>0</v>
          </cell>
          <cell r="R1054" t="str">
            <v>0</v>
          </cell>
          <cell r="S1054" t="str">
            <v>0</v>
          </cell>
          <cell r="T1054" t="str">
            <v>0</v>
          </cell>
          <cell r="U1054" t="str">
            <v>0</v>
          </cell>
          <cell r="V1054" t="str">
            <v>0</v>
          </cell>
          <cell r="W1054" t="str">
            <v>0</v>
          </cell>
        </row>
        <row r="1055">
          <cell r="B1055" t="str">
            <v>Cote DIvoireCROps</v>
          </cell>
          <cell r="C1055" t="str">
            <v>CROps</v>
          </cell>
          <cell r="D1055" t="str">
            <v>Cote DIvoire</v>
          </cell>
          <cell r="E1055" t="str">
            <v>Central Cash</v>
          </cell>
          <cell r="F1055" t="str">
            <v>Customer - Wholesale</v>
          </cell>
          <cell r="G1055" t="str">
            <v>Corporate and Inst Lending</v>
          </cell>
          <cell r="H1055" t="str">
            <v>0</v>
          </cell>
          <cell r="I1055" t="str">
            <v>0</v>
          </cell>
          <cell r="J1055" t="str">
            <v>0</v>
          </cell>
          <cell r="K1055" t="str">
            <v>0</v>
          </cell>
          <cell r="L1055" t="str">
            <v>0</v>
          </cell>
          <cell r="M1055" t="str">
            <v>0</v>
          </cell>
          <cell r="N1055" t="str">
            <v>0</v>
          </cell>
          <cell r="O1055" t="str">
            <v>0</v>
          </cell>
          <cell r="P1055" t="str">
            <v>0</v>
          </cell>
          <cell r="Q1055" t="str">
            <v>0</v>
          </cell>
          <cell r="R1055" t="str">
            <v>0</v>
          </cell>
          <cell r="S1055" t="str">
            <v>0</v>
          </cell>
          <cell r="T1055" t="str">
            <v>0</v>
          </cell>
          <cell r="U1055" t="str">
            <v>0</v>
          </cell>
          <cell r="V1055" t="str">
            <v>0</v>
          </cell>
          <cell r="W1055" t="str">
            <v>0</v>
          </cell>
        </row>
        <row r="1056">
          <cell r="B1056" t="str">
            <v>Cote DIvoireCash</v>
          </cell>
          <cell r="C1056" t="str">
            <v>Cash</v>
          </cell>
          <cell r="D1056" t="str">
            <v>Cote DIvoire</v>
          </cell>
          <cell r="E1056" t="str">
            <v>Central Cash</v>
          </cell>
          <cell r="F1056" t="str">
            <v>Customer - Wholesale</v>
          </cell>
          <cell r="G1056" t="str">
            <v>Cash Management and Payments</v>
          </cell>
          <cell r="H1056" t="str">
            <v>0</v>
          </cell>
          <cell r="I1056" t="str">
            <v>0</v>
          </cell>
          <cell r="J1056" t="str">
            <v>0</v>
          </cell>
          <cell r="K1056" t="str">
            <v>0</v>
          </cell>
          <cell r="L1056" t="str">
            <v>0</v>
          </cell>
          <cell r="M1056" t="str">
            <v>0</v>
          </cell>
          <cell r="N1056" t="str">
            <v>0</v>
          </cell>
          <cell r="O1056" t="str">
            <v>0</v>
          </cell>
          <cell r="P1056" t="str">
            <v>0</v>
          </cell>
          <cell r="Q1056" t="str">
            <v>0</v>
          </cell>
          <cell r="R1056" t="str">
            <v>0</v>
          </cell>
          <cell r="S1056" t="str">
            <v>0</v>
          </cell>
          <cell r="T1056" t="str">
            <v>0</v>
          </cell>
          <cell r="U1056" t="str">
            <v>0</v>
          </cell>
          <cell r="V1056" t="str">
            <v>0</v>
          </cell>
          <cell r="W1056" t="str">
            <v>0</v>
          </cell>
        </row>
        <row r="1057">
          <cell r="B1057" t="str">
            <v>Cote DIvoireTrade</v>
          </cell>
          <cell r="C1057" t="str">
            <v>Trade</v>
          </cell>
          <cell r="D1057" t="str">
            <v>Cote DIvoire</v>
          </cell>
          <cell r="E1057" t="str">
            <v>Central Cash</v>
          </cell>
          <cell r="F1057" t="str">
            <v>Customer - Wholesale</v>
          </cell>
          <cell r="G1057" t="str">
            <v>Trade Finance</v>
          </cell>
          <cell r="H1057" t="str">
            <v>0</v>
          </cell>
          <cell r="I1057" t="str">
            <v>0</v>
          </cell>
          <cell r="J1057" t="str">
            <v>0</v>
          </cell>
          <cell r="K1057" t="str">
            <v>0</v>
          </cell>
          <cell r="L1057" t="str">
            <v>0</v>
          </cell>
          <cell r="M1057" t="str">
            <v>0</v>
          </cell>
          <cell r="N1057" t="str">
            <v>0</v>
          </cell>
          <cell r="O1057" t="str">
            <v>0</v>
          </cell>
          <cell r="P1057" t="str">
            <v>0</v>
          </cell>
          <cell r="Q1057" t="str">
            <v>0</v>
          </cell>
          <cell r="R1057" t="str">
            <v>0</v>
          </cell>
          <cell r="S1057" t="str">
            <v>0</v>
          </cell>
          <cell r="T1057" t="str">
            <v>0</v>
          </cell>
          <cell r="U1057" t="str">
            <v>0</v>
          </cell>
          <cell r="V1057" t="str">
            <v>0</v>
          </cell>
          <cell r="W1057" t="str">
            <v>0</v>
          </cell>
        </row>
        <row r="1058">
          <cell r="B1058" t="str">
            <v>Cote DIvoireTrade</v>
          </cell>
          <cell r="C1058" t="str">
            <v>Trade</v>
          </cell>
          <cell r="D1058" t="str">
            <v>Cote DIvoire</v>
          </cell>
          <cell r="E1058" t="str">
            <v>Central Cash</v>
          </cell>
          <cell r="F1058" t="str">
            <v>Customer - Wholesale</v>
          </cell>
          <cell r="G1058" t="str">
            <v>Trade Contingents</v>
          </cell>
          <cell r="H1058" t="str">
            <v>0</v>
          </cell>
          <cell r="I1058" t="str">
            <v>0</v>
          </cell>
          <cell r="J1058" t="str">
            <v>0</v>
          </cell>
          <cell r="K1058" t="str">
            <v>0</v>
          </cell>
          <cell r="L1058" t="str">
            <v>0</v>
          </cell>
          <cell r="M1058" t="str">
            <v>0</v>
          </cell>
          <cell r="N1058" t="str">
            <v>0</v>
          </cell>
          <cell r="O1058" t="str">
            <v>0</v>
          </cell>
          <cell r="P1058" t="str">
            <v>0</v>
          </cell>
          <cell r="Q1058" t="str">
            <v>0</v>
          </cell>
          <cell r="R1058" t="str">
            <v>0</v>
          </cell>
          <cell r="S1058" t="str">
            <v>0</v>
          </cell>
          <cell r="T1058" t="str">
            <v>0</v>
          </cell>
          <cell r="U1058" t="str">
            <v>0</v>
          </cell>
          <cell r="V1058" t="str">
            <v>0</v>
          </cell>
          <cell r="W1058" t="str">
            <v>0</v>
          </cell>
        </row>
        <row r="1059">
          <cell r="B1059" t="str">
            <v>Cote DIvoireTrade</v>
          </cell>
          <cell r="C1059" t="str">
            <v>Trade</v>
          </cell>
          <cell r="D1059" t="str">
            <v>Cote DIvoire</v>
          </cell>
          <cell r="E1059" t="str">
            <v>Central Cash</v>
          </cell>
          <cell r="F1059" t="str">
            <v>Customer - Wholesale</v>
          </cell>
          <cell r="G1059" t="str">
            <v>Trade Transactional</v>
          </cell>
          <cell r="H1059" t="str">
            <v>0</v>
          </cell>
          <cell r="I1059" t="str">
            <v>0</v>
          </cell>
          <cell r="J1059" t="str">
            <v>0</v>
          </cell>
          <cell r="K1059" t="str">
            <v>0</v>
          </cell>
          <cell r="L1059" t="str">
            <v>0</v>
          </cell>
          <cell r="M1059" t="str">
            <v>0</v>
          </cell>
          <cell r="N1059" t="str">
            <v>0</v>
          </cell>
          <cell r="O1059" t="str">
            <v>0</v>
          </cell>
          <cell r="P1059" t="str">
            <v>0</v>
          </cell>
          <cell r="Q1059" t="str">
            <v>0</v>
          </cell>
          <cell r="R1059" t="str">
            <v>0</v>
          </cell>
          <cell r="S1059" t="str">
            <v>0</v>
          </cell>
          <cell r="T1059" t="str">
            <v>0</v>
          </cell>
          <cell r="U1059" t="str">
            <v>0</v>
          </cell>
          <cell r="V1059" t="str">
            <v>0</v>
          </cell>
          <cell r="W1059" t="str">
            <v>0</v>
          </cell>
        </row>
        <row r="1060">
          <cell r="B1060" t="str">
            <v>Cote DIvoireTrade</v>
          </cell>
          <cell r="C1060" t="str">
            <v>Trade</v>
          </cell>
          <cell r="D1060" t="str">
            <v>Cote DIvoire</v>
          </cell>
          <cell r="E1060" t="str">
            <v>Central Cash</v>
          </cell>
          <cell r="F1060" t="str">
            <v>Customer - Wholesale</v>
          </cell>
          <cell r="G1060" t="str">
            <v>Trade Other</v>
          </cell>
          <cell r="H1060" t="str">
            <v>0</v>
          </cell>
          <cell r="I1060" t="str">
            <v>0</v>
          </cell>
          <cell r="J1060" t="str">
            <v>0</v>
          </cell>
          <cell r="K1060" t="str">
            <v>0</v>
          </cell>
          <cell r="L1060" t="str">
            <v>0</v>
          </cell>
          <cell r="M1060" t="str">
            <v>0</v>
          </cell>
          <cell r="N1060" t="str">
            <v>0</v>
          </cell>
          <cell r="O1060" t="str">
            <v>0</v>
          </cell>
          <cell r="P1060" t="str">
            <v>0</v>
          </cell>
          <cell r="Q1060" t="str">
            <v>0</v>
          </cell>
          <cell r="R1060" t="str">
            <v>0</v>
          </cell>
          <cell r="S1060" t="str">
            <v>0</v>
          </cell>
          <cell r="T1060" t="str">
            <v>0</v>
          </cell>
          <cell r="U1060" t="str">
            <v>0</v>
          </cell>
          <cell r="V1060" t="str">
            <v>0</v>
          </cell>
          <cell r="W1060" t="str">
            <v>0</v>
          </cell>
        </row>
        <row r="1061">
          <cell r="B1061" t="str">
            <v>Cote DIvoireFX/MM</v>
          </cell>
          <cell r="C1061" t="str">
            <v>FX/MM</v>
          </cell>
          <cell r="D1061" t="str">
            <v>Cote DIvoire</v>
          </cell>
          <cell r="E1061" t="str">
            <v>Central Cash</v>
          </cell>
          <cell r="F1061" t="str">
            <v>Customer - Wholesale</v>
          </cell>
          <cell r="G1061" t="str">
            <v>FX Sales</v>
          </cell>
          <cell r="H1061" t="str">
            <v>0</v>
          </cell>
          <cell r="I1061" t="str">
            <v>0</v>
          </cell>
          <cell r="J1061" t="str">
            <v>0</v>
          </cell>
          <cell r="K1061" t="str">
            <v>0</v>
          </cell>
          <cell r="L1061" t="str">
            <v>0</v>
          </cell>
          <cell r="M1061" t="str">
            <v>0</v>
          </cell>
          <cell r="N1061" t="str">
            <v>0</v>
          </cell>
          <cell r="O1061" t="str">
            <v>0</v>
          </cell>
          <cell r="P1061" t="str">
            <v>0</v>
          </cell>
          <cell r="Q1061" t="str">
            <v>0</v>
          </cell>
          <cell r="R1061" t="str">
            <v>0</v>
          </cell>
          <cell r="S1061" t="str">
            <v>0</v>
          </cell>
          <cell r="T1061" t="str">
            <v>0</v>
          </cell>
          <cell r="U1061" t="str">
            <v>0</v>
          </cell>
          <cell r="V1061" t="str">
            <v>0</v>
          </cell>
          <cell r="W1061" t="str">
            <v>0</v>
          </cell>
        </row>
        <row r="1062">
          <cell r="B1062" t="str">
            <v>Cote DIvoireFX/MM</v>
          </cell>
          <cell r="C1062" t="str">
            <v>FX/MM</v>
          </cell>
          <cell r="D1062" t="str">
            <v>Cote DIvoire</v>
          </cell>
          <cell r="E1062" t="str">
            <v>Central Cash</v>
          </cell>
          <cell r="F1062" t="str">
            <v>Customer - Wholesale</v>
          </cell>
          <cell r="G1062" t="str">
            <v>FX Trading</v>
          </cell>
          <cell r="H1062" t="str">
            <v>0</v>
          </cell>
          <cell r="I1062" t="str">
            <v>0</v>
          </cell>
          <cell r="J1062" t="str">
            <v>0</v>
          </cell>
          <cell r="K1062" t="str">
            <v>0</v>
          </cell>
          <cell r="L1062" t="str">
            <v>0</v>
          </cell>
          <cell r="M1062" t="str">
            <v>0</v>
          </cell>
          <cell r="N1062" t="str">
            <v>0</v>
          </cell>
          <cell r="O1062" t="str">
            <v>0</v>
          </cell>
          <cell r="P1062" t="str">
            <v>0</v>
          </cell>
          <cell r="Q1062" t="str">
            <v>0</v>
          </cell>
          <cell r="R1062" t="str">
            <v>0</v>
          </cell>
          <cell r="S1062" t="str">
            <v>0</v>
          </cell>
          <cell r="T1062" t="str">
            <v>0</v>
          </cell>
          <cell r="U1062" t="str">
            <v>0</v>
          </cell>
          <cell r="V1062" t="str">
            <v>0</v>
          </cell>
          <cell r="W1062" t="str">
            <v>0</v>
          </cell>
        </row>
        <row r="1063">
          <cell r="B1063" t="str">
            <v>Cote DIvoireFI</v>
          </cell>
          <cell r="C1063" t="str">
            <v>FI</v>
          </cell>
          <cell r="D1063" t="str">
            <v>Cote DIvoire</v>
          </cell>
          <cell r="E1063" t="str">
            <v>Central Cash</v>
          </cell>
          <cell r="F1063" t="str">
            <v>Customer - Wholesale</v>
          </cell>
          <cell r="G1063" t="str">
            <v>Fixed Income</v>
          </cell>
          <cell r="H1063" t="str">
            <v>0</v>
          </cell>
          <cell r="I1063" t="str">
            <v>0</v>
          </cell>
          <cell r="J1063" t="str">
            <v>0</v>
          </cell>
          <cell r="K1063" t="str">
            <v>0</v>
          </cell>
          <cell r="L1063" t="str">
            <v>0</v>
          </cell>
          <cell r="M1063" t="str">
            <v>0</v>
          </cell>
          <cell r="N1063" t="str">
            <v>0</v>
          </cell>
          <cell r="O1063" t="str">
            <v>0</v>
          </cell>
          <cell r="P1063" t="str">
            <v>0</v>
          </cell>
          <cell r="Q1063" t="str">
            <v>0</v>
          </cell>
          <cell r="R1063" t="str">
            <v>0</v>
          </cell>
          <cell r="S1063" t="str">
            <v>0</v>
          </cell>
          <cell r="T1063" t="str">
            <v>0</v>
          </cell>
          <cell r="U1063" t="str">
            <v>0</v>
          </cell>
          <cell r="V1063" t="str">
            <v>0</v>
          </cell>
          <cell r="W1063" t="str">
            <v>0</v>
          </cell>
        </row>
        <row r="1064">
          <cell r="B1064" t="str">
            <v>Cote DIvoireFX/MM</v>
          </cell>
          <cell r="C1064" t="str">
            <v>FX/MM</v>
          </cell>
          <cell r="D1064" t="str">
            <v>Cote DIvoire</v>
          </cell>
          <cell r="E1064" t="str">
            <v>Central Cash</v>
          </cell>
          <cell r="F1064" t="str">
            <v>Customer - Wholesale</v>
          </cell>
          <cell r="G1064" t="str">
            <v>ALM</v>
          </cell>
          <cell r="H1064" t="str">
            <v>0</v>
          </cell>
          <cell r="I1064" t="str">
            <v>0</v>
          </cell>
          <cell r="J1064" t="str">
            <v>0</v>
          </cell>
          <cell r="K1064" t="str">
            <v>0</v>
          </cell>
          <cell r="L1064" t="str">
            <v>0</v>
          </cell>
          <cell r="M1064" t="str">
            <v>0</v>
          </cell>
          <cell r="N1064" t="str">
            <v>0</v>
          </cell>
          <cell r="O1064" t="str">
            <v>0</v>
          </cell>
          <cell r="P1064" t="str">
            <v>0</v>
          </cell>
          <cell r="Q1064" t="str">
            <v>0</v>
          </cell>
          <cell r="R1064" t="str">
            <v>0</v>
          </cell>
          <cell r="S1064" t="str">
            <v>0</v>
          </cell>
          <cell r="T1064" t="str">
            <v>0</v>
          </cell>
          <cell r="U1064" t="str">
            <v>0</v>
          </cell>
          <cell r="V1064" t="str">
            <v>0</v>
          </cell>
          <cell r="W1064" t="str">
            <v>0</v>
          </cell>
        </row>
        <row r="1065">
          <cell r="B1065" t="str">
            <v>Cote DIvoireSEF</v>
          </cell>
          <cell r="C1065" t="str">
            <v>SEF</v>
          </cell>
          <cell r="D1065" t="str">
            <v>Cote DIvoire</v>
          </cell>
          <cell r="E1065" t="str">
            <v>Central Cash</v>
          </cell>
          <cell r="F1065" t="str">
            <v>Customer - Wholesale</v>
          </cell>
          <cell r="G1065" t="str">
            <v>Structured Trade</v>
          </cell>
          <cell r="H1065" t="str">
            <v>0</v>
          </cell>
          <cell r="I1065" t="str">
            <v>0</v>
          </cell>
          <cell r="J1065" t="str">
            <v>0</v>
          </cell>
          <cell r="K1065" t="str">
            <v>0</v>
          </cell>
          <cell r="L1065" t="str">
            <v>0</v>
          </cell>
          <cell r="M1065" t="str">
            <v>0</v>
          </cell>
          <cell r="N1065" t="str">
            <v>0</v>
          </cell>
          <cell r="O1065" t="str">
            <v>0</v>
          </cell>
          <cell r="P1065" t="str">
            <v>0</v>
          </cell>
          <cell r="Q1065" t="str">
            <v>0</v>
          </cell>
          <cell r="R1065" t="str">
            <v>0</v>
          </cell>
          <cell r="S1065" t="str">
            <v>0</v>
          </cell>
          <cell r="T1065" t="str">
            <v>0</v>
          </cell>
          <cell r="U1065" t="str">
            <v>0</v>
          </cell>
          <cell r="V1065" t="str">
            <v>0</v>
          </cell>
          <cell r="W1065" t="str">
            <v>0</v>
          </cell>
        </row>
        <row r="1066">
          <cell r="B1066" t="str">
            <v>Cote DIvoireSME</v>
          </cell>
          <cell r="C1066" t="str">
            <v>SME</v>
          </cell>
          <cell r="D1066" t="str">
            <v>Cote DIvoire</v>
          </cell>
          <cell r="E1066" t="str">
            <v>Central Cash</v>
          </cell>
          <cell r="F1066" t="str">
            <v>SME</v>
          </cell>
          <cell r="G1066" t="str">
            <v>Product</v>
          </cell>
          <cell r="H1066" t="str">
            <v>0</v>
          </cell>
          <cell r="I1066" t="str">
            <v>0</v>
          </cell>
          <cell r="J1066" t="str">
            <v>0</v>
          </cell>
          <cell r="K1066" t="str">
            <v>0</v>
          </cell>
          <cell r="L1066" t="str">
            <v>0</v>
          </cell>
          <cell r="M1066" t="str">
            <v>0</v>
          </cell>
          <cell r="N1066" t="str">
            <v>0</v>
          </cell>
          <cell r="O1066" t="str">
            <v>0</v>
          </cell>
          <cell r="P1066" t="str">
            <v>0</v>
          </cell>
          <cell r="Q1066" t="str">
            <v>0</v>
          </cell>
          <cell r="R1066" t="str">
            <v>0</v>
          </cell>
          <cell r="S1066" t="str">
            <v>0</v>
          </cell>
          <cell r="T1066" t="str">
            <v>0</v>
          </cell>
          <cell r="U1066" t="str">
            <v>0</v>
          </cell>
          <cell r="V1066" t="str">
            <v>0</v>
          </cell>
          <cell r="W1066" t="str">
            <v>0</v>
          </cell>
        </row>
        <row r="1067">
          <cell r="B1067" t="str">
            <v>Cote DIvoireTotal</v>
          </cell>
          <cell r="C1067" t="str">
            <v>Total</v>
          </cell>
          <cell r="D1067" t="str">
            <v>Cote DIvoire</v>
          </cell>
          <cell r="E1067" t="str">
            <v>Central Cash</v>
          </cell>
          <cell r="F1067" t="str">
            <v>Customer</v>
          </cell>
          <cell r="G1067" t="str">
            <v>Product</v>
          </cell>
          <cell r="H1067" t="str">
            <v>0</v>
          </cell>
          <cell r="I1067" t="str">
            <v>0</v>
          </cell>
          <cell r="J1067" t="str">
            <v>0</v>
          </cell>
          <cell r="K1067" t="str">
            <v>0</v>
          </cell>
          <cell r="L1067" t="str">
            <v>0</v>
          </cell>
          <cell r="M1067" t="str">
            <v>0</v>
          </cell>
          <cell r="N1067" t="str">
            <v>0</v>
          </cell>
          <cell r="O1067" t="str">
            <v>0</v>
          </cell>
          <cell r="P1067" t="str">
            <v>0</v>
          </cell>
          <cell r="Q1067" t="str">
            <v>0</v>
          </cell>
          <cell r="R1067" t="str">
            <v>0</v>
          </cell>
          <cell r="S1067" t="str">
            <v>0</v>
          </cell>
          <cell r="T1067" t="str">
            <v>0</v>
          </cell>
          <cell r="U1067" t="str">
            <v>0</v>
          </cell>
          <cell r="V1067" t="str">
            <v>0</v>
          </cell>
          <cell r="W1067" t="str">
            <v>0</v>
          </cell>
        </row>
        <row r="1068">
          <cell r="B1068" t="str">
            <v>Cote DIvoireCCPL</v>
          </cell>
          <cell r="C1068" t="str">
            <v>CCPL</v>
          </cell>
          <cell r="D1068" t="str">
            <v>Cote DIvoire</v>
          </cell>
          <cell r="E1068" t="str">
            <v>Systems &amp; Processes</v>
          </cell>
          <cell r="F1068" t="str">
            <v>Mass Mkt &amp; Priority Banking</v>
          </cell>
          <cell r="G1068" t="str">
            <v>Unsecured Lending</v>
          </cell>
          <cell r="H1068">
            <v>0.37891260418675693</v>
          </cell>
          <cell r="I1068">
            <v>2.7833923986554814E-2</v>
          </cell>
          <cell r="J1068">
            <v>5.1427348106935396E-2</v>
          </cell>
          <cell r="K1068">
            <v>3.2192466962730718E-2</v>
          </cell>
          <cell r="L1068">
            <v>3.6473517137271372E-2</v>
          </cell>
          <cell r="M1068">
            <v>4.0815905998194596E-2</v>
          </cell>
          <cell r="N1068">
            <v>4.4836464380463827E-2</v>
          </cell>
          <cell r="O1068">
            <v>4.8706219221453406E-2</v>
          </cell>
          <cell r="P1068">
            <v>5.310872398662278E-2</v>
          </cell>
          <cell r="Q1068">
            <v>5.7141900655053972E-2</v>
          </cell>
          <cell r="R1068">
            <v>6.127499086140957E-2</v>
          </cell>
          <cell r="S1068">
            <v>6.0910706427145467E-2</v>
          </cell>
          <cell r="T1068">
            <v>6.0640297107135685E-2</v>
          </cell>
          <cell r="U1068" t="str">
            <v>0</v>
          </cell>
          <cell r="V1068">
            <v>6.2358249296432508E-2</v>
          </cell>
          <cell r="W1068">
            <v>6.2358249296432508E-2</v>
          </cell>
        </row>
        <row r="1069">
          <cell r="B1069" t="str">
            <v>Cote DIvoireM &amp; AL</v>
          </cell>
          <cell r="C1069" t="str">
            <v>M &amp; AL</v>
          </cell>
          <cell r="D1069" t="str">
            <v>Cote DIvoire</v>
          </cell>
          <cell r="E1069" t="str">
            <v>Systems &amp; Processes</v>
          </cell>
          <cell r="F1069" t="str">
            <v>Mass Mkt &amp; Priority Banking</v>
          </cell>
          <cell r="G1069" t="str">
            <v>Secured Lending</v>
          </cell>
          <cell r="H1069">
            <v>3.7891260418675694E-2</v>
          </cell>
          <cell r="I1069">
            <v>5.1062234651593354E-2</v>
          </cell>
          <cell r="J1069">
            <v>9.4084140722765539E-2</v>
          </cell>
          <cell r="K1069">
            <v>5.8386337597002298E-2</v>
          </cell>
          <cell r="L1069">
            <v>6.7167078006887732E-2</v>
          </cell>
          <cell r="M1069">
            <v>7.4895206152026966E-2</v>
          </cell>
          <cell r="N1069">
            <v>8.2232816767662933E-2</v>
          </cell>
          <cell r="O1069">
            <v>8.9262393792305036E-2</v>
          </cell>
          <cell r="P1069">
            <v>9.6947561604671398E-2</v>
          </cell>
          <cell r="Q1069">
            <v>0.10447155574307847</v>
          </cell>
          <cell r="R1069">
            <v>0.11259279570784009</v>
          </cell>
          <cell r="S1069">
            <v>0.11192342305987979</v>
          </cell>
          <cell r="T1069">
            <v>0.11142654593436183</v>
          </cell>
          <cell r="U1069" t="str">
            <v>0</v>
          </cell>
          <cell r="V1069">
            <v>0.11423612055985131</v>
          </cell>
          <cell r="W1069">
            <v>0.11423612055985131</v>
          </cell>
        </row>
        <row r="1070">
          <cell r="B1070" t="str">
            <v>Cote DIvoireWM</v>
          </cell>
          <cell r="C1070" t="str">
            <v>WM</v>
          </cell>
          <cell r="D1070" t="str">
            <v>Cote DIvoire</v>
          </cell>
          <cell r="E1070" t="str">
            <v>Systems &amp; Processes</v>
          </cell>
          <cell r="F1070" t="str">
            <v>Mass Mkt &amp; Priority Banking</v>
          </cell>
          <cell r="G1070" t="str">
            <v>Account Management Services</v>
          </cell>
          <cell r="H1070">
            <v>7.2372307399670568</v>
          </cell>
          <cell r="I1070">
            <v>3.6466971647519313</v>
          </cell>
          <cell r="J1070">
            <v>6.7307988055919648</v>
          </cell>
          <cell r="K1070">
            <v>4.2015135349900907</v>
          </cell>
          <cell r="L1070">
            <v>4.7835293118404758</v>
          </cell>
          <cell r="M1070">
            <v>5.347417245174876</v>
          </cell>
          <cell r="N1070">
            <v>5.8694255705387901</v>
          </cell>
          <cell r="O1070">
            <v>6.3969899087704007</v>
          </cell>
          <cell r="P1070">
            <v>6.9433393812691317</v>
          </cell>
          <cell r="Q1070">
            <v>7.4921519956684257</v>
          </cell>
          <cell r="R1070">
            <v>8.0291715952243532</v>
          </cell>
          <cell r="S1070">
            <v>7.9814375655483438</v>
          </cell>
          <cell r="T1070">
            <v>7.9460044663216598</v>
          </cell>
          <cell r="U1070" t="str">
            <v>0</v>
          </cell>
          <cell r="V1070">
            <v>8.1678826200293528</v>
          </cell>
          <cell r="W1070">
            <v>8.1678826200293528</v>
          </cell>
        </row>
        <row r="1071">
          <cell r="B1071" t="str">
            <v>Cote DIvoireWM</v>
          </cell>
          <cell r="C1071" t="str">
            <v>WM</v>
          </cell>
          <cell r="D1071" t="str">
            <v>Cote DIvoire</v>
          </cell>
          <cell r="E1071" t="str">
            <v>Systems &amp; Processes</v>
          </cell>
          <cell r="F1071" t="str">
            <v>Mass Mkt &amp; Priority Banking</v>
          </cell>
          <cell r="G1071" t="str">
            <v>Trade Products</v>
          </cell>
          <cell r="H1071" t="str">
            <v>0</v>
          </cell>
          <cell r="I1071" t="str">
            <v>0</v>
          </cell>
          <cell r="J1071" t="str">
            <v>0</v>
          </cell>
          <cell r="K1071" t="str">
            <v>0</v>
          </cell>
          <cell r="L1071" t="str">
            <v>0</v>
          </cell>
          <cell r="M1071" t="str">
            <v>0</v>
          </cell>
          <cell r="N1071" t="str">
            <v>0</v>
          </cell>
          <cell r="O1071" t="str">
            <v>0</v>
          </cell>
          <cell r="P1071" t="str">
            <v>0</v>
          </cell>
          <cell r="Q1071" t="str">
            <v>0</v>
          </cell>
          <cell r="R1071" t="str">
            <v>0</v>
          </cell>
          <cell r="S1071" t="str">
            <v>0</v>
          </cell>
          <cell r="T1071" t="str">
            <v>0</v>
          </cell>
          <cell r="U1071" t="str">
            <v>0</v>
          </cell>
          <cell r="V1071" t="str">
            <v>0</v>
          </cell>
          <cell r="W1071" t="str">
            <v>0</v>
          </cell>
        </row>
        <row r="1072">
          <cell r="B1072" t="str">
            <v>Cote DIvoireWM</v>
          </cell>
          <cell r="C1072" t="str">
            <v>WM</v>
          </cell>
          <cell r="D1072" t="str">
            <v>Cote DIvoire</v>
          </cell>
          <cell r="E1072" t="str">
            <v>Systems &amp; Processes</v>
          </cell>
          <cell r="F1072" t="str">
            <v>Mass Mkt &amp; Priority Banking</v>
          </cell>
          <cell r="G1072" t="str">
            <v>Treasury Products</v>
          </cell>
          <cell r="H1072" t="str">
            <v>0</v>
          </cell>
          <cell r="I1072">
            <v>4.966052624939276E-2</v>
          </cell>
          <cell r="J1072">
            <v>9.1492840236757161E-2</v>
          </cell>
          <cell r="K1072">
            <v>5.7186618331310474E-2</v>
          </cell>
          <cell r="L1072">
            <v>6.4974680801915125E-2</v>
          </cell>
          <cell r="M1072">
            <v>7.2715716025909788E-2</v>
          </cell>
          <cell r="N1072">
            <v>7.9883307717158264E-2</v>
          </cell>
          <cell r="O1072">
            <v>8.6933809606418833E-2</v>
          </cell>
          <cell r="P1072">
            <v>9.4630090012527854E-2</v>
          </cell>
          <cell r="Q1072">
            <v>0.10177799813644292</v>
          </cell>
          <cell r="R1072">
            <v>0.1091460774718858</v>
          </cell>
          <cell r="S1072">
            <v>0.10849719582335286</v>
          </cell>
          <cell r="T1072">
            <v>0.10801552922208543</v>
          </cell>
          <cell r="U1072" t="str">
            <v>0</v>
          </cell>
          <cell r="V1072">
            <v>0.11109200714994706</v>
          </cell>
          <cell r="W1072">
            <v>0.11109200714994706</v>
          </cell>
        </row>
        <row r="1073">
          <cell r="B1073" t="str">
            <v>Cote DIvoireWM</v>
          </cell>
          <cell r="C1073" t="str">
            <v>WM</v>
          </cell>
          <cell r="D1073" t="str">
            <v>Cote DIvoire</v>
          </cell>
          <cell r="E1073" t="str">
            <v>Systems &amp; Processes</v>
          </cell>
          <cell r="F1073" t="str">
            <v>Mass Mkt &amp; Priority Banking</v>
          </cell>
          <cell r="G1073" t="str">
            <v>Investment Services</v>
          </cell>
          <cell r="H1073" t="str">
            <v>0</v>
          </cell>
          <cell r="I1073" t="str">
            <v>0</v>
          </cell>
          <cell r="J1073" t="str">
            <v>0</v>
          </cell>
          <cell r="K1073" t="str">
            <v>0</v>
          </cell>
          <cell r="L1073" t="str">
            <v>0</v>
          </cell>
          <cell r="M1073" t="str">
            <v>0</v>
          </cell>
          <cell r="N1073" t="str">
            <v>0</v>
          </cell>
          <cell r="O1073" t="str">
            <v>0</v>
          </cell>
          <cell r="P1073" t="str">
            <v>0</v>
          </cell>
          <cell r="Q1073" t="str">
            <v>0</v>
          </cell>
          <cell r="R1073" t="str">
            <v>0</v>
          </cell>
          <cell r="S1073" t="str">
            <v>0</v>
          </cell>
          <cell r="T1073" t="str">
            <v>0</v>
          </cell>
          <cell r="U1073" t="str">
            <v>0</v>
          </cell>
          <cell r="V1073" t="str">
            <v>0</v>
          </cell>
          <cell r="W1073" t="str">
            <v>0</v>
          </cell>
        </row>
        <row r="1074">
          <cell r="B1074" t="str">
            <v>Cote DIvoireOthCB</v>
          </cell>
          <cell r="C1074" t="str">
            <v>OthCB</v>
          </cell>
          <cell r="D1074" t="str">
            <v>Cote DIvoire</v>
          </cell>
          <cell r="E1074" t="str">
            <v>Systems &amp; Processes</v>
          </cell>
          <cell r="F1074" t="str">
            <v>Mass Mkt &amp; Priority Banking</v>
          </cell>
          <cell r="G1074" t="str">
            <v>Other Products</v>
          </cell>
          <cell r="H1074" t="str">
            <v>0</v>
          </cell>
          <cell r="I1074" t="str">
            <v>0</v>
          </cell>
          <cell r="J1074" t="str">
            <v>0</v>
          </cell>
          <cell r="K1074" t="str">
            <v>0</v>
          </cell>
          <cell r="L1074" t="str">
            <v>0</v>
          </cell>
          <cell r="M1074" t="str">
            <v>0</v>
          </cell>
          <cell r="N1074" t="str">
            <v>0</v>
          </cell>
          <cell r="O1074" t="str">
            <v>0</v>
          </cell>
          <cell r="P1074" t="str">
            <v>0</v>
          </cell>
          <cell r="Q1074" t="str">
            <v>0</v>
          </cell>
          <cell r="R1074" t="str">
            <v>0</v>
          </cell>
          <cell r="S1074" t="str">
            <v>0</v>
          </cell>
          <cell r="T1074" t="str">
            <v>0</v>
          </cell>
          <cell r="U1074" t="str">
            <v>0</v>
          </cell>
          <cell r="V1074">
            <v>0</v>
          </cell>
          <cell r="W1074">
            <v>0</v>
          </cell>
        </row>
        <row r="1075">
          <cell r="B1075" t="str">
            <v>Cote DIvoireCROps</v>
          </cell>
          <cell r="C1075" t="str">
            <v>CROps</v>
          </cell>
          <cell r="D1075" t="str">
            <v>Cote DIvoire</v>
          </cell>
          <cell r="E1075" t="str">
            <v>Systems &amp; Processes</v>
          </cell>
          <cell r="F1075" t="str">
            <v>Customer - Wholesale</v>
          </cell>
          <cell r="G1075" t="str">
            <v>Corporate and Inst Lending</v>
          </cell>
          <cell r="H1075">
            <v>3.9596367137516095</v>
          </cell>
          <cell r="I1075">
            <v>3.1056778870853359</v>
          </cell>
          <cell r="J1075">
            <v>5.7323658956370842</v>
          </cell>
          <cell r="K1075">
            <v>3.5781946293893467</v>
          </cell>
          <cell r="L1075">
            <v>4.0739392836315149</v>
          </cell>
          <cell r="M1075">
            <v>4.5542445903330915</v>
          </cell>
          <cell r="N1075">
            <v>4.9987144435800941</v>
          </cell>
          <cell r="O1075">
            <v>5.4480834202858697</v>
          </cell>
          <cell r="P1075">
            <v>5.9136146470249056</v>
          </cell>
          <cell r="Q1075">
            <v>6.3808856946623855</v>
          </cell>
          <cell r="R1075">
            <v>6.8379794173086417</v>
          </cell>
          <cell r="S1075">
            <v>6.7973271148190682</v>
          </cell>
          <cell r="T1075">
            <v>6.7671508008207937</v>
          </cell>
          <cell r="U1075" t="str">
            <v>0</v>
          </cell>
          <cell r="V1075">
            <v>6.9561922562047593</v>
          </cell>
          <cell r="W1075">
            <v>6.9561922562047593</v>
          </cell>
        </row>
        <row r="1076">
          <cell r="B1076" t="str">
            <v>Cote DIvoireCash</v>
          </cell>
          <cell r="C1076" t="str">
            <v>Cash</v>
          </cell>
          <cell r="D1076" t="str">
            <v>Cote DIvoire</v>
          </cell>
          <cell r="E1076" t="str">
            <v>Systems &amp; Processes</v>
          </cell>
          <cell r="F1076" t="str">
            <v>Customer - Wholesale</v>
          </cell>
          <cell r="G1076" t="str">
            <v>Cash Management and Payments</v>
          </cell>
          <cell r="H1076">
            <v>78.567528478124046</v>
          </cell>
          <cell r="I1076">
            <v>5.7908120906605989</v>
          </cell>
          <cell r="J1076">
            <v>10.688366689058169</v>
          </cell>
          <cell r="K1076">
            <v>6.671860791952076</v>
          </cell>
          <cell r="L1076">
            <v>7.5961460647968462</v>
          </cell>
          <cell r="M1076">
            <v>8.4916441844301449</v>
          </cell>
          <cell r="N1076">
            <v>9.3203261173445284</v>
          </cell>
          <cell r="O1076">
            <v>10.158143755871645</v>
          </cell>
          <cell r="P1076">
            <v>11.02609711624666</v>
          </cell>
          <cell r="Q1076">
            <v>11.897653510980316</v>
          </cell>
          <cell r="R1076">
            <v>12.749873971301188</v>
          </cell>
          <cell r="S1076">
            <v>12.674075010562394</v>
          </cell>
          <cell r="T1076">
            <v>12.61780923716411</v>
          </cell>
          <cell r="U1076" t="str">
            <v>0</v>
          </cell>
          <cell r="V1076">
            <v>12.970196946580323</v>
          </cell>
          <cell r="W1076">
            <v>12.970196946580323</v>
          </cell>
        </row>
        <row r="1077">
          <cell r="B1077" t="str">
            <v>Cote DIvoireTrade</v>
          </cell>
          <cell r="C1077" t="str">
            <v>Trade</v>
          </cell>
          <cell r="D1077" t="str">
            <v>Cote DIvoire</v>
          </cell>
          <cell r="E1077" t="str">
            <v>Systems &amp; Processes</v>
          </cell>
          <cell r="F1077" t="str">
            <v>Customer - Wholesale</v>
          </cell>
          <cell r="G1077" t="str">
            <v>Trade Finance</v>
          </cell>
          <cell r="H1077" t="str">
            <v>0</v>
          </cell>
          <cell r="I1077">
            <v>7.4090301259174679E-2</v>
          </cell>
          <cell r="J1077">
            <v>0.13654160253197964</v>
          </cell>
          <cell r="K1077">
            <v>8.5180067864119788E-2</v>
          </cell>
          <cell r="L1077">
            <v>9.7063403529241296E-2</v>
          </cell>
          <cell r="M1077">
            <v>0.10857823537383804</v>
          </cell>
          <cell r="N1077">
            <v>0.11923758431311123</v>
          </cell>
          <cell r="O1077">
            <v>0.13001261704531386</v>
          </cell>
          <cell r="P1077">
            <v>0.14097952185539864</v>
          </cell>
          <cell r="Q1077">
            <v>0.1519936078030055</v>
          </cell>
          <cell r="R1077">
            <v>0.16295317882206109</v>
          </cell>
          <cell r="S1077">
            <v>0.16198440990468996</v>
          </cell>
          <cell r="T1077">
            <v>0.16126529011928895</v>
          </cell>
          <cell r="U1077" t="str">
            <v>0</v>
          </cell>
          <cell r="V1077">
            <v>0.16580940599478533</v>
          </cell>
          <cell r="W1077">
            <v>0.16580940599478533</v>
          </cell>
        </row>
        <row r="1078">
          <cell r="B1078" t="str">
            <v>Cote DIvoireTrade</v>
          </cell>
          <cell r="C1078" t="str">
            <v>Trade</v>
          </cell>
          <cell r="D1078" t="str">
            <v>Cote DIvoire</v>
          </cell>
          <cell r="E1078" t="str">
            <v>Systems &amp; Processes</v>
          </cell>
          <cell r="F1078" t="str">
            <v>Customer - Wholesale</v>
          </cell>
          <cell r="G1078" t="str">
            <v>Trade Contingents</v>
          </cell>
          <cell r="H1078" t="str">
            <v>0</v>
          </cell>
          <cell r="I1078">
            <v>3.3040269480442759E-2</v>
          </cell>
          <cell r="J1078">
            <v>6.0995226824504777E-2</v>
          </cell>
          <cell r="K1078">
            <v>3.8191063291189861E-2</v>
          </cell>
          <cell r="L1078">
            <v>4.3449326425820542E-2</v>
          </cell>
          <cell r="M1078">
            <v>4.8543189172610066E-2</v>
          </cell>
          <cell r="N1078">
            <v>5.3255538478105512E-2</v>
          </cell>
          <cell r="O1078">
            <v>5.8214604647155457E-2</v>
          </cell>
          <cell r="P1078">
            <v>6.3151100885911443E-2</v>
          </cell>
          <cell r="Q1078">
            <v>6.8108528053498665E-2</v>
          </cell>
          <cell r="R1078">
            <v>7.2764051647923864E-2</v>
          </cell>
          <cell r="S1078">
            <v>7.2331463882235242E-2</v>
          </cell>
          <cell r="T1078">
            <v>7.2010352814723635E-2</v>
          </cell>
          <cell r="U1078" t="str">
            <v>0</v>
          </cell>
          <cell r="V1078">
            <v>7.4126557974139362E-2</v>
          </cell>
          <cell r="W1078">
            <v>7.4126557974139362E-2</v>
          </cell>
        </row>
        <row r="1079">
          <cell r="B1079" t="str">
            <v>Cote DIvoireTrade</v>
          </cell>
          <cell r="C1079" t="str">
            <v>Trade</v>
          </cell>
          <cell r="D1079" t="str">
            <v>Cote DIvoire</v>
          </cell>
          <cell r="E1079" t="str">
            <v>Systems &amp; Processes</v>
          </cell>
          <cell r="F1079" t="str">
            <v>Customer - Wholesale</v>
          </cell>
          <cell r="G1079" t="str">
            <v>Trade Transactional</v>
          </cell>
          <cell r="H1079" t="str">
            <v>0</v>
          </cell>
          <cell r="I1079" t="str">
            <v>0</v>
          </cell>
          <cell r="J1079" t="str">
            <v>0</v>
          </cell>
          <cell r="K1079" t="str">
            <v>0</v>
          </cell>
          <cell r="L1079" t="str">
            <v>0</v>
          </cell>
          <cell r="M1079" t="str">
            <v>0</v>
          </cell>
          <cell r="N1079" t="str">
            <v>0</v>
          </cell>
          <cell r="O1079" t="str">
            <v>0</v>
          </cell>
          <cell r="P1079" t="str">
            <v>0</v>
          </cell>
          <cell r="Q1079" t="str">
            <v>0</v>
          </cell>
          <cell r="R1079" t="str">
            <v>0</v>
          </cell>
          <cell r="S1079" t="str">
            <v>0</v>
          </cell>
          <cell r="T1079" t="str">
            <v>0</v>
          </cell>
          <cell r="U1079" t="str">
            <v>0</v>
          </cell>
          <cell r="V1079">
            <v>0</v>
          </cell>
          <cell r="W1079">
            <v>0</v>
          </cell>
        </row>
        <row r="1080">
          <cell r="B1080" t="str">
            <v>Cote DIvoireTrade</v>
          </cell>
          <cell r="C1080" t="str">
            <v>Trade</v>
          </cell>
          <cell r="D1080" t="str">
            <v>Cote DIvoire</v>
          </cell>
          <cell r="E1080" t="str">
            <v>Systems &amp; Processes</v>
          </cell>
          <cell r="F1080" t="str">
            <v>Customer - Wholesale</v>
          </cell>
          <cell r="G1080" t="str">
            <v>Trade Other</v>
          </cell>
          <cell r="H1080">
            <v>5.4942327607079751</v>
          </cell>
          <cell r="I1080" t="str">
            <v>0</v>
          </cell>
          <cell r="J1080" t="str">
            <v>0</v>
          </cell>
          <cell r="K1080" t="str">
            <v>0</v>
          </cell>
          <cell r="L1080" t="str">
            <v>0</v>
          </cell>
          <cell r="M1080" t="str">
            <v>0</v>
          </cell>
          <cell r="N1080" t="str">
            <v>0</v>
          </cell>
          <cell r="O1080" t="str">
            <v>0</v>
          </cell>
          <cell r="P1080" t="str">
            <v>0</v>
          </cell>
          <cell r="Q1080" t="str">
            <v>0</v>
          </cell>
          <cell r="R1080" t="str">
            <v>0</v>
          </cell>
          <cell r="S1080" t="str">
            <v>0</v>
          </cell>
          <cell r="T1080" t="str">
            <v>0</v>
          </cell>
          <cell r="U1080" t="str">
            <v>0</v>
          </cell>
          <cell r="V1080">
            <v>0</v>
          </cell>
          <cell r="W1080">
            <v>0</v>
          </cell>
        </row>
        <row r="1081">
          <cell r="B1081" t="str">
            <v>Cote DIvoireFX/MM</v>
          </cell>
          <cell r="C1081" t="str">
            <v>FX/MM</v>
          </cell>
          <cell r="D1081" t="str">
            <v>Cote DIvoire</v>
          </cell>
          <cell r="E1081" t="str">
            <v>Systems &amp; Processes</v>
          </cell>
          <cell r="F1081" t="str">
            <v>Customer - Wholesale</v>
          </cell>
          <cell r="G1081" t="str">
            <v>FX Sales</v>
          </cell>
          <cell r="H1081" t="str">
            <v>0</v>
          </cell>
          <cell r="I1081">
            <v>0.43103253615147741</v>
          </cell>
          <cell r="J1081">
            <v>0.7957248841851956</v>
          </cell>
          <cell r="K1081">
            <v>0.49667751372252689</v>
          </cell>
          <cell r="L1081">
            <v>0.565622171100438</v>
          </cell>
          <cell r="M1081">
            <v>0.63222405383382418</v>
          </cell>
          <cell r="N1081">
            <v>0.69385254331874224</v>
          </cell>
          <cell r="O1081">
            <v>0.75616243687043727</v>
          </cell>
          <cell r="P1081">
            <v>0.8209094968285845</v>
          </cell>
          <cell r="Q1081">
            <v>0.88592373027001559</v>
          </cell>
          <cell r="R1081">
            <v>0.9491142145658964</v>
          </cell>
          <cell r="S1081">
            <v>0.94347165909841113</v>
          </cell>
          <cell r="T1081">
            <v>0.93928317492624924</v>
          </cell>
          <cell r="U1081" t="str">
            <v>0</v>
          </cell>
          <cell r="V1081">
            <v>0.96559595255786779</v>
          </cell>
          <cell r="W1081">
            <v>0.96559595255786779</v>
          </cell>
        </row>
        <row r="1082">
          <cell r="B1082" t="str">
            <v>Cote DIvoireFX/MM</v>
          </cell>
          <cell r="C1082" t="str">
            <v>FX/MM</v>
          </cell>
          <cell r="D1082" t="str">
            <v>Cote DIvoire</v>
          </cell>
          <cell r="E1082" t="str">
            <v>Systems &amp; Processes</v>
          </cell>
          <cell r="F1082" t="str">
            <v>Customer - Wholesale</v>
          </cell>
          <cell r="G1082" t="str">
            <v>FX Trading</v>
          </cell>
          <cell r="H1082" t="str">
            <v>0</v>
          </cell>
          <cell r="I1082">
            <v>2.5169870570024342</v>
          </cell>
          <cell r="J1082">
            <v>4.6457181127053859</v>
          </cell>
          <cell r="K1082">
            <v>2.8999364849964708</v>
          </cell>
          <cell r="L1082">
            <v>3.3016787678241601</v>
          </cell>
          <cell r="M1082">
            <v>3.6909086619045142</v>
          </cell>
          <cell r="N1082">
            <v>4.0510967783314369</v>
          </cell>
          <cell r="O1082">
            <v>4.4152557458969763</v>
          </cell>
          <cell r="P1082">
            <v>4.7925132600320159</v>
          </cell>
          <cell r="Q1082">
            <v>5.1713368396350079</v>
          </cell>
          <cell r="R1082">
            <v>5.5417560200120866</v>
          </cell>
          <cell r="S1082">
            <v>5.5088098632163103</v>
          </cell>
          <cell r="T1082">
            <v>5.4843538419919096</v>
          </cell>
          <cell r="U1082" t="str">
            <v>0</v>
          </cell>
          <cell r="V1082">
            <v>5.6375198038227046</v>
          </cell>
          <cell r="W1082">
            <v>5.6375198038227046</v>
          </cell>
        </row>
        <row r="1083">
          <cell r="B1083" t="str">
            <v>Cote DIvoireFI</v>
          </cell>
          <cell r="C1083" t="str">
            <v>FI</v>
          </cell>
          <cell r="D1083" t="str">
            <v>Cote DIvoire</v>
          </cell>
          <cell r="E1083" t="str">
            <v>Systems &amp; Processes</v>
          </cell>
          <cell r="F1083" t="str">
            <v>Customer - Wholesale</v>
          </cell>
          <cell r="G1083" t="str">
            <v>Fixed Income</v>
          </cell>
          <cell r="H1083" t="str">
            <v>0</v>
          </cell>
          <cell r="I1083" t="str">
            <v>0</v>
          </cell>
          <cell r="J1083" t="str">
            <v>0</v>
          </cell>
          <cell r="K1083" t="str">
            <v>0</v>
          </cell>
          <cell r="L1083" t="str">
            <v>0</v>
          </cell>
          <cell r="M1083" t="str">
            <v>0</v>
          </cell>
          <cell r="N1083" t="str">
            <v>0</v>
          </cell>
          <cell r="O1083" t="str">
            <v>0</v>
          </cell>
          <cell r="P1083" t="str">
            <v>0</v>
          </cell>
          <cell r="Q1083" t="str">
            <v>0</v>
          </cell>
          <cell r="R1083" t="str">
            <v>0</v>
          </cell>
          <cell r="S1083" t="str">
            <v>0</v>
          </cell>
          <cell r="T1083" t="str">
            <v>0</v>
          </cell>
          <cell r="U1083" t="str">
            <v>0</v>
          </cell>
          <cell r="V1083">
            <v>0</v>
          </cell>
          <cell r="W1083">
            <v>0</v>
          </cell>
        </row>
        <row r="1084">
          <cell r="B1084" t="str">
            <v>Cote DIvoireFX/MM</v>
          </cell>
          <cell r="C1084" t="str">
            <v>FX/MM</v>
          </cell>
          <cell r="D1084" t="str">
            <v>Cote DIvoire</v>
          </cell>
          <cell r="E1084" t="str">
            <v>Systems &amp; Processes</v>
          </cell>
          <cell r="F1084" t="str">
            <v>Customer - Wholesale</v>
          </cell>
          <cell r="G1084" t="str">
            <v>ALM</v>
          </cell>
          <cell r="H1084">
            <v>18.54777197494175</v>
          </cell>
          <cell r="I1084" t="str">
            <v>0</v>
          </cell>
          <cell r="J1084" t="str">
            <v>0</v>
          </cell>
          <cell r="K1084" t="str">
            <v>0</v>
          </cell>
          <cell r="L1084" t="str">
            <v>0</v>
          </cell>
          <cell r="M1084" t="str">
            <v>0</v>
          </cell>
          <cell r="N1084" t="str">
            <v>0</v>
          </cell>
          <cell r="O1084" t="str">
            <v>0</v>
          </cell>
          <cell r="P1084" t="str">
            <v>0</v>
          </cell>
          <cell r="Q1084" t="str">
            <v>0</v>
          </cell>
          <cell r="R1084" t="str">
            <v>0</v>
          </cell>
          <cell r="S1084" t="str">
            <v>0</v>
          </cell>
          <cell r="T1084" t="str">
            <v>0</v>
          </cell>
          <cell r="U1084" t="str">
            <v>0</v>
          </cell>
          <cell r="V1084">
            <v>0</v>
          </cell>
          <cell r="W1084">
            <v>0</v>
          </cell>
        </row>
        <row r="1085">
          <cell r="B1085" t="str">
            <v>Cote DIvoireSEF</v>
          </cell>
          <cell r="C1085" t="str">
            <v>SEF</v>
          </cell>
          <cell r="D1085" t="str">
            <v>Cote DIvoire</v>
          </cell>
          <cell r="E1085" t="str">
            <v>Systems &amp; Processes</v>
          </cell>
          <cell r="F1085" t="str">
            <v>Customer - Wholesale</v>
          </cell>
          <cell r="G1085" t="str">
            <v>Structured Trade</v>
          </cell>
          <cell r="H1085" t="str">
            <v>0</v>
          </cell>
          <cell r="I1085" t="str">
            <v>0</v>
          </cell>
          <cell r="J1085" t="str">
            <v>0</v>
          </cell>
          <cell r="K1085" t="str">
            <v>0</v>
          </cell>
          <cell r="L1085" t="str">
            <v>0</v>
          </cell>
          <cell r="M1085" t="str">
            <v>0</v>
          </cell>
          <cell r="N1085" t="str">
            <v>0</v>
          </cell>
          <cell r="O1085" t="str">
            <v>0</v>
          </cell>
          <cell r="P1085" t="str">
            <v>0</v>
          </cell>
          <cell r="Q1085" t="str">
            <v>0</v>
          </cell>
          <cell r="R1085" t="str">
            <v>0</v>
          </cell>
          <cell r="S1085" t="str">
            <v>0</v>
          </cell>
          <cell r="T1085" t="str">
            <v>0</v>
          </cell>
          <cell r="U1085" t="str">
            <v>0</v>
          </cell>
          <cell r="V1085">
            <v>0</v>
          </cell>
          <cell r="W1085">
            <v>0</v>
          </cell>
        </row>
        <row r="1086">
          <cell r="B1086" t="str">
            <v>Cote DIvoireSME</v>
          </cell>
          <cell r="C1086" t="str">
            <v>SME</v>
          </cell>
          <cell r="D1086" t="str">
            <v>Cote DIvoire</v>
          </cell>
          <cell r="E1086" t="str">
            <v>Systems &amp; Processes</v>
          </cell>
          <cell r="F1086" t="str">
            <v>SME</v>
          </cell>
          <cell r="G1086" t="str">
            <v>Product</v>
          </cell>
          <cell r="H1086">
            <v>2.9744639428660422</v>
          </cell>
          <cell r="I1086">
            <v>2.0164970821764125</v>
          </cell>
          <cell r="J1086">
            <v>3.7218106228315526</v>
          </cell>
          <cell r="K1086">
            <v>2.3230846900612656</v>
          </cell>
          <cell r="L1086">
            <v>2.6452861383566471</v>
          </cell>
          <cell r="M1086">
            <v>2.9570634811923222</v>
          </cell>
          <cell r="N1086">
            <v>3.2455744071153307</v>
          </cell>
          <cell r="O1086">
            <v>3.537461846024649</v>
          </cell>
          <cell r="P1086">
            <v>3.8394557462589116</v>
          </cell>
          <cell r="Q1086">
            <v>4.1428987243212489</v>
          </cell>
          <cell r="R1086">
            <v>4.439992042023758</v>
          </cell>
          <cell r="S1086">
            <v>4.413595955032509</v>
          </cell>
          <cell r="T1086">
            <v>4.3940020683251566</v>
          </cell>
          <cell r="U1086" t="str">
            <v>0</v>
          </cell>
          <cell r="V1086">
            <v>4.5165189133273262</v>
          </cell>
          <cell r="W1086">
            <v>4.5165189133273262</v>
          </cell>
        </row>
        <row r="1087">
          <cell r="B1087" t="str">
            <v>Cote DIvoireTotal</v>
          </cell>
          <cell r="C1087" t="str">
            <v>Total</v>
          </cell>
          <cell r="D1087" t="str">
            <v>Cote DIvoire</v>
          </cell>
          <cell r="E1087" t="str">
            <v>Systems &amp; Processes</v>
          </cell>
          <cell r="F1087" t="str">
            <v>Customer</v>
          </cell>
          <cell r="G1087" t="str">
            <v>Product</v>
          </cell>
          <cell r="H1087">
            <v>117.1976684749639</v>
          </cell>
          <cell r="I1087">
            <v>17.743391073455349</v>
          </cell>
          <cell r="J1087">
            <v>32.74932616843229</v>
          </cell>
          <cell r="K1087">
            <v>20.442404199158126</v>
          </cell>
          <cell r="L1087">
            <v>23.27532974345122</v>
          </cell>
          <cell r="M1087">
            <v>26.019050469591352</v>
          </cell>
          <cell r="N1087">
            <v>28.558435571885425</v>
          </cell>
          <cell r="O1087">
            <v>31.125226758032628</v>
          </cell>
          <cell r="P1087">
            <v>33.784746646005345</v>
          </cell>
          <cell r="Q1087">
            <v>36.454344085928476</v>
          </cell>
          <cell r="R1087">
            <v>39.066618354947046</v>
          </cell>
          <cell r="S1087">
            <v>38.834364367374334</v>
          </cell>
          <cell r="T1087">
            <v>38.661961604747475</v>
          </cell>
          <cell r="U1087" t="str">
            <v>0</v>
          </cell>
          <cell r="V1087">
            <v>39.74152883349749</v>
          </cell>
          <cell r="W1087">
            <v>39.74152883349749</v>
          </cell>
        </row>
        <row r="1088">
          <cell r="B1088" t="str">
            <v>Cote DIvoireCCPL</v>
          </cell>
          <cell r="C1088" t="str">
            <v>CCPL</v>
          </cell>
          <cell r="D1088" t="str">
            <v>Cote DIvoire</v>
          </cell>
          <cell r="E1088" t="str">
            <v>Projects</v>
          </cell>
          <cell r="F1088" t="str">
            <v>Mass Mkt &amp; Priority Banking</v>
          </cell>
          <cell r="G1088" t="str">
            <v>Unsecured Lending</v>
          </cell>
          <cell r="H1088">
            <v>0.26523882293072987</v>
          </cell>
          <cell r="I1088" t="str">
            <v>0</v>
          </cell>
          <cell r="J1088" t="str">
            <v>0</v>
          </cell>
          <cell r="K1088" t="str">
            <v>0</v>
          </cell>
          <cell r="L1088" t="str">
            <v>0</v>
          </cell>
          <cell r="M1088" t="str">
            <v>0</v>
          </cell>
          <cell r="N1088" t="str">
            <v>0</v>
          </cell>
          <cell r="O1088" t="str">
            <v>0</v>
          </cell>
          <cell r="P1088" t="str">
            <v>0</v>
          </cell>
          <cell r="Q1088" t="str">
            <v>0</v>
          </cell>
          <cell r="R1088" t="str">
            <v>0</v>
          </cell>
          <cell r="S1088" t="str">
            <v>0</v>
          </cell>
          <cell r="T1088" t="str">
            <v>0</v>
          </cell>
          <cell r="U1088" t="str">
            <v>0</v>
          </cell>
          <cell r="V1088">
            <v>0</v>
          </cell>
          <cell r="W1088">
            <v>0</v>
          </cell>
        </row>
        <row r="1089">
          <cell r="B1089" t="str">
            <v>Cote DIvoireM &amp; AL</v>
          </cell>
          <cell r="C1089" t="str">
            <v>M &amp; AL</v>
          </cell>
          <cell r="D1089" t="str">
            <v>Cote DIvoire</v>
          </cell>
          <cell r="E1089" t="str">
            <v>Projects</v>
          </cell>
          <cell r="F1089" t="str">
            <v>Mass Mkt &amp; Priority Banking</v>
          </cell>
          <cell r="G1089" t="str">
            <v>Secured Lending</v>
          </cell>
          <cell r="H1089">
            <v>3.7891260418675694E-2</v>
          </cell>
          <cell r="I1089" t="str">
            <v>0</v>
          </cell>
          <cell r="J1089" t="str">
            <v>0</v>
          </cell>
          <cell r="K1089" t="str">
            <v>0</v>
          </cell>
          <cell r="L1089" t="str">
            <v>0</v>
          </cell>
          <cell r="M1089" t="str">
            <v>0</v>
          </cell>
          <cell r="N1089" t="str">
            <v>0</v>
          </cell>
          <cell r="O1089" t="str">
            <v>0</v>
          </cell>
          <cell r="P1089" t="str">
            <v>0</v>
          </cell>
          <cell r="Q1089" t="str">
            <v>0</v>
          </cell>
          <cell r="R1089" t="str">
            <v>0</v>
          </cell>
          <cell r="S1089" t="str">
            <v>0</v>
          </cell>
          <cell r="T1089" t="str">
            <v>0</v>
          </cell>
          <cell r="U1089" t="str">
            <v>0</v>
          </cell>
          <cell r="V1089">
            <v>0</v>
          </cell>
          <cell r="W1089">
            <v>0</v>
          </cell>
        </row>
        <row r="1090">
          <cell r="B1090" t="str">
            <v>Cote DIvoireWM</v>
          </cell>
          <cell r="C1090" t="str">
            <v>WM</v>
          </cell>
          <cell r="D1090" t="str">
            <v>Cote DIvoire</v>
          </cell>
          <cell r="E1090" t="str">
            <v>Projects</v>
          </cell>
          <cell r="F1090" t="str">
            <v>Mass Mkt &amp; Priority Banking</v>
          </cell>
          <cell r="G1090" t="str">
            <v>Account Management Services</v>
          </cell>
          <cell r="H1090">
            <v>4.8879725940091641</v>
          </cell>
          <cell r="I1090" t="str">
            <v>0</v>
          </cell>
          <cell r="J1090" t="str">
            <v>0</v>
          </cell>
          <cell r="K1090" t="str">
            <v>0</v>
          </cell>
          <cell r="L1090" t="str">
            <v>0</v>
          </cell>
          <cell r="M1090" t="str">
            <v>0</v>
          </cell>
          <cell r="N1090" t="str">
            <v>0</v>
          </cell>
          <cell r="O1090" t="str">
            <v>0</v>
          </cell>
          <cell r="P1090" t="str">
            <v>0</v>
          </cell>
          <cell r="Q1090" t="str">
            <v>0</v>
          </cell>
          <cell r="R1090" t="str">
            <v>0</v>
          </cell>
          <cell r="S1090" t="str">
            <v>0</v>
          </cell>
          <cell r="T1090" t="str">
            <v>0</v>
          </cell>
          <cell r="U1090" t="str">
            <v>0</v>
          </cell>
          <cell r="V1090">
            <v>0</v>
          </cell>
          <cell r="W1090">
            <v>0</v>
          </cell>
        </row>
        <row r="1091">
          <cell r="B1091" t="str">
            <v>Cote DIvoireWM</v>
          </cell>
          <cell r="C1091" t="str">
            <v>WM</v>
          </cell>
          <cell r="D1091" t="str">
            <v>Cote DIvoire</v>
          </cell>
          <cell r="E1091" t="str">
            <v>Projects</v>
          </cell>
          <cell r="F1091" t="str">
            <v>Mass Mkt &amp; Priority Banking</v>
          </cell>
          <cell r="G1091" t="str">
            <v>Trade Products</v>
          </cell>
          <cell r="H1091" t="str">
            <v>0</v>
          </cell>
          <cell r="I1091" t="str">
            <v>0</v>
          </cell>
          <cell r="J1091" t="str">
            <v>0</v>
          </cell>
          <cell r="K1091" t="str">
            <v>0</v>
          </cell>
          <cell r="L1091" t="str">
            <v>0</v>
          </cell>
          <cell r="M1091" t="str">
            <v>0</v>
          </cell>
          <cell r="N1091" t="str">
            <v>0</v>
          </cell>
          <cell r="O1091" t="str">
            <v>0</v>
          </cell>
          <cell r="P1091" t="str">
            <v>0</v>
          </cell>
          <cell r="Q1091" t="str">
            <v>0</v>
          </cell>
          <cell r="R1091" t="str">
            <v>0</v>
          </cell>
          <cell r="S1091" t="str">
            <v>0</v>
          </cell>
          <cell r="T1091" t="str">
            <v>0</v>
          </cell>
          <cell r="U1091" t="str">
            <v>0</v>
          </cell>
          <cell r="V1091" t="str">
            <v>0</v>
          </cell>
          <cell r="W1091" t="str">
            <v>0</v>
          </cell>
        </row>
        <row r="1092">
          <cell r="B1092" t="str">
            <v>Cote DIvoireWM</v>
          </cell>
          <cell r="C1092" t="str">
            <v>WM</v>
          </cell>
          <cell r="D1092" t="str">
            <v>Cote DIvoire</v>
          </cell>
          <cell r="E1092" t="str">
            <v>Projects</v>
          </cell>
          <cell r="F1092" t="str">
            <v>Mass Mkt &amp; Priority Banking</v>
          </cell>
          <cell r="G1092" t="str">
            <v>Treasury Products</v>
          </cell>
          <cell r="H1092" t="str">
            <v>0</v>
          </cell>
          <cell r="I1092" t="str">
            <v>0</v>
          </cell>
          <cell r="J1092" t="str">
            <v>0</v>
          </cell>
          <cell r="K1092" t="str">
            <v>0</v>
          </cell>
          <cell r="L1092" t="str">
            <v>0</v>
          </cell>
          <cell r="M1092" t="str">
            <v>0</v>
          </cell>
          <cell r="N1092" t="str">
            <v>0</v>
          </cell>
          <cell r="O1092" t="str">
            <v>0</v>
          </cell>
          <cell r="P1092" t="str">
            <v>0</v>
          </cell>
          <cell r="Q1092" t="str">
            <v>0</v>
          </cell>
          <cell r="R1092" t="str">
            <v>0</v>
          </cell>
          <cell r="S1092" t="str">
            <v>0</v>
          </cell>
          <cell r="T1092" t="str">
            <v>0</v>
          </cell>
          <cell r="U1092" t="str">
            <v>0</v>
          </cell>
          <cell r="V1092">
            <v>0</v>
          </cell>
          <cell r="W1092">
            <v>0</v>
          </cell>
        </row>
        <row r="1093">
          <cell r="B1093" t="str">
            <v>Cote DIvoireWM</v>
          </cell>
          <cell r="C1093" t="str">
            <v>WM</v>
          </cell>
          <cell r="D1093" t="str">
            <v>Cote DIvoire</v>
          </cell>
          <cell r="E1093" t="str">
            <v>Projects</v>
          </cell>
          <cell r="F1093" t="str">
            <v>Mass Mkt &amp; Priority Banking</v>
          </cell>
          <cell r="G1093" t="str">
            <v>Investment Services</v>
          </cell>
          <cell r="H1093" t="str">
            <v>0</v>
          </cell>
          <cell r="I1093" t="str">
            <v>0</v>
          </cell>
          <cell r="J1093" t="str">
            <v>0</v>
          </cell>
          <cell r="K1093" t="str">
            <v>0</v>
          </cell>
          <cell r="L1093" t="str">
            <v>0</v>
          </cell>
          <cell r="M1093" t="str">
            <v>0</v>
          </cell>
          <cell r="N1093" t="str">
            <v>0</v>
          </cell>
          <cell r="O1093" t="str">
            <v>0</v>
          </cell>
          <cell r="P1093" t="str">
            <v>0</v>
          </cell>
          <cell r="Q1093" t="str">
            <v>0</v>
          </cell>
          <cell r="R1093" t="str">
            <v>0</v>
          </cell>
          <cell r="S1093" t="str">
            <v>0</v>
          </cell>
          <cell r="T1093" t="str">
            <v>0</v>
          </cell>
          <cell r="U1093" t="str">
            <v>0</v>
          </cell>
          <cell r="V1093" t="str">
            <v>0</v>
          </cell>
          <cell r="W1093" t="str">
            <v>0</v>
          </cell>
        </row>
        <row r="1094">
          <cell r="B1094" t="str">
            <v>Cote DIvoireOthCB</v>
          </cell>
          <cell r="C1094" t="str">
            <v>OthCB</v>
          </cell>
          <cell r="D1094" t="str">
            <v>Cote DIvoire</v>
          </cell>
          <cell r="E1094" t="str">
            <v>Projects</v>
          </cell>
          <cell r="F1094" t="str">
            <v>Mass Mkt &amp; Priority Banking</v>
          </cell>
          <cell r="G1094" t="str">
            <v>Other Products</v>
          </cell>
          <cell r="H1094" t="str">
            <v>0</v>
          </cell>
          <cell r="I1094" t="str">
            <v>0</v>
          </cell>
          <cell r="J1094" t="str">
            <v>0</v>
          </cell>
          <cell r="K1094" t="str">
            <v>0</v>
          </cell>
          <cell r="L1094" t="str">
            <v>0</v>
          </cell>
          <cell r="M1094" t="str">
            <v>0</v>
          </cell>
          <cell r="N1094" t="str">
            <v>0</v>
          </cell>
          <cell r="O1094" t="str">
            <v>0</v>
          </cell>
          <cell r="P1094" t="str">
            <v>0</v>
          </cell>
          <cell r="Q1094" t="str">
            <v>0</v>
          </cell>
          <cell r="R1094" t="str">
            <v>0</v>
          </cell>
          <cell r="S1094" t="str">
            <v>0</v>
          </cell>
          <cell r="T1094" t="str">
            <v>0</v>
          </cell>
          <cell r="U1094" t="str">
            <v>0</v>
          </cell>
          <cell r="V1094">
            <v>0</v>
          </cell>
          <cell r="W1094">
            <v>0</v>
          </cell>
        </row>
        <row r="1095">
          <cell r="B1095" t="str">
            <v>Cote DIvoireCROps</v>
          </cell>
          <cell r="C1095" t="str">
            <v>CROps</v>
          </cell>
          <cell r="D1095" t="str">
            <v>Cote DIvoire</v>
          </cell>
          <cell r="E1095" t="str">
            <v>Projects</v>
          </cell>
          <cell r="F1095" t="str">
            <v>Customer - Wholesale</v>
          </cell>
          <cell r="G1095" t="str">
            <v>Corporate and Inst Lending</v>
          </cell>
          <cell r="H1095">
            <v>2.6902794897259743</v>
          </cell>
          <cell r="I1095" t="str">
            <v>0</v>
          </cell>
          <cell r="J1095" t="str">
            <v>0</v>
          </cell>
          <cell r="K1095" t="str">
            <v>0</v>
          </cell>
          <cell r="L1095" t="str">
            <v>0</v>
          </cell>
          <cell r="M1095" t="str">
            <v>0</v>
          </cell>
          <cell r="N1095" t="str">
            <v>0</v>
          </cell>
          <cell r="O1095" t="str">
            <v>0</v>
          </cell>
          <cell r="P1095" t="str">
            <v>0</v>
          </cell>
          <cell r="Q1095" t="str">
            <v>0</v>
          </cell>
          <cell r="R1095" t="str">
            <v>0</v>
          </cell>
          <cell r="S1095" t="str">
            <v>0</v>
          </cell>
          <cell r="T1095" t="str">
            <v>0</v>
          </cell>
          <cell r="U1095" t="str">
            <v>0</v>
          </cell>
          <cell r="V1095">
            <v>0</v>
          </cell>
          <cell r="W1095">
            <v>0</v>
          </cell>
        </row>
        <row r="1096">
          <cell r="B1096" t="str">
            <v>Cote DIvoireCash</v>
          </cell>
          <cell r="C1096" t="str">
            <v>Cash</v>
          </cell>
          <cell r="D1096" t="str">
            <v>Cote DIvoire</v>
          </cell>
          <cell r="E1096" t="str">
            <v>Projects</v>
          </cell>
          <cell r="F1096" t="str">
            <v>Customer - Wholesale</v>
          </cell>
          <cell r="G1096" t="str">
            <v>Cash Management and Payments</v>
          </cell>
          <cell r="H1096">
            <v>53.066710216355311</v>
          </cell>
          <cell r="I1096" t="str">
            <v>0</v>
          </cell>
          <cell r="J1096" t="str">
            <v>0</v>
          </cell>
          <cell r="K1096" t="str">
            <v>0</v>
          </cell>
          <cell r="L1096" t="str">
            <v>0</v>
          </cell>
          <cell r="M1096" t="str">
            <v>0</v>
          </cell>
          <cell r="N1096" t="str">
            <v>0</v>
          </cell>
          <cell r="O1096" t="str">
            <v>0</v>
          </cell>
          <cell r="P1096" t="str">
            <v>0</v>
          </cell>
          <cell r="Q1096" t="str">
            <v>0</v>
          </cell>
          <cell r="R1096" t="str">
            <v>0</v>
          </cell>
          <cell r="S1096" t="str">
            <v>0</v>
          </cell>
          <cell r="T1096" t="str">
            <v>0</v>
          </cell>
          <cell r="U1096" t="str">
            <v>0</v>
          </cell>
          <cell r="V1096">
            <v>0</v>
          </cell>
          <cell r="W1096">
            <v>0</v>
          </cell>
        </row>
        <row r="1097">
          <cell r="B1097" t="str">
            <v>Cote DIvoireTrade</v>
          </cell>
          <cell r="C1097" t="str">
            <v>Trade</v>
          </cell>
          <cell r="D1097" t="str">
            <v>Cote DIvoire</v>
          </cell>
          <cell r="E1097" t="str">
            <v>Projects</v>
          </cell>
          <cell r="F1097" t="str">
            <v>Customer - Wholesale</v>
          </cell>
          <cell r="G1097" t="str">
            <v>Trade Finance</v>
          </cell>
          <cell r="H1097" t="str">
            <v>0</v>
          </cell>
          <cell r="I1097" t="str">
            <v>0</v>
          </cell>
          <cell r="J1097" t="str">
            <v>0</v>
          </cell>
          <cell r="K1097" t="str">
            <v>0</v>
          </cell>
          <cell r="L1097" t="str">
            <v>0</v>
          </cell>
          <cell r="M1097" t="str">
            <v>0</v>
          </cell>
          <cell r="N1097" t="str">
            <v>0</v>
          </cell>
          <cell r="O1097" t="str">
            <v>0</v>
          </cell>
          <cell r="P1097" t="str">
            <v>0</v>
          </cell>
          <cell r="Q1097" t="str">
            <v>0</v>
          </cell>
          <cell r="R1097" t="str">
            <v>0</v>
          </cell>
          <cell r="S1097" t="str">
            <v>0</v>
          </cell>
          <cell r="T1097" t="str">
            <v>0</v>
          </cell>
          <cell r="U1097" t="str">
            <v>0</v>
          </cell>
          <cell r="V1097">
            <v>0</v>
          </cell>
          <cell r="W1097">
            <v>0</v>
          </cell>
        </row>
        <row r="1098">
          <cell r="B1098" t="str">
            <v>Cote DIvoireTrade</v>
          </cell>
          <cell r="C1098" t="str">
            <v>Trade</v>
          </cell>
          <cell r="D1098" t="str">
            <v>Cote DIvoire</v>
          </cell>
          <cell r="E1098" t="str">
            <v>Projects</v>
          </cell>
          <cell r="F1098" t="str">
            <v>Customer - Wholesale</v>
          </cell>
          <cell r="G1098" t="str">
            <v>Trade Contingents</v>
          </cell>
          <cell r="H1098" t="str">
            <v>0</v>
          </cell>
          <cell r="I1098" t="str">
            <v>0</v>
          </cell>
          <cell r="J1098" t="str">
            <v>0</v>
          </cell>
          <cell r="K1098" t="str">
            <v>0</v>
          </cell>
          <cell r="L1098" t="str">
            <v>0</v>
          </cell>
          <cell r="M1098" t="str">
            <v>0</v>
          </cell>
          <cell r="N1098" t="str">
            <v>0</v>
          </cell>
          <cell r="O1098" t="str">
            <v>0</v>
          </cell>
          <cell r="P1098" t="str">
            <v>0</v>
          </cell>
          <cell r="Q1098" t="str">
            <v>0</v>
          </cell>
          <cell r="R1098" t="str">
            <v>0</v>
          </cell>
          <cell r="S1098" t="str">
            <v>0</v>
          </cell>
          <cell r="T1098" t="str">
            <v>0</v>
          </cell>
          <cell r="U1098" t="str">
            <v>0</v>
          </cell>
          <cell r="V1098">
            <v>0</v>
          </cell>
          <cell r="W1098">
            <v>0</v>
          </cell>
        </row>
        <row r="1099">
          <cell r="B1099" t="str">
            <v>Cote DIvoireTrade</v>
          </cell>
          <cell r="C1099" t="str">
            <v>Trade</v>
          </cell>
          <cell r="D1099" t="str">
            <v>Cote DIvoire</v>
          </cell>
          <cell r="E1099" t="str">
            <v>Projects</v>
          </cell>
          <cell r="F1099" t="str">
            <v>Customer - Wholesale</v>
          </cell>
          <cell r="G1099" t="str">
            <v>Trade Transactional</v>
          </cell>
          <cell r="H1099" t="str">
            <v>0</v>
          </cell>
          <cell r="I1099" t="str">
            <v>0</v>
          </cell>
          <cell r="J1099" t="str">
            <v>0</v>
          </cell>
          <cell r="K1099" t="str">
            <v>0</v>
          </cell>
          <cell r="L1099" t="str">
            <v>0</v>
          </cell>
          <cell r="M1099" t="str">
            <v>0</v>
          </cell>
          <cell r="N1099" t="str">
            <v>0</v>
          </cell>
          <cell r="O1099" t="str">
            <v>0</v>
          </cell>
          <cell r="P1099" t="str">
            <v>0</v>
          </cell>
          <cell r="Q1099" t="str">
            <v>0</v>
          </cell>
          <cell r="R1099" t="str">
            <v>0</v>
          </cell>
          <cell r="S1099" t="str">
            <v>0</v>
          </cell>
          <cell r="T1099" t="str">
            <v>0</v>
          </cell>
          <cell r="U1099" t="str">
            <v>0</v>
          </cell>
          <cell r="V1099">
            <v>0</v>
          </cell>
          <cell r="W1099">
            <v>0</v>
          </cell>
        </row>
        <row r="1100">
          <cell r="B1100" t="str">
            <v>Cote DIvoireTrade</v>
          </cell>
          <cell r="C1100" t="str">
            <v>Trade</v>
          </cell>
          <cell r="D1100" t="str">
            <v>Cote DIvoire</v>
          </cell>
          <cell r="E1100" t="str">
            <v>Projects</v>
          </cell>
          <cell r="F1100" t="str">
            <v>Customer - Wholesale</v>
          </cell>
          <cell r="G1100" t="str">
            <v>Trade Other</v>
          </cell>
          <cell r="H1100">
            <v>3.7133435210302177</v>
          </cell>
          <cell r="I1100" t="str">
            <v>0</v>
          </cell>
          <cell r="J1100" t="str">
            <v>0</v>
          </cell>
          <cell r="K1100" t="str">
            <v>0</v>
          </cell>
          <cell r="L1100" t="str">
            <v>0</v>
          </cell>
          <cell r="M1100" t="str">
            <v>0</v>
          </cell>
          <cell r="N1100" t="str">
            <v>0</v>
          </cell>
          <cell r="O1100" t="str">
            <v>0</v>
          </cell>
          <cell r="P1100" t="str">
            <v>0</v>
          </cell>
          <cell r="Q1100" t="str">
            <v>0</v>
          </cell>
          <cell r="R1100" t="str">
            <v>0</v>
          </cell>
          <cell r="S1100" t="str">
            <v>0</v>
          </cell>
          <cell r="T1100" t="str">
            <v>0</v>
          </cell>
          <cell r="U1100" t="str">
            <v>0</v>
          </cell>
          <cell r="V1100">
            <v>0</v>
          </cell>
          <cell r="W1100">
            <v>0</v>
          </cell>
        </row>
        <row r="1101">
          <cell r="B1101" t="str">
            <v>Cote DIvoireFX/MM</v>
          </cell>
          <cell r="C1101" t="str">
            <v>FX/MM</v>
          </cell>
          <cell r="D1101" t="str">
            <v>Cote DIvoire</v>
          </cell>
          <cell r="E1101" t="str">
            <v>Projects</v>
          </cell>
          <cell r="F1101" t="str">
            <v>Customer - Wholesale</v>
          </cell>
          <cell r="G1101" t="str">
            <v>FX Sales</v>
          </cell>
          <cell r="H1101" t="str">
            <v>0</v>
          </cell>
          <cell r="I1101" t="str">
            <v>0</v>
          </cell>
          <cell r="J1101" t="str">
            <v>0</v>
          </cell>
          <cell r="K1101" t="str">
            <v>0</v>
          </cell>
          <cell r="L1101" t="str">
            <v>0</v>
          </cell>
          <cell r="M1101" t="str">
            <v>0</v>
          </cell>
          <cell r="N1101" t="str">
            <v>0</v>
          </cell>
          <cell r="O1101" t="str">
            <v>0</v>
          </cell>
          <cell r="P1101" t="str">
            <v>0</v>
          </cell>
          <cell r="Q1101" t="str">
            <v>0</v>
          </cell>
          <cell r="R1101" t="str">
            <v>0</v>
          </cell>
          <cell r="S1101" t="str">
            <v>0</v>
          </cell>
          <cell r="T1101" t="str">
            <v>0</v>
          </cell>
          <cell r="U1101" t="str">
            <v>0</v>
          </cell>
          <cell r="V1101">
            <v>0</v>
          </cell>
          <cell r="W1101">
            <v>0</v>
          </cell>
        </row>
        <row r="1102">
          <cell r="B1102" t="str">
            <v>Cote DIvoireFX/MM</v>
          </cell>
          <cell r="C1102" t="str">
            <v>FX/MM</v>
          </cell>
          <cell r="D1102" t="str">
            <v>Cote DIvoire</v>
          </cell>
          <cell r="E1102" t="str">
            <v>Projects</v>
          </cell>
          <cell r="F1102" t="str">
            <v>Customer - Wholesale</v>
          </cell>
          <cell r="G1102" t="str">
            <v>FX Trading</v>
          </cell>
          <cell r="H1102" t="str">
            <v>0</v>
          </cell>
          <cell r="I1102" t="str">
            <v>0</v>
          </cell>
          <cell r="J1102" t="str">
            <v>0</v>
          </cell>
          <cell r="K1102" t="str">
            <v>0</v>
          </cell>
          <cell r="L1102" t="str">
            <v>0</v>
          </cell>
          <cell r="M1102" t="str">
            <v>0</v>
          </cell>
          <cell r="N1102" t="str">
            <v>0</v>
          </cell>
          <cell r="O1102" t="str">
            <v>0</v>
          </cell>
          <cell r="P1102" t="str">
            <v>0</v>
          </cell>
          <cell r="Q1102" t="str">
            <v>0</v>
          </cell>
          <cell r="R1102" t="str">
            <v>0</v>
          </cell>
          <cell r="S1102" t="str">
            <v>0</v>
          </cell>
          <cell r="T1102" t="str">
            <v>0</v>
          </cell>
          <cell r="U1102" t="str">
            <v>0</v>
          </cell>
          <cell r="V1102">
            <v>0</v>
          </cell>
          <cell r="W1102">
            <v>0</v>
          </cell>
        </row>
        <row r="1103">
          <cell r="B1103" t="str">
            <v>Cote DIvoireFI</v>
          </cell>
          <cell r="C1103" t="str">
            <v>FI</v>
          </cell>
          <cell r="D1103" t="str">
            <v>Cote DIvoire</v>
          </cell>
          <cell r="E1103" t="str">
            <v>Projects</v>
          </cell>
          <cell r="F1103" t="str">
            <v>Customer - Wholesale</v>
          </cell>
          <cell r="G1103" t="str">
            <v>Fixed Income</v>
          </cell>
          <cell r="H1103" t="str">
            <v>0</v>
          </cell>
          <cell r="I1103" t="str">
            <v>0</v>
          </cell>
          <cell r="J1103" t="str">
            <v>0</v>
          </cell>
          <cell r="K1103" t="str">
            <v>0</v>
          </cell>
          <cell r="L1103" t="str">
            <v>0</v>
          </cell>
          <cell r="M1103" t="str">
            <v>0</v>
          </cell>
          <cell r="N1103" t="str">
            <v>0</v>
          </cell>
          <cell r="O1103" t="str">
            <v>0</v>
          </cell>
          <cell r="P1103" t="str">
            <v>0</v>
          </cell>
          <cell r="Q1103" t="str">
            <v>0</v>
          </cell>
          <cell r="R1103" t="str">
            <v>0</v>
          </cell>
          <cell r="S1103" t="str">
            <v>0</v>
          </cell>
          <cell r="T1103" t="str">
            <v>0</v>
          </cell>
          <cell r="U1103" t="str">
            <v>0</v>
          </cell>
          <cell r="V1103">
            <v>0</v>
          </cell>
          <cell r="W1103">
            <v>0</v>
          </cell>
        </row>
        <row r="1104">
          <cell r="B1104" t="str">
            <v>Cote DIvoireFX/MM</v>
          </cell>
          <cell r="C1104" t="str">
            <v>FX/MM</v>
          </cell>
          <cell r="D1104" t="str">
            <v>Cote DIvoire</v>
          </cell>
          <cell r="E1104" t="str">
            <v>Projects</v>
          </cell>
          <cell r="F1104" t="str">
            <v>Customer - Wholesale</v>
          </cell>
          <cell r="G1104" t="str">
            <v>ALM</v>
          </cell>
          <cell r="H1104">
            <v>12.523061568372317</v>
          </cell>
          <cell r="I1104" t="str">
            <v>0</v>
          </cell>
          <cell r="J1104" t="str">
            <v>0</v>
          </cell>
          <cell r="K1104" t="str">
            <v>0</v>
          </cell>
          <cell r="L1104" t="str">
            <v>0</v>
          </cell>
          <cell r="M1104" t="str">
            <v>0</v>
          </cell>
          <cell r="N1104" t="str">
            <v>0</v>
          </cell>
          <cell r="O1104" t="str">
            <v>0</v>
          </cell>
          <cell r="P1104" t="str">
            <v>0</v>
          </cell>
          <cell r="Q1104" t="str">
            <v>0</v>
          </cell>
          <cell r="R1104" t="str">
            <v>0</v>
          </cell>
          <cell r="S1104" t="str">
            <v>0</v>
          </cell>
          <cell r="T1104" t="str">
            <v>0</v>
          </cell>
          <cell r="U1104" t="str">
            <v>0</v>
          </cell>
          <cell r="V1104">
            <v>0</v>
          </cell>
          <cell r="W1104">
            <v>0</v>
          </cell>
        </row>
        <row r="1105">
          <cell r="B1105" t="str">
            <v>Cote DIvoireSEF</v>
          </cell>
          <cell r="C1105" t="str">
            <v>SEF</v>
          </cell>
          <cell r="D1105" t="str">
            <v>Cote DIvoire</v>
          </cell>
          <cell r="E1105" t="str">
            <v>Projects</v>
          </cell>
          <cell r="F1105" t="str">
            <v>Customer - Wholesale</v>
          </cell>
          <cell r="G1105" t="str">
            <v>Structured Trade</v>
          </cell>
          <cell r="H1105" t="str">
            <v>0</v>
          </cell>
          <cell r="I1105" t="str">
            <v>0</v>
          </cell>
          <cell r="J1105" t="str">
            <v>0</v>
          </cell>
          <cell r="K1105" t="str">
            <v>0</v>
          </cell>
          <cell r="L1105" t="str">
            <v>0</v>
          </cell>
          <cell r="M1105" t="str">
            <v>0</v>
          </cell>
          <cell r="N1105" t="str">
            <v>0</v>
          </cell>
          <cell r="O1105" t="str">
            <v>0</v>
          </cell>
          <cell r="P1105" t="str">
            <v>0</v>
          </cell>
          <cell r="Q1105" t="str">
            <v>0</v>
          </cell>
          <cell r="R1105" t="str">
            <v>0</v>
          </cell>
          <cell r="S1105" t="str">
            <v>0</v>
          </cell>
          <cell r="T1105" t="str">
            <v>0</v>
          </cell>
          <cell r="U1105" t="str">
            <v>0</v>
          </cell>
          <cell r="V1105">
            <v>0</v>
          </cell>
          <cell r="W1105">
            <v>0</v>
          </cell>
        </row>
        <row r="1106">
          <cell r="B1106" t="str">
            <v>Cote DIvoireSME</v>
          </cell>
          <cell r="C1106" t="str">
            <v>SME</v>
          </cell>
          <cell r="D1106" t="str">
            <v>Cote DIvoire</v>
          </cell>
          <cell r="E1106" t="str">
            <v>Projects</v>
          </cell>
          <cell r="F1106" t="str">
            <v>SME</v>
          </cell>
          <cell r="G1106" t="str">
            <v>Product</v>
          </cell>
          <cell r="H1106">
            <v>2.0271824323991492</v>
          </cell>
          <cell r="I1106" t="str">
            <v>0</v>
          </cell>
          <cell r="J1106" t="str">
            <v>0</v>
          </cell>
          <cell r="K1106" t="str">
            <v>0</v>
          </cell>
          <cell r="L1106" t="str">
            <v>0</v>
          </cell>
          <cell r="M1106" t="str">
            <v>0</v>
          </cell>
          <cell r="N1106" t="str">
            <v>0</v>
          </cell>
          <cell r="O1106" t="str">
            <v>0</v>
          </cell>
          <cell r="P1106" t="str">
            <v>0</v>
          </cell>
          <cell r="Q1106" t="str">
            <v>0</v>
          </cell>
          <cell r="R1106" t="str">
            <v>0</v>
          </cell>
          <cell r="S1106" t="str">
            <v>0</v>
          </cell>
          <cell r="T1106" t="str">
            <v>0</v>
          </cell>
          <cell r="U1106" t="str">
            <v>0</v>
          </cell>
          <cell r="V1106">
            <v>0</v>
          </cell>
          <cell r="W1106">
            <v>0</v>
          </cell>
        </row>
        <row r="1107">
          <cell r="B1107" t="str">
            <v>Cote DIvoireTotal</v>
          </cell>
          <cell r="C1107" t="str">
            <v>Total</v>
          </cell>
          <cell r="D1107" t="str">
            <v>Cote DIvoire</v>
          </cell>
          <cell r="E1107" t="str">
            <v>Projects</v>
          </cell>
          <cell r="F1107" t="str">
            <v>Customer</v>
          </cell>
          <cell r="G1107" t="str">
            <v>Product</v>
          </cell>
          <cell r="H1107">
            <v>79.211679905241525</v>
          </cell>
          <cell r="I1107" t="str">
            <v>0</v>
          </cell>
          <cell r="J1107" t="str">
            <v>0</v>
          </cell>
          <cell r="K1107" t="str">
            <v>0</v>
          </cell>
          <cell r="L1107" t="str">
            <v>0</v>
          </cell>
          <cell r="M1107" t="str">
            <v>0</v>
          </cell>
          <cell r="N1107" t="str">
            <v>0</v>
          </cell>
          <cell r="O1107" t="str">
            <v>0</v>
          </cell>
          <cell r="P1107" t="str">
            <v>0</v>
          </cell>
          <cell r="Q1107" t="str">
            <v>0</v>
          </cell>
          <cell r="R1107" t="str">
            <v>0</v>
          </cell>
          <cell r="S1107" t="str">
            <v>0</v>
          </cell>
          <cell r="T1107" t="str">
            <v>0</v>
          </cell>
          <cell r="U1107" t="str">
            <v>0</v>
          </cell>
          <cell r="V1107">
            <v>0</v>
          </cell>
          <cell r="W1107">
            <v>0</v>
          </cell>
        </row>
        <row r="1108">
          <cell r="B1108" t="str">
            <v>Cote DIvoireCCPL</v>
          </cell>
          <cell r="C1108" t="str">
            <v>CCPL</v>
          </cell>
          <cell r="D1108" t="str">
            <v>Cote DIvoire</v>
          </cell>
          <cell r="E1108" t="str">
            <v>T&amp;O Management</v>
          </cell>
          <cell r="F1108" t="str">
            <v>Mass Mkt &amp; Priority Banking</v>
          </cell>
          <cell r="G1108" t="str">
            <v>Unsecured Lending</v>
          </cell>
          <cell r="H1108">
            <v>1.7429979792590817</v>
          </cell>
          <cell r="I1108">
            <v>4.7000809751529961E-2</v>
          </cell>
          <cell r="J1108">
            <v>0.15226000526392774</v>
          </cell>
          <cell r="K1108">
            <v>0.21268472895926593</v>
          </cell>
          <cell r="L1108">
            <v>0.27274059733715961</v>
          </cell>
          <cell r="M1108">
            <v>0.38053871113524695</v>
          </cell>
          <cell r="N1108">
            <v>0.43931939982535118</v>
          </cell>
          <cell r="O1108">
            <v>0.51688794659414095</v>
          </cell>
          <cell r="P1108">
            <v>0.56330012069382196</v>
          </cell>
          <cell r="Q1108">
            <v>0.62806753497419465</v>
          </cell>
          <cell r="R1108">
            <v>0.70346617121503718</v>
          </cell>
          <cell r="S1108">
            <v>0.7540340761165143</v>
          </cell>
          <cell r="T1108">
            <v>0.80442564523602633</v>
          </cell>
          <cell r="U1108" t="str">
            <v>0</v>
          </cell>
          <cell r="V1108">
            <v>0.73061545816700191</v>
          </cell>
          <cell r="W1108">
            <v>0.73061545816700191</v>
          </cell>
        </row>
        <row r="1109">
          <cell r="B1109" t="str">
            <v>Cote DIvoireM &amp; AL</v>
          </cell>
          <cell r="C1109" t="str">
            <v>M &amp; AL</v>
          </cell>
          <cell r="D1109" t="str">
            <v>Cote DIvoire</v>
          </cell>
          <cell r="E1109" t="str">
            <v>T&amp;O Management</v>
          </cell>
          <cell r="F1109" t="str">
            <v>Mass Mkt &amp; Priority Banking</v>
          </cell>
          <cell r="G1109" t="str">
            <v>Secured Lending</v>
          </cell>
          <cell r="H1109">
            <v>0.26523882293072987</v>
          </cell>
          <cell r="I1109">
            <v>0.87208111436294056</v>
          </cell>
          <cell r="J1109">
            <v>2.8295669204335412</v>
          </cell>
          <cell r="K1109">
            <v>3.9535759828658232</v>
          </cell>
          <cell r="L1109">
            <v>5.0683093711097467</v>
          </cell>
          <cell r="M1109">
            <v>7.068859784003573</v>
          </cell>
          <cell r="N1109">
            <v>8.1641752390969042</v>
          </cell>
          <cell r="O1109">
            <v>9.6053289238807213</v>
          </cell>
          <cell r="P1109">
            <v>10.465343867617843</v>
          </cell>
          <cell r="Q1109">
            <v>11.670153920041543</v>
          </cell>
          <cell r="R1109">
            <v>13.069307472947632</v>
          </cell>
          <cell r="S1109">
            <v>14.010998949586128</v>
          </cell>
          <cell r="T1109">
            <v>14.947987332514877</v>
          </cell>
          <cell r="U1109" t="str">
            <v>0</v>
          </cell>
          <cell r="V1109">
            <v>10.563565654297978</v>
          </cell>
          <cell r="W1109">
            <v>10.563565654297978</v>
          </cell>
        </row>
        <row r="1110">
          <cell r="B1110" t="str">
            <v>Cote DIvoireWM</v>
          </cell>
          <cell r="C1110" t="str">
            <v>WM</v>
          </cell>
          <cell r="D1110" t="str">
            <v>Cote DIvoire</v>
          </cell>
          <cell r="E1110" t="str">
            <v>T&amp;O Management</v>
          </cell>
          <cell r="F1110" t="str">
            <v>Mass Mkt &amp; Priority Banking</v>
          </cell>
          <cell r="G1110" t="str">
            <v>Account Management Services</v>
          </cell>
          <cell r="H1110">
            <v>25.955513386792852</v>
          </cell>
          <cell r="I1110">
            <v>5.5301818664871627</v>
          </cell>
          <cell r="J1110">
            <v>17.943730543839425</v>
          </cell>
          <cell r="K1110">
            <v>25.071601447612455</v>
          </cell>
          <cell r="L1110">
            <v>32.140812101524119</v>
          </cell>
          <cell r="M1110">
            <v>44.827416363008197</v>
          </cell>
          <cell r="N1110">
            <v>51.773090605981331</v>
          </cell>
          <cell r="O1110">
            <v>60.912506890851475</v>
          </cell>
          <cell r="P1110">
            <v>66.366325927454582</v>
          </cell>
          <cell r="Q1110">
            <v>74.006707156260575</v>
          </cell>
          <cell r="R1110">
            <v>82.879321585436458</v>
          </cell>
          <cell r="S1110">
            <v>88.851042082319879</v>
          </cell>
          <cell r="T1110">
            <v>94.792989971782561</v>
          </cell>
          <cell r="U1110" t="str">
            <v>0</v>
          </cell>
          <cell r="V1110">
            <v>96.399165466905814</v>
          </cell>
          <cell r="W1110">
            <v>96.399165466905814</v>
          </cell>
        </row>
        <row r="1111">
          <cell r="B1111" t="str">
            <v>Cote DIvoireWM</v>
          </cell>
          <cell r="C1111" t="str">
            <v>WM</v>
          </cell>
          <cell r="D1111" t="str">
            <v>Cote DIvoire</v>
          </cell>
          <cell r="E1111" t="str">
            <v>T&amp;O Management</v>
          </cell>
          <cell r="F1111" t="str">
            <v>Mass Mkt &amp; Priority Banking</v>
          </cell>
          <cell r="G1111" t="str">
            <v>Trade Products</v>
          </cell>
          <cell r="H1111" t="str">
            <v>0</v>
          </cell>
          <cell r="I1111" t="str">
            <v>0</v>
          </cell>
          <cell r="J1111" t="str">
            <v>0</v>
          </cell>
          <cell r="K1111" t="str">
            <v>0</v>
          </cell>
          <cell r="L1111" t="str">
            <v>0</v>
          </cell>
          <cell r="M1111" t="str">
            <v>0</v>
          </cell>
          <cell r="N1111" t="str">
            <v>0</v>
          </cell>
          <cell r="O1111" t="str">
            <v>0</v>
          </cell>
          <cell r="P1111" t="str">
            <v>0</v>
          </cell>
          <cell r="Q1111" t="str">
            <v>0</v>
          </cell>
          <cell r="R1111" t="str">
            <v>0</v>
          </cell>
          <cell r="S1111" t="str">
            <v>0</v>
          </cell>
          <cell r="T1111" t="str">
            <v>0</v>
          </cell>
          <cell r="U1111" t="str">
            <v>0</v>
          </cell>
          <cell r="V1111" t="str">
            <v>0</v>
          </cell>
          <cell r="W1111" t="str">
            <v>0</v>
          </cell>
        </row>
        <row r="1112">
          <cell r="B1112" t="str">
            <v>Cote DIvoireWM</v>
          </cell>
          <cell r="C1112" t="str">
            <v>WM</v>
          </cell>
          <cell r="D1112" t="str">
            <v>Cote DIvoire</v>
          </cell>
          <cell r="E1112" t="str">
            <v>T&amp;O Management</v>
          </cell>
          <cell r="F1112" t="str">
            <v>Mass Mkt &amp; Priority Banking</v>
          </cell>
          <cell r="G1112" t="str">
            <v>Treasury Products</v>
          </cell>
          <cell r="H1112" t="str">
            <v>0</v>
          </cell>
          <cell r="I1112">
            <v>6.8065961929379928E-2</v>
          </cell>
          <cell r="J1112">
            <v>0.22084779857153086</v>
          </cell>
          <cell r="K1112">
            <v>0.30857674578956745</v>
          </cell>
          <cell r="L1112">
            <v>0.39558172630797706</v>
          </cell>
          <cell r="M1112">
            <v>0.5517247570411995</v>
          </cell>
          <cell r="N1112">
            <v>0.63721416718799007</v>
          </cell>
          <cell r="O1112">
            <v>0.7496962634371902</v>
          </cell>
          <cell r="P1112">
            <v>0.81682046032095224</v>
          </cell>
          <cell r="Q1112">
            <v>0.91085592767574253</v>
          </cell>
          <cell r="R1112">
            <v>1.0200599121411456</v>
          </cell>
          <cell r="S1112">
            <v>1.0935589653168631</v>
          </cell>
          <cell r="T1112">
            <v>1.1666909418615985</v>
          </cell>
          <cell r="U1112" t="str">
            <v>0</v>
          </cell>
          <cell r="V1112">
            <v>0.74301658408379812</v>
          </cell>
          <cell r="W1112">
            <v>0.74301658408379812</v>
          </cell>
        </row>
        <row r="1113">
          <cell r="B1113" t="str">
            <v>Cote DIvoireWM</v>
          </cell>
          <cell r="C1113" t="str">
            <v>WM</v>
          </cell>
          <cell r="D1113" t="str">
            <v>Cote DIvoire</v>
          </cell>
          <cell r="E1113" t="str">
            <v>T&amp;O Management</v>
          </cell>
          <cell r="F1113" t="str">
            <v>Mass Mkt &amp; Priority Banking</v>
          </cell>
          <cell r="G1113" t="str">
            <v>Investment Services</v>
          </cell>
          <cell r="H1113" t="str">
            <v>0</v>
          </cell>
          <cell r="I1113" t="str">
            <v>0</v>
          </cell>
          <cell r="J1113" t="str">
            <v>0</v>
          </cell>
          <cell r="K1113" t="str">
            <v>0</v>
          </cell>
          <cell r="L1113" t="str">
            <v>0</v>
          </cell>
          <cell r="M1113" t="str">
            <v>0</v>
          </cell>
          <cell r="N1113" t="str">
            <v>0</v>
          </cell>
          <cell r="O1113" t="str">
            <v>0</v>
          </cell>
          <cell r="P1113" t="str">
            <v>0</v>
          </cell>
          <cell r="Q1113" t="str">
            <v>0</v>
          </cell>
          <cell r="R1113" t="str">
            <v>0</v>
          </cell>
          <cell r="S1113" t="str">
            <v>0</v>
          </cell>
          <cell r="T1113" t="str">
            <v>0</v>
          </cell>
          <cell r="U1113" t="str">
            <v>0</v>
          </cell>
          <cell r="V1113" t="str">
            <v>0</v>
          </cell>
          <cell r="W1113" t="str">
            <v>0</v>
          </cell>
        </row>
        <row r="1114">
          <cell r="B1114" t="str">
            <v>Cote DIvoireOthCB</v>
          </cell>
          <cell r="C1114" t="str">
            <v>OthCB</v>
          </cell>
          <cell r="D1114" t="str">
            <v>Cote DIvoire</v>
          </cell>
          <cell r="E1114" t="str">
            <v>T&amp;O Management</v>
          </cell>
          <cell r="F1114" t="str">
            <v>Mass Mkt &amp; Priority Banking</v>
          </cell>
          <cell r="G1114" t="str">
            <v>Other Products</v>
          </cell>
          <cell r="H1114" t="str">
            <v>0</v>
          </cell>
          <cell r="I1114" t="str">
            <v>0</v>
          </cell>
          <cell r="J1114" t="str">
            <v>0</v>
          </cell>
          <cell r="K1114" t="str">
            <v>0</v>
          </cell>
          <cell r="L1114" t="str">
            <v>0</v>
          </cell>
          <cell r="M1114" t="str">
            <v>0</v>
          </cell>
          <cell r="N1114" t="str">
            <v>0</v>
          </cell>
          <cell r="O1114" t="str">
            <v>0</v>
          </cell>
          <cell r="P1114" t="str">
            <v>0</v>
          </cell>
          <cell r="Q1114" t="str">
            <v>0</v>
          </cell>
          <cell r="R1114" t="str">
            <v>0</v>
          </cell>
          <cell r="S1114" t="str">
            <v>0</v>
          </cell>
          <cell r="T1114" t="str">
            <v>0</v>
          </cell>
          <cell r="U1114" t="str">
            <v>0</v>
          </cell>
          <cell r="V1114">
            <v>0</v>
          </cell>
          <cell r="W1114">
            <v>0</v>
          </cell>
        </row>
        <row r="1115">
          <cell r="B1115" t="str">
            <v>Cote DIvoireCROps</v>
          </cell>
          <cell r="C1115" t="str">
            <v>CROps</v>
          </cell>
          <cell r="D1115" t="str">
            <v>Cote DIvoire</v>
          </cell>
          <cell r="E1115" t="str">
            <v>T&amp;O Management</v>
          </cell>
          <cell r="F1115" t="str">
            <v>Customer - Wholesale</v>
          </cell>
          <cell r="G1115" t="str">
            <v>Corporate and Inst Lending</v>
          </cell>
          <cell r="H1115">
            <v>40.429974866726958</v>
          </cell>
          <cell r="I1115">
            <v>3.308402909136531</v>
          </cell>
          <cell r="J1115">
            <v>10.734614198141632</v>
          </cell>
          <cell r="K1115">
            <v>14.998993074780653</v>
          </cell>
          <cell r="L1115">
            <v>19.227936099642125</v>
          </cell>
          <cell r="M1115">
            <v>26.817465689319988</v>
          </cell>
          <cell r="N1115">
            <v>30.973012661448418</v>
          </cell>
          <cell r="O1115">
            <v>36.440288862140548</v>
          </cell>
          <cell r="P1115">
            <v>39.703075296932923</v>
          </cell>
          <cell r="Q1115">
            <v>44.273844141662238</v>
          </cell>
          <cell r="R1115">
            <v>49.581817619968682</v>
          </cell>
          <cell r="S1115">
            <v>53.15441092146321</v>
          </cell>
          <cell r="T1115">
            <v>56.709024728429767</v>
          </cell>
          <cell r="U1115" t="str">
            <v>0</v>
          </cell>
          <cell r="V1115">
            <v>49.421755080493377</v>
          </cell>
          <cell r="W1115">
            <v>49.421755080493377</v>
          </cell>
        </row>
        <row r="1116">
          <cell r="B1116" t="str">
            <v>Cote DIvoireCash</v>
          </cell>
          <cell r="C1116" t="str">
            <v>Cash</v>
          </cell>
          <cell r="D1116" t="str">
            <v>Cote DIvoire</v>
          </cell>
          <cell r="E1116" t="str">
            <v>T&amp;O Management</v>
          </cell>
          <cell r="F1116" t="str">
            <v>Customer - Wholesale</v>
          </cell>
          <cell r="G1116" t="str">
            <v>Cash Management and Payments</v>
          </cell>
          <cell r="H1116">
            <v>255.48182337292087</v>
          </cell>
          <cell r="I1116">
            <v>11.772988292968298</v>
          </cell>
          <cell r="J1116">
            <v>38.198807060246224</v>
          </cell>
          <cell r="K1116">
            <v>53.372791813799864</v>
          </cell>
          <cell r="L1116">
            <v>68.421556101241038</v>
          </cell>
          <cell r="M1116">
            <v>95.428741789119158</v>
          </cell>
          <cell r="N1116">
            <v>110.21536635596453</v>
          </cell>
          <cell r="O1116">
            <v>129.67076468977939</v>
          </cell>
          <cell r="P1116">
            <v>141.28086115631186</v>
          </cell>
          <cell r="Q1116">
            <v>157.5456493839485</v>
          </cell>
          <cell r="R1116">
            <v>176.43405107862534</v>
          </cell>
          <cell r="S1116">
            <v>189.14677074135065</v>
          </cell>
          <cell r="T1116">
            <v>201.79599921469676</v>
          </cell>
          <cell r="U1116" t="str">
            <v>0</v>
          </cell>
          <cell r="V1116">
            <v>191.37200322543603</v>
          </cell>
          <cell r="W1116">
            <v>191.37200322543603</v>
          </cell>
        </row>
        <row r="1117">
          <cell r="B1117" t="str">
            <v>Cote DIvoireTrade</v>
          </cell>
          <cell r="C1117" t="str">
            <v>Trade</v>
          </cell>
          <cell r="D1117" t="str">
            <v>Cote DIvoire</v>
          </cell>
          <cell r="E1117" t="str">
            <v>T&amp;O Management</v>
          </cell>
          <cell r="F1117" t="str">
            <v>Customer - Wholesale</v>
          </cell>
          <cell r="G1117" t="str">
            <v>Trade Finance</v>
          </cell>
          <cell r="H1117" t="str">
            <v>0</v>
          </cell>
          <cell r="I1117">
            <v>1.0714839593058534</v>
          </cell>
          <cell r="J1117">
            <v>3.4767137959768664</v>
          </cell>
          <cell r="K1117">
            <v>4.8578075071114037</v>
          </cell>
          <cell r="L1117">
            <v>6.2274301273098667</v>
          </cell>
          <cell r="M1117">
            <v>8.6853965574626368</v>
          </cell>
          <cell r="N1117">
            <v>10.031223312225446</v>
          </cell>
          <cell r="O1117">
            <v>11.801930225616969</v>
          </cell>
          <cell r="P1117">
            <v>12.858676226888463</v>
          </cell>
          <cell r="Q1117">
            <v>14.339025054793467</v>
          </cell>
          <cell r="R1117">
            <v>16.058117605703206</v>
          </cell>
          <cell r="S1117">
            <v>17.215202819607502</v>
          </cell>
          <cell r="T1117">
            <v>18.366392116778012</v>
          </cell>
          <cell r="U1117" t="str">
            <v>0</v>
          </cell>
          <cell r="V1117">
            <v>2.4011928093719987</v>
          </cell>
          <cell r="W1117">
            <v>2.4011928093719987</v>
          </cell>
        </row>
        <row r="1118">
          <cell r="B1118" t="str">
            <v>Cote DIvoireTrade</v>
          </cell>
          <cell r="C1118" t="str">
            <v>Trade</v>
          </cell>
          <cell r="D1118" t="str">
            <v>Cote DIvoire</v>
          </cell>
          <cell r="E1118" t="str">
            <v>T&amp;O Management</v>
          </cell>
          <cell r="F1118" t="str">
            <v>Customer - Wholesale</v>
          </cell>
          <cell r="G1118" t="str">
            <v>Trade Contingents</v>
          </cell>
          <cell r="H1118" t="str">
            <v>0</v>
          </cell>
          <cell r="I1118">
            <v>0.52413328631791389</v>
          </cell>
          <cell r="J1118">
            <v>1.7005626701445942</v>
          </cell>
          <cell r="K1118">
            <v>2.3761306021929509</v>
          </cell>
          <cell r="L1118">
            <v>3.0460385209942906</v>
          </cell>
          <cell r="M1118">
            <v>4.2482929805060721</v>
          </cell>
          <cell r="N1118">
            <v>4.9066268535262996</v>
          </cell>
          <cell r="O1118">
            <v>5.7726417052950092</v>
          </cell>
          <cell r="P1118">
            <v>6.2895228664822014</v>
          </cell>
          <cell r="Q1118">
            <v>7.0136676750869178</v>
          </cell>
          <cell r="R1118">
            <v>7.8545718040111527</v>
          </cell>
          <cell r="S1118">
            <v>8.4205593947163084</v>
          </cell>
          <cell r="T1118">
            <v>8.9836215360285614</v>
          </cell>
          <cell r="U1118" t="str">
            <v>0</v>
          </cell>
          <cell r="V1118">
            <v>1.6118960719433977</v>
          </cell>
          <cell r="W1118">
            <v>1.6118960719433977</v>
          </cell>
        </row>
        <row r="1119">
          <cell r="B1119" t="str">
            <v>Cote DIvoireTrade</v>
          </cell>
          <cell r="C1119" t="str">
            <v>Trade</v>
          </cell>
          <cell r="D1119" t="str">
            <v>Cote DIvoire</v>
          </cell>
          <cell r="E1119" t="str">
            <v>T&amp;O Management</v>
          </cell>
          <cell r="F1119" t="str">
            <v>Customer - Wholesale</v>
          </cell>
          <cell r="G1119" t="str">
            <v>Trade Transactional</v>
          </cell>
          <cell r="H1119" t="str">
            <v>0</v>
          </cell>
          <cell r="I1119" t="str">
            <v>0</v>
          </cell>
          <cell r="J1119" t="str">
            <v>0</v>
          </cell>
          <cell r="K1119" t="str">
            <v>0</v>
          </cell>
          <cell r="L1119" t="str">
            <v>0</v>
          </cell>
          <cell r="M1119" t="str">
            <v>0</v>
          </cell>
          <cell r="N1119" t="str">
            <v>0</v>
          </cell>
          <cell r="O1119" t="str">
            <v>0</v>
          </cell>
          <cell r="P1119" t="str">
            <v>0</v>
          </cell>
          <cell r="Q1119" t="str">
            <v>0</v>
          </cell>
          <cell r="R1119" t="str">
            <v>0</v>
          </cell>
          <cell r="S1119" t="str">
            <v>0</v>
          </cell>
          <cell r="T1119" t="str">
            <v>0</v>
          </cell>
          <cell r="U1119" t="str">
            <v>0</v>
          </cell>
          <cell r="V1119">
            <v>0</v>
          </cell>
          <cell r="W1119">
            <v>0</v>
          </cell>
        </row>
        <row r="1120">
          <cell r="B1120" t="str">
            <v>Cote DIvoireTrade</v>
          </cell>
          <cell r="C1120" t="str">
            <v>Trade</v>
          </cell>
          <cell r="D1120" t="str">
            <v>Cote DIvoire</v>
          </cell>
          <cell r="E1120" t="str">
            <v>T&amp;O Management</v>
          </cell>
          <cell r="F1120" t="str">
            <v>Customer - Wholesale</v>
          </cell>
          <cell r="G1120" t="str">
            <v>Trade Other</v>
          </cell>
          <cell r="H1120">
            <v>51.323712237096224</v>
          </cell>
          <cell r="I1120" t="str">
            <v>0</v>
          </cell>
          <cell r="J1120" t="str">
            <v>0</v>
          </cell>
          <cell r="K1120" t="str">
            <v>0</v>
          </cell>
          <cell r="L1120" t="str">
            <v>0</v>
          </cell>
          <cell r="M1120" t="str">
            <v>0</v>
          </cell>
          <cell r="N1120" t="str">
            <v>0</v>
          </cell>
          <cell r="O1120" t="str">
            <v>0</v>
          </cell>
          <cell r="P1120" t="str">
            <v>0</v>
          </cell>
          <cell r="Q1120" t="str">
            <v>0</v>
          </cell>
          <cell r="R1120" t="str">
            <v>0</v>
          </cell>
          <cell r="S1120" t="str">
            <v>0</v>
          </cell>
          <cell r="T1120" t="str">
            <v>0</v>
          </cell>
          <cell r="U1120" t="str">
            <v>0</v>
          </cell>
          <cell r="V1120">
            <v>0</v>
          </cell>
          <cell r="W1120">
            <v>0</v>
          </cell>
        </row>
        <row r="1121">
          <cell r="B1121" t="str">
            <v>Cote DIvoireFX/MM</v>
          </cell>
          <cell r="C1121" t="str">
            <v>FX/MM</v>
          </cell>
          <cell r="D1121" t="str">
            <v>Cote DIvoire</v>
          </cell>
          <cell r="E1121" t="str">
            <v>T&amp;O Management</v>
          </cell>
          <cell r="F1121" t="str">
            <v>Customer - Wholesale</v>
          </cell>
          <cell r="G1121" t="str">
            <v>FX Sales</v>
          </cell>
          <cell r="H1121" t="str">
            <v>0</v>
          </cell>
          <cell r="I1121">
            <v>1.1274045147804006</v>
          </cell>
          <cell r="J1121">
            <v>3.6584182299092887</v>
          </cell>
          <cell r="K1121">
            <v>5.1114622623825863</v>
          </cell>
          <cell r="L1121">
            <v>6.5526739377075458</v>
          </cell>
          <cell r="M1121">
            <v>9.139141455979626</v>
          </cell>
          <cell r="N1121">
            <v>10.555351295997616</v>
          </cell>
          <cell r="O1121">
            <v>12.418539571667282</v>
          </cell>
          <cell r="P1121">
            <v>13.53053219546714</v>
          </cell>
          <cell r="Q1121">
            <v>15.088169536089129</v>
          </cell>
          <cell r="R1121">
            <v>16.897074482354583</v>
          </cell>
          <cell r="S1121">
            <v>18.114664754391647</v>
          </cell>
          <cell r="T1121">
            <v>19.326030269725244</v>
          </cell>
          <cell r="U1121" t="str">
            <v>0</v>
          </cell>
          <cell r="V1121">
            <v>13.752964467824146</v>
          </cell>
          <cell r="W1121">
            <v>13.752964467824146</v>
          </cell>
        </row>
        <row r="1122">
          <cell r="B1122" t="str">
            <v>Cote DIvoireFX/MM</v>
          </cell>
          <cell r="C1122" t="str">
            <v>FX/MM</v>
          </cell>
          <cell r="D1122" t="str">
            <v>Cote DIvoire</v>
          </cell>
          <cell r="E1122" t="str">
            <v>T&amp;O Management</v>
          </cell>
          <cell r="F1122" t="str">
            <v>Customer - Wholesale</v>
          </cell>
          <cell r="G1122" t="str">
            <v>FX Trading</v>
          </cell>
          <cell r="H1122" t="str">
            <v>0</v>
          </cell>
          <cell r="I1122">
            <v>1.6851168419735574</v>
          </cell>
          <cell r="J1122">
            <v>5.4675543301920788</v>
          </cell>
          <cell r="K1122">
            <v>7.6394699587275774</v>
          </cell>
          <cell r="L1122">
            <v>9.7934622604784742</v>
          </cell>
          <cell r="M1122">
            <v>13.659113217095229</v>
          </cell>
          <cell r="N1122">
            <v>15.775584368978864</v>
          </cell>
          <cell r="O1122">
            <v>18.560316552837165</v>
          </cell>
          <cell r="P1122">
            <v>20.222118009343848</v>
          </cell>
          <cell r="Q1122">
            <v>22.550164881682598</v>
          </cell>
          <cell r="R1122">
            <v>25.253740475371956</v>
          </cell>
          <cell r="S1122">
            <v>27.073364981729643</v>
          </cell>
          <cell r="T1122">
            <v>28.883901729747802</v>
          </cell>
          <cell r="U1122" t="str">
            <v>0</v>
          </cell>
          <cell r="V1122">
            <v>21.685764734307426</v>
          </cell>
          <cell r="W1122">
            <v>21.685764734307426</v>
          </cell>
        </row>
        <row r="1123">
          <cell r="B1123" t="str">
            <v>Cote DIvoireFI</v>
          </cell>
          <cell r="C1123" t="str">
            <v>FI</v>
          </cell>
          <cell r="D1123" t="str">
            <v>Cote DIvoire</v>
          </cell>
          <cell r="E1123" t="str">
            <v>T&amp;O Management</v>
          </cell>
          <cell r="F1123" t="str">
            <v>Customer - Wholesale</v>
          </cell>
          <cell r="G1123" t="str">
            <v>Fixed Income</v>
          </cell>
          <cell r="H1123" t="str">
            <v>0</v>
          </cell>
          <cell r="I1123" t="str">
            <v>0</v>
          </cell>
          <cell r="J1123" t="str">
            <v>0</v>
          </cell>
          <cell r="K1123" t="str">
            <v>0</v>
          </cell>
          <cell r="L1123" t="str">
            <v>0</v>
          </cell>
          <cell r="M1123" t="str">
            <v>0</v>
          </cell>
          <cell r="N1123" t="str">
            <v>0</v>
          </cell>
          <cell r="O1123" t="str">
            <v>0</v>
          </cell>
          <cell r="P1123" t="str">
            <v>0</v>
          </cell>
          <cell r="Q1123" t="str">
            <v>0</v>
          </cell>
          <cell r="R1123" t="str">
            <v>0</v>
          </cell>
          <cell r="S1123" t="str">
            <v>0</v>
          </cell>
          <cell r="T1123" t="str">
            <v>0</v>
          </cell>
          <cell r="U1123" t="str">
            <v>0</v>
          </cell>
          <cell r="V1123">
            <v>0</v>
          </cell>
          <cell r="W1123">
            <v>0</v>
          </cell>
        </row>
        <row r="1124">
          <cell r="B1124" t="str">
            <v>Cote DIvoireFX/MM</v>
          </cell>
          <cell r="C1124" t="str">
            <v>FX/MM</v>
          </cell>
          <cell r="D1124" t="str">
            <v>Cote DIvoire</v>
          </cell>
          <cell r="E1124" t="str">
            <v>T&amp;O Management</v>
          </cell>
          <cell r="F1124" t="str">
            <v>Customer - Wholesale</v>
          </cell>
          <cell r="G1124" t="str">
            <v>ALM</v>
          </cell>
          <cell r="H1124">
            <v>40.808887470913717</v>
          </cell>
          <cell r="I1124">
            <v>1.4617816194377707E-2</v>
          </cell>
          <cell r="J1124">
            <v>4.7640062781230855E-2</v>
          </cell>
          <cell r="K1124">
            <v>6.6584419245896462E-2</v>
          </cell>
          <cell r="L1124">
            <v>8.5304182157115563E-2</v>
          </cell>
          <cell r="M1124">
            <v>0.11888127960639201</v>
          </cell>
          <cell r="N1124">
            <v>0.13744627945452231</v>
          </cell>
          <cell r="O1124">
            <v>0.16164255223693499</v>
          </cell>
          <cell r="P1124">
            <v>0.17612784100290901</v>
          </cell>
          <cell r="Q1124">
            <v>0.19624491134058938</v>
          </cell>
          <cell r="R1124">
            <v>0.21982402971530682</v>
          </cell>
          <cell r="S1124">
            <v>0.23564829549001901</v>
          </cell>
          <cell r="T1124">
            <v>0.2514677320661533</v>
          </cell>
          <cell r="U1124" t="str">
            <v>0</v>
          </cell>
          <cell r="V1124">
            <v>0.17557288464638476</v>
          </cell>
          <cell r="W1124">
            <v>0.17557288464638476</v>
          </cell>
        </row>
        <row r="1125">
          <cell r="B1125" t="str">
            <v>Cote DIvoireSEF</v>
          </cell>
          <cell r="C1125" t="str">
            <v>SEF</v>
          </cell>
          <cell r="D1125" t="str">
            <v>Cote DIvoire</v>
          </cell>
          <cell r="E1125" t="str">
            <v>T&amp;O Management</v>
          </cell>
          <cell r="F1125" t="str">
            <v>Customer - Wholesale</v>
          </cell>
          <cell r="G1125" t="str">
            <v>Structured Trade</v>
          </cell>
          <cell r="H1125" t="str">
            <v>0</v>
          </cell>
          <cell r="I1125" t="str">
            <v>0</v>
          </cell>
          <cell r="J1125" t="str">
            <v>0</v>
          </cell>
          <cell r="K1125" t="str">
            <v>0</v>
          </cell>
          <cell r="L1125" t="str">
            <v>0</v>
          </cell>
          <cell r="M1125" t="str">
            <v>0</v>
          </cell>
          <cell r="N1125" t="str">
            <v>0</v>
          </cell>
          <cell r="O1125" t="str">
            <v>0</v>
          </cell>
          <cell r="P1125" t="str">
            <v>0</v>
          </cell>
          <cell r="Q1125" t="str">
            <v>0</v>
          </cell>
          <cell r="R1125" t="str">
            <v>0</v>
          </cell>
          <cell r="S1125" t="str">
            <v>0</v>
          </cell>
          <cell r="T1125" t="str">
            <v>0</v>
          </cell>
          <cell r="U1125" t="str">
            <v>0</v>
          </cell>
          <cell r="V1125">
            <v>0</v>
          </cell>
          <cell r="W1125">
            <v>0</v>
          </cell>
        </row>
        <row r="1126">
          <cell r="B1126" t="str">
            <v>Cote DIvoireSME</v>
          </cell>
          <cell r="C1126" t="str">
            <v>SME</v>
          </cell>
          <cell r="D1126" t="str">
            <v>Cote DIvoire</v>
          </cell>
          <cell r="E1126" t="str">
            <v>T&amp;O Management</v>
          </cell>
          <cell r="F1126" t="str">
            <v>SME</v>
          </cell>
          <cell r="G1126" t="str">
            <v>Product</v>
          </cell>
          <cell r="H1126">
            <v>16.88055651652002</v>
          </cell>
          <cell r="I1126">
            <v>4.2372056077515516</v>
          </cell>
          <cell r="J1126">
            <v>13.747797074727641</v>
          </cell>
          <cell r="K1126">
            <v>19.208787145376146</v>
          </cell>
          <cell r="L1126">
            <v>24.625024689039495</v>
          </cell>
          <cell r="M1126">
            <v>34.344971879340513</v>
          </cell>
          <cell r="N1126">
            <v>39.666452469740975</v>
          </cell>
          <cell r="O1126">
            <v>46.668588528023626</v>
          </cell>
          <cell r="P1126">
            <v>50.846932697421899</v>
          </cell>
          <cell r="Q1126">
            <v>56.700690627606534</v>
          </cell>
          <cell r="R1126">
            <v>63.498810125963516</v>
          </cell>
          <cell r="S1126">
            <v>68.07394692721553</v>
          </cell>
          <cell r="T1126">
            <v>72.626522317150361</v>
          </cell>
          <cell r="U1126" t="str">
            <v>0</v>
          </cell>
          <cell r="V1126">
            <v>64.392400517840315</v>
          </cell>
          <cell r="W1126">
            <v>64.392400517840315</v>
          </cell>
        </row>
        <row r="1127">
          <cell r="B1127" t="str">
            <v>Cote DIvoireTotal</v>
          </cell>
          <cell r="C1127" t="str">
            <v>Total</v>
          </cell>
          <cell r="D1127" t="str">
            <v>Cote DIvoire</v>
          </cell>
          <cell r="E1127" t="str">
            <v>T&amp;O Management</v>
          </cell>
          <cell r="F1127" t="str">
            <v>Customer</v>
          </cell>
          <cell r="G1127" t="str">
            <v>Product</v>
          </cell>
          <cell r="H1127">
            <v>432.8887046531604</v>
          </cell>
          <cell r="I1127">
            <v>30.258682980959499</v>
          </cell>
          <cell r="J1127">
            <v>98.178512690227976</v>
          </cell>
          <cell r="K1127">
            <v>137.1784656888442</v>
          </cell>
          <cell r="L1127">
            <v>175.85686971484898</v>
          </cell>
          <cell r="M1127">
            <v>245.27054446361782</v>
          </cell>
          <cell r="N1127">
            <v>283.27486300942826</v>
          </cell>
          <cell r="O1127">
            <v>333.27913271236042</v>
          </cell>
          <cell r="P1127">
            <v>363.11963666593846</v>
          </cell>
          <cell r="Q1127">
            <v>404.92324075116204</v>
          </cell>
          <cell r="R1127">
            <v>453.47016236345405</v>
          </cell>
          <cell r="S1127">
            <v>486.14420290930389</v>
          </cell>
          <cell r="T1127">
            <v>518.6550535360177</v>
          </cell>
          <cell r="U1127" t="str">
            <v>0</v>
          </cell>
          <cell r="V1127">
            <v>453.24991295531771</v>
          </cell>
          <cell r="W1127">
            <v>453.24991295531771</v>
          </cell>
        </row>
        <row r="1128">
          <cell r="B1128" t="str">
            <v>GambiaCCPL</v>
          </cell>
          <cell r="C1128" t="str">
            <v>CCPL</v>
          </cell>
          <cell r="D1128" t="str">
            <v>Gambia</v>
          </cell>
          <cell r="E1128" t="str">
            <v>Credit Operations</v>
          </cell>
          <cell r="F1128" t="str">
            <v>Mass Mkt &amp; Priority Banking</v>
          </cell>
          <cell r="G1128" t="str">
            <v>Unsecured Lending</v>
          </cell>
          <cell r="H1128">
            <v>17.548528127741172</v>
          </cell>
          <cell r="I1128">
            <v>3.524735220342746</v>
          </cell>
          <cell r="J1128">
            <v>7.1896082905358982</v>
          </cell>
          <cell r="K1128">
            <v>15.716049937631736</v>
          </cell>
          <cell r="L1128">
            <v>19.532744885275907</v>
          </cell>
          <cell r="M1128">
            <v>24.048203798132931</v>
          </cell>
          <cell r="N1128">
            <v>28.377994153104304</v>
          </cell>
          <cell r="O1128">
            <v>32.747368106159954</v>
          </cell>
          <cell r="P1128">
            <v>42.447675564835869</v>
          </cell>
          <cell r="Q1128">
            <v>46.834813637520199</v>
          </cell>
          <cell r="R1128">
            <v>51.244744856353051</v>
          </cell>
          <cell r="S1128">
            <v>58.464275154488433</v>
          </cell>
          <cell r="T1128">
            <v>62.880690916750318</v>
          </cell>
          <cell r="U1128" t="str">
            <v>0</v>
          </cell>
          <cell r="V1128">
            <v>46.290687783725701</v>
          </cell>
          <cell r="W1128">
            <v>46.290687783725701</v>
          </cell>
        </row>
        <row r="1129">
          <cell r="B1129" t="str">
            <v>GambiaM &amp; AL</v>
          </cell>
          <cell r="C1129" t="str">
            <v>M &amp; AL</v>
          </cell>
          <cell r="D1129" t="str">
            <v>Gambia</v>
          </cell>
          <cell r="E1129" t="str">
            <v>Credit Operations</v>
          </cell>
          <cell r="F1129" t="str">
            <v>Mass Mkt &amp; Priority Banking</v>
          </cell>
          <cell r="G1129" t="str">
            <v>Secured Lending</v>
          </cell>
          <cell r="H1129" t="str">
            <v>0</v>
          </cell>
          <cell r="I1129" t="str">
            <v>0</v>
          </cell>
          <cell r="J1129" t="str">
            <v>0</v>
          </cell>
          <cell r="K1129" t="str">
            <v>0</v>
          </cell>
          <cell r="L1129" t="str">
            <v>0</v>
          </cell>
          <cell r="M1129" t="str">
            <v>0</v>
          </cell>
          <cell r="N1129" t="str">
            <v>0</v>
          </cell>
          <cell r="O1129" t="str">
            <v>0</v>
          </cell>
          <cell r="P1129" t="str">
            <v>0</v>
          </cell>
          <cell r="Q1129" t="str">
            <v>0</v>
          </cell>
          <cell r="R1129" t="str">
            <v>0</v>
          </cell>
          <cell r="S1129" t="str">
            <v>0</v>
          </cell>
          <cell r="T1129" t="str">
            <v>0</v>
          </cell>
          <cell r="U1129" t="str">
            <v>0</v>
          </cell>
          <cell r="V1129">
            <v>0</v>
          </cell>
          <cell r="W1129">
            <v>0</v>
          </cell>
        </row>
        <row r="1130">
          <cell r="B1130" t="str">
            <v>GambiaWM</v>
          </cell>
          <cell r="C1130" t="str">
            <v>WM</v>
          </cell>
          <cell r="D1130" t="str">
            <v>Gambia</v>
          </cell>
          <cell r="E1130" t="str">
            <v>Credit Operations</v>
          </cell>
          <cell r="F1130" t="str">
            <v>Mass Mkt &amp; Priority Banking</v>
          </cell>
          <cell r="G1130" t="str">
            <v>Account Management Services</v>
          </cell>
          <cell r="H1130" t="str">
            <v>0</v>
          </cell>
          <cell r="I1130" t="str">
            <v>0</v>
          </cell>
          <cell r="J1130" t="str">
            <v>0</v>
          </cell>
          <cell r="K1130" t="str">
            <v>0</v>
          </cell>
          <cell r="L1130" t="str">
            <v>0</v>
          </cell>
          <cell r="M1130" t="str">
            <v>0</v>
          </cell>
          <cell r="N1130" t="str">
            <v>0</v>
          </cell>
          <cell r="O1130" t="str">
            <v>0</v>
          </cell>
          <cell r="P1130" t="str">
            <v>0</v>
          </cell>
          <cell r="Q1130" t="str">
            <v>0</v>
          </cell>
          <cell r="R1130" t="str">
            <v>0</v>
          </cell>
          <cell r="S1130" t="str">
            <v>0</v>
          </cell>
          <cell r="T1130" t="str">
            <v>0</v>
          </cell>
          <cell r="U1130" t="str">
            <v>0</v>
          </cell>
          <cell r="V1130">
            <v>0</v>
          </cell>
          <cell r="W1130">
            <v>0</v>
          </cell>
        </row>
        <row r="1131">
          <cell r="B1131" t="str">
            <v>GambiaWM</v>
          </cell>
          <cell r="C1131" t="str">
            <v>WM</v>
          </cell>
          <cell r="D1131" t="str">
            <v>Gambia</v>
          </cell>
          <cell r="E1131" t="str">
            <v>Credit Operations</v>
          </cell>
          <cell r="F1131" t="str">
            <v>Mass Mkt &amp; Priority Banking</v>
          </cell>
          <cell r="G1131" t="str">
            <v>Trade Products</v>
          </cell>
          <cell r="H1131" t="str">
            <v>0</v>
          </cell>
          <cell r="I1131" t="str">
            <v>0</v>
          </cell>
          <cell r="J1131" t="str">
            <v>0</v>
          </cell>
          <cell r="K1131" t="str">
            <v>0</v>
          </cell>
          <cell r="L1131" t="str">
            <v>0</v>
          </cell>
          <cell r="M1131" t="str">
            <v>0</v>
          </cell>
          <cell r="N1131" t="str">
            <v>0</v>
          </cell>
          <cell r="O1131" t="str">
            <v>0</v>
          </cell>
          <cell r="P1131" t="str">
            <v>0</v>
          </cell>
          <cell r="Q1131" t="str">
            <v>0</v>
          </cell>
          <cell r="R1131" t="str">
            <v>0</v>
          </cell>
          <cell r="S1131" t="str">
            <v>0</v>
          </cell>
          <cell r="T1131" t="str">
            <v>0</v>
          </cell>
          <cell r="U1131" t="str">
            <v>0</v>
          </cell>
          <cell r="V1131" t="str">
            <v>0</v>
          </cell>
          <cell r="W1131" t="str">
            <v>0</v>
          </cell>
        </row>
        <row r="1132">
          <cell r="B1132" t="str">
            <v>GambiaWM</v>
          </cell>
          <cell r="C1132" t="str">
            <v>WM</v>
          </cell>
          <cell r="D1132" t="str">
            <v>Gambia</v>
          </cell>
          <cell r="E1132" t="str">
            <v>Credit Operations</v>
          </cell>
          <cell r="F1132" t="str">
            <v>Mass Mkt &amp; Priority Banking</v>
          </cell>
          <cell r="G1132" t="str">
            <v>Treasury Products</v>
          </cell>
          <cell r="H1132" t="str">
            <v>0</v>
          </cell>
          <cell r="I1132" t="str">
            <v>0</v>
          </cell>
          <cell r="J1132" t="str">
            <v>0</v>
          </cell>
          <cell r="K1132" t="str">
            <v>0</v>
          </cell>
          <cell r="L1132" t="str">
            <v>0</v>
          </cell>
          <cell r="M1132" t="str">
            <v>0</v>
          </cell>
          <cell r="N1132" t="str">
            <v>0</v>
          </cell>
          <cell r="O1132" t="str">
            <v>0</v>
          </cell>
          <cell r="P1132" t="str">
            <v>0</v>
          </cell>
          <cell r="Q1132" t="str">
            <v>0</v>
          </cell>
          <cell r="R1132" t="str">
            <v>0</v>
          </cell>
          <cell r="S1132" t="str">
            <v>0</v>
          </cell>
          <cell r="T1132" t="str">
            <v>0</v>
          </cell>
          <cell r="U1132" t="str">
            <v>0</v>
          </cell>
          <cell r="V1132">
            <v>0</v>
          </cell>
          <cell r="W1132">
            <v>0</v>
          </cell>
        </row>
        <row r="1133">
          <cell r="B1133" t="str">
            <v>GambiaWM</v>
          </cell>
          <cell r="C1133" t="str">
            <v>WM</v>
          </cell>
          <cell r="D1133" t="str">
            <v>Gambia</v>
          </cell>
          <cell r="E1133" t="str">
            <v>Credit Operations</v>
          </cell>
          <cell r="F1133" t="str">
            <v>Mass Mkt &amp; Priority Banking</v>
          </cell>
          <cell r="G1133" t="str">
            <v>Investment Services</v>
          </cell>
          <cell r="H1133" t="str">
            <v>0</v>
          </cell>
          <cell r="I1133" t="str">
            <v>0</v>
          </cell>
          <cell r="J1133" t="str">
            <v>0</v>
          </cell>
          <cell r="K1133" t="str">
            <v>0</v>
          </cell>
          <cell r="L1133" t="str">
            <v>0</v>
          </cell>
          <cell r="M1133" t="str">
            <v>0</v>
          </cell>
          <cell r="N1133" t="str">
            <v>0</v>
          </cell>
          <cell r="O1133" t="str">
            <v>0</v>
          </cell>
          <cell r="P1133" t="str">
            <v>0</v>
          </cell>
          <cell r="Q1133" t="str">
            <v>0</v>
          </cell>
          <cell r="R1133" t="str">
            <v>0</v>
          </cell>
          <cell r="S1133" t="str">
            <v>0</v>
          </cell>
          <cell r="T1133" t="str">
            <v>0</v>
          </cell>
          <cell r="U1133" t="str">
            <v>0</v>
          </cell>
          <cell r="V1133" t="str">
            <v>0</v>
          </cell>
          <cell r="W1133" t="str">
            <v>0</v>
          </cell>
        </row>
        <row r="1134">
          <cell r="B1134" t="str">
            <v>GambiaOthCB</v>
          </cell>
          <cell r="C1134" t="str">
            <v>OthCB</v>
          </cell>
          <cell r="D1134" t="str">
            <v>Gambia</v>
          </cell>
          <cell r="E1134" t="str">
            <v>Credit Operations</v>
          </cell>
          <cell r="F1134" t="str">
            <v>Mass Mkt &amp; Priority Banking</v>
          </cell>
          <cell r="G1134" t="str">
            <v>Other Products</v>
          </cell>
          <cell r="H1134" t="str">
            <v>0</v>
          </cell>
          <cell r="I1134" t="str">
            <v>0</v>
          </cell>
          <cell r="J1134" t="str">
            <v>0</v>
          </cell>
          <cell r="K1134" t="str">
            <v>0</v>
          </cell>
          <cell r="L1134" t="str">
            <v>0</v>
          </cell>
          <cell r="M1134" t="str">
            <v>0</v>
          </cell>
          <cell r="N1134" t="str">
            <v>0</v>
          </cell>
          <cell r="O1134" t="str">
            <v>0</v>
          </cell>
          <cell r="P1134" t="str">
            <v>0</v>
          </cell>
          <cell r="Q1134" t="str">
            <v>0</v>
          </cell>
          <cell r="R1134" t="str">
            <v>0</v>
          </cell>
          <cell r="S1134" t="str">
            <v>0</v>
          </cell>
          <cell r="T1134" t="str">
            <v>0</v>
          </cell>
          <cell r="U1134" t="str">
            <v>0</v>
          </cell>
          <cell r="V1134">
            <v>0</v>
          </cell>
          <cell r="W1134">
            <v>0</v>
          </cell>
        </row>
        <row r="1135">
          <cell r="B1135" t="str">
            <v>GambiaCROps</v>
          </cell>
          <cell r="C1135" t="str">
            <v>CROps</v>
          </cell>
          <cell r="D1135" t="str">
            <v>Gambia</v>
          </cell>
          <cell r="E1135" t="str">
            <v>Credit Operations</v>
          </cell>
          <cell r="F1135" t="str">
            <v>Customer - Wholesale</v>
          </cell>
          <cell r="G1135" t="str">
            <v>Corporate and Inst Lending</v>
          </cell>
          <cell r="H1135">
            <v>45.08637597394592</v>
          </cell>
          <cell r="I1135">
            <v>0.64094406365779721</v>
          </cell>
          <cell r="J1135">
            <v>1.3073710408794228</v>
          </cell>
          <cell r="K1135">
            <v>2.8578342150463758</v>
          </cell>
          <cell r="L1135">
            <v>3.5518687500000001</v>
          </cell>
          <cell r="M1135">
            <v>4.3729677557304143</v>
          </cell>
          <cell r="N1135">
            <v>5.1603044637149162</v>
          </cell>
          <cell r="O1135">
            <v>5.9548391229281759</v>
          </cell>
          <cell r="P1135">
            <v>7.7187601248266295</v>
          </cell>
          <cell r="Q1135">
            <v>8.5165250428565962</v>
          </cell>
          <cell r="R1135">
            <v>9.3184347067477304</v>
          </cell>
          <cell r="S1135">
            <v>10.631246818216734</v>
          </cell>
          <cell r="T1135">
            <v>11.434335642911833</v>
          </cell>
          <cell r="U1135" t="str">
            <v>0</v>
          </cell>
          <cell r="V1135">
            <v>8.4175802387591325</v>
          </cell>
          <cell r="W1135">
            <v>8.4175802387591325</v>
          </cell>
        </row>
        <row r="1136">
          <cell r="B1136" t="str">
            <v>GambiaCash</v>
          </cell>
          <cell r="C1136" t="str">
            <v>Cash</v>
          </cell>
          <cell r="D1136" t="str">
            <v>Gambia</v>
          </cell>
          <cell r="E1136" t="str">
            <v>Credit Operations</v>
          </cell>
          <cell r="F1136" t="str">
            <v>Customer - Wholesale</v>
          </cell>
          <cell r="G1136" t="str">
            <v>Cash Management and Payments</v>
          </cell>
          <cell r="H1136" t="str">
            <v>0</v>
          </cell>
          <cell r="I1136" t="str">
            <v>0</v>
          </cell>
          <cell r="J1136" t="str">
            <v>0</v>
          </cell>
          <cell r="K1136" t="str">
            <v>0</v>
          </cell>
          <cell r="L1136" t="str">
            <v>0</v>
          </cell>
          <cell r="M1136" t="str">
            <v>0</v>
          </cell>
          <cell r="N1136" t="str">
            <v>0</v>
          </cell>
          <cell r="O1136" t="str">
            <v>0</v>
          </cell>
          <cell r="P1136" t="str">
            <v>0</v>
          </cell>
          <cell r="Q1136" t="str">
            <v>0</v>
          </cell>
          <cell r="R1136" t="str">
            <v>0</v>
          </cell>
          <cell r="S1136" t="str">
            <v>0</v>
          </cell>
          <cell r="T1136" t="str">
            <v>0</v>
          </cell>
          <cell r="U1136" t="str">
            <v>0</v>
          </cell>
          <cell r="V1136">
            <v>0</v>
          </cell>
          <cell r="W1136">
            <v>0</v>
          </cell>
        </row>
        <row r="1137">
          <cell r="B1137" t="str">
            <v>GambiaTrade</v>
          </cell>
          <cell r="C1137" t="str">
            <v>Trade</v>
          </cell>
          <cell r="D1137" t="str">
            <v>Gambia</v>
          </cell>
          <cell r="E1137" t="str">
            <v>Credit Operations</v>
          </cell>
          <cell r="F1137" t="str">
            <v>Customer - Wholesale</v>
          </cell>
          <cell r="G1137" t="str">
            <v>Trade Finance</v>
          </cell>
          <cell r="H1137">
            <v>2.676546969529694</v>
          </cell>
          <cell r="I1137">
            <v>0.99955034251738628</v>
          </cell>
          <cell r="J1137">
            <v>2.0388412122122981</v>
          </cell>
          <cell r="K1137">
            <v>4.4567838762801095</v>
          </cell>
          <cell r="L1137">
            <v>5.5391286493524836</v>
          </cell>
          <cell r="M1137">
            <v>6.8196300830262748</v>
          </cell>
          <cell r="N1137">
            <v>8.0474793147536303</v>
          </cell>
          <cell r="O1137">
            <v>9.2865537298067338</v>
          </cell>
          <cell r="P1137">
            <v>12.037383235207281</v>
          </cell>
          <cell r="Q1137">
            <v>13.281495229184594</v>
          </cell>
          <cell r="R1137">
            <v>14.532070941885676</v>
          </cell>
          <cell r="S1137">
            <v>16.579397487342874</v>
          </cell>
          <cell r="T1137">
            <v>17.831812097776719</v>
          </cell>
          <cell r="U1137" t="str">
            <v>0</v>
          </cell>
          <cell r="V1137">
            <v>13.127191104326124</v>
          </cell>
          <cell r="W1137">
            <v>13.127191104326124</v>
          </cell>
        </row>
        <row r="1138">
          <cell r="B1138" t="str">
            <v>GambiaTrade</v>
          </cell>
          <cell r="C1138" t="str">
            <v>Trade</v>
          </cell>
          <cell r="D1138" t="str">
            <v>Gambia</v>
          </cell>
          <cell r="E1138" t="str">
            <v>Credit Operations</v>
          </cell>
          <cell r="F1138" t="str">
            <v>Customer - Wholesale</v>
          </cell>
          <cell r="G1138" t="str">
            <v>Trade Contingents</v>
          </cell>
          <cell r="H1138" t="str">
            <v>0</v>
          </cell>
          <cell r="I1138">
            <v>0.33514830355679853</v>
          </cell>
          <cell r="J1138">
            <v>0.68362156904843685</v>
          </cell>
          <cell r="K1138">
            <v>1.4943555035884404</v>
          </cell>
          <cell r="L1138">
            <v>1.8572647029842351</v>
          </cell>
          <cell r="M1138">
            <v>2.2866156470467223</v>
          </cell>
          <cell r="N1138">
            <v>2.6983123565896698</v>
          </cell>
          <cell r="O1138">
            <v>3.1137728596993055</v>
          </cell>
          <cell r="P1138">
            <v>4.0361234436499647</v>
          </cell>
          <cell r="Q1138">
            <v>4.453273042304521</v>
          </cell>
          <cell r="R1138">
            <v>4.8725899198572078</v>
          </cell>
          <cell r="S1138">
            <v>5.5590566132792532</v>
          </cell>
          <cell r="T1138">
            <v>5.9789900715376065</v>
          </cell>
          <cell r="U1138" t="str">
            <v>0</v>
          </cell>
          <cell r="V1138">
            <v>4.4015350122340404</v>
          </cell>
          <cell r="W1138">
            <v>4.4015350122340404</v>
          </cell>
        </row>
        <row r="1139">
          <cell r="B1139" t="str">
            <v>GambiaTrade</v>
          </cell>
          <cell r="C1139" t="str">
            <v>Trade</v>
          </cell>
          <cell r="D1139" t="str">
            <v>Gambia</v>
          </cell>
          <cell r="E1139" t="str">
            <v>Credit Operations</v>
          </cell>
          <cell r="F1139" t="str">
            <v>Customer - Wholesale</v>
          </cell>
          <cell r="G1139" t="str">
            <v>Trade Transactional</v>
          </cell>
          <cell r="H1139" t="str">
            <v>0</v>
          </cell>
          <cell r="I1139" t="str">
            <v>0</v>
          </cell>
          <cell r="J1139" t="str">
            <v>0</v>
          </cell>
          <cell r="K1139" t="str">
            <v>0</v>
          </cell>
          <cell r="L1139" t="str">
            <v>0</v>
          </cell>
          <cell r="M1139" t="str">
            <v>0</v>
          </cell>
          <cell r="N1139" t="str">
            <v>0</v>
          </cell>
          <cell r="O1139" t="str">
            <v>0</v>
          </cell>
          <cell r="P1139" t="str">
            <v>0</v>
          </cell>
          <cell r="Q1139" t="str">
            <v>0</v>
          </cell>
          <cell r="R1139" t="str">
            <v>0</v>
          </cell>
          <cell r="S1139" t="str">
            <v>0</v>
          </cell>
          <cell r="T1139" t="str">
            <v>0</v>
          </cell>
          <cell r="U1139" t="str">
            <v>0</v>
          </cell>
          <cell r="V1139">
            <v>0</v>
          </cell>
          <cell r="W1139">
            <v>0</v>
          </cell>
        </row>
        <row r="1140">
          <cell r="B1140" t="str">
            <v>GambiaTrade</v>
          </cell>
          <cell r="C1140" t="str">
            <v>Trade</v>
          </cell>
          <cell r="D1140" t="str">
            <v>Gambia</v>
          </cell>
          <cell r="E1140" t="str">
            <v>Credit Operations</v>
          </cell>
          <cell r="F1140" t="str">
            <v>Customer - Wholesale</v>
          </cell>
          <cell r="G1140" t="str">
            <v>Trade Other</v>
          </cell>
          <cell r="H1140" t="str">
            <v>0</v>
          </cell>
          <cell r="I1140" t="str">
            <v>0</v>
          </cell>
          <cell r="J1140" t="str">
            <v>0</v>
          </cell>
          <cell r="K1140" t="str">
            <v>0</v>
          </cell>
          <cell r="L1140" t="str">
            <v>0</v>
          </cell>
          <cell r="M1140" t="str">
            <v>0</v>
          </cell>
          <cell r="N1140" t="str">
            <v>0</v>
          </cell>
          <cell r="O1140" t="str">
            <v>0</v>
          </cell>
          <cell r="P1140" t="str">
            <v>0</v>
          </cell>
          <cell r="Q1140" t="str">
            <v>0</v>
          </cell>
          <cell r="R1140" t="str">
            <v>0</v>
          </cell>
          <cell r="S1140" t="str">
            <v>0</v>
          </cell>
          <cell r="T1140" t="str">
            <v>0</v>
          </cell>
          <cell r="U1140" t="str">
            <v>0</v>
          </cell>
          <cell r="V1140">
            <v>0</v>
          </cell>
          <cell r="W1140">
            <v>0</v>
          </cell>
        </row>
        <row r="1141">
          <cell r="B1141" t="str">
            <v>GambiaFX/MM</v>
          </cell>
          <cell r="C1141" t="str">
            <v>FX/MM</v>
          </cell>
          <cell r="D1141" t="str">
            <v>Gambia</v>
          </cell>
          <cell r="E1141" t="str">
            <v>Credit Operations</v>
          </cell>
          <cell r="F1141" t="str">
            <v>Customer - Wholesale</v>
          </cell>
          <cell r="G1141" t="str">
            <v>FX Sales</v>
          </cell>
          <cell r="H1141" t="str">
            <v>0</v>
          </cell>
          <cell r="I1141" t="str">
            <v>0</v>
          </cell>
          <cell r="J1141" t="str">
            <v>0</v>
          </cell>
          <cell r="K1141" t="str">
            <v>0</v>
          </cell>
          <cell r="L1141" t="str">
            <v>0</v>
          </cell>
          <cell r="M1141" t="str">
            <v>0</v>
          </cell>
          <cell r="N1141" t="str">
            <v>0</v>
          </cell>
          <cell r="O1141" t="str">
            <v>0</v>
          </cell>
          <cell r="P1141" t="str">
            <v>0</v>
          </cell>
          <cell r="Q1141" t="str">
            <v>0</v>
          </cell>
          <cell r="R1141" t="str">
            <v>0</v>
          </cell>
          <cell r="S1141" t="str">
            <v>0</v>
          </cell>
          <cell r="T1141" t="str">
            <v>0</v>
          </cell>
          <cell r="U1141" t="str">
            <v>0</v>
          </cell>
          <cell r="V1141">
            <v>0</v>
          </cell>
          <cell r="W1141">
            <v>0</v>
          </cell>
        </row>
        <row r="1142">
          <cell r="B1142" t="str">
            <v>GambiaFX/MM</v>
          </cell>
          <cell r="C1142" t="str">
            <v>FX/MM</v>
          </cell>
          <cell r="D1142" t="str">
            <v>Gambia</v>
          </cell>
          <cell r="E1142" t="str">
            <v>Credit Operations</v>
          </cell>
          <cell r="F1142" t="str">
            <v>Customer - Wholesale</v>
          </cell>
          <cell r="G1142" t="str">
            <v>FX Trading</v>
          </cell>
          <cell r="H1142" t="str">
            <v>0</v>
          </cell>
          <cell r="I1142" t="str">
            <v>0</v>
          </cell>
          <cell r="J1142" t="str">
            <v>0</v>
          </cell>
          <cell r="K1142" t="str">
            <v>0</v>
          </cell>
          <cell r="L1142" t="str">
            <v>0</v>
          </cell>
          <cell r="M1142" t="str">
            <v>0</v>
          </cell>
          <cell r="N1142" t="str">
            <v>0</v>
          </cell>
          <cell r="O1142" t="str">
            <v>0</v>
          </cell>
          <cell r="P1142" t="str">
            <v>0</v>
          </cell>
          <cell r="Q1142" t="str">
            <v>0</v>
          </cell>
          <cell r="R1142" t="str">
            <v>0</v>
          </cell>
          <cell r="S1142" t="str">
            <v>0</v>
          </cell>
          <cell r="T1142" t="str">
            <v>0</v>
          </cell>
          <cell r="U1142" t="str">
            <v>0</v>
          </cell>
          <cell r="V1142">
            <v>0</v>
          </cell>
          <cell r="W1142">
            <v>0</v>
          </cell>
        </row>
        <row r="1143">
          <cell r="B1143" t="str">
            <v>GambiaFI</v>
          </cell>
          <cell r="C1143" t="str">
            <v>FI</v>
          </cell>
          <cell r="D1143" t="str">
            <v>Gambia</v>
          </cell>
          <cell r="E1143" t="str">
            <v>Credit Operations</v>
          </cell>
          <cell r="F1143" t="str">
            <v>Customer - Wholesale</v>
          </cell>
          <cell r="G1143" t="str">
            <v>Fixed Income</v>
          </cell>
          <cell r="H1143" t="str">
            <v>0</v>
          </cell>
          <cell r="I1143" t="str">
            <v>0</v>
          </cell>
          <cell r="J1143" t="str">
            <v>0</v>
          </cell>
          <cell r="K1143" t="str">
            <v>0</v>
          </cell>
          <cell r="L1143" t="str">
            <v>0</v>
          </cell>
          <cell r="M1143" t="str">
            <v>0</v>
          </cell>
          <cell r="N1143" t="str">
            <v>0</v>
          </cell>
          <cell r="O1143" t="str">
            <v>0</v>
          </cell>
          <cell r="P1143" t="str">
            <v>0</v>
          </cell>
          <cell r="Q1143" t="str">
            <v>0</v>
          </cell>
          <cell r="R1143" t="str">
            <v>0</v>
          </cell>
          <cell r="S1143" t="str">
            <v>0</v>
          </cell>
          <cell r="T1143" t="str">
            <v>0</v>
          </cell>
          <cell r="U1143" t="str">
            <v>0</v>
          </cell>
          <cell r="V1143">
            <v>0</v>
          </cell>
          <cell r="W1143">
            <v>0</v>
          </cell>
        </row>
        <row r="1144">
          <cell r="B1144" t="str">
            <v>GambiaFX/MM</v>
          </cell>
          <cell r="C1144" t="str">
            <v>FX/MM</v>
          </cell>
          <cell r="D1144" t="str">
            <v>Gambia</v>
          </cell>
          <cell r="E1144" t="str">
            <v>Credit Operations</v>
          </cell>
          <cell r="F1144" t="str">
            <v>Customer - Wholesale</v>
          </cell>
          <cell r="G1144" t="str">
            <v>ALM</v>
          </cell>
          <cell r="H1144" t="str">
            <v>0</v>
          </cell>
          <cell r="I1144" t="str">
            <v>0</v>
          </cell>
          <cell r="J1144" t="str">
            <v>0</v>
          </cell>
          <cell r="K1144" t="str">
            <v>0</v>
          </cell>
          <cell r="L1144" t="str">
            <v>0</v>
          </cell>
          <cell r="M1144" t="str">
            <v>0</v>
          </cell>
          <cell r="N1144" t="str">
            <v>0</v>
          </cell>
          <cell r="O1144" t="str">
            <v>0</v>
          </cell>
          <cell r="P1144" t="str">
            <v>0</v>
          </cell>
          <cell r="Q1144" t="str">
            <v>0</v>
          </cell>
          <cell r="R1144" t="str">
            <v>0</v>
          </cell>
          <cell r="S1144" t="str">
            <v>0</v>
          </cell>
          <cell r="T1144" t="str">
            <v>0</v>
          </cell>
          <cell r="U1144" t="str">
            <v>0</v>
          </cell>
          <cell r="V1144">
            <v>0</v>
          </cell>
          <cell r="W1144">
            <v>0</v>
          </cell>
        </row>
        <row r="1145">
          <cell r="B1145" t="str">
            <v>GambiaSEF</v>
          </cell>
          <cell r="C1145" t="str">
            <v>SEF</v>
          </cell>
          <cell r="D1145" t="str">
            <v>Gambia</v>
          </cell>
          <cell r="E1145" t="str">
            <v>Credit Operations</v>
          </cell>
          <cell r="F1145" t="str">
            <v>Customer - Wholesale</v>
          </cell>
          <cell r="G1145" t="str">
            <v>Structured Trade</v>
          </cell>
          <cell r="H1145" t="str">
            <v>0</v>
          </cell>
          <cell r="I1145" t="str">
            <v>0</v>
          </cell>
          <cell r="J1145" t="str">
            <v>0</v>
          </cell>
          <cell r="K1145" t="str">
            <v>0</v>
          </cell>
          <cell r="L1145" t="str">
            <v>0</v>
          </cell>
          <cell r="M1145" t="str">
            <v>0</v>
          </cell>
          <cell r="N1145" t="str">
            <v>0</v>
          </cell>
          <cell r="O1145" t="str">
            <v>0</v>
          </cell>
          <cell r="P1145" t="str">
            <v>0</v>
          </cell>
          <cell r="Q1145" t="str">
            <v>0</v>
          </cell>
          <cell r="R1145" t="str">
            <v>0</v>
          </cell>
          <cell r="S1145" t="str">
            <v>0</v>
          </cell>
          <cell r="T1145" t="str">
            <v>0</v>
          </cell>
          <cell r="U1145" t="str">
            <v>0</v>
          </cell>
          <cell r="V1145">
            <v>0</v>
          </cell>
          <cell r="W1145">
            <v>0</v>
          </cell>
        </row>
        <row r="1146">
          <cell r="B1146" t="str">
            <v>GambiaSME</v>
          </cell>
          <cell r="C1146" t="str">
            <v>SME</v>
          </cell>
          <cell r="D1146" t="str">
            <v>Gambia</v>
          </cell>
          <cell r="E1146" t="str">
            <v>Credit Operations</v>
          </cell>
          <cell r="F1146" t="str">
            <v>SME</v>
          </cell>
          <cell r="G1146" t="str">
            <v>Product</v>
          </cell>
          <cell r="H1146">
            <v>10.479581873874718</v>
          </cell>
          <cell r="I1146">
            <v>0.19690263577235029</v>
          </cell>
          <cell r="J1146">
            <v>0.40163380625214706</v>
          </cell>
          <cell r="K1146">
            <v>0.8779472678655994</v>
          </cell>
          <cell r="L1146">
            <v>1.0911596790540545</v>
          </cell>
          <cell r="M1146">
            <v>1.3434072114451077</v>
          </cell>
          <cell r="N1146">
            <v>1.5852827226367436</v>
          </cell>
          <cell r="O1146">
            <v>1.8293694963229801</v>
          </cell>
          <cell r="P1146">
            <v>2.3712587410503434</v>
          </cell>
          <cell r="Q1146">
            <v>2.6163378735262164</v>
          </cell>
          <cell r="R1146">
            <v>2.8626903018026817</v>
          </cell>
          <cell r="S1146">
            <v>3.2659956441548696</v>
          </cell>
          <cell r="T1146">
            <v>3.5127103191287641</v>
          </cell>
          <cell r="U1146" t="str">
            <v>0</v>
          </cell>
          <cell r="V1146">
            <v>2.5859413165917688</v>
          </cell>
          <cell r="W1146">
            <v>2.5859413165917688</v>
          </cell>
        </row>
        <row r="1147">
          <cell r="B1147" t="str">
            <v>GambiaTotal</v>
          </cell>
          <cell r="C1147" t="str">
            <v>Total</v>
          </cell>
          <cell r="D1147" t="str">
            <v>Gambia</v>
          </cell>
          <cell r="E1147" t="str">
            <v>Credit Operations</v>
          </cell>
          <cell r="F1147" t="str">
            <v>Customer</v>
          </cell>
          <cell r="G1147" t="str">
            <v>Product</v>
          </cell>
          <cell r="H1147">
            <v>75.791032945091501</v>
          </cell>
          <cell r="I1147">
            <v>5.6972805658470786</v>
          </cell>
          <cell r="J1147">
            <v>11.621075918928202</v>
          </cell>
          <cell r="K1147">
            <v>25.402970800412259</v>
          </cell>
          <cell r="L1147">
            <v>31.572166666666682</v>
          </cell>
          <cell r="M1147">
            <v>38.870824495381449</v>
          </cell>
          <cell r="N1147">
            <v>45.869373010799265</v>
          </cell>
          <cell r="O1147">
            <v>52.93190331491715</v>
          </cell>
          <cell r="P1147">
            <v>68.611201109570089</v>
          </cell>
          <cell r="Q1147">
            <v>75.702444825392135</v>
          </cell>
          <cell r="R1147">
            <v>82.830530726646344</v>
          </cell>
          <cell r="S1147">
            <v>94.499971717482168</v>
          </cell>
          <cell r="T1147">
            <v>101.63853904810524</v>
          </cell>
          <cell r="U1147" t="str">
            <v>0</v>
          </cell>
          <cell r="V1147">
            <v>74.822935455636767</v>
          </cell>
          <cell r="W1147">
            <v>74.822935455636767</v>
          </cell>
        </row>
        <row r="1148">
          <cell r="B1148" t="str">
            <v>GambiaCCPL</v>
          </cell>
          <cell r="C1148" t="str">
            <v>CCPL</v>
          </cell>
          <cell r="D1148" t="str">
            <v>Gambia</v>
          </cell>
          <cell r="E1148" t="str">
            <v>Trade Operations</v>
          </cell>
          <cell r="F1148" t="str">
            <v>Mass Mkt &amp; Priority Banking</v>
          </cell>
          <cell r="G1148" t="str">
            <v>Unsecured Lending</v>
          </cell>
          <cell r="H1148" t="str">
            <v>0</v>
          </cell>
          <cell r="I1148" t="str">
            <v>0</v>
          </cell>
          <cell r="J1148" t="str">
            <v>0</v>
          </cell>
          <cell r="K1148" t="str">
            <v>0</v>
          </cell>
          <cell r="L1148" t="str">
            <v>0</v>
          </cell>
          <cell r="M1148" t="str">
            <v>0</v>
          </cell>
          <cell r="N1148" t="str">
            <v>0</v>
          </cell>
          <cell r="O1148" t="str">
            <v>0</v>
          </cell>
          <cell r="P1148" t="str">
            <v>0</v>
          </cell>
          <cell r="Q1148" t="str">
            <v>0</v>
          </cell>
          <cell r="R1148" t="str">
            <v>0</v>
          </cell>
          <cell r="S1148" t="str">
            <v>0</v>
          </cell>
          <cell r="T1148" t="str">
            <v>0</v>
          </cell>
          <cell r="U1148" t="str">
            <v>0</v>
          </cell>
          <cell r="V1148">
            <v>0</v>
          </cell>
          <cell r="W1148">
            <v>0</v>
          </cell>
        </row>
        <row r="1149">
          <cell r="B1149" t="str">
            <v>GambiaM &amp; AL</v>
          </cell>
          <cell r="C1149" t="str">
            <v>M &amp; AL</v>
          </cell>
          <cell r="D1149" t="str">
            <v>Gambia</v>
          </cell>
          <cell r="E1149" t="str">
            <v>Trade Operations</v>
          </cell>
          <cell r="F1149" t="str">
            <v>Mass Mkt &amp; Priority Banking</v>
          </cell>
          <cell r="G1149" t="str">
            <v>Secured Lending</v>
          </cell>
          <cell r="H1149" t="str">
            <v>0</v>
          </cell>
          <cell r="I1149" t="str">
            <v>0</v>
          </cell>
          <cell r="J1149" t="str">
            <v>0</v>
          </cell>
          <cell r="K1149" t="str">
            <v>0</v>
          </cell>
          <cell r="L1149" t="str">
            <v>0</v>
          </cell>
          <cell r="M1149" t="str">
            <v>0</v>
          </cell>
          <cell r="N1149" t="str">
            <v>0</v>
          </cell>
          <cell r="O1149" t="str">
            <v>0</v>
          </cell>
          <cell r="P1149" t="str">
            <v>0</v>
          </cell>
          <cell r="Q1149" t="str">
            <v>0</v>
          </cell>
          <cell r="R1149" t="str">
            <v>0</v>
          </cell>
          <cell r="S1149" t="str">
            <v>0</v>
          </cell>
          <cell r="T1149" t="str">
            <v>0</v>
          </cell>
          <cell r="U1149" t="str">
            <v>0</v>
          </cell>
          <cell r="V1149">
            <v>0</v>
          </cell>
          <cell r="W1149">
            <v>0</v>
          </cell>
        </row>
        <row r="1150">
          <cell r="B1150" t="str">
            <v>GambiaWM</v>
          </cell>
          <cell r="C1150" t="str">
            <v>WM</v>
          </cell>
          <cell r="D1150" t="str">
            <v>Gambia</v>
          </cell>
          <cell r="E1150" t="str">
            <v>Trade Operations</v>
          </cell>
          <cell r="F1150" t="str">
            <v>Mass Mkt &amp; Priority Banking</v>
          </cell>
          <cell r="G1150" t="str">
            <v>Account Management Services</v>
          </cell>
          <cell r="H1150" t="str">
            <v>0</v>
          </cell>
          <cell r="I1150" t="str">
            <v>0</v>
          </cell>
          <cell r="J1150" t="str">
            <v>0</v>
          </cell>
          <cell r="K1150" t="str">
            <v>0</v>
          </cell>
          <cell r="L1150" t="str">
            <v>0</v>
          </cell>
          <cell r="M1150" t="str">
            <v>0</v>
          </cell>
          <cell r="N1150" t="str">
            <v>0</v>
          </cell>
          <cell r="O1150" t="str">
            <v>0</v>
          </cell>
          <cell r="P1150" t="str">
            <v>0</v>
          </cell>
          <cell r="Q1150" t="str">
            <v>0</v>
          </cell>
          <cell r="R1150" t="str">
            <v>0</v>
          </cell>
          <cell r="S1150" t="str">
            <v>0</v>
          </cell>
          <cell r="T1150" t="str">
            <v>0</v>
          </cell>
          <cell r="U1150" t="str">
            <v>0</v>
          </cell>
          <cell r="V1150">
            <v>0</v>
          </cell>
          <cell r="W1150">
            <v>0</v>
          </cell>
        </row>
        <row r="1151">
          <cell r="B1151" t="str">
            <v>GambiaWM</v>
          </cell>
          <cell r="C1151" t="str">
            <v>WM</v>
          </cell>
          <cell r="D1151" t="str">
            <v>Gambia</v>
          </cell>
          <cell r="E1151" t="str">
            <v>Trade Operations</v>
          </cell>
          <cell r="F1151" t="str">
            <v>Mass Mkt &amp; Priority Banking</v>
          </cell>
          <cell r="G1151" t="str">
            <v>Trade Products</v>
          </cell>
          <cell r="H1151" t="str">
            <v>0</v>
          </cell>
          <cell r="I1151" t="str">
            <v>0</v>
          </cell>
          <cell r="J1151" t="str">
            <v>0</v>
          </cell>
          <cell r="K1151" t="str">
            <v>0</v>
          </cell>
          <cell r="L1151" t="str">
            <v>0</v>
          </cell>
          <cell r="M1151" t="str">
            <v>0</v>
          </cell>
          <cell r="N1151" t="str">
            <v>0</v>
          </cell>
          <cell r="O1151" t="str">
            <v>0</v>
          </cell>
          <cell r="P1151" t="str">
            <v>0</v>
          </cell>
          <cell r="Q1151" t="str">
            <v>0</v>
          </cell>
          <cell r="R1151" t="str">
            <v>0</v>
          </cell>
          <cell r="S1151" t="str">
            <v>0</v>
          </cell>
          <cell r="T1151" t="str">
            <v>0</v>
          </cell>
          <cell r="U1151" t="str">
            <v>0</v>
          </cell>
          <cell r="V1151" t="str">
            <v>0</v>
          </cell>
          <cell r="W1151" t="str">
            <v>0</v>
          </cell>
        </row>
        <row r="1152">
          <cell r="B1152" t="str">
            <v>GambiaWM</v>
          </cell>
          <cell r="C1152" t="str">
            <v>WM</v>
          </cell>
          <cell r="D1152" t="str">
            <v>Gambia</v>
          </cell>
          <cell r="E1152" t="str">
            <v>Trade Operations</v>
          </cell>
          <cell r="F1152" t="str">
            <v>Mass Mkt &amp; Priority Banking</v>
          </cell>
          <cell r="G1152" t="str">
            <v>Treasury Products</v>
          </cell>
          <cell r="H1152" t="str">
            <v>0</v>
          </cell>
          <cell r="I1152" t="str">
            <v>0</v>
          </cell>
          <cell r="J1152" t="str">
            <v>0</v>
          </cell>
          <cell r="K1152" t="str">
            <v>0</v>
          </cell>
          <cell r="L1152" t="str">
            <v>0</v>
          </cell>
          <cell r="M1152" t="str">
            <v>0</v>
          </cell>
          <cell r="N1152" t="str">
            <v>0</v>
          </cell>
          <cell r="O1152" t="str">
            <v>0</v>
          </cell>
          <cell r="P1152" t="str">
            <v>0</v>
          </cell>
          <cell r="Q1152" t="str">
            <v>0</v>
          </cell>
          <cell r="R1152" t="str">
            <v>0</v>
          </cell>
          <cell r="S1152" t="str">
            <v>0</v>
          </cell>
          <cell r="T1152" t="str">
            <v>0</v>
          </cell>
          <cell r="U1152" t="str">
            <v>0</v>
          </cell>
          <cell r="V1152">
            <v>0</v>
          </cell>
          <cell r="W1152">
            <v>0</v>
          </cell>
        </row>
        <row r="1153">
          <cell r="B1153" t="str">
            <v>GambiaWM</v>
          </cell>
          <cell r="C1153" t="str">
            <v>WM</v>
          </cell>
          <cell r="D1153" t="str">
            <v>Gambia</v>
          </cell>
          <cell r="E1153" t="str">
            <v>Trade Operations</v>
          </cell>
          <cell r="F1153" t="str">
            <v>Mass Mkt &amp; Priority Banking</v>
          </cell>
          <cell r="G1153" t="str">
            <v>Investment Services</v>
          </cell>
          <cell r="H1153" t="str">
            <v>0</v>
          </cell>
          <cell r="I1153" t="str">
            <v>0</v>
          </cell>
          <cell r="J1153" t="str">
            <v>0</v>
          </cell>
          <cell r="K1153" t="str">
            <v>0</v>
          </cell>
          <cell r="L1153" t="str">
            <v>0</v>
          </cell>
          <cell r="M1153" t="str">
            <v>0</v>
          </cell>
          <cell r="N1153" t="str">
            <v>0</v>
          </cell>
          <cell r="O1153" t="str">
            <v>0</v>
          </cell>
          <cell r="P1153" t="str">
            <v>0</v>
          </cell>
          <cell r="Q1153" t="str">
            <v>0</v>
          </cell>
          <cell r="R1153" t="str">
            <v>0</v>
          </cell>
          <cell r="S1153" t="str">
            <v>0</v>
          </cell>
          <cell r="T1153" t="str">
            <v>0</v>
          </cell>
          <cell r="U1153" t="str">
            <v>0</v>
          </cell>
          <cell r="V1153" t="str">
            <v>0</v>
          </cell>
          <cell r="W1153" t="str">
            <v>0</v>
          </cell>
        </row>
        <row r="1154">
          <cell r="B1154" t="str">
            <v>GambiaOthCB</v>
          </cell>
          <cell r="C1154" t="str">
            <v>OthCB</v>
          </cell>
          <cell r="D1154" t="str">
            <v>Gambia</v>
          </cell>
          <cell r="E1154" t="str">
            <v>Trade Operations</v>
          </cell>
          <cell r="F1154" t="str">
            <v>Mass Mkt &amp; Priority Banking</v>
          </cell>
          <cell r="G1154" t="str">
            <v>Other Products</v>
          </cell>
          <cell r="H1154" t="str">
            <v>0</v>
          </cell>
          <cell r="I1154" t="str">
            <v>0</v>
          </cell>
          <cell r="J1154" t="str">
            <v>0</v>
          </cell>
          <cell r="K1154" t="str">
            <v>0</v>
          </cell>
          <cell r="L1154" t="str">
            <v>0</v>
          </cell>
          <cell r="M1154" t="str">
            <v>0</v>
          </cell>
          <cell r="N1154" t="str">
            <v>0</v>
          </cell>
          <cell r="O1154" t="str">
            <v>0</v>
          </cell>
          <cell r="P1154" t="str">
            <v>0</v>
          </cell>
          <cell r="Q1154" t="str">
            <v>0</v>
          </cell>
          <cell r="R1154" t="str">
            <v>0</v>
          </cell>
          <cell r="S1154" t="str">
            <v>0</v>
          </cell>
          <cell r="T1154" t="str">
            <v>0</v>
          </cell>
          <cell r="U1154" t="str">
            <v>0</v>
          </cell>
          <cell r="V1154">
            <v>0</v>
          </cell>
          <cell r="W1154">
            <v>0</v>
          </cell>
        </row>
        <row r="1155">
          <cell r="B1155" t="str">
            <v>GambiaCROps</v>
          </cell>
          <cell r="C1155" t="str">
            <v>CROps</v>
          </cell>
          <cell r="D1155" t="str">
            <v>Gambia</v>
          </cell>
          <cell r="E1155" t="str">
            <v>Trade Operations</v>
          </cell>
          <cell r="F1155" t="str">
            <v>Customer - Wholesale</v>
          </cell>
          <cell r="G1155" t="str">
            <v>Corporate and Inst Lending</v>
          </cell>
          <cell r="H1155" t="str">
            <v>0</v>
          </cell>
          <cell r="I1155" t="str">
            <v>0</v>
          </cell>
          <cell r="J1155" t="str">
            <v>0</v>
          </cell>
          <cell r="K1155" t="str">
            <v>0</v>
          </cell>
          <cell r="L1155" t="str">
            <v>0</v>
          </cell>
          <cell r="M1155" t="str">
            <v>0</v>
          </cell>
          <cell r="N1155" t="str">
            <v>0</v>
          </cell>
          <cell r="O1155" t="str">
            <v>0</v>
          </cell>
          <cell r="P1155" t="str">
            <v>0</v>
          </cell>
          <cell r="Q1155" t="str">
            <v>0</v>
          </cell>
          <cell r="R1155" t="str">
            <v>0</v>
          </cell>
          <cell r="S1155" t="str">
            <v>0</v>
          </cell>
          <cell r="T1155" t="str">
            <v>0</v>
          </cell>
          <cell r="U1155" t="str">
            <v>0</v>
          </cell>
          <cell r="V1155">
            <v>0</v>
          </cell>
          <cell r="W1155">
            <v>0</v>
          </cell>
        </row>
        <row r="1156">
          <cell r="B1156" t="str">
            <v>GambiaCash</v>
          </cell>
          <cell r="C1156" t="str">
            <v>Cash</v>
          </cell>
          <cell r="D1156" t="str">
            <v>Gambia</v>
          </cell>
          <cell r="E1156" t="str">
            <v>Trade Operations</v>
          </cell>
          <cell r="F1156" t="str">
            <v>Customer - Wholesale</v>
          </cell>
          <cell r="G1156" t="str">
            <v>Cash Management and Payments</v>
          </cell>
          <cell r="H1156" t="str">
            <v>0</v>
          </cell>
          <cell r="I1156" t="str">
            <v>0</v>
          </cell>
          <cell r="J1156" t="str">
            <v>0</v>
          </cell>
          <cell r="K1156" t="str">
            <v>0</v>
          </cell>
          <cell r="L1156" t="str">
            <v>0</v>
          </cell>
          <cell r="M1156" t="str">
            <v>0</v>
          </cell>
          <cell r="N1156" t="str">
            <v>0</v>
          </cell>
          <cell r="O1156" t="str">
            <v>0</v>
          </cell>
          <cell r="P1156" t="str">
            <v>0</v>
          </cell>
          <cell r="Q1156" t="str">
            <v>0</v>
          </cell>
          <cell r="R1156" t="str">
            <v>0</v>
          </cell>
          <cell r="S1156" t="str">
            <v>0</v>
          </cell>
          <cell r="T1156" t="str">
            <v>0</v>
          </cell>
          <cell r="U1156" t="str">
            <v>0</v>
          </cell>
          <cell r="V1156">
            <v>0</v>
          </cell>
          <cell r="W1156">
            <v>0</v>
          </cell>
        </row>
        <row r="1157">
          <cell r="B1157" t="str">
            <v>GambiaTrade</v>
          </cell>
          <cell r="C1157" t="str">
            <v>Trade</v>
          </cell>
          <cell r="D1157" t="str">
            <v>Gambia</v>
          </cell>
          <cell r="E1157" t="str">
            <v>Trade Operations</v>
          </cell>
          <cell r="F1157" t="str">
            <v>Customer - Wholesale</v>
          </cell>
          <cell r="G1157" t="str">
            <v>Trade Finance</v>
          </cell>
          <cell r="H1157">
            <v>51.823041205833412</v>
          </cell>
          <cell r="I1157">
            <v>2.6269049338401582</v>
          </cell>
          <cell r="J1157">
            <v>5.2783578367767436</v>
          </cell>
          <cell r="K1157">
            <v>8.8202175727535916</v>
          </cell>
          <cell r="L1157">
            <v>11.765679030126327</v>
          </cell>
          <cell r="M1157">
            <v>15.226873437270921</v>
          </cell>
          <cell r="N1157">
            <v>18.020495673718525</v>
          </cell>
          <cell r="O1157">
            <v>20.890336071428589</v>
          </cell>
          <cell r="P1157">
            <v>24.549501432534189</v>
          </cell>
          <cell r="Q1157">
            <v>28.168336567965273</v>
          </cell>
          <cell r="R1157">
            <v>31.013846120747175</v>
          </cell>
          <cell r="S1157">
            <v>32.290516886708296</v>
          </cell>
          <cell r="T1157">
            <v>35.459726024195248</v>
          </cell>
          <cell r="U1157" t="str">
            <v>0</v>
          </cell>
          <cell r="V1157">
            <v>37.059121815636566</v>
          </cell>
          <cell r="W1157">
            <v>37.059121815636566</v>
          </cell>
        </row>
        <row r="1158">
          <cell r="B1158" t="str">
            <v>GambiaTrade</v>
          </cell>
          <cell r="C1158" t="str">
            <v>Trade</v>
          </cell>
          <cell r="D1158" t="str">
            <v>Gambia</v>
          </cell>
          <cell r="E1158" t="str">
            <v>Trade Operations</v>
          </cell>
          <cell r="F1158" t="str">
            <v>Customer - Wholesale</v>
          </cell>
          <cell r="G1158" t="str">
            <v>Trade Contingents</v>
          </cell>
          <cell r="H1158" t="str">
            <v>0</v>
          </cell>
          <cell r="I1158">
            <v>1.5221318308232676</v>
          </cell>
          <cell r="J1158">
            <v>3.0584877185061576</v>
          </cell>
          <cell r="K1158">
            <v>5.1107802758011625</v>
          </cell>
          <cell r="L1158">
            <v>6.8174962604470206</v>
          </cell>
          <cell r="M1158">
            <v>8.8230481599139861</v>
          </cell>
          <cell r="N1158">
            <v>10.441782539911674</v>
          </cell>
          <cell r="O1158">
            <v>12.104680714285713</v>
          </cell>
          <cell r="P1158">
            <v>14.224944755300161</v>
          </cell>
          <cell r="Q1158">
            <v>16.321839880503227</v>
          </cell>
          <cell r="R1158">
            <v>17.97063980828343</v>
          </cell>
          <cell r="S1158">
            <v>18.71039296239173</v>
          </cell>
          <cell r="T1158">
            <v>20.546757135514973</v>
          </cell>
          <cell r="U1158" t="str">
            <v>0</v>
          </cell>
          <cell r="V1158">
            <v>21.473509837097751</v>
          </cell>
          <cell r="W1158">
            <v>21.473509837097751</v>
          </cell>
        </row>
        <row r="1159">
          <cell r="B1159" t="str">
            <v>GambiaTrade</v>
          </cell>
          <cell r="C1159" t="str">
            <v>Trade</v>
          </cell>
          <cell r="D1159" t="str">
            <v>Gambia</v>
          </cell>
          <cell r="E1159" t="str">
            <v>Trade Operations</v>
          </cell>
          <cell r="F1159" t="str">
            <v>Customer - Wholesale</v>
          </cell>
          <cell r="G1159" t="str">
            <v>Trade Transactional</v>
          </cell>
          <cell r="H1159" t="str">
            <v>0</v>
          </cell>
          <cell r="I1159" t="str">
            <v>0</v>
          </cell>
          <cell r="J1159" t="str">
            <v>0</v>
          </cell>
          <cell r="K1159" t="str">
            <v>0</v>
          </cell>
          <cell r="L1159" t="str">
            <v>0</v>
          </cell>
          <cell r="M1159" t="str">
            <v>0</v>
          </cell>
          <cell r="N1159" t="str">
            <v>0</v>
          </cell>
          <cell r="O1159" t="str">
            <v>0</v>
          </cell>
          <cell r="P1159" t="str">
            <v>0</v>
          </cell>
          <cell r="Q1159" t="str">
            <v>0</v>
          </cell>
          <cell r="R1159" t="str">
            <v>0</v>
          </cell>
          <cell r="S1159" t="str">
            <v>0</v>
          </cell>
          <cell r="T1159" t="str">
            <v>0</v>
          </cell>
          <cell r="U1159" t="str">
            <v>0</v>
          </cell>
          <cell r="V1159">
            <v>0</v>
          </cell>
          <cell r="W1159">
            <v>0</v>
          </cell>
        </row>
        <row r="1160">
          <cell r="B1160" t="str">
            <v>GambiaTrade</v>
          </cell>
          <cell r="C1160" t="str">
            <v>Trade</v>
          </cell>
          <cell r="D1160" t="str">
            <v>Gambia</v>
          </cell>
          <cell r="E1160" t="str">
            <v>Trade Operations</v>
          </cell>
          <cell r="F1160" t="str">
            <v>Customer - Wholesale</v>
          </cell>
          <cell r="G1160" t="str">
            <v>Trade Other</v>
          </cell>
          <cell r="H1160" t="str">
            <v>0</v>
          </cell>
          <cell r="I1160" t="str">
            <v>0</v>
          </cell>
          <cell r="J1160" t="str">
            <v>0</v>
          </cell>
          <cell r="K1160" t="str">
            <v>0</v>
          </cell>
          <cell r="L1160" t="str">
            <v>0</v>
          </cell>
          <cell r="M1160" t="str">
            <v>0</v>
          </cell>
          <cell r="N1160" t="str">
            <v>0</v>
          </cell>
          <cell r="O1160" t="str">
            <v>0</v>
          </cell>
          <cell r="P1160" t="str">
            <v>0</v>
          </cell>
          <cell r="Q1160" t="str">
            <v>0</v>
          </cell>
          <cell r="R1160" t="str">
            <v>0</v>
          </cell>
          <cell r="S1160" t="str">
            <v>0</v>
          </cell>
          <cell r="T1160" t="str">
            <v>0</v>
          </cell>
          <cell r="U1160" t="str">
            <v>0</v>
          </cell>
          <cell r="V1160">
            <v>0</v>
          </cell>
          <cell r="W1160">
            <v>0</v>
          </cell>
        </row>
        <row r="1161">
          <cell r="B1161" t="str">
            <v>GambiaFX/MM</v>
          </cell>
          <cell r="C1161" t="str">
            <v>FX/MM</v>
          </cell>
          <cell r="D1161" t="str">
            <v>Gambia</v>
          </cell>
          <cell r="E1161" t="str">
            <v>Trade Operations</v>
          </cell>
          <cell r="F1161" t="str">
            <v>Customer - Wholesale</v>
          </cell>
          <cell r="G1161" t="str">
            <v>FX Sales</v>
          </cell>
          <cell r="H1161" t="str">
            <v>0</v>
          </cell>
          <cell r="I1161" t="str">
            <v>0</v>
          </cell>
          <cell r="J1161" t="str">
            <v>0</v>
          </cell>
          <cell r="K1161" t="str">
            <v>0</v>
          </cell>
          <cell r="L1161" t="str">
            <v>0</v>
          </cell>
          <cell r="M1161" t="str">
            <v>0</v>
          </cell>
          <cell r="N1161" t="str">
            <v>0</v>
          </cell>
          <cell r="O1161" t="str">
            <v>0</v>
          </cell>
          <cell r="P1161" t="str">
            <v>0</v>
          </cell>
          <cell r="Q1161" t="str">
            <v>0</v>
          </cell>
          <cell r="R1161" t="str">
            <v>0</v>
          </cell>
          <cell r="S1161" t="str">
            <v>0</v>
          </cell>
          <cell r="T1161" t="str">
            <v>0</v>
          </cell>
          <cell r="U1161" t="str">
            <v>0</v>
          </cell>
          <cell r="V1161">
            <v>0</v>
          </cell>
          <cell r="W1161">
            <v>0</v>
          </cell>
        </row>
        <row r="1162">
          <cell r="B1162" t="str">
            <v>GambiaFX/MM</v>
          </cell>
          <cell r="C1162" t="str">
            <v>FX/MM</v>
          </cell>
          <cell r="D1162" t="str">
            <v>Gambia</v>
          </cell>
          <cell r="E1162" t="str">
            <v>Trade Operations</v>
          </cell>
          <cell r="F1162" t="str">
            <v>Customer - Wholesale</v>
          </cell>
          <cell r="G1162" t="str">
            <v>FX Trading</v>
          </cell>
          <cell r="H1162" t="str">
            <v>0</v>
          </cell>
          <cell r="I1162" t="str">
            <v>0</v>
          </cell>
          <cell r="J1162" t="str">
            <v>0</v>
          </cell>
          <cell r="K1162" t="str">
            <v>0</v>
          </cell>
          <cell r="L1162" t="str">
            <v>0</v>
          </cell>
          <cell r="M1162" t="str">
            <v>0</v>
          </cell>
          <cell r="N1162" t="str">
            <v>0</v>
          </cell>
          <cell r="O1162" t="str">
            <v>0</v>
          </cell>
          <cell r="P1162" t="str">
            <v>0</v>
          </cell>
          <cell r="Q1162" t="str">
            <v>0</v>
          </cell>
          <cell r="R1162" t="str">
            <v>0</v>
          </cell>
          <cell r="S1162" t="str">
            <v>0</v>
          </cell>
          <cell r="T1162" t="str">
            <v>0</v>
          </cell>
          <cell r="U1162" t="str">
            <v>0</v>
          </cell>
          <cell r="V1162">
            <v>0</v>
          </cell>
          <cell r="W1162">
            <v>0</v>
          </cell>
        </row>
        <row r="1163">
          <cell r="B1163" t="str">
            <v>GambiaFI</v>
          </cell>
          <cell r="C1163" t="str">
            <v>FI</v>
          </cell>
          <cell r="D1163" t="str">
            <v>Gambia</v>
          </cell>
          <cell r="E1163" t="str">
            <v>Trade Operations</v>
          </cell>
          <cell r="F1163" t="str">
            <v>Customer - Wholesale</v>
          </cell>
          <cell r="G1163" t="str">
            <v>Fixed Income</v>
          </cell>
          <cell r="H1163" t="str">
            <v>0</v>
          </cell>
          <cell r="I1163" t="str">
            <v>0</v>
          </cell>
          <cell r="J1163" t="str">
            <v>0</v>
          </cell>
          <cell r="K1163" t="str">
            <v>0</v>
          </cell>
          <cell r="L1163" t="str">
            <v>0</v>
          </cell>
          <cell r="M1163" t="str">
            <v>0</v>
          </cell>
          <cell r="N1163" t="str">
            <v>0</v>
          </cell>
          <cell r="O1163" t="str">
            <v>0</v>
          </cell>
          <cell r="P1163" t="str">
            <v>0</v>
          </cell>
          <cell r="Q1163" t="str">
            <v>0</v>
          </cell>
          <cell r="R1163" t="str">
            <v>0</v>
          </cell>
          <cell r="S1163" t="str">
            <v>0</v>
          </cell>
          <cell r="T1163" t="str">
            <v>0</v>
          </cell>
          <cell r="U1163" t="str">
            <v>0</v>
          </cell>
          <cell r="V1163">
            <v>0</v>
          </cell>
          <cell r="W1163">
            <v>0</v>
          </cell>
        </row>
        <row r="1164">
          <cell r="B1164" t="str">
            <v>GambiaFX/MM</v>
          </cell>
          <cell r="C1164" t="str">
            <v>FX/MM</v>
          </cell>
          <cell r="D1164" t="str">
            <v>Gambia</v>
          </cell>
          <cell r="E1164" t="str">
            <v>Trade Operations</v>
          </cell>
          <cell r="F1164" t="str">
            <v>Customer - Wholesale</v>
          </cell>
          <cell r="G1164" t="str">
            <v>ALM</v>
          </cell>
          <cell r="H1164" t="str">
            <v>0</v>
          </cell>
          <cell r="I1164" t="str">
            <v>0</v>
          </cell>
          <cell r="J1164" t="str">
            <v>0</v>
          </cell>
          <cell r="K1164" t="str">
            <v>0</v>
          </cell>
          <cell r="L1164" t="str">
            <v>0</v>
          </cell>
          <cell r="M1164" t="str">
            <v>0</v>
          </cell>
          <cell r="N1164" t="str">
            <v>0</v>
          </cell>
          <cell r="O1164" t="str">
            <v>0</v>
          </cell>
          <cell r="P1164" t="str">
            <v>0</v>
          </cell>
          <cell r="Q1164" t="str">
            <v>0</v>
          </cell>
          <cell r="R1164" t="str">
            <v>0</v>
          </cell>
          <cell r="S1164" t="str">
            <v>0</v>
          </cell>
          <cell r="T1164" t="str">
            <v>0</v>
          </cell>
          <cell r="U1164" t="str">
            <v>0</v>
          </cell>
          <cell r="V1164">
            <v>0</v>
          </cell>
          <cell r="W1164">
            <v>0</v>
          </cell>
        </row>
        <row r="1165">
          <cell r="B1165" t="str">
            <v>GambiaSEF</v>
          </cell>
          <cell r="C1165" t="str">
            <v>SEF</v>
          </cell>
          <cell r="D1165" t="str">
            <v>Gambia</v>
          </cell>
          <cell r="E1165" t="str">
            <v>Trade Operations</v>
          </cell>
          <cell r="F1165" t="str">
            <v>Customer - Wholesale</v>
          </cell>
          <cell r="G1165" t="str">
            <v>Structured Trade</v>
          </cell>
          <cell r="H1165" t="str">
            <v>0</v>
          </cell>
          <cell r="I1165" t="str">
            <v>0</v>
          </cell>
          <cell r="J1165" t="str">
            <v>0</v>
          </cell>
          <cell r="K1165" t="str">
            <v>0</v>
          </cell>
          <cell r="L1165" t="str">
            <v>0</v>
          </cell>
          <cell r="M1165" t="str">
            <v>0</v>
          </cell>
          <cell r="N1165" t="str">
            <v>0</v>
          </cell>
          <cell r="O1165" t="str">
            <v>0</v>
          </cell>
          <cell r="P1165" t="str">
            <v>0</v>
          </cell>
          <cell r="Q1165" t="str">
            <v>0</v>
          </cell>
          <cell r="R1165" t="str">
            <v>0</v>
          </cell>
          <cell r="S1165" t="str">
            <v>0</v>
          </cell>
          <cell r="T1165" t="str">
            <v>0</v>
          </cell>
          <cell r="U1165" t="str">
            <v>0</v>
          </cell>
          <cell r="V1165">
            <v>0</v>
          </cell>
          <cell r="W1165">
            <v>0</v>
          </cell>
        </row>
        <row r="1166">
          <cell r="B1166" t="str">
            <v>GambiaSME</v>
          </cell>
          <cell r="C1166" t="str">
            <v>SME</v>
          </cell>
          <cell r="D1166" t="str">
            <v>Gambia</v>
          </cell>
          <cell r="E1166" t="str">
            <v>Trade Operations</v>
          </cell>
          <cell r="F1166" t="str">
            <v>SME</v>
          </cell>
          <cell r="G1166" t="str">
            <v>Product</v>
          </cell>
          <cell r="H1166">
            <v>6.9097388274444587</v>
          </cell>
          <cell r="I1166">
            <v>0.14730308040225193</v>
          </cell>
          <cell r="J1166">
            <v>0.29598268243608006</v>
          </cell>
          <cell r="K1166">
            <v>0.49459163959365854</v>
          </cell>
          <cell r="L1166">
            <v>0.65975770262390809</v>
          </cell>
          <cell r="M1166">
            <v>0.85384337031425583</v>
          </cell>
          <cell r="N1166">
            <v>1.0104950845075822</v>
          </cell>
          <cell r="O1166">
            <v>1.1714207142857147</v>
          </cell>
          <cell r="P1166">
            <v>1.3766075569645317</v>
          </cell>
          <cell r="Q1166">
            <v>1.5795328916616049</v>
          </cell>
          <cell r="R1166">
            <v>1.7390941749951681</v>
          </cell>
          <cell r="S1166">
            <v>1.8106831899088778</v>
          </cell>
          <cell r="T1166">
            <v>1.988395851824029</v>
          </cell>
          <cell r="U1166" t="str">
            <v>0</v>
          </cell>
          <cell r="V1166">
            <v>2.0780815971384938</v>
          </cell>
          <cell r="W1166">
            <v>2.0780815971384938</v>
          </cell>
        </row>
        <row r="1167">
          <cell r="B1167" t="str">
            <v>GambiaTotal</v>
          </cell>
          <cell r="C1167" t="str">
            <v>Total</v>
          </cell>
          <cell r="D1167" t="str">
            <v>Gambia</v>
          </cell>
          <cell r="E1167" t="str">
            <v>Trade Operations</v>
          </cell>
          <cell r="F1167" t="str">
            <v>Customer</v>
          </cell>
          <cell r="G1167" t="str">
            <v>Product</v>
          </cell>
          <cell r="H1167">
            <v>58.732780033277869</v>
          </cell>
          <cell r="I1167">
            <v>4.2963398450656785</v>
          </cell>
          <cell r="J1167">
            <v>8.6328282377189787</v>
          </cell>
          <cell r="K1167">
            <v>14.425589488148411</v>
          </cell>
          <cell r="L1167">
            <v>19.24293299319725</v>
          </cell>
          <cell r="M1167">
            <v>24.903764967499168</v>
          </cell>
          <cell r="N1167">
            <v>29.472773298137781</v>
          </cell>
          <cell r="O1167">
            <v>34.166437500000015</v>
          </cell>
          <cell r="P1167">
            <v>40.15105374479888</v>
          </cell>
          <cell r="Q1167">
            <v>46.06970934013011</v>
          </cell>
          <cell r="R1167">
            <v>50.723580104025771</v>
          </cell>
          <cell r="S1167">
            <v>52.811593039008905</v>
          </cell>
          <cell r="T1167">
            <v>57.994879011534259</v>
          </cell>
          <cell r="U1167" t="str">
            <v>0</v>
          </cell>
          <cell r="V1167">
            <v>60.610713249872809</v>
          </cell>
          <cell r="W1167">
            <v>60.610713249872809</v>
          </cell>
        </row>
        <row r="1168">
          <cell r="B1168" t="str">
            <v>GambiaCCPL</v>
          </cell>
          <cell r="C1168" t="str">
            <v>CCPL</v>
          </cell>
          <cell r="D1168" t="str">
            <v>Gambia</v>
          </cell>
          <cell r="E1168" t="str">
            <v>Global Mkt Risk</v>
          </cell>
          <cell r="F1168" t="str">
            <v>Mass Mkt &amp; Priority Banking</v>
          </cell>
          <cell r="G1168" t="str">
            <v>Unsecured Lending</v>
          </cell>
          <cell r="H1168" t="str">
            <v>0</v>
          </cell>
          <cell r="I1168" t="str">
            <v>0</v>
          </cell>
          <cell r="J1168" t="str">
            <v>0</v>
          </cell>
          <cell r="K1168" t="str">
            <v>0</v>
          </cell>
          <cell r="L1168" t="str">
            <v>0</v>
          </cell>
          <cell r="M1168" t="str">
            <v>0</v>
          </cell>
          <cell r="N1168" t="str">
            <v>0</v>
          </cell>
          <cell r="O1168" t="str">
            <v>0</v>
          </cell>
          <cell r="P1168" t="str">
            <v>0</v>
          </cell>
          <cell r="Q1168" t="str">
            <v>0</v>
          </cell>
          <cell r="R1168" t="str">
            <v>0</v>
          </cell>
          <cell r="S1168" t="str">
            <v>0</v>
          </cell>
          <cell r="T1168" t="str">
            <v>0</v>
          </cell>
          <cell r="U1168" t="str">
            <v>0</v>
          </cell>
          <cell r="V1168" t="str">
            <v>0</v>
          </cell>
          <cell r="W1168" t="str">
            <v>0</v>
          </cell>
        </row>
        <row r="1169">
          <cell r="B1169" t="str">
            <v>GambiaM &amp; AL</v>
          </cell>
          <cell r="C1169" t="str">
            <v>M &amp; AL</v>
          </cell>
          <cell r="D1169" t="str">
            <v>Gambia</v>
          </cell>
          <cell r="E1169" t="str">
            <v>Global Mkt Risk</v>
          </cell>
          <cell r="F1169" t="str">
            <v>Mass Mkt &amp; Priority Banking</v>
          </cell>
          <cell r="G1169" t="str">
            <v>Secured Lending</v>
          </cell>
          <cell r="H1169" t="str">
            <v>0</v>
          </cell>
          <cell r="I1169" t="str">
            <v>0</v>
          </cell>
          <cell r="J1169" t="str">
            <v>0</v>
          </cell>
          <cell r="K1169" t="str">
            <v>0</v>
          </cell>
          <cell r="L1169" t="str">
            <v>0</v>
          </cell>
          <cell r="M1169" t="str">
            <v>0</v>
          </cell>
          <cell r="N1169" t="str">
            <v>0</v>
          </cell>
          <cell r="O1169" t="str">
            <v>0</v>
          </cell>
          <cell r="P1169" t="str">
            <v>0</v>
          </cell>
          <cell r="Q1169" t="str">
            <v>0</v>
          </cell>
          <cell r="R1169" t="str">
            <v>0</v>
          </cell>
          <cell r="S1169" t="str">
            <v>0</v>
          </cell>
          <cell r="T1169" t="str">
            <v>0</v>
          </cell>
          <cell r="U1169" t="str">
            <v>0</v>
          </cell>
          <cell r="V1169" t="str">
            <v>0</v>
          </cell>
          <cell r="W1169" t="str">
            <v>0</v>
          </cell>
        </row>
        <row r="1170">
          <cell r="B1170" t="str">
            <v>GambiaWM</v>
          </cell>
          <cell r="C1170" t="str">
            <v>WM</v>
          </cell>
          <cell r="D1170" t="str">
            <v>Gambia</v>
          </cell>
          <cell r="E1170" t="str">
            <v>Global Mkt Risk</v>
          </cell>
          <cell r="F1170" t="str">
            <v>Mass Mkt &amp; Priority Banking</v>
          </cell>
          <cell r="G1170" t="str">
            <v>Account Management Services</v>
          </cell>
          <cell r="H1170" t="str">
            <v>0</v>
          </cell>
          <cell r="I1170" t="str">
            <v>0</v>
          </cell>
          <cell r="J1170" t="str">
            <v>0</v>
          </cell>
          <cell r="K1170" t="str">
            <v>0</v>
          </cell>
          <cell r="L1170" t="str">
            <v>0</v>
          </cell>
          <cell r="M1170" t="str">
            <v>0</v>
          </cell>
          <cell r="N1170" t="str">
            <v>0</v>
          </cell>
          <cell r="O1170" t="str">
            <v>0</v>
          </cell>
          <cell r="P1170" t="str">
            <v>0</v>
          </cell>
          <cell r="Q1170" t="str">
            <v>0</v>
          </cell>
          <cell r="R1170" t="str">
            <v>0</v>
          </cell>
          <cell r="S1170" t="str">
            <v>0</v>
          </cell>
          <cell r="T1170" t="str">
            <v>0</v>
          </cell>
          <cell r="U1170" t="str">
            <v>0</v>
          </cell>
          <cell r="V1170" t="str">
            <v>0</v>
          </cell>
          <cell r="W1170" t="str">
            <v>0</v>
          </cell>
        </row>
        <row r="1171">
          <cell r="B1171" t="str">
            <v>GambiaWM</v>
          </cell>
          <cell r="C1171" t="str">
            <v>WM</v>
          </cell>
          <cell r="D1171" t="str">
            <v>Gambia</v>
          </cell>
          <cell r="E1171" t="str">
            <v>Global Mkt Risk</v>
          </cell>
          <cell r="F1171" t="str">
            <v>Mass Mkt &amp; Priority Banking</v>
          </cell>
          <cell r="G1171" t="str">
            <v>Trade Products</v>
          </cell>
          <cell r="H1171" t="str">
            <v>0</v>
          </cell>
          <cell r="I1171" t="str">
            <v>0</v>
          </cell>
          <cell r="J1171" t="str">
            <v>0</v>
          </cell>
          <cell r="K1171" t="str">
            <v>0</v>
          </cell>
          <cell r="L1171" t="str">
            <v>0</v>
          </cell>
          <cell r="M1171" t="str">
            <v>0</v>
          </cell>
          <cell r="N1171" t="str">
            <v>0</v>
          </cell>
          <cell r="O1171" t="str">
            <v>0</v>
          </cell>
          <cell r="P1171" t="str">
            <v>0</v>
          </cell>
          <cell r="Q1171" t="str">
            <v>0</v>
          </cell>
          <cell r="R1171" t="str">
            <v>0</v>
          </cell>
          <cell r="S1171" t="str">
            <v>0</v>
          </cell>
          <cell r="T1171" t="str">
            <v>0</v>
          </cell>
          <cell r="U1171" t="str">
            <v>0</v>
          </cell>
          <cell r="V1171" t="str">
            <v>0</v>
          </cell>
          <cell r="W1171" t="str">
            <v>0</v>
          </cell>
        </row>
        <row r="1172">
          <cell r="B1172" t="str">
            <v>GambiaWM</v>
          </cell>
          <cell r="C1172" t="str">
            <v>WM</v>
          </cell>
          <cell r="D1172" t="str">
            <v>Gambia</v>
          </cell>
          <cell r="E1172" t="str">
            <v>Global Mkt Risk</v>
          </cell>
          <cell r="F1172" t="str">
            <v>Mass Mkt &amp; Priority Banking</v>
          </cell>
          <cell r="G1172" t="str">
            <v>Treasury Products</v>
          </cell>
          <cell r="H1172" t="str">
            <v>0</v>
          </cell>
          <cell r="I1172" t="str">
            <v>0</v>
          </cell>
          <cell r="J1172" t="str">
            <v>0</v>
          </cell>
          <cell r="K1172" t="str">
            <v>0</v>
          </cell>
          <cell r="L1172" t="str">
            <v>0</v>
          </cell>
          <cell r="M1172" t="str">
            <v>0</v>
          </cell>
          <cell r="N1172" t="str">
            <v>0</v>
          </cell>
          <cell r="O1172" t="str">
            <v>0</v>
          </cell>
          <cell r="P1172" t="str">
            <v>0</v>
          </cell>
          <cell r="Q1172" t="str">
            <v>0</v>
          </cell>
          <cell r="R1172" t="str">
            <v>0</v>
          </cell>
          <cell r="S1172" t="str">
            <v>0</v>
          </cell>
          <cell r="T1172" t="str">
            <v>0</v>
          </cell>
          <cell r="U1172" t="str">
            <v>0</v>
          </cell>
          <cell r="V1172" t="str">
            <v>0</v>
          </cell>
          <cell r="W1172" t="str">
            <v>0</v>
          </cell>
        </row>
        <row r="1173">
          <cell r="B1173" t="str">
            <v>GambiaWM</v>
          </cell>
          <cell r="C1173" t="str">
            <v>WM</v>
          </cell>
          <cell r="D1173" t="str">
            <v>Gambia</v>
          </cell>
          <cell r="E1173" t="str">
            <v>Global Mkt Risk</v>
          </cell>
          <cell r="F1173" t="str">
            <v>Mass Mkt &amp; Priority Banking</v>
          </cell>
          <cell r="G1173" t="str">
            <v>Investment Services</v>
          </cell>
          <cell r="H1173" t="str">
            <v>0</v>
          </cell>
          <cell r="I1173" t="str">
            <v>0</v>
          </cell>
          <cell r="J1173" t="str">
            <v>0</v>
          </cell>
          <cell r="K1173" t="str">
            <v>0</v>
          </cell>
          <cell r="L1173" t="str">
            <v>0</v>
          </cell>
          <cell r="M1173" t="str">
            <v>0</v>
          </cell>
          <cell r="N1173" t="str">
            <v>0</v>
          </cell>
          <cell r="O1173" t="str">
            <v>0</v>
          </cell>
          <cell r="P1173" t="str">
            <v>0</v>
          </cell>
          <cell r="Q1173" t="str">
            <v>0</v>
          </cell>
          <cell r="R1173" t="str">
            <v>0</v>
          </cell>
          <cell r="S1173" t="str">
            <v>0</v>
          </cell>
          <cell r="T1173" t="str">
            <v>0</v>
          </cell>
          <cell r="U1173" t="str">
            <v>0</v>
          </cell>
          <cell r="V1173" t="str">
            <v>0</v>
          </cell>
          <cell r="W1173" t="str">
            <v>0</v>
          </cell>
        </row>
        <row r="1174">
          <cell r="B1174" t="str">
            <v>GambiaOthCB</v>
          </cell>
          <cell r="C1174" t="str">
            <v>OthCB</v>
          </cell>
          <cell r="D1174" t="str">
            <v>Gambia</v>
          </cell>
          <cell r="E1174" t="str">
            <v>Global Mkt Risk</v>
          </cell>
          <cell r="F1174" t="str">
            <v>Mass Mkt &amp; Priority Banking</v>
          </cell>
          <cell r="G1174" t="str">
            <v>Other Products</v>
          </cell>
          <cell r="H1174" t="str">
            <v>0</v>
          </cell>
          <cell r="I1174" t="str">
            <v>0</v>
          </cell>
          <cell r="J1174" t="str">
            <v>0</v>
          </cell>
          <cell r="K1174" t="str">
            <v>0</v>
          </cell>
          <cell r="L1174" t="str">
            <v>0</v>
          </cell>
          <cell r="M1174" t="str">
            <v>0</v>
          </cell>
          <cell r="N1174" t="str">
            <v>0</v>
          </cell>
          <cell r="O1174" t="str">
            <v>0</v>
          </cell>
          <cell r="P1174" t="str">
            <v>0</v>
          </cell>
          <cell r="Q1174" t="str">
            <v>0</v>
          </cell>
          <cell r="R1174" t="str">
            <v>0</v>
          </cell>
          <cell r="S1174" t="str">
            <v>0</v>
          </cell>
          <cell r="T1174" t="str">
            <v>0</v>
          </cell>
          <cell r="U1174" t="str">
            <v>0</v>
          </cell>
          <cell r="V1174" t="str">
            <v>0</v>
          </cell>
          <cell r="W1174" t="str">
            <v>0</v>
          </cell>
        </row>
        <row r="1175">
          <cell r="B1175" t="str">
            <v>GambiaCROps</v>
          </cell>
          <cell r="C1175" t="str">
            <v>CROps</v>
          </cell>
          <cell r="D1175" t="str">
            <v>Gambia</v>
          </cell>
          <cell r="E1175" t="str">
            <v>Global Mkt Risk</v>
          </cell>
          <cell r="F1175" t="str">
            <v>Customer - Wholesale</v>
          </cell>
          <cell r="G1175" t="str">
            <v>Corporate and Inst Lending</v>
          </cell>
          <cell r="H1175" t="str">
            <v>0</v>
          </cell>
          <cell r="I1175" t="str">
            <v>0</v>
          </cell>
          <cell r="J1175" t="str">
            <v>0</v>
          </cell>
          <cell r="K1175" t="str">
            <v>0</v>
          </cell>
          <cell r="L1175" t="str">
            <v>0</v>
          </cell>
          <cell r="M1175" t="str">
            <v>0</v>
          </cell>
          <cell r="N1175" t="str">
            <v>0</v>
          </cell>
          <cell r="O1175" t="str">
            <v>0</v>
          </cell>
          <cell r="P1175" t="str">
            <v>0</v>
          </cell>
          <cell r="Q1175" t="str">
            <v>0</v>
          </cell>
          <cell r="R1175" t="str">
            <v>0</v>
          </cell>
          <cell r="S1175" t="str">
            <v>0</v>
          </cell>
          <cell r="T1175" t="str">
            <v>0</v>
          </cell>
          <cell r="U1175" t="str">
            <v>0</v>
          </cell>
          <cell r="V1175" t="str">
            <v>0</v>
          </cell>
          <cell r="W1175" t="str">
            <v>0</v>
          </cell>
        </row>
        <row r="1176">
          <cell r="B1176" t="str">
            <v>GambiaCash</v>
          </cell>
          <cell r="C1176" t="str">
            <v>Cash</v>
          </cell>
          <cell r="D1176" t="str">
            <v>Gambia</v>
          </cell>
          <cell r="E1176" t="str">
            <v>Global Mkt Risk</v>
          </cell>
          <cell r="F1176" t="str">
            <v>Customer - Wholesale</v>
          </cell>
          <cell r="G1176" t="str">
            <v>Cash Management and Payments</v>
          </cell>
          <cell r="H1176" t="str">
            <v>0</v>
          </cell>
          <cell r="I1176" t="str">
            <v>0</v>
          </cell>
          <cell r="J1176" t="str">
            <v>0</v>
          </cell>
          <cell r="K1176" t="str">
            <v>0</v>
          </cell>
          <cell r="L1176" t="str">
            <v>0</v>
          </cell>
          <cell r="M1176" t="str">
            <v>0</v>
          </cell>
          <cell r="N1176" t="str">
            <v>0</v>
          </cell>
          <cell r="O1176" t="str">
            <v>0</v>
          </cell>
          <cell r="P1176" t="str">
            <v>0</v>
          </cell>
          <cell r="Q1176" t="str">
            <v>0</v>
          </cell>
          <cell r="R1176" t="str">
            <v>0</v>
          </cell>
          <cell r="S1176" t="str">
            <v>0</v>
          </cell>
          <cell r="T1176" t="str">
            <v>0</v>
          </cell>
          <cell r="U1176" t="str">
            <v>0</v>
          </cell>
          <cell r="V1176" t="str">
            <v>0</v>
          </cell>
          <cell r="W1176" t="str">
            <v>0</v>
          </cell>
        </row>
        <row r="1177">
          <cell r="B1177" t="str">
            <v>GambiaTrade</v>
          </cell>
          <cell r="C1177" t="str">
            <v>Trade</v>
          </cell>
          <cell r="D1177" t="str">
            <v>Gambia</v>
          </cell>
          <cell r="E1177" t="str">
            <v>Global Mkt Risk</v>
          </cell>
          <cell r="F1177" t="str">
            <v>Customer - Wholesale</v>
          </cell>
          <cell r="G1177" t="str">
            <v>Trade Finance</v>
          </cell>
          <cell r="H1177" t="str">
            <v>0</v>
          </cell>
          <cell r="I1177" t="str">
            <v>0</v>
          </cell>
          <cell r="J1177" t="str">
            <v>0</v>
          </cell>
          <cell r="K1177" t="str">
            <v>0</v>
          </cell>
          <cell r="L1177" t="str">
            <v>0</v>
          </cell>
          <cell r="M1177" t="str">
            <v>0</v>
          </cell>
          <cell r="N1177" t="str">
            <v>0</v>
          </cell>
          <cell r="O1177" t="str">
            <v>0</v>
          </cell>
          <cell r="P1177" t="str">
            <v>0</v>
          </cell>
          <cell r="Q1177" t="str">
            <v>0</v>
          </cell>
          <cell r="R1177" t="str">
            <v>0</v>
          </cell>
          <cell r="S1177" t="str">
            <v>0</v>
          </cell>
          <cell r="T1177" t="str">
            <v>0</v>
          </cell>
          <cell r="U1177" t="str">
            <v>0</v>
          </cell>
          <cell r="V1177" t="str">
            <v>0</v>
          </cell>
          <cell r="W1177" t="str">
            <v>0</v>
          </cell>
        </row>
        <row r="1178">
          <cell r="B1178" t="str">
            <v>GambiaTrade</v>
          </cell>
          <cell r="C1178" t="str">
            <v>Trade</v>
          </cell>
          <cell r="D1178" t="str">
            <v>Gambia</v>
          </cell>
          <cell r="E1178" t="str">
            <v>Global Mkt Risk</v>
          </cell>
          <cell r="F1178" t="str">
            <v>Customer - Wholesale</v>
          </cell>
          <cell r="G1178" t="str">
            <v>Trade Contingents</v>
          </cell>
          <cell r="H1178" t="str">
            <v>0</v>
          </cell>
          <cell r="I1178" t="str">
            <v>0</v>
          </cell>
          <cell r="J1178" t="str">
            <v>0</v>
          </cell>
          <cell r="K1178" t="str">
            <v>0</v>
          </cell>
          <cell r="L1178" t="str">
            <v>0</v>
          </cell>
          <cell r="M1178" t="str">
            <v>0</v>
          </cell>
          <cell r="N1178" t="str">
            <v>0</v>
          </cell>
          <cell r="O1178" t="str">
            <v>0</v>
          </cell>
          <cell r="P1178" t="str">
            <v>0</v>
          </cell>
          <cell r="Q1178" t="str">
            <v>0</v>
          </cell>
          <cell r="R1178" t="str">
            <v>0</v>
          </cell>
          <cell r="S1178" t="str">
            <v>0</v>
          </cell>
          <cell r="T1178" t="str">
            <v>0</v>
          </cell>
          <cell r="U1178" t="str">
            <v>0</v>
          </cell>
          <cell r="V1178" t="str">
            <v>0</v>
          </cell>
          <cell r="W1178" t="str">
            <v>0</v>
          </cell>
        </row>
        <row r="1179">
          <cell r="B1179" t="str">
            <v>GambiaTrade</v>
          </cell>
          <cell r="C1179" t="str">
            <v>Trade</v>
          </cell>
          <cell r="D1179" t="str">
            <v>Gambia</v>
          </cell>
          <cell r="E1179" t="str">
            <v>Global Mkt Risk</v>
          </cell>
          <cell r="F1179" t="str">
            <v>Customer - Wholesale</v>
          </cell>
          <cell r="G1179" t="str">
            <v>Trade Transactional</v>
          </cell>
          <cell r="H1179" t="str">
            <v>0</v>
          </cell>
          <cell r="I1179" t="str">
            <v>0</v>
          </cell>
          <cell r="J1179" t="str">
            <v>0</v>
          </cell>
          <cell r="K1179" t="str">
            <v>0</v>
          </cell>
          <cell r="L1179" t="str">
            <v>0</v>
          </cell>
          <cell r="M1179" t="str">
            <v>0</v>
          </cell>
          <cell r="N1179" t="str">
            <v>0</v>
          </cell>
          <cell r="O1179" t="str">
            <v>0</v>
          </cell>
          <cell r="P1179" t="str">
            <v>0</v>
          </cell>
          <cell r="Q1179" t="str">
            <v>0</v>
          </cell>
          <cell r="R1179" t="str">
            <v>0</v>
          </cell>
          <cell r="S1179" t="str">
            <v>0</v>
          </cell>
          <cell r="T1179" t="str">
            <v>0</v>
          </cell>
          <cell r="U1179" t="str">
            <v>0</v>
          </cell>
          <cell r="V1179" t="str">
            <v>0</v>
          </cell>
          <cell r="W1179" t="str">
            <v>0</v>
          </cell>
        </row>
        <row r="1180">
          <cell r="B1180" t="str">
            <v>GambiaTrade</v>
          </cell>
          <cell r="C1180" t="str">
            <v>Trade</v>
          </cell>
          <cell r="D1180" t="str">
            <v>Gambia</v>
          </cell>
          <cell r="E1180" t="str">
            <v>Global Mkt Risk</v>
          </cell>
          <cell r="F1180" t="str">
            <v>Customer - Wholesale</v>
          </cell>
          <cell r="G1180" t="str">
            <v>Trade Other</v>
          </cell>
          <cell r="H1180" t="str">
            <v>0</v>
          </cell>
          <cell r="I1180" t="str">
            <v>0</v>
          </cell>
          <cell r="J1180" t="str">
            <v>0</v>
          </cell>
          <cell r="K1180" t="str">
            <v>0</v>
          </cell>
          <cell r="L1180" t="str">
            <v>0</v>
          </cell>
          <cell r="M1180" t="str">
            <v>0</v>
          </cell>
          <cell r="N1180" t="str">
            <v>0</v>
          </cell>
          <cell r="O1180" t="str">
            <v>0</v>
          </cell>
          <cell r="P1180" t="str">
            <v>0</v>
          </cell>
          <cell r="Q1180" t="str">
            <v>0</v>
          </cell>
          <cell r="R1180" t="str">
            <v>0</v>
          </cell>
          <cell r="S1180" t="str">
            <v>0</v>
          </cell>
          <cell r="T1180" t="str">
            <v>0</v>
          </cell>
          <cell r="U1180" t="str">
            <v>0</v>
          </cell>
          <cell r="V1180" t="str">
            <v>0</v>
          </cell>
          <cell r="W1180" t="str">
            <v>0</v>
          </cell>
        </row>
        <row r="1181">
          <cell r="B1181" t="str">
            <v>GambiaFX/MM</v>
          </cell>
          <cell r="C1181" t="str">
            <v>FX/MM</v>
          </cell>
          <cell r="D1181" t="str">
            <v>Gambia</v>
          </cell>
          <cell r="E1181" t="str">
            <v>Global Mkt Risk</v>
          </cell>
          <cell r="F1181" t="str">
            <v>Customer - Wholesale</v>
          </cell>
          <cell r="G1181" t="str">
            <v>FX Sales</v>
          </cell>
          <cell r="H1181" t="str">
            <v>0</v>
          </cell>
          <cell r="I1181" t="str">
            <v>0</v>
          </cell>
          <cell r="J1181" t="str">
            <v>0</v>
          </cell>
          <cell r="K1181" t="str">
            <v>0</v>
          </cell>
          <cell r="L1181" t="str">
            <v>0</v>
          </cell>
          <cell r="M1181" t="str">
            <v>0</v>
          </cell>
          <cell r="N1181" t="str">
            <v>0</v>
          </cell>
          <cell r="O1181" t="str">
            <v>0</v>
          </cell>
          <cell r="P1181" t="str">
            <v>0</v>
          </cell>
          <cell r="Q1181" t="str">
            <v>0</v>
          </cell>
          <cell r="R1181" t="str">
            <v>0</v>
          </cell>
          <cell r="S1181" t="str">
            <v>0</v>
          </cell>
          <cell r="T1181" t="str">
            <v>0</v>
          </cell>
          <cell r="U1181" t="str">
            <v>0</v>
          </cell>
          <cell r="V1181" t="str">
            <v>0</v>
          </cell>
          <cell r="W1181" t="str">
            <v>0</v>
          </cell>
        </row>
        <row r="1182">
          <cell r="B1182" t="str">
            <v>GambiaFX/MM</v>
          </cell>
          <cell r="C1182" t="str">
            <v>FX/MM</v>
          </cell>
          <cell r="D1182" t="str">
            <v>Gambia</v>
          </cell>
          <cell r="E1182" t="str">
            <v>Global Mkt Risk</v>
          </cell>
          <cell r="F1182" t="str">
            <v>Customer - Wholesale</v>
          </cell>
          <cell r="G1182" t="str">
            <v>FX Trading</v>
          </cell>
          <cell r="H1182" t="str">
            <v>0</v>
          </cell>
          <cell r="I1182" t="str">
            <v>0</v>
          </cell>
          <cell r="J1182" t="str">
            <v>0</v>
          </cell>
          <cell r="K1182" t="str">
            <v>0</v>
          </cell>
          <cell r="L1182" t="str">
            <v>0</v>
          </cell>
          <cell r="M1182" t="str">
            <v>0</v>
          </cell>
          <cell r="N1182" t="str">
            <v>0</v>
          </cell>
          <cell r="O1182" t="str">
            <v>0</v>
          </cell>
          <cell r="P1182" t="str">
            <v>0</v>
          </cell>
          <cell r="Q1182" t="str">
            <v>0</v>
          </cell>
          <cell r="R1182" t="str">
            <v>0</v>
          </cell>
          <cell r="S1182" t="str">
            <v>0</v>
          </cell>
          <cell r="T1182" t="str">
            <v>0</v>
          </cell>
          <cell r="U1182" t="str">
            <v>0</v>
          </cell>
          <cell r="V1182" t="str">
            <v>0</v>
          </cell>
          <cell r="W1182" t="str">
            <v>0</v>
          </cell>
        </row>
        <row r="1183">
          <cell r="B1183" t="str">
            <v>GambiaFI</v>
          </cell>
          <cell r="C1183" t="str">
            <v>FI</v>
          </cell>
          <cell r="D1183" t="str">
            <v>Gambia</v>
          </cell>
          <cell r="E1183" t="str">
            <v>Global Mkt Risk</v>
          </cell>
          <cell r="F1183" t="str">
            <v>Customer - Wholesale</v>
          </cell>
          <cell r="G1183" t="str">
            <v>Fixed Income</v>
          </cell>
          <cell r="H1183" t="str">
            <v>0</v>
          </cell>
          <cell r="I1183" t="str">
            <v>0</v>
          </cell>
          <cell r="J1183" t="str">
            <v>0</v>
          </cell>
          <cell r="K1183" t="str">
            <v>0</v>
          </cell>
          <cell r="L1183" t="str">
            <v>0</v>
          </cell>
          <cell r="M1183" t="str">
            <v>0</v>
          </cell>
          <cell r="N1183" t="str">
            <v>0</v>
          </cell>
          <cell r="O1183" t="str">
            <v>0</v>
          </cell>
          <cell r="P1183" t="str">
            <v>0</v>
          </cell>
          <cell r="Q1183" t="str">
            <v>0</v>
          </cell>
          <cell r="R1183" t="str">
            <v>0</v>
          </cell>
          <cell r="S1183" t="str">
            <v>0</v>
          </cell>
          <cell r="T1183" t="str">
            <v>0</v>
          </cell>
          <cell r="U1183" t="str">
            <v>0</v>
          </cell>
          <cell r="V1183" t="str">
            <v>0</v>
          </cell>
          <cell r="W1183" t="str">
            <v>0</v>
          </cell>
        </row>
        <row r="1184">
          <cell r="B1184" t="str">
            <v>GambiaFX/MM</v>
          </cell>
          <cell r="C1184" t="str">
            <v>FX/MM</v>
          </cell>
          <cell r="D1184" t="str">
            <v>Gambia</v>
          </cell>
          <cell r="E1184" t="str">
            <v>Global Mkt Risk</v>
          </cell>
          <cell r="F1184" t="str">
            <v>Customer - Wholesale</v>
          </cell>
          <cell r="G1184" t="str">
            <v>ALM</v>
          </cell>
          <cell r="H1184" t="str">
            <v>0</v>
          </cell>
          <cell r="I1184" t="str">
            <v>0</v>
          </cell>
          <cell r="J1184" t="str">
            <v>0</v>
          </cell>
          <cell r="K1184" t="str">
            <v>0</v>
          </cell>
          <cell r="L1184" t="str">
            <v>0</v>
          </cell>
          <cell r="M1184" t="str">
            <v>0</v>
          </cell>
          <cell r="N1184" t="str">
            <v>0</v>
          </cell>
          <cell r="O1184" t="str">
            <v>0</v>
          </cell>
          <cell r="P1184" t="str">
            <v>0</v>
          </cell>
          <cell r="Q1184" t="str">
            <v>0</v>
          </cell>
          <cell r="R1184" t="str">
            <v>0</v>
          </cell>
          <cell r="S1184" t="str">
            <v>0</v>
          </cell>
          <cell r="T1184" t="str">
            <v>0</v>
          </cell>
          <cell r="U1184" t="str">
            <v>0</v>
          </cell>
          <cell r="V1184" t="str">
            <v>0</v>
          </cell>
          <cell r="W1184" t="str">
            <v>0</v>
          </cell>
        </row>
        <row r="1185">
          <cell r="B1185" t="str">
            <v>GambiaSEF</v>
          </cell>
          <cell r="C1185" t="str">
            <v>SEF</v>
          </cell>
          <cell r="D1185" t="str">
            <v>Gambia</v>
          </cell>
          <cell r="E1185" t="str">
            <v>Global Mkt Risk</v>
          </cell>
          <cell r="F1185" t="str">
            <v>Customer - Wholesale</v>
          </cell>
          <cell r="G1185" t="str">
            <v>Structured Trade</v>
          </cell>
          <cell r="H1185" t="str">
            <v>0</v>
          </cell>
          <cell r="I1185" t="str">
            <v>0</v>
          </cell>
          <cell r="J1185" t="str">
            <v>0</v>
          </cell>
          <cell r="K1185" t="str">
            <v>0</v>
          </cell>
          <cell r="L1185" t="str">
            <v>0</v>
          </cell>
          <cell r="M1185" t="str">
            <v>0</v>
          </cell>
          <cell r="N1185" t="str">
            <v>0</v>
          </cell>
          <cell r="O1185" t="str">
            <v>0</v>
          </cell>
          <cell r="P1185" t="str">
            <v>0</v>
          </cell>
          <cell r="Q1185" t="str">
            <v>0</v>
          </cell>
          <cell r="R1185" t="str">
            <v>0</v>
          </cell>
          <cell r="S1185" t="str">
            <v>0</v>
          </cell>
          <cell r="T1185" t="str">
            <v>0</v>
          </cell>
          <cell r="U1185" t="str">
            <v>0</v>
          </cell>
          <cell r="V1185" t="str">
            <v>0</v>
          </cell>
          <cell r="W1185" t="str">
            <v>0</v>
          </cell>
        </row>
        <row r="1186">
          <cell r="B1186" t="str">
            <v>GambiaSME</v>
          </cell>
          <cell r="C1186" t="str">
            <v>SME</v>
          </cell>
          <cell r="D1186" t="str">
            <v>Gambia</v>
          </cell>
          <cell r="E1186" t="str">
            <v>Global Mkt Risk</v>
          </cell>
          <cell r="F1186" t="str">
            <v>SME</v>
          </cell>
          <cell r="G1186" t="str">
            <v>Product</v>
          </cell>
          <cell r="H1186" t="str">
            <v>0</v>
          </cell>
          <cell r="I1186" t="str">
            <v>0</v>
          </cell>
          <cell r="J1186" t="str">
            <v>0</v>
          </cell>
          <cell r="K1186" t="str">
            <v>0</v>
          </cell>
          <cell r="L1186" t="str">
            <v>0</v>
          </cell>
          <cell r="M1186" t="str">
            <v>0</v>
          </cell>
          <cell r="N1186" t="str">
            <v>0</v>
          </cell>
          <cell r="O1186" t="str">
            <v>0</v>
          </cell>
          <cell r="P1186" t="str">
            <v>0</v>
          </cell>
          <cell r="Q1186" t="str">
            <v>0</v>
          </cell>
          <cell r="R1186" t="str">
            <v>0</v>
          </cell>
          <cell r="S1186" t="str">
            <v>0</v>
          </cell>
          <cell r="T1186" t="str">
            <v>0</v>
          </cell>
          <cell r="U1186" t="str">
            <v>0</v>
          </cell>
          <cell r="V1186" t="str">
            <v>0</v>
          </cell>
          <cell r="W1186" t="str">
            <v>0</v>
          </cell>
        </row>
        <row r="1187">
          <cell r="B1187" t="str">
            <v>GambiaTotal</v>
          </cell>
          <cell r="C1187" t="str">
            <v>Total</v>
          </cell>
          <cell r="D1187" t="str">
            <v>Gambia</v>
          </cell>
          <cell r="E1187" t="str">
            <v>Global Mkt Risk</v>
          </cell>
          <cell r="F1187" t="str">
            <v>Customer</v>
          </cell>
          <cell r="G1187" t="str">
            <v>Product</v>
          </cell>
          <cell r="H1187" t="str">
            <v>0</v>
          </cell>
          <cell r="I1187" t="str">
            <v>0</v>
          </cell>
          <cell r="J1187" t="str">
            <v>0</v>
          </cell>
          <cell r="K1187" t="str">
            <v>0</v>
          </cell>
          <cell r="L1187" t="str">
            <v>0</v>
          </cell>
          <cell r="M1187" t="str">
            <v>0</v>
          </cell>
          <cell r="N1187" t="str">
            <v>0</v>
          </cell>
          <cell r="O1187" t="str">
            <v>0</v>
          </cell>
          <cell r="P1187" t="str">
            <v>0</v>
          </cell>
          <cell r="Q1187" t="str">
            <v>0</v>
          </cell>
          <cell r="R1187" t="str">
            <v>0</v>
          </cell>
          <cell r="S1187" t="str">
            <v>0</v>
          </cell>
          <cell r="T1187" t="str">
            <v>0</v>
          </cell>
          <cell r="U1187" t="str">
            <v>0</v>
          </cell>
          <cell r="V1187" t="str">
            <v>0</v>
          </cell>
          <cell r="W1187" t="str">
            <v>0</v>
          </cell>
        </row>
        <row r="1188">
          <cell r="B1188" t="str">
            <v>GambiaCCPL</v>
          </cell>
          <cell r="C1188" t="str">
            <v>CCPL</v>
          </cell>
          <cell r="D1188" t="str">
            <v>Gambia</v>
          </cell>
          <cell r="E1188" t="str">
            <v>Global Mkt Operations</v>
          </cell>
          <cell r="F1188" t="str">
            <v>Mass Mkt &amp; Priority Banking</v>
          </cell>
          <cell r="G1188" t="str">
            <v>Unsecured Lending</v>
          </cell>
          <cell r="H1188" t="str">
            <v>0</v>
          </cell>
          <cell r="I1188" t="str">
            <v>0</v>
          </cell>
          <cell r="J1188" t="str">
            <v>0</v>
          </cell>
          <cell r="K1188" t="str">
            <v>0</v>
          </cell>
          <cell r="L1188" t="str">
            <v>0</v>
          </cell>
          <cell r="M1188" t="str">
            <v>0</v>
          </cell>
          <cell r="N1188" t="str">
            <v>0</v>
          </cell>
          <cell r="O1188" t="str">
            <v>0</v>
          </cell>
          <cell r="P1188" t="str">
            <v>0</v>
          </cell>
          <cell r="Q1188" t="str">
            <v>0</v>
          </cell>
          <cell r="R1188" t="str">
            <v>0</v>
          </cell>
          <cell r="S1188" t="str">
            <v>0</v>
          </cell>
          <cell r="T1188" t="str">
            <v>0</v>
          </cell>
          <cell r="U1188" t="str">
            <v>0</v>
          </cell>
          <cell r="V1188">
            <v>0</v>
          </cell>
          <cell r="W1188">
            <v>0</v>
          </cell>
        </row>
        <row r="1189">
          <cell r="B1189" t="str">
            <v>GambiaM &amp; AL</v>
          </cell>
          <cell r="C1189" t="str">
            <v>M &amp; AL</v>
          </cell>
          <cell r="D1189" t="str">
            <v>Gambia</v>
          </cell>
          <cell r="E1189" t="str">
            <v>Global Mkt Operations</v>
          </cell>
          <cell r="F1189" t="str">
            <v>Mass Mkt &amp; Priority Banking</v>
          </cell>
          <cell r="G1189" t="str">
            <v>Secured Lending</v>
          </cell>
          <cell r="H1189" t="str">
            <v>0</v>
          </cell>
          <cell r="I1189" t="str">
            <v>0</v>
          </cell>
          <cell r="J1189" t="str">
            <v>0</v>
          </cell>
          <cell r="K1189" t="str">
            <v>0</v>
          </cell>
          <cell r="L1189" t="str">
            <v>0</v>
          </cell>
          <cell r="M1189" t="str">
            <v>0</v>
          </cell>
          <cell r="N1189" t="str">
            <v>0</v>
          </cell>
          <cell r="O1189" t="str">
            <v>0</v>
          </cell>
          <cell r="P1189" t="str">
            <v>0</v>
          </cell>
          <cell r="Q1189" t="str">
            <v>0</v>
          </cell>
          <cell r="R1189" t="str">
            <v>0</v>
          </cell>
          <cell r="S1189" t="str">
            <v>0</v>
          </cell>
          <cell r="T1189" t="str">
            <v>0</v>
          </cell>
          <cell r="U1189" t="str">
            <v>0</v>
          </cell>
          <cell r="V1189">
            <v>0</v>
          </cell>
          <cell r="W1189">
            <v>0</v>
          </cell>
        </row>
        <row r="1190">
          <cell r="B1190" t="str">
            <v>GambiaWM</v>
          </cell>
          <cell r="C1190" t="str">
            <v>WM</v>
          </cell>
          <cell r="D1190" t="str">
            <v>Gambia</v>
          </cell>
          <cell r="E1190" t="str">
            <v>Global Mkt Operations</v>
          </cell>
          <cell r="F1190" t="str">
            <v>Mass Mkt &amp; Priority Banking</v>
          </cell>
          <cell r="G1190" t="str">
            <v>Account Management Services</v>
          </cell>
          <cell r="H1190" t="str">
            <v>0</v>
          </cell>
          <cell r="I1190" t="str">
            <v>0</v>
          </cell>
          <cell r="J1190" t="str">
            <v>0</v>
          </cell>
          <cell r="K1190" t="str">
            <v>0</v>
          </cell>
          <cell r="L1190" t="str">
            <v>0</v>
          </cell>
          <cell r="M1190" t="str">
            <v>0</v>
          </cell>
          <cell r="N1190" t="str">
            <v>0</v>
          </cell>
          <cell r="O1190" t="str">
            <v>0</v>
          </cell>
          <cell r="P1190" t="str">
            <v>0</v>
          </cell>
          <cell r="Q1190" t="str">
            <v>0</v>
          </cell>
          <cell r="R1190" t="str">
            <v>0</v>
          </cell>
          <cell r="S1190" t="str">
            <v>0</v>
          </cell>
          <cell r="T1190" t="str">
            <v>0</v>
          </cell>
          <cell r="U1190" t="str">
            <v>0</v>
          </cell>
          <cell r="V1190">
            <v>0</v>
          </cell>
          <cell r="W1190">
            <v>0</v>
          </cell>
        </row>
        <row r="1191">
          <cell r="B1191" t="str">
            <v>GambiaWM</v>
          </cell>
          <cell r="C1191" t="str">
            <v>WM</v>
          </cell>
          <cell r="D1191" t="str">
            <v>Gambia</v>
          </cell>
          <cell r="E1191" t="str">
            <v>Global Mkt Operations</v>
          </cell>
          <cell r="F1191" t="str">
            <v>Mass Mkt &amp; Priority Banking</v>
          </cell>
          <cell r="G1191" t="str">
            <v>Trade Products</v>
          </cell>
          <cell r="H1191" t="str">
            <v>0</v>
          </cell>
          <cell r="I1191" t="str">
            <v>0</v>
          </cell>
          <cell r="J1191" t="str">
            <v>0</v>
          </cell>
          <cell r="K1191" t="str">
            <v>0</v>
          </cell>
          <cell r="L1191" t="str">
            <v>0</v>
          </cell>
          <cell r="M1191" t="str">
            <v>0</v>
          </cell>
          <cell r="N1191" t="str">
            <v>0</v>
          </cell>
          <cell r="O1191" t="str">
            <v>0</v>
          </cell>
          <cell r="P1191" t="str">
            <v>0</v>
          </cell>
          <cell r="Q1191" t="str">
            <v>0</v>
          </cell>
          <cell r="R1191" t="str">
            <v>0</v>
          </cell>
          <cell r="S1191" t="str">
            <v>0</v>
          </cell>
          <cell r="T1191" t="str">
            <v>0</v>
          </cell>
          <cell r="U1191" t="str">
            <v>0</v>
          </cell>
          <cell r="V1191" t="str">
            <v>0</v>
          </cell>
          <cell r="W1191" t="str">
            <v>0</v>
          </cell>
        </row>
        <row r="1192">
          <cell r="B1192" t="str">
            <v>GambiaWM</v>
          </cell>
          <cell r="C1192" t="str">
            <v>WM</v>
          </cell>
          <cell r="D1192" t="str">
            <v>Gambia</v>
          </cell>
          <cell r="E1192" t="str">
            <v>Global Mkt Operations</v>
          </cell>
          <cell r="F1192" t="str">
            <v>Mass Mkt &amp; Priority Banking</v>
          </cell>
          <cell r="G1192" t="str">
            <v>Treasury Products</v>
          </cell>
          <cell r="H1192" t="str">
            <v>0</v>
          </cell>
          <cell r="I1192" t="str">
            <v>0</v>
          </cell>
          <cell r="J1192" t="str">
            <v>0</v>
          </cell>
          <cell r="K1192" t="str">
            <v>0</v>
          </cell>
          <cell r="L1192" t="str">
            <v>0</v>
          </cell>
          <cell r="M1192" t="str">
            <v>0</v>
          </cell>
          <cell r="N1192" t="str">
            <v>0</v>
          </cell>
          <cell r="O1192" t="str">
            <v>0</v>
          </cell>
          <cell r="P1192" t="str">
            <v>0</v>
          </cell>
          <cell r="Q1192" t="str">
            <v>0</v>
          </cell>
          <cell r="R1192" t="str">
            <v>0</v>
          </cell>
          <cell r="S1192" t="str">
            <v>0</v>
          </cell>
          <cell r="T1192" t="str">
            <v>0</v>
          </cell>
          <cell r="U1192" t="str">
            <v>0</v>
          </cell>
          <cell r="V1192">
            <v>0</v>
          </cell>
          <cell r="W1192">
            <v>0</v>
          </cell>
        </row>
        <row r="1193">
          <cell r="B1193" t="str">
            <v>GambiaWM</v>
          </cell>
          <cell r="C1193" t="str">
            <v>WM</v>
          </cell>
          <cell r="D1193" t="str">
            <v>Gambia</v>
          </cell>
          <cell r="E1193" t="str">
            <v>Global Mkt Operations</v>
          </cell>
          <cell r="F1193" t="str">
            <v>Mass Mkt &amp; Priority Banking</v>
          </cell>
          <cell r="G1193" t="str">
            <v>Investment Services</v>
          </cell>
          <cell r="H1193" t="str">
            <v>0</v>
          </cell>
          <cell r="I1193" t="str">
            <v>0</v>
          </cell>
          <cell r="J1193" t="str">
            <v>0</v>
          </cell>
          <cell r="K1193" t="str">
            <v>0</v>
          </cell>
          <cell r="L1193" t="str">
            <v>0</v>
          </cell>
          <cell r="M1193" t="str">
            <v>0</v>
          </cell>
          <cell r="N1193" t="str">
            <v>0</v>
          </cell>
          <cell r="O1193" t="str">
            <v>0</v>
          </cell>
          <cell r="P1193" t="str">
            <v>0</v>
          </cell>
          <cell r="Q1193" t="str">
            <v>0</v>
          </cell>
          <cell r="R1193" t="str">
            <v>0</v>
          </cell>
          <cell r="S1193" t="str">
            <v>0</v>
          </cell>
          <cell r="T1193" t="str">
            <v>0</v>
          </cell>
          <cell r="U1193" t="str">
            <v>0</v>
          </cell>
          <cell r="V1193" t="str">
            <v>0</v>
          </cell>
          <cell r="W1193" t="str">
            <v>0</v>
          </cell>
        </row>
        <row r="1194">
          <cell r="B1194" t="str">
            <v>GambiaOthCB</v>
          </cell>
          <cell r="C1194" t="str">
            <v>OthCB</v>
          </cell>
          <cell r="D1194" t="str">
            <v>Gambia</v>
          </cell>
          <cell r="E1194" t="str">
            <v>Global Mkt Operations</v>
          </cell>
          <cell r="F1194" t="str">
            <v>Mass Mkt &amp; Priority Banking</v>
          </cell>
          <cell r="G1194" t="str">
            <v>Other Products</v>
          </cell>
          <cell r="H1194" t="str">
            <v>0</v>
          </cell>
          <cell r="I1194" t="str">
            <v>0</v>
          </cell>
          <cell r="J1194" t="str">
            <v>0</v>
          </cell>
          <cell r="K1194" t="str">
            <v>0</v>
          </cell>
          <cell r="L1194" t="str">
            <v>0</v>
          </cell>
          <cell r="M1194" t="str">
            <v>0</v>
          </cell>
          <cell r="N1194" t="str">
            <v>0</v>
          </cell>
          <cell r="O1194" t="str">
            <v>0</v>
          </cell>
          <cell r="P1194" t="str">
            <v>0</v>
          </cell>
          <cell r="Q1194" t="str">
            <v>0</v>
          </cell>
          <cell r="R1194" t="str">
            <v>0</v>
          </cell>
          <cell r="S1194" t="str">
            <v>0</v>
          </cell>
          <cell r="T1194" t="str">
            <v>0</v>
          </cell>
          <cell r="U1194" t="str">
            <v>0</v>
          </cell>
          <cell r="V1194">
            <v>0</v>
          </cell>
          <cell r="W1194">
            <v>0</v>
          </cell>
        </row>
        <row r="1195">
          <cell r="B1195" t="str">
            <v>GambiaCROps</v>
          </cell>
          <cell r="C1195" t="str">
            <v>CROps</v>
          </cell>
          <cell r="D1195" t="str">
            <v>Gambia</v>
          </cell>
          <cell r="E1195" t="str">
            <v>Global Mkt Operations</v>
          </cell>
          <cell r="F1195" t="str">
            <v>Customer - Wholesale</v>
          </cell>
          <cell r="G1195" t="str">
            <v>Corporate and Inst Lending</v>
          </cell>
          <cell r="H1195" t="str">
            <v>0</v>
          </cell>
          <cell r="I1195" t="str">
            <v>0</v>
          </cell>
          <cell r="J1195" t="str">
            <v>0</v>
          </cell>
          <cell r="K1195" t="str">
            <v>0</v>
          </cell>
          <cell r="L1195" t="str">
            <v>0</v>
          </cell>
          <cell r="M1195" t="str">
            <v>0</v>
          </cell>
          <cell r="N1195" t="str">
            <v>0</v>
          </cell>
          <cell r="O1195" t="str">
            <v>0</v>
          </cell>
          <cell r="P1195" t="str">
            <v>0</v>
          </cell>
          <cell r="Q1195" t="str">
            <v>0</v>
          </cell>
          <cell r="R1195" t="str">
            <v>0</v>
          </cell>
          <cell r="S1195" t="str">
            <v>0</v>
          </cell>
          <cell r="T1195" t="str">
            <v>0</v>
          </cell>
          <cell r="U1195" t="str">
            <v>0</v>
          </cell>
          <cell r="V1195">
            <v>0</v>
          </cell>
          <cell r="W1195">
            <v>0</v>
          </cell>
        </row>
        <row r="1196">
          <cell r="B1196" t="str">
            <v>GambiaCash</v>
          </cell>
          <cell r="C1196" t="str">
            <v>Cash</v>
          </cell>
          <cell r="D1196" t="str">
            <v>Gambia</v>
          </cell>
          <cell r="E1196" t="str">
            <v>Global Mkt Operations</v>
          </cell>
          <cell r="F1196" t="str">
            <v>Customer - Wholesale</v>
          </cell>
          <cell r="G1196" t="str">
            <v>Cash Management and Payments</v>
          </cell>
          <cell r="H1196" t="str">
            <v>0</v>
          </cell>
          <cell r="I1196" t="str">
            <v>0</v>
          </cell>
          <cell r="J1196" t="str">
            <v>0</v>
          </cell>
          <cell r="K1196" t="str">
            <v>0</v>
          </cell>
          <cell r="L1196" t="str">
            <v>0</v>
          </cell>
          <cell r="M1196" t="str">
            <v>0</v>
          </cell>
          <cell r="N1196" t="str">
            <v>0</v>
          </cell>
          <cell r="O1196" t="str">
            <v>0</v>
          </cell>
          <cell r="P1196" t="str">
            <v>0</v>
          </cell>
          <cell r="Q1196" t="str">
            <v>0</v>
          </cell>
          <cell r="R1196" t="str">
            <v>0</v>
          </cell>
          <cell r="S1196" t="str">
            <v>0</v>
          </cell>
          <cell r="T1196" t="str">
            <v>0</v>
          </cell>
          <cell r="U1196" t="str">
            <v>0</v>
          </cell>
          <cell r="V1196">
            <v>0</v>
          </cell>
          <cell r="W1196">
            <v>0</v>
          </cell>
        </row>
        <row r="1197">
          <cell r="B1197" t="str">
            <v>GambiaTrade</v>
          </cell>
          <cell r="C1197" t="str">
            <v>Trade</v>
          </cell>
          <cell r="D1197" t="str">
            <v>Gambia</v>
          </cell>
          <cell r="E1197" t="str">
            <v>Global Mkt Operations</v>
          </cell>
          <cell r="F1197" t="str">
            <v>Customer - Wholesale</v>
          </cell>
          <cell r="G1197" t="str">
            <v>Trade Finance</v>
          </cell>
          <cell r="H1197" t="str">
            <v>0</v>
          </cell>
          <cell r="I1197" t="str">
            <v>0</v>
          </cell>
          <cell r="J1197" t="str">
            <v>0</v>
          </cell>
          <cell r="K1197" t="str">
            <v>0</v>
          </cell>
          <cell r="L1197" t="str">
            <v>0</v>
          </cell>
          <cell r="M1197" t="str">
            <v>0</v>
          </cell>
          <cell r="N1197" t="str">
            <v>0</v>
          </cell>
          <cell r="O1197" t="str">
            <v>0</v>
          </cell>
          <cell r="P1197" t="str">
            <v>0</v>
          </cell>
          <cell r="Q1197" t="str">
            <v>0</v>
          </cell>
          <cell r="R1197" t="str">
            <v>0</v>
          </cell>
          <cell r="S1197" t="str">
            <v>0</v>
          </cell>
          <cell r="T1197" t="str">
            <v>0</v>
          </cell>
          <cell r="U1197" t="str">
            <v>0</v>
          </cell>
          <cell r="V1197">
            <v>0</v>
          </cell>
          <cell r="W1197">
            <v>0</v>
          </cell>
        </row>
        <row r="1198">
          <cell r="B1198" t="str">
            <v>GambiaTrade</v>
          </cell>
          <cell r="C1198" t="str">
            <v>Trade</v>
          </cell>
          <cell r="D1198" t="str">
            <v>Gambia</v>
          </cell>
          <cell r="E1198" t="str">
            <v>Global Mkt Operations</v>
          </cell>
          <cell r="F1198" t="str">
            <v>Customer - Wholesale</v>
          </cell>
          <cell r="G1198" t="str">
            <v>Trade Contingents</v>
          </cell>
          <cell r="H1198" t="str">
            <v>0</v>
          </cell>
          <cell r="I1198" t="str">
            <v>0</v>
          </cell>
          <cell r="J1198" t="str">
            <v>0</v>
          </cell>
          <cell r="K1198" t="str">
            <v>0</v>
          </cell>
          <cell r="L1198" t="str">
            <v>0</v>
          </cell>
          <cell r="M1198" t="str">
            <v>0</v>
          </cell>
          <cell r="N1198" t="str">
            <v>0</v>
          </cell>
          <cell r="O1198" t="str">
            <v>0</v>
          </cell>
          <cell r="P1198" t="str">
            <v>0</v>
          </cell>
          <cell r="Q1198" t="str">
            <v>0</v>
          </cell>
          <cell r="R1198" t="str">
            <v>0</v>
          </cell>
          <cell r="S1198" t="str">
            <v>0</v>
          </cell>
          <cell r="T1198" t="str">
            <v>0</v>
          </cell>
          <cell r="U1198" t="str">
            <v>0</v>
          </cell>
          <cell r="V1198">
            <v>0</v>
          </cell>
          <cell r="W1198">
            <v>0</v>
          </cell>
        </row>
        <row r="1199">
          <cell r="B1199" t="str">
            <v>GambiaTrade</v>
          </cell>
          <cell r="C1199" t="str">
            <v>Trade</v>
          </cell>
          <cell r="D1199" t="str">
            <v>Gambia</v>
          </cell>
          <cell r="E1199" t="str">
            <v>Global Mkt Operations</v>
          </cell>
          <cell r="F1199" t="str">
            <v>Customer - Wholesale</v>
          </cell>
          <cell r="G1199" t="str">
            <v>Trade Transactional</v>
          </cell>
          <cell r="H1199" t="str">
            <v>0</v>
          </cell>
          <cell r="I1199" t="str">
            <v>0</v>
          </cell>
          <cell r="J1199" t="str">
            <v>0</v>
          </cell>
          <cell r="K1199" t="str">
            <v>0</v>
          </cell>
          <cell r="L1199" t="str">
            <v>0</v>
          </cell>
          <cell r="M1199" t="str">
            <v>0</v>
          </cell>
          <cell r="N1199" t="str">
            <v>0</v>
          </cell>
          <cell r="O1199" t="str">
            <v>0</v>
          </cell>
          <cell r="P1199" t="str">
            <v>0</v>
          </cell>
          <cell r="Q1199" t="str">
            <v>0</v>
          </cell>
          <cell r="R1199" t="str">
            <v>0</v>
          </cell>
          <cell r="S1199" t="str">
            <v>0</v>
          </cell>
          <cell r="T1199" t="str">
            <v>0</v>
          </cell>
          <cell r="U1199" t="str">
            <v>0</v>
          </cell>
          <cell r="V1199">
            <v>0</v>
          </cell>
          <cell r="W1199">
            <v>0</v>
          </cell>
        </row>
        <row r="1200">
          <cell r="B1200" t="str">
            <v>GambiaTrade</v>
          </cell>
          <cell r="C1200" t="str">
            <v>Trade</v>
          </cell>
          <cell r="D1200" t="str">
            <v>Gambia</v>
          </cell>
          <cell r="E1200" t="str">
            <v>Global Mkt Operations</v>
          </cell>
          <cell r="F1200" t="str">
            <v>Customer - Wholesale</v>
          </cell>
          <cell r="G1200" t="str">
            <v>Trade Other</v>
          </cell>
          <cell r="H1200" t="str">
            <v>0</v>
          </cell>
          <cell r="I1200" t="str">
            <v>0</v>
          </cell>
          <cell r="J1200" t="str">
            <v>0</v>
          </cell>
          <cell r="K1200" t="str">
            <v>0</v>
          </cell>
          <cell r="L1200" t="str">
            <v>0</v>
          </cell>
          <cell r="M1200" t="str">
            <v>0</v>
          </cell>
          <cell r="N1200" t="str">
            <v>0</v>
          </cell>
          <cell r="O1200" t="str">
            <v>0</v>
          </cell>
          <cell r="P1200" t="str">
            <v>0</v>
          </cell>
          <cell r="Q1200" t="str">
            <v>0</v>
          </cell>
          <cell r="R1200" t="str">
            <v>0</v>
          </cell>
          <cell r="S1200" t="str">
            <v>0</v>
          </cell>
          <cell r="T1200" t="str">
            <v>0</v>
          </cell>
          <cell r="U1200" t="str">
            <v>0</v>
          </cell>
          <cell r="V1200">
            <v>0</v>
          </cell>
          <cell r="W1200">
            <v>0</v>
          </cell>
        </row>
        <row r="1201">
          <cell r="B1201" t="str">
            <v>GambiaFX/MM</v>
          </cell>
          <cell r="C1201" t="str">
            <v>FX/MM</v>
          </cell>
          <cell r="D1201" t="str">
            <v>Gambia</v>
          </cell>
          <cell r="E1201" t="str">
            <v>Global Mkt Operations</v>
          </cell>
          <cell r="F1201" t="str">
            <v>Customer - Wholesale</v>
          </cell>
          <cell r="G1201" t="str">
            <v>FX Sales</v>
          </cell>
          <cell r="H1201">
            <v>37.781555490848582</v>
          </cell>
          <cell r="I1201">
            <v>4.4250966827958749</v>
          </cell>
          <cell r="J1201">
            <v>10.692124837521467</v>
          </cell>
          <cell r="K1201">
            <v>18.017106939462135</v>
          </cell>
          <cell r="L1201">
            <v>23.14843093192011</v>
          </cell>
          <cell r="M1201">
            <v>28.969712729564463</v>
          </cell>
          <cell r="N1201">
            <v>34.643006182391602</v>
          </cell>
          <cell r="O1201">
            <v>40.400142645870829</v>
          </cell>
          <cell r="P1201">
            <v>48.695287129850755</v>
          </cell>
          <cell r="Q1201">
            <v>56.869853213520713</v>
          </cell>
          <cell r="R1201">
            <v>62.734153833487987</v>
          </cell>
          <cell r="S1201">
            <v>69.745926154813475</v>
          </cell>
          <cell r="T1201">
            <v>77.468472662098208</v>
          </cell>
          <cell r="U1201" t="str">
            <v>0</v>
          </cell>
          <cell r="V1201">
            <v>65.733260539870741</v>
          </cell>
          <cell r="W1201">
            <v>65.733260539870741</v>
          </cell>
        </row>
        <row r="1202">
          <cell r="B1202" t="str">
            <v>GambiaFX/MM</v>
          </cell>
          <cell r="C1202" t="str">
            <v>FX/MM</v>
          </cell>
          <cell r="D1202" t="str">
            <v>Gambia</v>
          </cell>
          <cell r="E1202" t="str">
            <v>Global Mkt Operations</v>
          </cell>
          <cell r="F1202" t="str">
            <v>Customer - Wholesale</v>
          </cell>
          <cell r="G1202" t="str">
            <v>FX Trading</v>
          </cell>
          <cell r="H1202" t="str">
            <v>0</v>
          </cell>
          <cell r="I1202">
            <v>0.43570628116505217</v>
          </cell>
          <cell r="J1202">
            <v>1.0527738227327346</v>
          </cell>
          <cell r="K1202">
            <v>1.7740102024135107</v>
          </cell>
          <cell r="L1202">
            <v>2.2792534218213776</v>
          </cell>
          <cell r="M1202">
            <v>2.8524316426558429</v>
          </cell>
          <cell r="N1202">
            <v>3.4110385544324102</v>
          </cell>
          <cell r="O1202">
            <v>3.9779008624164707</v>
          </cell>
          <cell r="P1202">
            <v>4.7946618992754511</v>
          </cell>
          <cell r="Q1202">
            <v>5.5995504799704436</v>
          </cell>
          <cell r="R1202">
            <v>6.1769644435328326</v>
          </cell>
          <cell r="S1202">
            <v>6.8673613911020057</v>
          </cell>
          <cell r="T1202">
            <v>7.6277429739259279</v>
          </cell>
          <cell r="U1202" t="str">
            <v>0</v>
          </cell>
          <cell r="V1202">
            <v>6.4722641225060622</v>
          </cell>
          <cell r="W1202">
            <v>6.4722641225060622</v>
          </cell>
        </row>
        <row r="1203">
          <cell r="B1203" t="str">
            <v>GambiaFI</v>
          </cell>
          <cell r="C1203" t="str">
            <v>FI</v>
          </cell>
          <cell r="D1203" t="str">
            <v>Gambia</v>
          </cell>
          <cell r="E1203" t="str">
            <v>Global Mkt Operations</v>
          </cell>
          <cell r="F1203" t="str">
            <v>Customer - Wholesale</v>
          </cell>
          <cell r="G1203" t="str">
            <v>Fixed Income</v>
          </cell>
          <cell r="H1203" t="str">
            <v>0</v>
          </cell>
          <cell r="I1203" t="str">
            <v>0</v>
          </cell>
          <cell r="J1203" t="str">
            <v>0</v>
          </cell>
          <cell r="K1203" t="str">
            <v>0</v>
          </cell>
          <cell r="L1203" t="str">
            <v>0</v>
          </cell>
          <cell r="M1203" t="str">
            <v>0</v>
          </cell>
          <cell r="N1203" t="str">
            <v>0</v>
          </cell>
          <cell r="O1203" t="str">
            <v>0</v>
          </cell>
          <cell r="P1203" t="str">
            <v>0</v>
          </cell>
          <cell r="Q1203" t="str">
            <v>0</v>
          </cell>
          <cell r="R1203" t="str">
            <v>0</v>
          </cell>
          <cell r="S1203" t="str">
            <v>0</v>
          </cell>
          <cell r="T1203" t="str">
            <v>0</v>
          </cell>
          <cell r="U1203" t="str">
            <v>0</v>
          </cell>
          <cell r="V1203">
            <v>0</v>
          </cell>
          <cell r="W1203">
            <v>0</v>
          </cell>
        </row>
        <row r="1204">
          <cell r="B1204" t="str">
            <v>GambiaFX/MM</v>
          </cell>
          <cell r="C1204" t="str">
            <v>FX/MM</v>
          </cell>
          <cell r="D1204" t="str">
            <v>Gambia</v>
          </cell>
          <cell r="E1204" t="str">
            <v>Global Mkt Operations</v>
          </cell>
          <cell r="F1204" t="str">
            <v>Customer - Wholesale</v>
          </cell>
          <cell r="G1204" t="str">
            <v>ALM</v>
          </cell>
          <cell r="H1204">
            <v>12.593851830282862</v>
          </cell>
          <cell r="I1204" t="str">
            <v>0</v>
          </cell>
          <cell r="J1204" t="str">
            <v>0</v>
          </cell>
          <cell r="K1204" t="str">
            <v>0</v>
          </cell>
          <cell r="L1204" t="str">
            <v>0</v>
          </cell>
          <cell r="M1204" t="str">
            <v>0</v>
          </cell>
          <cell r="N1204" t="str">
            <v>0</v>
          </cell>
          <cell r="O1204" t="str">
            <v>0</v>
          </cell>
          <cell r="P1204" t="str">
            <v>0</v>
          </cell>
          <cell r="Q1204" t="str">
            <v>0</v>
          </cell>
          <cell r="R1204" t="str">
            <v>0</v>
          </cell>
          <cell r="S1204" t="str">
            <v>0</v>
          </cell>
          <cell r="T1204" t="str">
            <v>0</v>
          </cell>
          <cell r="U1204" t="str">
            <v>0</v>
          </cell>
          <cell r="V1204">
            <v>0</v>
          </cell>
          <cell r="W1204">
            <v>0</v>
          </cell>
        </row>
        <row r="1205">
          <cell r="B1205" t="str">
            <v>GambiaSEF</v>
          </cell>
          <cell r="C1205" t="str">
            <v>SEF</v>
          </cell>
          <cell r="D1205" t="str">
            <v>Gambia</v>
          </cell>
          <cell r="E1205" t="str">
            <v>Global Mkt Operations</v>
          </cell>
          <cell r="F1205" t="str">
            <v>Customer - Wholesale</v>
          </cell>
          <cell r="G1205" t="str">
            <v>Structured Trade</v>
          </cell>
          <cell r="H1205" t="str">
            <v>0</v>
          </cell>
          <cell r="I1205" t="str">
            <v>0</v>
          </cell>
          <cell r="J1205" t="str">
            <v>0</v>
          </cell>
          <cell r="K1205" t="str">
            <v>0</v>
          </cell>
          <cell r="L1205" t="str">
            <v>0</v>
          </cell>
          <cell r="M1205" t="str">
            <v>0</v>
          </cell>
          <cell r="N1205" t="str">
            <v>0</v>
          </cell>
          <cell r="O1205" t="str">
            <v>0</v>
          </cell>
          <cell r="P1205" t="str">
            <v>0</v>
          </cell>
          <cell r="Q1205" t="str">
            <v>0</v>
          </cell>
          <cell r="R1205" t="str">
            <v>0</v>
          </cell>
          <cell r="S1205" t="str">
            <v>0</v>
          </cell>
          <cell r="T1205" t="str">
            <v>0</v>
          </cell>
          <cell r="U1205" t="str">
            <v>0</v>
          </cell>
          <cell r="V1205">
            <v>0</v>
          </cell>
          <cell r="W1205">
            <v>0</v>
          </cell>
        </row>
        <row r="1206">
          <cell r="B1206" t="str">
            <v>GambiaSME</v>
          </cell>
          <cell r="C1206" t="str">
            <v>SME</v>
          </cell>
          <cell r="D1206" t="str">
            <v>Gambia</v>
          </cell>
          <cell r="E1206" t="str">
            <v>Global Mkt Operations</v>
          </cell>
          <cell r="F1206" t="str">
            <v>SME</v>
          </cell>
          <cell r="G1206" t="str">
            <v>Product</v>
          </cell>
          <cell r="H1206" t="str">
            <v>0</v>
          </cell>
          <cell r="I1206" t="str">
            <v>0</v>
          </cell>
          <cell r="J1206" t="str">
            <v>0</v>
          </cell>
          <cell r="K1206" t="str">
            <v>0</v>
          </cell>
          <cell r="L1206" t="str">
            <v>0</v>
          </cell>
          <cell r="M1206" t="str">
            <v>0</v>
          </cell>
          <cell r="N1206" t="str">
            <v>0</v>
          </cell>
          <cell r="O1206" t="str">
            <v>0</v>
          </cell>
          <cell r="P1206" t="str">
            <v>0</v>
          </cell>
          <cell r="Q1206" t="str">
            <v>0</v>
          </cell>
          <cell r="R1206" t="str">
            <v>0</v>
          </cell>
          <cell r="S1206" t="str">
            <v>0</v>
          </cell>
          <cell r="T1206" t="str">
            <v>0</v>
          </cell>
          <cell r="U1206" t="str">
            <v>0</v>
          </cell>
          <cell r="V1206">
            <v>0</v>
          </cell>
          <cell r="W1206">
            <v>0</v>
          </cell>
        </row>
        <row r="1207">
          <cell r="B1207" t="str">
            <v>GambiaTotal</v>
          </cell>
          <cell r="C1207" t="str">
            <v>Total</v>
          </cell>
          <cell r="D1207" t="str">
            <v>Gambia</v>
          </cell>
          <cell r="E1207" t="str">
            <v>Global Mkt Operations</v>
          </cell>
          <cell r="F1207" t="str">
            <v>Customer</v>
          </cell>
          <cell r="G1207" t="str">
            <v>Product</v>
          </cell>
          <cell r="H1207">
            <v>50.375407321131448</v>
          </cell>
          <cell r="I1207">
            <v>4.8608029639609267</v>
          </cell>
          <cell r="J1207">
            <v>11.744898660254201</v>
          </cell>
          <cell r="K1207">
            <v>19.791117141875645</v>
          </cell>
          <cell r="L1207">
            <v>25.427684353741487</v>
          </cell>
          <cell r="M1207">
            <v>31.822144372220308</v>
          </cell>
          <cell r="N1207">
            <v>38.054044736824011</v>
          </cell>
          <cell r="O1207">
            <v>44.378043508287298</v>
          </cell>
          <cell r="P1207">
            <v>53.489949029126208</v>
          </cell>
          <cell r="Q1207">
            <v>62.469403693491159</v>
          </cell>
          <cell r="R1207">
            <v>68.911118277020819</v>
          </cell>
          <cell r="S1207">
            <v>76.613287545915483</v>
          </cell>
          <cell r="T1207">
            <v>85.096215636024141</v>
          </cell>
          <cell r="U1207" t="str">
            <v>0</v>
          </cell>
          <cell r="V1207">
            <v>72.205524662376803</v>
          </cell>
          <cell r="W1207">
            <v>72.205524662376803</v>
          </cell>
        </row>
        <row r="1208">
          <cell r="B1208" t="str">
            <v>GambiaCCPL</v>
          </cell>
          <cell r="C1208" t="str">
            <v>CCPL</v>
          </cell>
          <cell r="D1208" t="str">
            <v>Gambia</v>
          </cell>
          <cell r="E1208" t="str">
            <v>Cash Mgt, Payments &amp; IP</v>
          </cell>
          <cell r="F1208" t="str">
            <v>Mass Mkt &amp; Priority Banking</v>
          </cell>
          <cell r="G1208" t="str">
            <v>Unsecured Lending</v>
          </cell>
          <cell r="H1208">
            <v>1.0491412592863587</v>
          </cell>
          <cell r="I1208">
            <v>0.11432731122235071</v>
          </cell>
          <cell r="J1208">
            <v>0.30357111858954633</v>
          </cell>
          <cell r="K1208">
            <v>0.39356832202511655</v>
          </cell>
          <cell r="L1208">
            <v>0.5036170641908907</v>
          </cell>
          <cell r="M1208">
            <v>0.69897815473635549</v>
          </cell>
          <cell r="N1208">
            <v>0.83158278343449954</v>
          </cell>
          <cell r="O1208">
            <v>0.96374251245001719</v>
          </cell>
          <cell r="P1208">
            <v>1.0405382014146487</v>
          </cell>
          <cell r="Q1208">
            <v>1.1761876754307732</v>
          </cell>
          <cell r="R1208">
            <v>1.3154733383672763</v>
          </cell>
          <cell r="S1208">
            <v>1.4082229600707379</v>
          </cell>
          <cell r="T1208">
            <v>1.6936633611962337</v>
          </cell>
          <cell r="U1208" t="str">
            <v>0</v>
          </cell>
          <cell r="V1208">
            <v>2.0409434856676949</v>
          </cell>
          <cell r="W1208">
            <v>2.0409434856676949</v>
          </cell>
        </row>
        <row r="1209">
          <cell r="B1209" t="str">
            <v>GambiaM &amp; AL</v>
          </cell>
          <cell r="C1209" t="str">
            <v>M &amp; AL</v>
          </cell>
          <cell r="D1209" t="str">
            <v>Gambia</v>
          </cell>
          <cell r="E1209" t="str">
            <v>Cash Mgt, Payments &amp; IP</v>
          </cell>
          <cell r="F1209" t="str">
            <v>Mass Mkt &amp; Priority Banking</v>
          </cell>
          <cell r="G1209" t="str">
            <v>Secured Lending</v>
          </cell>
          <cell r="H1209" t="str">
            <v>0</v>
          </cell>
          <cell r="I1209" t="str">
            <v>0</v>
          </cell>
          <cell r="J1209" t="str">
            <v>0</v>
          </cell>
          <cell r="K1209" t="str">
            <v>0</v>
          </cell>
          <cell r="L1209" t="str">
            <v>0</v>
          </cell>
          <cell r="M1209" t="str">
            <v>0</v>
          </cell>
          <cell r="N1209" t="str">
            <v>0</v>
          </cell>
          <cell r="O1209" t="str">
            <v>0</v>
          </cell>
          <cell r="P1209" t="str">
            <v>0</v>
          </cell>
          <cell r="Q1209" t="str">
            <v>0</v>
          </cell>
          <cell r="R1209" t="str">
            <v>0</v>
          </cell>
          <cell r="S1209" t="str">
            <v>0</v>
          </cell>
          <cell r="T1209" t="str">
            <v>0</v>
          </cell>
          <cell r="U1209" t="str">
            <v>0</v>
          </cell>
          <cell r="V1209">
            <v>0</v>
          </cell>
          <cell r="W1209">
            <v>0</v>
          </cell>
        </row>
        <row r="1210">
          <cell r="B1210" t="str">
            <v>GambiaWM</v>
          </cell>
          <cell r="C1210" t="str">
            <v>WM</v>
          </cell>
          <cell r="D1210" t="str">
            <v>Gambia</v>
          </cell>
          <cell r="E1210" t="str">
            <v>Cash Mgt, Payments &amp; IP</v>
          </cell>
          <cell r="F1210" t="str">
            <v>Mass Mkt &amp; Priority Banking</v>
          </cell>
          <cell r="G1210" t="str">
            <v>Account Management Services</v>
          </cell>
          <cell r="H1210">
            <v>50.831567346893351</v>
          </cell>
          <cell r="I1210">
            <v>1.1706472571640689</v>
          </cell>
          <cell r="J1210">
            <v>3.108397228374649</v>
          </cell>
          <cell r="K1210">
            <v>4.0299178889050875</v>
          </cell>
          <cell r="L1210">
            <v>5.1567550093912624</v>
          </cell>
          <cell r="M1210">
            <v>7.1571425139905962</v>
          </cell>
          <cell r="N1210">
            <v>8.5149392050265167</v>
          </cell>
          <cell r="O1210">
            <v>9.8681803739600458</v>
          </cell>
          <cell r="P1210">
            <v>10.654524963780988</v>
          </cell>
          <cell r="Q1210">
            <v>12.043499155467199</v>
          </cell>
          <cell r="R1210">
            <v>13.469705873140983</v>
          </cell>
          <cell r="S1210">
            <v>14.419409746076429</v>
          </cell>
          <cell r="T1210">
            <v>17.34215864210789</v>
          </cell>
          <cell r="U1210" t="str">
            <v>0</v>
          </cell>
          <cell r="V1210">
            <v>20.898111465921311</v>
          </cell>
          <cell r="W1210">
            <v>20.898111465921311</v>
          </cell>
        </row>
        <row r="1211">
          <cell r="B1211" t="str">
            <v>GambiaWM</v>
          </cell>
          <cell r="C1211" t="str">
            <v>WM</v>
          </cell>
          <cell r="D1211" t="str">
            <v>Gambia</v>
          </cell>
          <cell r="E1211" t="str">
            <v>Cash Mgt, Payments &amp; IP</v>
          </cell>
          <cell r="F1211" t="str">
            <v>Mass Mkt &amp; Priority Banking</v>
          </cell>
          <cell r="G1211" t="str">
            <v>Trade Products</v>
          </cell>
          <cell r="H1211" t="str">
            <v>0</v>
          </cell>
          <cell r="I1211" t="str">
            <v>0</v>
          </cell>
          <cell r="J1211" t="str">
            <v>0</v>
          </cell>
          <cell r="K1211" t="str">
            <v>0</v>
          </cell>
          <cell r="L1211" t="str">
            <v>0</v>
          </cell>
          <cell r="M1211" t="str">
            <v>0</v>
          </cell>
          <cell r="N1211" t="str">
            <v>0</v>
          </cell>
          <cell r="O1211" t="str">
            <v>0</v>
          </cell>
          <cell r="P1211" t="str">
            <v>0</v>
          </cell>
          <cell r="Q1211" t="str">
            <v>0</v>
          </cell>
          <cell r="R1211" t="str">
            <v>0</v>
          </cell>
          <cell r="S1211" t="str">
            <v>0</v>
          </cell>
          <cell r="T1211" t="str">
            <v>0</v>
          </cell>
          <cell r="U1211" t="str">
            <v>0</v>
          </cell>
          <cell r="V1211" t="str">
            <v>0</v>
          </cell>
          <cell r="W1211" t="str">
            <v>0</v>
          </cell>
        </row>
        <row r="1212">
          <cell r="B1212" t="str">
            <v>GambiaWM</v>
          </cell>
          <cell r="C1212" t="str">
            <v>WM</v>
          </cell>
          <cell r="D1212" t="str">
            <v>Gambia</v>
          </cell>
          <cell r="E1212" t="str">
            <v>Cash Mgt, Payments &amp; IP</v>
          </cell>
          <cell r="F1212" t="str">
            <v>Mass Mkt &amp; Priority Banking</v>
          </cell>
          <cell r="G1212" t="str">
            <v>Treasury Products</v>
          </cell>
          <cell r="H1212" t="str">
            <v>0</v>
          </cell>
          <cell r="I1212" t="str">
            <v>0</v>
          </cell>
          <cell r="J1212" t="str">
            <v>0</v>
          </cell>
          <cell r="K1212" t="str">
            <v>0</v>
          </cell>
          <cell r="L1212" t="str">
            <v>0</v>
          </cell>
          <cell r="M1212" t="str">
            <v>0</v>
          </cell>
          <cell r="N1212" t="str">
            <v>0</v>
          </cell>
          <cell r="O1212" t="str">
            <v>0</v>
          </cell>
          <cell r="P1212" t="str">
            <v>0</v>
          </cell>
          <cell r="Q1212" t="str">
            <v>0</v>
          </cell>
          <cell r="R1212" t="str">
            <v>0</v>
          </cell>
          <cell r="S1212" t="str">
            <v>0</v>
          </cell>
          <cell r="T1212" t="str">
            <v>0</v>
          </cell>
          <cell r="U1212" t="str">
            <v>0</v>
          </cell>
          <cell r="V1212">
            <v>0</v>
          </cell>
          <cell r="W1212">
            <v>0</v>
          </cell>
        </row>
        <row r="1213">
          <cell r="B1213" t="str">
            <v>GambiaWM</v>
          </cell>
          <cell r="C1213" t="str">
            <v>WM</v>
          </cell>
          <cell r="D1213" t="str">
            <v>Gambia</v>
          </cell>
          <cell r="E1213" t="str">
            <v>Cash Mgt, Payments &amp; IP</v>
          </cell>
          <cell r="F1213" t="str">
            <v>Mass Mkt &amp; Priority Banking</v>
          </cell>
          <cell r="G1213" t="str">
            <v>Investment Services</v>
          </cell>
          <cell r="H1213" t="str">
            <v>0</v>
          </cell>
          <cell r="I1213" t="str">
            <v>0</v>
          </cell>
          <cell r="J1213" t="str">
            <v>0</v>
          </cell>
          <cell r="K1213" t="str">
            <v>0</v>
          </cell>
          <cell r="L1213" t="str">
            <v>0</v>
          </cell>
          <cell r="M1213" t="str">
            <v>0</v>
          </cell>
          <cell r="N1213" t="str">
            <v>0</v>
          </cell>
          <cell r="O1213" t="str">
            <v>0</v>
          </cell>
          <cell r="P1213" t="str">
            <v>0</v>
          </cell>
          <cell r="Q1213" t="str">
            <v>0</v>
          </cell>
          <cell r="R1213" t="str">
            <v>0</v>
          </cell>
          <cell r="S1213" t="str">
            <v>0</v>
          </cell>
          <cell r="T1213" t="str">
            <v>0</v>
          </cell>
          <cell r="U1213" t="str">
            <v>0</v>
          </cell>
          <cell r="V1213" t="str">
            <v>0</v>
          </cell>
          <cell r="W1213" t="str">
            <v>0</v>
          </cell>
        </row>
        <row r="1214">
          <cell r="B1214" t="str">
            <v>GambiaOthCB</v>
          </cell>
          <cell r="C1214" t="str">
            <v>OthCB</v>
          </cell>
          <cell r="D1214" t="str">
            <v>Gambia</v>
          </cell>
          <cell r="E1214" t="str">
            <v>Cash Mgt, Payments &amp; IP</v>
          </cell>
          <cell r="F1214" t="str">
            <v>Mass Mkt &amp; Priority Banking</v>
          </cell>
          <cell r="G1214" t="str">
            <v>Other Products</v>
          </cell>
          <cell r="H1214" t="str">
            <v>0</v>
          </cell>
          <cell r="I1214" t="str">
            <v>0</v>
          </cell>
          <cell r="J1214" t="str">
            <v>0</v>
          </cell>
          <cell r="K1214" t="str">
            <v>0</v>
          </cell>
          <cell r="L1214" t="str">
            <v>0</v>
          </cell>
          <cell r="M1214" t="str">
            <v>0</v>
          </cell>
          <cell r="N1214" t="str">
            <v>0</v>
          </cell>
          <cell r="O1214" t="str">
            <v>0</v>
          </cell>
          <cell r="P1214" t="str">
            <v>0</v>
          </cell>
          <cell r="Q1214" t="str">
            <v>0</v>
          </cell>
          <cell r="R1214" t="str">
            <v>0</v>
          </cell>
          <cell r="S1214" t="str">
            <v>0</v>
          </cell>
          <cell r="T1214" t="str">
            <v>0</v>
          </cell>
          <cell r="U1214" t="str">
            <v>0</v>
          </cell>
          <cell r="V1214">
            <v>0</v>
          </cell>
          <cell r="W1214">
            <v>0</v>
          </cell>
        </row>
        <row r="1215">
          <cell r="B1215" t="str">
            <v>GambiaCROps</v>
          </cell>
          <cell r="C1215" t="str">
            <v>CROps</v>
          </cell>
          <cell r="D1215" t="str">
            <v>Gambia</v>
          </cell>
          <cell r="E1215" t="str">
            <v>Cash Mgt, Payments &amp; IP</v>
          </cell>
          <cell r="F1215" t="str">
            <v>Customer - Wholesale</v>
          </cell>
          <cell r="G1215" t="str">
            <v>Corporate and Inst Lending</v>
          </cell>
          <cell r="H1215">
            <v>11.839945518009131</v>
          </cell>
          <cell r="I1215" t="str">
            <v>0</v>
          </cell>
          <cell r="J1215" t="str">
            <v>0</v>
          </cell>
          <cell r="K1215" t="str">
            <v>0</v>
          </cell>
          <cell r="L1215" t="str">
            <v>0</v>
          </cell>
          <cell r="M1215" t="str">
            <v>0</v>
          </cell>
          <cell r="N1215" t="str">
            <v>0</v>
          </cell>
          <cell r="O1215" t="str">
            <v>0</v>
          </cell>
          <cell r="P1215" t="str">
            <v>0</v>
          </cell>
          <cell r="Q1215" t="str">
            <v>0</v>
          </cell>
          <cell r="R1215" t="str">
            <v>0</v>
          </cell>
          <cell r="S1215" t="str">
            <v>0</v>
          </cell>
          <cell r="T1215" t="str">
            <v>0</v>
          </cell>
          <cell r="U1215" t="str">
            <v>0</v>
          </cell>
          <cell r="V1215">
            <v>0</v>
          </cell>
          <cell r="W1215">
            <v>0</v>
          </cell>
        </row>
        <row r="1216">
          <cell r="B1216" t="str">
            <v>GambiaCash</v>
          </cell>
          <cell r="C1216" t="str">
            <v>Cash</v>
          </cell>
          <cell r="D1216" t="str">
            <v>Gambia</v>
          </cell>
          <cell r="E1216" t="str">
            <v>Cash Mgt, Payments &amp; IP</v>
          </cell>
          <cell r="F1216" t="str">
            <v>Customer - Wholesale</v>
          </cell>
          <cell r="G1216" t="str">
            <v>Cash Management and Payments</v>
          </cell>
          <cell r="H1216">
            <v>38.949710420808628</v>
          </cell>
          <cell r="I1216">
            <v>2.7080275443406814</v>
          </cell>
          <cell r="J1216">
            <v>7.1905736434925345</v>
          </cell>
          <cell r="K1216">
            <v>9.3223031769822988</v>
          </cell>
          <cell r="L1216">
            <v>11.928985883141316</v>
          </cell>
          <cell r="M1216">
            <v>16.556429742646031</v>
          </cell>
          <cell r="N1216">
            <v>19.69738515550663</v>
          </cell>
          <cell r="O1216">
            <v>22.827802398772057</v>
          </cell>
          <cell r="P1216">
            <v>24.646832679282873</v>
          </cell>
          <cell r="Q1216">
            <v>27.859910185291582</v>
          </cell>
          <cell r="R1216">
            <v>31.159116715481204</v>
          </cell>
          <cell r="S1216">
            <v>33.35604173378826</v>
          </cell>
          <cell r="T1216">
            <v>40.117159967489656</v>
          </cell>
          <cell r="U1216" t="str">
            <v>0</v>
          </cell>
          <cell r="V1216">
            <v>48.343052211572434</v>
          </cell>
          <cell r="W1216">
            <v>48.343052211572434</v>
          </cell>
        </row>
        <row r="1217">
          <cell r="B1217" t="str">
            <v>GambiaTrade</v>
          </cell>
          <cell r="C1217" t="str">
            <v>Trade</v>
          </cell>
          <cell r="D1217" t="str">
            <v>Gambia</v>
          </cell>
          <cell r="E1217" t="str">
            <v>Cash Mgt, Payments &amp; IP</v>
          </cell>
          <cell r="F1217" t="str">
            <v>Customer - Wholesale</v>
          </cell>
          <cell r="G1217" t="str">
            <v>Trade Finance</v>
          </cell>
          <cell r="H1217">
            <v>0.12918620394692387</v>
          </cell>
          <cell r="I1217" t="str">
            <v>0</v>
          </cell>
          <cell r="J1217" t="str">
            <v>0</v>
          </cell>
          <cell r="K1217" t="str">
            <v>0</v>
          </cell>
          <cell r="L1217" t="str">
            <v>0</v>
          </cell>
          <cell r="M1217" t="str">
            <v>0</v>
          </cell>
          <cell r="N1217" t="str">
            <v>0</v>
          </cell>
          <cell r="O1217" t="str">
            <v>0</v>
          </cell>
          <cell r="P1217" t="str">
            <v>0</v>
          </cell>
          <cell r="Q1217" t="str">
            <v>0</v>
          </cell>
          <cell r="R1217" t="str">
            <v>0</v>
          </cell>
          <cell r="S1217" t="str">
            <v>0</v>
          </cell>
          <cell r="T1217" t="str">
            <v>0</v>
          </cell>
          <cell r="U1217" t="str">
            <v>0</v>
          </cell>
          <cell r="V1217">
            <v>0</v>
          </cell>
          <cell r="W1217">
            <v>0</v>
          </cell>
        </row>
        <row r="1218">
          <cell r="B1218" t="str">
            <v>GambiaTrade</v>
          </cell>
          <cell r="C1218" t="str">
            <v>Trade</v>
          </cell>
          <cell r="D1218" t="str">
            <v>Gambia</v>
          </cell>
          <cell r="E1218" t="str">
            <v>Cash Mgt, Payments &amp; IP</v>
          </cell>
          <cell r="F1218" t="str">
            <v>Customer - Wholesale</v>
          </cell>
          <cell r="G1218" t="str">
            <v>Trade Contingents</v>
          </cell>
          <cell r="H1218" t="str">
            <v>0</v>
          </cell>
          <cell r="I1218" t="str">
            <v>0</v>
          </cell>
          <cell r="J1218" t="str">
            <v>0</v>
          </cell>
          <cell r="K1218" t="str">
            <v>0</v>
          </cell>
          <cell r="L1218" t="str">
            <v>0</v>
          </cell>
          <cell r="M1218" t="str">
            <v>0</v>
          </cell>
          <cell r="N1218" t="str">
            <v>0</v>
          </cell>
          <cell r="O1218" t="str">
            <v>0</v>
          </cell>
          <cell r="P1218" t="str">
            <v>0</v>
          </cell>
          <cell r="Q1218" t="str">
            <v>0</v>
          </cell>
          <cell r="R1218" t="str">
            <v>0</v>
          </cell>
          <cell r="S1218" t="str">
            <v>0</v>
          </cell>
          <cell r="T1218" t="str">
            <v>0</v>
          </cell>
          <cell r="U1218" t="str">
            <v>0</v>
          </cell>
          <cell r="V1218">
            <v>0</v>
          </cell>
          <cell r="W1218">
            <v>0</v>
          </cell>
        </row>
        <row r="1219">
          <cell r="B1219" t="str">
            <v>GambiaTrade</v>
          </cell>
          <cell r="C1219" t="str">
            <v>Trade</v>
          </cell>
          <cell r="D1219" t="str">
            <v>Gambia</v>
          </cell>
          <cell r="E1219" t="str">
            <v>Cash Mgt, Payments &amp; IP</v>
          </cell>
          <cell r="F1219" t="str">
            <v>Customer - Wholesale</v>
          </cell>
          <cell r="G1219" t="str">
            <v>Trade Transactional</v>
          </cell>
          <cell r="H1219" t="str">
            <v>0</v>
          </cell>
          <cell r="I1219" t="str">
            <v>0</v>
          </cell>
          <cell r="J1219" t="str">
            <v>0</v>
          </cell>
          <cell r="K1219" t="str">
            <v>0</v>
          </cell>
          <cell r="L1219" t="str">
            <v>0</v>
          </cell>
          <cell r="M1219" t="str">
            <v>0</v>
          </cell>
          <cell r="N1219" t="str">
            <v>0</v>
          </cell>
          <cell r="O1219" t="str">
            <v>0</v>
          </cell>
          <cell r="P1219" t="str">
            <v>0</v>
          </cell>
          <cell r="Q1219" t="str">
            <v>0</v>
          </cell>
          <cell r="R1219" t="str">
            <v>0</v>
          </cell>
          <cell r="S1219" t="str">
            <v>0</v>
          </cell>
          <cell r="T1219" t="str">
            <v>0</v>
          </cell>
          <cell r="U1219" t="str">
            <v>0</v>
          </cell>
          <cell r="V1219">
            <v>0</v>
          </cell>
          <cell r="W1219">
            <v>0</v>
          </cell>
        </row>
        <row r="1220">
          <cell r="B1220" t="str">
            <v>GambiaTrade</v>
          </cell>
          <cell r="C1220" t="str">
            <v>Trade</v>
          </cell>
          <cell r="D1220" t="str">
            <v>Gambia</v>
          </cell>
          <cell r="E1220" t="str">
            <v>Cash Mgt, Payments &amp; IP</v>
          </cell>
          <cell r="F1220" t="str">
            <v>Customer - Wholesale</v>
          </cell>
          <cell r="G1220" t="str">
            <v>Trade Other</v>
          </cell>
          <cell r="H1220" t="str">
            <v>0</v>
          </cell>
          <cell r="I1220" t="str">
            <v>0</v>
          </cell>
          <cell r="J1220" t="str">
            <v>0</v>
          </cell>
          <cell r="K1220" t="str">
            <v>0</v>
          </cell>
          <cell r="L1220" t="str">
            <v>0</v>
          </cell>
          <cell r="M1220" t="str">
            <v>0</v>
          </cell>
          <cell r="N1220" t="str">
            <v>0</v>
          </cell>
          <cell r="O1220" t="str">
            <v>0</v>
          </cell>
          <cell r="P1220" t="str">
            <v>0</v>
          </cell>
          <cell r="Q1220" t="str">
            <v>0</v>
          </cell>
          <cell r="R1220" t="str">
            <v>0</v>
          </cell>
          <cell r="S1220" t="str">
            <v>0</v>
          </cell>
          <cell r="T1220" t="str">
            <v>0</v>
          </cell>
          <cell r="U1220" t="str">
            <v>0</v>
          </cell>
          <cell r="V1220">
            <v>0</v>
          </cell>
          <cell r="W1220">
            <v>0</v>
          </cell>
        </row>
        <row r="1221">
          <cell r="B1221" t="str">
            <v>GambiaFX/MM</v>
          </cell>
          <cell r="C1221" t="str">
            <v>FX/MM</v>
          </cell>
          <cell r="D1221" t="str">
            <v>Gambia</v>
          </cell>
          <cell r="E1221" t="str">
            <v>Cash Mgt, Payments &amp; IP</v>
          </cell>
          <cell r="F1221" t="str">
            <v>Customer - Wholesale</v>
          </cell>
          <cell r="G1221" t="str">
            <v>FX Sales</v>
          </cell>
          <cell r="H1221">
            <v>0.39708874164013475</v>
          </cell>
          <cell r="I1221" t="str">
            <v>0</v>
          </cell>
          <cell r="J1221" t="str">
            <v>0</v>
          </cell>
          <cell r="K1221" t="str">
            <v>0</v>
          </cell>
          <cell r="L1221" t="str">
            <v>0</v>
          </cell>
          <cell r="M1221" t="str">
            <v>0</v>
          </cell>
          <cell r="N1221" t="str">
            <v>0</v>
          </cell>
          <cell r="O1221" t="str">
            <v>0</v>
          </cell>
          <cell r="P1221" t="str">
            <v>0</v>
          </cell>
          <cell r="Q1221" t="str">
            <v>0</v>
          </cell>
          <cell r="R1221" t="str">
            <v>0</v>
          </cell>
          <cell r="S1221" t="str">
            <v>0</v>
          </cell>
          <cell r="T1221" t="str">
            <v>0</v>
          </cell>
          <cell r="U1221" t="str">
            <v>0</v>
          </cell>
          <cell r="V1221">
            <v>0</v>
          </cell>
          <cell r="W1221">
            <v>0</v>
          </cell>
        </row>
        <row r="1222">
          <cell r="B1222" t="str">
            <v>GambiaFX/MM</v>
          </cell>
          <cell r="C1222" t="str">
            <v>FX/MM</v>
          </cell>
          <cell r="D1222" t="str">
            <v>Gambia</v>
          </cell>
          <cell r="E1222" t="str">
            <v>Cash Mgt, Payments &amp; IP</v>
          </cell>
          <cell r="F1222" t="str">
            <v>Customer - Wholesale</v>
          </cell>
          <cell r="G1222" t="str">
            <v>FX Trading</v>
          </cell>
          <cell r="H1222" t="str">
            <v>0</v>
          </cell>
          <cell r="I1222" t="str">
            <v>0</v>
          </cell>
          <cell r="J1222" t="str">
            <v>0</v>
          </cell>
          <cell r="K1222" t="str">
            <v>0</v>
          </cell>
          <cell r="L1222" t="str">
            <v>0</v>
          </cell>
          <cell r="M1222" t="str">
            <v>0</v>
          </cell>
          <cell r="N1222" t="str">
            <v>0</v>
          </cell>
          <cell r="O1222" t="str">
            <v>0</v>
          </cell>
          <cell r="P1222" t="str">
            <v>0</v>
          </cell>
          <cell r="Q1222" t="str">
            <v>0</v>
          </cell>
          <cell r="R1222" t="str">
            <v>0</v>
          </cell>
          <cell r="S1222" t="str">
            <v>0</v>
          </cell>
          <cell r="T1222" t="str">
            <v>0</v>
          </cell>
          <cell r="U1222" t="str">
            <v>0</v>
          </cell>
          <cell r="V1222">
            <v>0</v>
          </cell>
          <cell r="W1222">
            <v>0</v>
          </cell>
        </row>
        <row r="1223">
          <cell r="B1223" t="str">
            <v>GambiaFI</v>
          </cell>
          <cell r="C1223" t="str">
            <v>FI</v>
          </cell>
          <cell r="D1223" t="str">
            <v>Gambia</v>
          </cell>
          <cell r="E1223" t="str">
            <v>Cash Mgt, Payments &amp; IP</v>
          </cell>
          <cell r="F1223" t="str">
            <v>Customer - Wholesale</v>
          </cell>
          <cell r="G1223" t="str">
            <v>Fixed Income</v>
          </cell>
          <cell r="H1223" t="str">
            <v>0</v>
          </cell>
          <cell r="I1223" t="str">
            <v>0</v>
          </cell>
          <cell r="J1223" t="str">
            <v>0</v>
          </cell>
          <cell r="K1223" t="str">
            <v>0</v>
          </cell>
          <cell r="L1223" t="str">
            <v>0</v>
          </cell>
          <cell r="M1223" t="str">
            <v>0</v>
          </cell>
          <cell r="N1223" t="str">
            <v>0</v>
          </cell>
          <cell r="O1223" t="str">
            <v>0</v>
          </cell>
          <cell r="P1223" t="str">
            <v>0</v>
          </cell>
          <cell r="Q1223" t="str">
            <v>0</v>
          </cell>
          <cell r="R1223" t="str">
            <v>0</v>
          </cell>
          <cell r="S1223" t="str">
            <v>0</v>
          </cell>
          <cell r="T1223" t="str">
            <v>0</v>
          </cell>
          <cell r="U1223" t="str">
            <v>0</v>
          </cell>
          <cell r="V1223">
            <v>0</v>
          </cell>
          <cell r="W1223">
            <v>0</v>
          </cell>
        </row>
        <row r="1224">
          <cell r="B1224" t="str">
            <v>GambiaFX/MM</v>
          </cell>
          <cell r="C1224" t="str">
            <v>FX/MM</v>
          </cell>
          <cell r="D1224" t="str">
            <v>Gambia</v>
          </cell>
          <cell r="E1224" t="str">
            <v>Cash Mgt, Payments &amp; IP</v>
          </cell>
          <cell r="F1224" t="str">
            <v>Customer - Wholesale</v>
          </cell>
          <cell r="G1224" t="str">
            <v>ALM</v>
          </cell>
          <cell r="H1224">
            <v>0.13236291388004492</v>
          </cell>
          <cell r="I1224" t="str">
            <v>0</v>
          </cell>
          <cell r="J1224" t="str">
            <v>0</v>
          </cell>
          <cell r="K1224" t="str">
            <v>0</v>
          </cell>
          <cell r="L1224" t="str">
            <v>0</v>
          </cell>
          <cell r="M1224" t="str">
            <v>0</v>
          </cell>
          <cell r="N1224" t="str">
            <v>0</v>
          </cell>
          <cell r="O1224" t="str">
            <v>0</v>
          </cell>
          <cell r="P1224" t="str">
            <v>0</v>
          </cell>
          <cell r="Q1224" t="str">
            <v>0</v>
          </cell>
          <cell r="R1224" t="str">
            <v>0</v>
          </cell>
          <cell r="S1224" t="str">
            <v>0</v>
          </cell>
          <cell r="T1224" t="str">
            <v>0</v>
          </cell>
          <cell r="U1224" t="str">
            <v>0</v>
          </cell>
          <cell r="V1224">
            <v>0</v>
          </cell>
          <cell r="W1224">
            <v>0</v>
          </cell>
        </row>
        <row r="1225">
          <cell r="B1225" t="str">
            <v>GambiaSEF</v>
          </cell>
          <cell r="C1225" t="str">
            <v>SEF</v>
          </cell>
          <cell r="D1225" t="str">
            <v>Gambia</v>
          </cell>
          <cell r="E1225" t="str">
            <v>Cash Mgt, Payments &amp; IP</v>
          </cell>
          <cell r="F1225" t="str">
            <v>Customer - Wholesale</v>
          </cell>
          <cell r="G1225" t="str">
            <v>Structured Trade</v>
          </cell>
          <cell r="H1225" t="str">
            <v>0</v>
          </cell>
          <cell r="I1225" t="str">
            <v>0</v>
          </cell>
          <cell r="J1225" t="str">
            <v>0</v>
          </cell>
          <cell r="K1225" t="str">
            <v>0</v>
          </cell>
          <cell r="L1225" t="str">
            <v>0</v>
          </cell>
          <cell r="M1225" t="str">
            <v>0</v>
          </cell>
          <cell r="N1225" t="str">
            <v>0</v>
          </cell>
          <cell r="O1225" t="str">
            <v>0</v>
          </cell>
          <cell r="P1225" t="str">
            <v>0</v>
          </cell>
          <cell r="Q1225" t="str">
            <v>0</v>
          </cell>
          <cell r="R1225" t="str">
            <v>0</v>
          </cell>
          <cell r="S1225" t="str">
            <v>0</v>
          </cell>
          <cell r="T1225" t="str">
            <v>0</v>
          </cell>
          <cell r="U1225" t="str">
            <v>0</v>
          </cell>
          <cell r="V1225">
            <v>0</v>
          </cell>
          <cell r="W1225">
            <v>0</v>
          </cell>
        </row>
        <row r="1226">
          <cell r="B1226" t="str">
            <v>GambiaSME</v>
          </cell>
          <cell r="C1226" t="str">
            <v>SME</v>
          </cell>
          <cell r="D1226" t="str">
            <v>Gambia</v>
          </cell>
          <cell r="E1226" t="str">
            <v>Cash Mgt, Payments &amp; IP</v>
          </cell>
          <cell r="F1226" t="str">
            <v>SME</v>
          </cell>
          <cell r="G1226" t="str">
            <v>Product</v>
          </cell>
          <cell r="H1226">
            <v>31.601750670776866</v>
          </cell>
          <cell r="I1226">
            <v>1.4278837074143602</v>
          </cell>
          <cell r="J1226">
            <v>3.7914322452011326</v>
          </cell>
          <cell r="K1226">
            <v>4.9154466134615937</v>
          </cell>
          <cell r="L1226">
            <v>6.2898934038207752</v>
          </cell>
          <cell r="M1226">
            <v>8.7298433621473936</v>
          </cell>
          <cell r="N1226">
            <v>10.386000467754119</v>
          </cell>
          <cell r="O1226">
            <v>12.036601026972576</v>
          </cell>
          <cell r="P1226">
            <v>12.995735916963937</v>
          </cell>
          <cell r="Q1226">
            <v>14.689921425186464</v>
          </cell>
          <cell r="R1226">
            <v>16.429520884467333</v>
          </cell>
          <cell r="S1226">
            <v>17.587911406235616</v>
          </cell>
          <cell r="T1226">
            <v>21.152901204799441</v>
          </cell>
          <cell r="U1226" t="str">
            <v>0</v>
          </cell>
          <cell r="V1226">
            <v>25.490234308673617</v>
          </cell>
          <cell r="W1226">
            <v>25.490234308673617</v>
          </cell>
        </row>
        <row r="1227">
          <cell r="B1227" t="str">
            <v>GambiaTotal</v>
          </cell>
          <cell r="C1227" t="str">
            <v>Total</v>
          </cell>
          <cell r="D1227" t="str">
            <v>Gambia</v>
          </cell>
          <cell r="E1227" t="str">
            <v>Cash Mgt, Payments &amp; IP</v>
          </cell>
          <cell r="F1227" t="str">
            <v>Customer</v>
          </cell>
          <cell r="G1227" t="str">
            <v>Product</v>
          </cell>
          <cell r="H1227">
            <v>134.93075307524143</v>
          </cell>
          <cell r="I1227">
            <v>5.4208858201414607</v>
          </cell>
          <cell r="J1227">
            <v>14.393974235657863</v>
          </cell>
          <cell r="K1227">
            <v>18.661236001374096</v>
          </cell>
          <cell r="L1227">
            <v>23.879251360544245</v>
          </cell>
          <cell r="M1227">
            <v>33.142393773520375</v>
          </cell>
          <cell r="N1227">
            <v>39.429907611721767</v>
          </cell>
          <cell r="O1227">
            <v>45.696326312154696</v>
          </cell>
          <cell r="P1227">
            <v>49.337631761442452</v>
          </cell>
          <cell r="Q1227">
            <v>55.769518441376022</v>
          </cell>
          <cell r="R1227">
            <v>62.373816811456798</v>
          </cell>
          <cell r="S1227">
            <v>66.771585846171035</v>
          </cell>
          <cell r="T1227">
            <v>80.305883175593223</v>
          </cell>
          <cell r="U1227" t="str">
            <v>0</v>
          </cell>
          <cell r="V1227">
            <v>96.772341471835063</v>
          </cell>
          <cell r="W1227">
            <v>96.772341471835063</v>
          </cell>
        </row>
        <row r="1228">
          <cell r="B1228" t="str">
            <v>GambiaCCPL</v>
          </cell>
          <cell r="C1228" t="str">
            <v>CCPL</v>
          </cell>
          <cell r="D1228" t="str">
            <v>Gambia</v>
          </cell>
          <cell r="E1228" t="str">
            <v>Messaging Operations</v>
          </cell>
          <cell r="F1228" t="str">
            <v>Mass Mkt &amp; Priority Banking</v>
          </cell>
          <cell r="G1228" t="str">
            <v>Unsecured Lending</v>
          </cell>
          <cell r="H1228" t="str">
            <v>0</v>
          </cell>
          <cell r="I1228">
            <v>5.5042490416637585E-2</v>
          </cell>
          <cell r="J1228">
            <v>0.1122783607330797</v>
          </cell>
          <cell r="K1228">
            <v>0.14442783069172208</v>
          </cell>
          <cell r="L1228">
            <v>0.19858862897639493</v>
          </cell>
          <cell r="M1228">
            <v>0.2556523172212104</v>
          </cell>
          <cell r="N1228">
            <v>0.31301096330061079</v>
          </cell>
          <cell r="O1228">
            <v>0.37089572905096335</v>
          </cell>
          <cell r="P1228">
            <v>0.40211324024147016</v>
          </cell>
          <cell r="Q1228">
            <v>0.46007494737362603</v>
          </cell>
          <cell r="R1228">
            <v>0.51822434319802191</v>
          </cell>
          <cell r="S1228">
            <v>0.52031072242829501</v>
          </cell>
          <cell r="T1228">
            <v>0.57813300887449437</v>
          </cell>
          <cell r="U1228" t="str">
            <v>0</v>
          </cell>
          <cell r="V1228">
            <v>0.60510035103704685</v>
          </cell>
          <cell r="W1228">
            <v>0.60510035103704685</v>
          </cell>
        </row>
        <row r="1229">
          <cell r="B1229" t="str">
            <v>GambiaM &amp; AL</v>
          </cell>
          <cell r="C1229" t="str">
            <v>M &amp; AL</v>
          </cell>
          <cell r="D1229" t="str">
            <v>Gambia</v>
          </cell>
          <cell r="E1229" t="str">
            <v>Messaging Operations</v>
          </cell>
          <cell r="F1229" t="str">
            <v>Mass Mkt &amp; Priority Banking</v>
          </cell>
          <cell r="G1229" t="str">
            <v>Secured Lending</v>
          </cell>
          <cell r="H1229" t="str">
            <v>0</v>
          </cell>
          <cell r="I1229" t="str">
            <v>0</v>
          </cell>
          <cell r="J1229" t="str">
            <v>0</v>
          </cell>
          <cell r="K1229" t="str">
            <v>0</v>
          </cell>
          <cell r="L1229" t="str">
            <v>0</v>
          </cell>
          <cell r="M1229" t="str">
            <v>0</v>
          </cell>
          <cell r="N1229" t="str">
            <v>0</v>
          </cell>
          <cell r="O1229" t="str">
            <v>0</v>
          </cell>
          <cell r="P1229" t="str">
            <v>0</v>
          </cell>
          <cell r="Q1229" t="str">
            <v>0</v>
          </cell>
          <cell r="R1229" t="str">
            <v>0</v>
          </cell>
          <cell r="S1229" t="str">
            <v>0</v>
          </cell>
          <cell r="T1229" t="str">
            <v>0</v>
          </cell>
          <cell r="U1229" t="str">
            <v>0</v>
          </cell>
          <cell r="V1229">
            <v>0</v>
          </cell>
          <cell r="W1229">
            <v>0</v>
          </cell>
        </row>
        <row r="1230">
          <cell r="B1230" t="str">
            <v>GambiaWM</v>
          </cell>
          <cell r="C1230" t="str">
            <v>WM</v>
          </cell>
          <cell r="D1230" t="str">
            <v>Gambia</v>
          </cell>
          <cell r="E1230" t="str">
            <v>Messaging Operations</v>
          </cell>
          <cell r="F1230" t="str">
            <v>Mass Mkt &amp; Priority Banking</v>
          </cell>
          <cell r="G1230" t="str">
            <v>Account Management Services</v>
          </cell>
          <cell r="H1230" t="str">
            <v>0</v>
          </cell>
          <cell r="I1230">
            <v>0.7889423626384735</v>
          </cell>
          <cell r="J1230">
            <v>1.6093231705074746</v>
          </cell>
          <cell r="K1230">
            <v>2.0701322399146833</v>
          </cell>
          <cell r="L1230">
            <v>2.8464370153283269</v>
          </cell>
          <cell r="M1230">
            <v>3.66434988017068</v>
          </cell>
          <cell r="N1230">
            <v>4.4864904739754197</v>
          </cell>
          <cell r="O1230">
            <v>5.316172116397154</v>
          </cell>
          <cell r="P1230">
            <v>5.7636231101277255</v>
          </cell>
          <cell r="Q1230">
            <v>6.5944075790219969</v>
          </cell>
          <cell r="R1230">
            <v>7.4278822525049737</v>
          </cell>
          <cell r="S1230">
            <v>7.4577870214722548</v>
          </cell>
          <cell r="T1230">
            <v>8.2865731272011054</v>
          </cell>
          <cell r="U1230" t="str">
            <v>0</v>
          </cell>
          <cell r="V1230">
            <v>8.6731050315309997</v>
          </cell>
          <cell r="W1230">
            <v>8.6731050315309997</v>
          </cell>
        </row>
        <row r="1231">
          <cell r="B1231" t="str">
            <v>GambiaWM</v>
          </cell>
          <cell r="C1231" t="str">
            <v>WM</v>
          </cell>
          <cell r="D1231" t="str">
            <v>Gambia</v>
          </cell>
          <cell r="E1231" t="str">
            <v>Messaging Operations</v>
          </cell>
          <cell r="F1231" t="str">
            <v>Mass Mkt &amp; Priority Banking</v>
          </cell>
          <cell r="G1231" t="str">
            <v>Trade Products</v>
          </cell>
          <cell r="H1231" t="str">
            <v>0</v>
          </cell>
          <cell r="I1231" t="str">
            <v>0</v>
          </cell>
          <cell r="J1231" t="str">
            <v>0</v>
          </cell>
          <cell r="K1231" t="str">
            <v>0</v>
          </cell>
          <cell r="L1231" t="str">
            <v>0</v>
          </cell>
          <cell r="M1231" t="str">
            <v>0</v>
          </cell>
          <cell r="N1231" t="str">
            <v>0</v>
          </cell>
          <cell r="O1231" t="str">
            <v>0</v>
          </cell>
          <cell r="P1231" t="str">
            <v>0</v>
          </cell>
          <cell r="Q1231" t="str">
            <v>0</v>
          </cell>
          <cell r="R1231" t="str">
            <v>0</v>
          </cell>
          <cell r="S1231" t="str">
            <v>0</v>
          </cell>
          <cell r="T1231" t="str">
            <v>0</v>
          </cell>
          <cell r="U1231" t="str">
            <v>0</v>
          </cell>
          <cell r="V1231" t="str">
            <v>0</v>
          </cell>
          <cell r="W1231" t="str">
            <v>0</v>
          </cell>
        </row>
        <row r="1232">
          <cell r="B1232" t="str">
            <v>GambiaWM</v>
          </cell>
          <cell r="C1232" t="str">
            <v>WM</v>
          </cell>
          <cell r="D1232" t="str">
            <v>Gambia</v>
          </cell>
          <cell r="E1232" t="str">
            <v>Messaging Operations</v>
          </cell>
          <cell r="F1232" t="str">
            <v>Mass Mkt &amp; Priority Banking</v>
          </cell>
          <cell r="G1232" t="str">
            <v>Treasury Products</v>
          </cell>
          <cell r="H1232" t="str">
            <v>0</v>
          </cell>
          <cell r="I1232" t="str">
            <v>0</v>
          </cell>
          <cell r="J1232" t="str">
            <v>0</v>
          </cell>
          <cell r="K1232" t="str">
            <v>0</v>
          </cell>
          <cell r="L1232" t="str">
            <v>0</v>
          </cell>
          <cell r="M1232" t="str">
            <v>0</v>
          </cell>
          <cell r="N1232" t="str">
            <v>0</v>
          </cell>
          <cell r="O1232" t="str">
            <v>0</v>
          </cell>
          <cell r="P1232" t="str">
            <v>0</v>
          </cell>
          <cell r="Q1232" t="str">
            <v>0</v>
          </cell>
          <cell r="R1232" t="str">
            <v>0</v>
          </cell>
          <cell r="S1232" t="str">
            <v>0</v>
          </cell>
          <cell r="T1232" t="str">
            <v>0</v>
          </cell>
          <cell r="U1232" t="str">
            <v>0</v>
          </cell>
          <cell r="V1232">
            <v>0</v>
          </cell>
          <cell r="W1232">
            <v>0</v>
          </cell>
        </row>
        <row r="1233">
          <cell r="B1233" t="str">
            <v>GambiaWM</v>
          </cell>
          <cell r="C1233" t="str">
            <v>WM</v>
          </cell>
          <cell r="D1233" t="str">
            <v>Gambia</v>
          </cell>
          <cell r="E1233" t="str">
            <v>Messaging Operations</v>
          </cell>
          <cell r="F1233" t="str">
            <v>Mass Mkt &amp; Priority Banking</v>
          </cell>
          <cell r="G1233" t="str">
            <v>Investment Services</v>
          </cell>
          <cell r="H1233" t="str">
            <v>0</v>
          </cell>
          <cell r="I1233" t="str">
            <v>0</v>
          </cell>
          <cell r="J1233" t="str">
            <v>0</v>
          </cell>
          <cell r="K1233" t="str">
            <v>0</v>
          </cell>
          <cell r="L1233" t="str">
            <v>0</v>
          </cell>
          <cell r="M1233" t="str">
            <v>0</v>
          </cell>
          <cell r="N1233" t="str">
            <v>0</v>
          </cell>
          <cell r="O1233" t="str">
            <v>0</v>
          </cell>
          <cell r="P1233" t="str">
            <v>0</v>
          </cell>
          <cell r="Q1233" t="str">
            <v>0</v>
          </cell>
          <cell r="R1233" t="str">
            <v>0</v>
          </cell>
          <cell r="S1233" t="str">
            <v>0</v>
          </cell>
          <cell r="T1233" t="str">
            <v>0</v>
          </cell>
          <cell r="U1233" t="str">
            <v>0</v>
          </cell>
          <cell r="V1233" t="str">
            <v>0</v>
          </cell>
          <cell r="W1233" t="str">
            <v>0</v>
          </cell>
        </row>
        <row r="1234">
          <cell r="B1234" t="str">
            <v>GambiaOthCB</v>
          </cell>
          <cell r="C1234" t="str">
            <v>OthCB</v>
          </cell>
          <cell r="D1234" t="str">
            <v>Gambia</v>
          </cell>
          <cell r="E1234" t="str">
            <v>Messaging Operations</v>
          </cell>
          <cell r="F1234" t="str">
            <v>Mass Mkt &amp; Priority Banking</v>
          </cell>
          <cell r="G1234" t="str">
            <v>Other Products</v>
          </cell>
          <cell r="H1234" t="str">
            <v>0</v>
          </cell>
          <cell r="I1234" t="str">
            <v>0</v>
          </cell>
          <cell r="J1234" t="str">
            <v>0</v>
          </cell>
          <cell r="K1234" t="str">
            <v>0</v>
          </cell>
          <cell r="L1234" t="str">
            <v>0</v>
          </cell>
          <cell r="M1234" t="str">
            <v>0</v>
          </cell>
          <cell r="N1234" t="str">
            <v>0</v>
          </cell>
          <cell r="O1234" t="str">
            <v>0</v>
          </cell>
          <cell r="P1234" t="str">
            <v>0</v>
          </cell>
          <cell r="Q1234" t="str">
            <v>0</v>
          </cell>
          <cell r="R1234" t="str">
            <v>0</v>
          </cell>
          <cell r="S1234" t="str">
            <v>0</v>
          </cell>
          <cell r="T1234" t="str">
            <v>0</v>
          </cell>
          <cell r="U1234" t="str">
            <v>0</v>
          </cell>
          <cell r="V1234">
            <v>0</v>
          </cell>
          <cell r="W1234">
            <v>0</v>
          </cell>
        </row>
        <row r="1235">
          <cell r="B1235" t="str">
            <v>GambiaCROps</v>
          </cell>
          <cell r="C1235" t="str">
            <v>CROps</v>
          </cell>
          <cell r="D1235" t="str">
            <v>Gambia</v>
          </cell>
          <cell r="E1235" t="str">
            <v>Messaging Operations</v>
          </cell>
          <cell r="F1235" t="str">
            <v>Customer - Wholesale</v>
          </cell>
          <cell r="G1235" t="str">
            <v>Corporate and Inst Lending</v>
          </cell>
          <cell r="H1235" t="str">
            <v>0</v>
          </cell>
          <cell r="I1235">
            <v>0.229343710069324</v>
          </cell>
          <cell r="J1235">
            <v>0.46782650305449847</v>
          </cell>
          <cell r="K1235">
            <v>0.60178262788217585</v>
          </cell>
          <cell r="L1235">
            <v>0.82745262073497972</v>
          </cell>
          <cell r="M1235">
            <v>1.0652179884217106</v>
          </cell>
          <cell r="N1235">
            <v>1.3042123470858784</v>
          </cell>
          <cell r="O1235">
            <v>1.5453988710456836</v>
          </cell>
          <cell r="P1235">
            <v>1.6754718343394521</v>
          </cell>
          <cell r="Q1235">
            <v>1.9169789473901151</v>
          </cell>
          <cell r="R1235">
            <v>2.1592680966584266</v>
          </cell>
          <cell r="S1235">
            <v>2.1679613434512386</v>
          </cell>
          <cell r="T1235">
            <v>2.4088875369770646</v>
          </cell>
          <cell r="U1235" t="str">
            <v>0</v>
          </cell>
          <cell r="V1235">
            <v>2.5212514626543658</v>
          </cell>
          <cell r="W1235">
            <v>2.5212514626543658</v>
          </cell>
        </row>
        <row r="1236">
          <cell r="B1236" t="str">
            <v>GambiaCash</v>
          </cell>
          <cell r="C1236" t="str">
            <v>Cash</v>
          </cell>
          <cell r="D1236" t="str">
            <v>Gambia</v>
          </cell>
          <cell r="E1236" t="str">
            <v>Messaging Operations</v>
          </cell>
          <cell r="F1236" t="str">
            <v>Customer - Wholesale</v>
          </cell>
          <cell r="G1236" t="str">
            <v>Cash Management and Payments</v>
          </cell>
          <cell r="H1236" t="str">
            <v>0</v>
          </cell>
          <cell r="I1236">
            <v>1.1008498083327547</v>
          </cell>
          <cell r="J1236">
            <v>2.2455672146615906</v>
          </cell>
          <cell r="K1236">
            <v>2.8885566138344414</v>
          </cell>
          <cell r="L1236">
            <v>3.9717725795278978</v>
          </cell>
          <cell r="M1236">
            <v>5.1130463444242045</v>
          </cell>
          <cell r="N1236">
            <v>6.2602192660122151</v>
          </cell>
          <cell r="O1236">
            <v>7.4179145810192884</v>
          </cell>
          <cell r="P1236">
            <v>8.0422648048293919</v>
          </cell>
          <cell r="Q1236">
            <v>9.2014989474725564</v>
          </cell>
          <cell r="R1236">
            <v>10.364486863960453</v>
          </cell>
          <cell r="S1236">
            <v>10.406214448565922</v>
          </cell>
          <cell r="T1236">
            <v>11.562660177489889</v>
          </cell>
          <cell r="U1236" t="str">
            <v>0</v>
          </cell>
          <cell r="V1236">
            <v>12.10200702074094</v>
          </cell>
          <cell r="W1236">
            <v>12.10200702074094</v>
          </cell>
        </row>
        <row r="1237">
          <cell r="B1237" t="str">
            <v>GambiaTrade</v>
          </cell>
          <cell r="C1237" t="str">
            <v>Trade</v>
          </cell>
          <cell r="D1237" t="str">
            <v>Gambia</v>
          </cell>
          <cell r="E1237" t="str">
            <v>Messaging Operations</v>
          </cell>
          <cell r="F1237" t="str">
            <v>Customer - Wholesale</v>
          </cell>
          <cell r="G1237" t="str">
            <v>Trade Finance</v>
          </cell>
          <cell r="H1237" t="str">
            <v>0</v>
          </cell>
          <cell r="I1237" t="str">
            <v>0</v>
          </cell>
          <cell r="J1237" t="str">
            <v>0</v>
          </cell>
          <cell r="K1237" t="str">
            <v>0</v>
          </cell>
          <cell r="L1237" t="str">
            <v>0</v>
          </cell>
          <cell r="M1237" t="str">
            <v>0</v>
          </cell>
          <cell r="N1237" t="str">
            <v>0</v>
          </cell>
          <cell r="O1237" t="str">
            <v>0</v>
          </cell>
          <cell r="P1237" t="str">
            <v>0</v>
          </cell>
          <cell r="Q1237" t="str">
            <v>0</v>
          </cell>
          <cell r="R1237" t="str">
            <v>0</v>
          </cell>
          <cell r="S1237" t="str">
            <v>0</v>
          </cell>
          <cell r="T1237" t="str">
            <v>0</v>
          </cell>
          <cell r="U1237" t="str">
            <v>0</v>
          </cell>
          <cell r="V1237">
            <v>0</v>
          </cell>
          <cell r="W1237">
            <v>0</v>
          </cell>
        </row>
        <row r="1238">
          <cell r="B1238" t="str">
            <v>GambiaTrade</v>
          </cell>
          <cell r="C1238" t="str">
            <v>Trade</v>
          </cell>
          <cell r="D1238" t="str">
            <v>Gambia</v>
          </cell>
          <cell r="E1238" t="str">
            <v>Messaging Operations</v>
          </cell>
          <cell r="F1238" t="str">
            <v>Customer - Wholesale</v>
          </cell>
          <cell r="G1238" t="str">
            <v>Trade Contingents</v>
          </cell>
          <cell r="H1238" t="str">
            <v>0</v>
          </cell>
          <cell r="I1238" t="str">
            <v>0</v>
          </cell>
          <cell r="J1238" t="str">
            <v>0</v>
          </cell>
          <cell r="K1238" t="str">
            <v>0</v>
          </cell>
          <cell r="L1238" t="str">
            <v>0</v>
          </cell>
          <cell r="M1238" t="str">
            <v>0</v>
          </cell>
          <cell r="N1238" t="str">
            <v>0</v>
          </cell>
          <cell r="O1238" t="str">
            <v>0</v>
          </cell>
          <cell r="P1238" t="str">
            <v>0</v>
          </cell>
          <cell r="Q1238" t="str">
            <v>0</v>
          </cell>
          <cell r="R1238" t="str">
            <v>0</v>
          </cell>
          <cell r="S1238" t="str">
            <v>0</v>
          </cell>
          <cell r="T1238" t="str">
            <v>0</v>
          </cell>
          <cell r="U1238" t="str">
            <v>0</v>
          </cell>
          <cell r="V1238">
            <v>0</v>
          </cell>
          <cell r="W1238">
            <v>0</v>
          </cell>
        </row>
        <row r="1239">
          <cell r="B1239" t="str">
            <v>GambiaTrade</v>
          </cell>
          <cell r="C1239" t="str">
            <v>Trade</v>
          </cell>
          <cell r="D1239" t="str">
            <v>Gambia</v>
          </cell>
          <cell r="E1239" t="str">
            <v>Messaging Operations</v>
          </cell>
          <cell r="F1239" t="str">
            <v>Customer - Wholesale</v>
          </cell>
          <cell r="G1239" t="str">
            <v>Trade Transactional</v>
          </cell>
          <cell r="H1239" t="str">
            <v>0</v>
          </cell>
          <cell r="I1239" t="str">
            <v>0</v>
          </cell>
          <cell r="J1239" t="str">
            <v>0</v>
          </cell>
          <cell r="K1239" t="str">
            <v>0</v>
          </cell>
          <cell r="L1239" t="str">
            <v>0</v>
          </cell>
          <cell r="M1239" t="str">
            <v>0</v>
          </cell>
          <cell r="N1239" t="str">
            <v>0</v>
          </cell>
          <cell r="O1239" t="str">
            <v>0</v>
          </cell>
          <cell r="P1239" t="str">
            <v>0</v>
          </cell>
          <cell r="Q1239" t="str">
            <v>0</v>
          </cell>
          <cell r="R1239" t="str">
            <v>0</v>
          </cell>
          <cell r="S1239" t="str">
            <v>0</v>
          </cell>
          <cell r="T1239" t="str">
            <v>0</v>
          </cell>
          <cell r="U1239" t="str">
            <v>0</v>
          </cell>
          <cell r="V1239">
            <v>0</v>
          </cell>
          <cell r="W1239">
            <v>0</v>
          </cell>
        </row>
        <row r="1240">
          <cell r="B1240" t="str">
            <v>GambiaTrade</v>
          </cell>
          <cell r="C1240" t="str">
            <v>Trade</v>
          </cell>
          <cell r="D1240" t="str">
            <v>Gambia</v>
          </cell>
          <cell r="E1240" t="str">
            <v>Messaging Operations</v>
          </cell>
          <cell r="F1240" t="str">
            <v>Customer - Wholesale</v>
          </cell>
          <cell r="G1240" t="str">
            <v>Trade Other</v>
          </cell>
          <cell r="H1240" t="str">
            <v>0</v>
          </cell>
          <cell r="I1240" t="str">
            <v>0</v>
          </cell>
          <cell r="J1240" t="str">
            <v>0</v>
          </cell>
          <cell r="K1240" t="str">
            <v>0</v>
          </cell>
          <cell r="L1240" t="str">
            <v>0</v>
          </cell>
          <cell r="M1240" t="str">
            <v>0</v>
          </cell>
          <cell r="N1240" t="str">
            <v>0</v>
          </cell>
          <cell r="O1240" t="str">
            <v>0</v>
          </cell>
          <cell r="P1240" t="str">
            <v>0</v>
          </cell>
          <cell r="Q1240" t="str">
            <v>0</v>
          </cell>
          <cell r="R1240" t="str">
            <v>0</v>
          </cell>
          <cell r="S1240" t="str">
            <v>0</v>
          </cell>
          <cell r="T1240" t="str">
            <v>0</v>
          </cell>
          <cell r="U1240" t="str">
            <v>0</v>
          </cell>
          <cell r="V1240">
            <v>0</v>
          </cell>
          <cell r="W1240">
            <v>0</v>
          </cell>
        </row>
        <row r="1241">
          <cell r="B1241" t="str">
            <v>GambiaFX/MM</v>
          </cell>
          <cell r="C1241" t="str">
            <v>FX/MM</v>
          </cell>
          <cell r="D1241" t="str">
            <v>Gambia</v>
          </cell>
          <cell r="E1241" t="str">
            <v>Messaging Operations</v>
          </cell>
          <cell r="F1241" t="str">
            <v>Customer - Wholesale</v>
          </cell>
          <cell r="G1241" t="str">
            <v>FX Sales</v>
          </cell>
          <cell r="H1241" t="str">
            <v>0</v>
          </cell>
          <cell r="I1241" t="str">
            <v>0</v>
          </cell>
          <cell r="J1241" t="str">
            <v>0</v>
          </cell>
          <cell r="K1241" t="str">
            <v>0</v>
          </cell>
          <cell r="L1241" t="str">
            <v>0</v>
          </cell>
          <cell r="M1241" t="str">
            <v>0</v>
          </cell>
          <cell r="N1241" t="str">
            <v>0</v>
          </cell>
          <cell r="O1241" t="str">
            <v>0</v>
          </cell>
          <cell r="P1241" t="str">
            <v>0</v>
          </cell>
          <cell r="Q1241" t="str">
            <v>0</v>
          </cell>
          <cell r="R1241" t="str">
            <v>0</v>
          </cell>
          <cell r="S1241" t="str">
            <v>0</v>
          </cell>
          <cell r="T1241" t="str">
            <v>0</v>
          </cell>
          <cell r="U1241" t="str">
            <v>0</v>
          </cell>
          <cell r="V1241">
            <v>0</v>
          </cell>
          <cell r="W1241">
            <v>0</v>
          </cell>
        </row>
        <row r="1242">
          <cell r="B1242" t="str">
            <v>GambiaFX/MM</v>
          </cell>
          <cell r="C1242" t="str">
            <v>FX/MM</v>
          </cell>
          <cell r="D1242" t="str">
            <v>Gambia</v>
          </cell>
          <cell r="E1242" t="str">
            <v>Messaging Operations</v>
          </cell>
          <cell r="F1242" t="str">
            <v>Customer - Wholesale</v>
          </cell>
          <cell r="G1242" t="str">
            <v>FX Trading</v>
          </cell>
          <cell r="H1242" t="str">
            <v>0</v>
          </cell>
          <cell r="I1242" t="str">
            <v>0</v>
          </cell>
          <cell r="J1242" t="str">
            <v>0</v>
          </cell>
          <cell r="K1242" t="str">
            <v>0</v>
          </cell>
          <cell r="L1242" t="str">
            <v>0</v>
          </cell>
          <cell r="M1242" t="str">
            <v>0</v>
          </cell>
          <cell r="N1242" t="str">
            <v>0</v>
          </cell>
          <cell r="O1242" t="str">
            <v>0</v>
          </cell>
          <cell r="P1242" t="str">
            <v>0</v>
          </cell>
          <cell r="Q1242" t="str">
            <v>0</v>
          </cell>
          <cell r="R1242" t="str">
            <v>0</v>
          </cell>
          <cell r="S1242" t="str">
            <v>0</v>
          </cell>
          <cell r="T1242" t="str">
            <v>0</v>
          </cell>
          <cell r="U1242" t="str">
            <v>0</v>
          </cell>
          <cell r="V1242">
            <v>0</v>
          </cell>
          <cell r="W1242">
            <v>0</v>
          </cell>
        </row>
        <row r="1243">
          <cell r="B1243" t="str">
            <v>GambiaFI</v>
          </cell>
          <cell r="C1243" t="str">
            <v>FI</v>
          </cell>
          <cell r="D1243" t="str">
            <v>Gambia</v>
          </cell>
          <cell r="E1243" t="str">
            <v>Messaging Operations</v>
          </cell>
          <cell r="F1243" t="str">
            <v>Customer - Wholesale</v>
          </cell>
          <cell r="G1243" t="str">
            <v>Fixed Income</v>
          </cell>
          <cell r="H1243" t="str">
            <v>0</v>
          </cell>
          <cell r="I1243" t="str">
            <v>0</v>
          </cell>
          <cell r="J1243" t="str">
            <v>0</v>
          </cell>
          <cell r="K1243" t="str">
            <v>0</v>
          </cell>
          <cell r="L1243" t="str">
            <v>0</v>
          </cell>
          <cell r="M1243" t="str">
            <v>0</v>
          </cell>
          <cell r="N1243" t="str">
            <v>0</v>
          </cell>
          <cell r="O1243" t="str">
            <v>0</v>
          </cell>
          <cell r="P1243" t="str">
            <v>0</v>
          </cell>
          <cell r="Q1243" t="str">
            <v>0</v>
          </cell>
          <cell r="R1243" t="str">
            <v>0</v>
          </cell>
          <cell r="S1243" t="str">
            <v>0</v>
          </cell>
          <cell r="T1243" t="str">
            <v>0</v>
          </cell>
          <cell r="U1243" t="str">
            <v>0</v>
          </cell>
          <cell r="V1243">
            <v>0</v>
          </cell>
          <cell r="W1243">
            <v>0</v>
          </cell>
        </row>
        <row r="1244">
          <cell r="B1244" t="str">
            <v>GambiaFX/MM</v>
          </cell>
          <cell r="C1244" t="str">
            <v>FX/MM</v>
          </cell>
          <cell r="D1244" t="str">
            <v>Gambia</v>
          </cell>
          <cell r="E1244" t="str">
            <v>Messaging Operations</v>
          </cell>
          <cell r="F1244" t="str">
            <v>Customer - Wholesale</v>
          </cell>
          <cell r="G1244" t="str">
            <v>ALM</v>
          </cell>
          <cell r="H1244" t="str">
            <v>0</v>
          </cell>
          <cell r="I1244" t="str">
            <v>0</v>
          </cell>
          <cell r="J1244" t="str">
            <v>0</v>
          </cell>
          <cell r="K1244" t="str">
            <v>0</v>
          </cell>
          <cell r="L1244" t="str">
            <v>0</v>
          </cell>
          <cell r="M1244" t="str">
            <v>0</v>
          </cell>
          <cell r="N1244" t="str">
            <v>0</v>
          </cell>
          <cell r="O1244" t="str">
            <v>0</v>
          </cell>
          <cell r="P1244" t="str">
            <v>0</v>
          </cell>
          <cell r="Q1244" t="str">
            <v>0</v>
          </cell>
          <cell r="R1244" t="str">
            <v>0</v>
          </cell>
          <cell r="S1244" t="str">
            <v>0</v>
          </cell>
          <cell r="T1244" t="str">
            <v>0</v>
          </cell>
          <cell r="U1244" t="str">
            <v>0</v>
          </cell>
          <cell r="V1244">
            <v>0</v>
          </cell>
          <cell r="W1244">
            <v>0</v>
          </cell>
        </row>
        <row r="1245">
          <cell r="B1245" t="str">
            <v>GambiaSEF</v>
          </cell>
          <cell r="C1245" t="str">
            <v>SEF</v>
          </cell>
          <cell r="D1245" t="str">
            <v>Gambia</v>
          </cell>
          <cell r="E1245" t="str">
            <v>Messaging Operations</v>
          </cell>
          <cell r="F1245" t="str">
            <v>Customer - Wholesale</v>
          </cell>
          <cell r="G1245" t="str">
            <v>Structured Trade</v>
          </cell>
          <cell r="H1245" t="str">
            <v>0</v>
          </cell>
          <cell r="I1245" t="str">
            <v>0</v>
          </cell>
          <cell r="J1245" t="str">
            <v>0</v>
          </cell>
          <cell r="K1245" t="str">
            <v>0</v>
          </cell>
          <cell r="L1245" t="str">
            <v>0</v>
          </cell>
          <cell r="M1245" t="str">
            <v>0</v>
          </cell>
          <cell r="N1245" t="str">
            <v>0</v>
          </cell>
          <cell r="O1245" t="str">
            <v>0</v>
          </cell>
          <cell r="P1245" t="str">
            <v>0</v>
          </cell>
          <cell r="Q1245" t="str">
            <v>0</v>
          </cell>
          <cell r="R1245" t="str">
            <v>0</v>
          </cell>
          <cell r="S1245" t="str">
            <v>0</v>
          </cell>
          <cell r="T1245" t="str">
            <v>0</v>
          </cell>
          <cell r="U1245" t="str">
            <v>0</v>
          </cell>
          <cell r="V1245">
            <v>0</v>
          </cell>
          <cell r="W1245">
            <v>0</v>
          </cell>
        </row>
        <row r="1246">
          <cell r="B1246" t="str">
            <v>GambiaSME</v>
          </cell>
          <cell r="C1246" t="str">
            <v>SME</v>
          </cell>
          <cell r="D1246" t="str">
            <v>Gambia</v>
          </cell>
          <cell r="E1246" t="str">
            <v>Messaging Operations</v>
          </cell>
          <cell r="F1246" t="str">
            <v>SME</v>
          </cell>
          <cell r="G1246" t="str">
            <v>Product</v>
          </cell>
          <cell r="H1246" t="str">
            <v>0</v>
          </cell>
          <cell r="I1246">
            <v>1.3393672668048522</v>
          </cell>
          <cell r="J1246">
            <v>2.7321067778382746</v>
          </cell>
          <cell r="K1246">
            <v>3.5144105468319031</v>
          </cell>
          <cell r="L1246">
            <v>4.8323233050922703</v>
          </cell>
          <cell r="M1246">
            <v>6.2208730523828004</v>
          </cell>
          <cell r="N1246">
            <v>7.6166001069815294</v>
          </cell>
          <cell r="O1246">
            <v>9.025129406906812</v>
          </cell>
          <cell r="P1246">
            <v>9.7847555125424037</v>
          </cell>
          <cell r="Q1246">
            <v>11.195157052758276</v>
          </cell>
          <cell r="R1246">
            <v>12.610125684485201</v>
          </cell>
          <cell r="S1246">
            <v>12.66089424575522</v>
          </cell>
          <cell r="T1246">
            <v>14.067903215946032</v>
          </cell>
          <cell r="U1246" t="str">
            <v>0</v>
          </cell>
          <cell r="V1246">
            <v>14.724108541901479</v>
          </cell>
          <cell r="W1246">
            <v>14.724108541901479</v>
          </cell>
        </row>
        <row r="1247">
          <cell r="B1247" t="str">
            <v>GambiaTotal</v>
          </cell>
          <cell r="C1247" t="str">
            <v>Total</v>
          </cell>
          <cell r="D1247" t="str">
            <v>Gambia</v>
          </cell>
          <cell r="E1247" t="str">
            <v>Messaging Operations</v>
          </cell>
          <cell r="F1247" t="str">
            <v>Customer</v>
          </cell>
          <cell r="G1247" t="str">
            <v>Product</v>
          </cell>
          <cell r="H1247" t="str">
            <v>0</v>
          </cell>
          <cell r="I1247">
            <v>3.513545638262042</v>
          </cell>
          <cell r="J1247">
            <v>7.1671020267949181</v>
          </cell>
          <cell r="K1247">
            <v>9.2193098591549258</v>
          </cell>
          <cell r="L1247">
            <v>12.676574149659871</v>
          </cell>
          <cell r="M1247">
            <v>16.319139582620608</v>
          </cell>
          <cell r="N1247">
            <v>19.980533157355655</v>
          </cell>
          <cell r="O1247">
            <v>23.675510704419899</v>
          </cell>
          <cell r="P1247">
            <v>25.668228502080446</v>
          </cell>
          <cell r="Q1247">
            <v>29.368117474016572</v>
          </cell>
          <cell r="R1247">
            <v>33.079987240807078</v>
          </cell>
          <cell r="S1247">
            <v>33.213167781672936</v>
          </cell>
          <cell r="T1247">
            <v>36.904157066488587</v>
          </cell>
          <cell r="U1247" t="str">
            <v>0</v>
          </cell>
          <cell r="V1247">
            <v>38.62557240786483</v>
          </cell>
          <cell r="W1247">
            <v>38.62557240786483</v>
          </cell>
        </row>
        <row r="1248">
          <cell r="B1248" t="str">
            <v>GambiaCCPL</v>
          </cell>
          <cell r="C1248" t="str">
            <v>CCPL</v>
          </cell>
          <cell r="D1248" t="str">
            <v>Gambia</v>
          </cell>
          <cell r="E1248" t="str">
            <v>Account Services</v>
          </cell>
          <cell r="F1248" t="str">
            <v>Mass Mkt &amp; Priority Banking</v>
          </cell>
          <cell r="G1248" t="str">
            <v>Unsecured Lending</v>
          </cell>
          <cell r="H1248" t="str">
            <v>0</v>
          </cell>
          <cell r="I1248" t="str">
            <v>0</v>
          </cell>
          <cell r="J1248" t="str">
            <v>0</v>
          </cell>
          <cell r="K1248" t="str">
            <v>0</v>
          </cell>
          <cell r="L1248" t="str">
            <v>0</v>
          </cell>
          <cell r="M1248" t="str">
            <v>0</v>
          </cell>
          <cell r="N1248" t="str">
            <v>0</v>
          </cell>
          <cell r="O1248" t="str">
            <v>0</v>
          </cell>
          <cell r="P1248" t="str">
            <v>0</v>
          </cell>
          <cell r="Q1248" t="str">
            <v>0</v>
          </cell>
          <cell r="R1248" t="str">
            <v>0</v>
          </cell>
          <cell r="S1248" t="str">
            <v>0</v>
          </cell>
          <cell r="T1248" t="str">
            <v>0</v>
          </cell>
          <cell r="U1248" t="str">
            <v>0</v>
          </cell>
          <cell r="V1248">
            <v>0</v>
          </cell>
          <cell r="W1248">
            <v>0</v>
          </cell>
        </row>
        <row r="1249">
          <cell r="B1249" t="str">
            <v>GambiaM &amp; AL</v>
          </cell>
          <cell r="C1249" t="str">
            <v>M &amp; AL</v>
          </cell>
          <cell r="D1249" t="str">
            <v>Gambia</v>
          </cell>
          <cell r="E1249" t="str">
            <v>Account Services</v>
          </cell>
          <cell r="F1249" t="str">
            <v>Mass Mkt &amp; Priority Banking</v>
          </cell>
          <cell r="G1249" t="str">
            <v>Secured Lending</v>
          </cell>
          <cell r="H1249" t="str">
            <v>0</v>
          </cell>
          <cell r="I1249" t="str">
            <v>0</v>
          </cell>
          <cell r="J1249" t="str">
            <v>0</v>
          </cell>
          <cell r="K1249" t="str">
            <v>0</v>
          </cell>
          <cell r="L1249" t="str">
            <v>0</v>
          </cell>
          <cell r="M1249" t="str">
            <v>0</v>
          </cell>
          <cell r="N1249" t="str">
            <v>0</v>
          </cell>
          <cell r="O1249" t="str">
            <v>0</v>
          </cell>
          <cell r="P1249" t="str">
            <v>0</v>
          </cell>
          <cell r="Q1249" t="str">
            <v>0</v>
          </cell>
          <cell r="R1249" t="str">
            <v>0</v>
          </cell>
          <cell r="S1249" t="str">
            <v>0</v>
          </cell>
          <cell r="T1249" t="str">
            <v>0</v>
          </cell>
          <cell r="U1249" t="str">
            <v>0</v>
          </cell>
          <cell r="V1249">
            <v>0</v>
          </cell>
          <cell r="W1249">
            <v>0</v>
          </cell>
        </row>
        <row r="1250">
          <cell r="B1250" t="str">
            <v>GambiaWM</v>
          </cell>
          <cell r="C1250" t="str">
            <v>WM</v>
          </cell>
          <cell r="D1250" t="str">
            <v>Gambia</v>
          </cell>
          <cell r="E1250" t="str">
            <v>Account Services</v>
          </cell>
          <cell r="F1250" t="str">
            <v>Mass Mkt &amp; Priority Banking</v>
          </cell>
          <cell r="G1250" t="str">
            <v>Account Management Services</v>
          </cell>
          <cell r="H1250" t="str">
            <v>0</v>
          </cell>
          <cell r="I1250">
            <v>2.5776342202761873</v>
          </cell>
          <cell r="J1250">
            <v>2.2379980600965923</v>
          </cell>
          <cell r="K1250">
            <v>3.2619634045304813</v>
          </cell>
          <cell r="L1250">
            <v>5.3916698879551808</v>
          </cell>
          <cell r="M1250">
            <v>7.5974832263387713</v>
          </cell>
          <cell r="N1250">
            <v>9.8174154209331732</v>
          </cell>
          <cell r="O1250">
            <v>12.057773297855052</v>
          </cell>
          <cell r="P1250">
            <v>11.154631067961168</v>
          </cell>
          <cell r="Q1250">
            <v>13.39625574174076</v>
          </cell>
          <cell r="R1250">
            <v>15.646334695243539</v>
          </cell>
          <cell r="S1250">
            <v>12.453706406514057</v>
          </cell>
          <cell r="T1250">
            <v>14.692328481674295</v>
          </cell>
          <cell r="U1250" t="str">
            <v>0</v>
          </cell>
          <cell r="V1250">
            <v>28.352283851891318</v>
          </cell>
          <cell r="W1250">
            <v>28.352283851891318</v>
          </cell>
        </row>
        <row r="1251">
          <cell r="B1251" t="str">
            <v>GambiaWM</v>
          </cell>
          <cell r="C1251" t="str">
            <v>WM</v>
          </cell>
          <cell r="D1251" t="str">
            <v>Gambia</v>
          </cell>
          <cell r="E1251" t="str">
            <v>Account Services</v>
          </cell>
          <cell r="F1251" t="str">
            <v>Mass Mkt &amp; Priority Banking</v>
          </cell>
          <cell r="G1251" t="str">
            <v>Trade Products</v>
          </cell>
          <cell r="H1251" t="str">
            <v>0</v>
          </cell>
          <cell r="I1251" t="str">
            <v>0</v>
          </cell>
          <cell r="J1251" t="str">
            <v>0</v>
          </cell>
          <cell r="K1251" t="str">
            <v>0</v>
          </cell>
          <cell r="L1251" t="str">
            <v>0</v>
          </cell>
          <cell r="M1251" t="str">
            <v>0</v>
          </cell>
          <cell r="N1251" t="str">
            <v>0</v>
          </cell>
          <cell r="O1251" t="str">
            <v>0</v>
          </cell>
          <cell r="P1251" t="str">
            <v>0</v>
          </cell>
          <cell r="Q1251" t="str">
            <v>0</v>
          </cell>
          <cell r="R1251" t="str">
            <v>0</v>
          </cell>
          <cell r="S1251" t="str">
            <v>0</v>
          </cell>
          <cell r="T1251" t="str">
            <v>0</v>
          </cell>
          <cell r="U1251" t="str">
            <v>0</v>
          </cell>
          <cell r="V1251" t="str">
            <v>0</v>
          </cell>
          <cell r="W1251" t="str">
            <v>0</v>
          </cell>
        </row>
        <row r="1252">
          <cell r="B1252" t="str">
            <v>GambiaWM</v>
          </cell>
          <cell r="C1252" t="str">
            <v>WM</v>
          </cell>
          <cell r="D1252" t="str">
            <v>Gambia</v>
          </cell>
          <cell r="E1252" t="str">
            <v>Account Services</v>
          </cell>
          <cell r="F1252" t="str">
            <v>Mass Mkt &amp; Priority Banking</v>
          </cell>
          <cell r="G1252" t="str">
            <v>Treasury Products</v>
          </cell>
          <cell r="H1252" t="str">
            <v>0</v>
          </cell>
          <cell r="I1252" t="str">
            <v>0</v>
          </cell>
          <cell r="J1252" t="str">
            <v>0</v>
          </cell>
          <cell r="K1252" t="str">
            <v>0</v>
          </cell>
          <cell r="L1252" t="str">
            <v>0</v>
          </cell>
          <cell r="M1252" t="str">
            <v>0</v>
          </cell>
          <cell r="N1252" t="str">
            <v>0</v>
          </cell>
          <cell r="O1252" t="str">
            <v>0</v>
          </cell>
          <cell r="P1252" t="str">
            <v>0</v>
          </cell>
          <cell r="Q1252" t="str">
            <v>0</v>
          </cell>
          <cell r="R1252" t="str">
            <v>0</v>
          </cell>
          <cell r="S1252" t="str">
            <v>0</v>
          </cell>
          <cell r="T1252" t="str">
            <v>0</v>
          </cell>
          <cell r="U1252" t="str">
            <v>0</v>
          </cell>
          <cell r="V1252">
            <v>0</v>
          </cell>
          <cell r="W1252">
            <v>0</v>
          </cell>
        </row>
        <row r="1253">
          <cell r="B1253" t="str">
            <v>GambiaWM</v>
          </cell>
          <cell r="C1253" t="str">
            <v>WM</v>
          </cell>
          <cell r="D1253" t="str">
            <v>Gambia</v>
          </cell>
          <cell r="E1253" t="str">
            <v>Account Services</v>
          </cell>
          <cell r="F1253" t="str">
            <v>Mass Mkt &amp; Priority Banking</v>
          </cell>
          <cell r="G1253" t="str">
            <v>Investment Services</v>
          </cell>
          <cell r="H1253" t="str">
            <v>0</v>
          </cell>
          <cell r="I1253" t="str">
            <v>0</v>
          </cell>
          <cell r="J1253" t="str">
            <v>0</v>
          </cell>
          <cell r="K1253" t="str">
            <v>0</v>
          </cell>
          <cell r="L1253" t="str">
            <v>0</v>
          </cell>
          <cell r="M1253" t="str">
            <v>0</v>
          </cell>
          <cell r="N1253" t="str">
            <v>0</v>
          </cell>
          <cell r="O1253" t="str">
            <v>0</v>
          </cell>
          <cell r="P1253" t="str">
            <v>0</v>
          </cell>
          <cell r="Q1253" t="str">
            <v>0</v>
          </cell>
          <cell r="R1253" t="str">
            <v>0</v>
          </cell>
          <cell r="S1253" t="str">
            <v>0</v>
          </cell>
          <cell r="T1253" t="str">
            <v>0</v>
          </cell>
          <cell r="U1253" t="str">
            <v>0</v>
          </cell>
          <cell r="V1253" t="str">
            <v>0</v>
          </cell>
          <cell r="W1253" t="str">
            <v>0</v>
          </cell>
        </row>
        <row r="1254">
          <cell r="B1254" t="str">
            <v>GambiaOthCB</v>
          </cell>
          <cell r="C1254" t="str">
            <v>OthCB</v>
          </cell>
          <cell r="D1254" t="str">
            <v>Gambia</v>
          </cell>
          <cell r="E1254" t="str">
            <v>Account Services</v>
          </cell>
          <cell r="F1254" t="str">
            <v>Mass Mkt &amp; Priority Banking</v>
          </cell>
          <cell r="G1254" t="str">
            <v>Other Products</v>
          </cell>
          <cell r="H1254" t="str">
            <v>0</v>
          </cell>
          <cell r="I1254" t="str">
            <v>0</v>
          </cell>
          <cell r="J1254" t="str">
            <v>0</v>
          </cell>
          <cell r="K1254" t="str">
            <v>0</v>
          </cell>
          <cell r="L1254" t="str">
            <v>0</v>
          </cell>
          <cell r="M1254" t="str">
            <v>0</v>
          </cell>
          <cell r="N1254" t="str">
            <v>0</v>
          </cell>
          <cell r="O1254" t="str">
            <v>0</v>
          </cell>
          <cell r="P1254" t="str">
            <v>0</v>
          </cell>
          <cell r="Q1254" t="str">
            <v>0</v>
          </cell>
          <cell r="R1254" t="str">
            <v>0</v>
          </cell>
          <cell r="S1254" t="str">
            <v>0</v>
          </cell>
          <cell r="T1254" t="str">
            <v>0</v>
          </cell>
          <cell r="U1254" t="str">
            <v>0</v>
          </cell>
          <cell r="V1254">
            <v>0</v>
          </cell>
          <cell r="W1254">
            <v>0</v>
          </cell>
        </row>
        <row r="1255">
          <cell r="B1255" t="str">
            <v>GambiaCROps</v>
          </cell>
          <cell r="C1255" t="str">
            <v>CROps</v>
          </cell>
          <cell r="D1255" t="str">
            <v>Gambia</v>
          </cell>
          <cell r="E1255" t="str">
            <v>Account Services</v>
          </cell>
          <cell r="F1255" t="str">
            <v>Customer - Wholesale</v>
          </cell>
          <cell r="G1255" t="str">
            <v>Corporate and Inst Lending</v>
          </cell>
          <cell r="H1255" t="str">
            <v>0</v>
          </cell>
          <cell r="I1255" t="str">
            <v>0</v>
          </cell>
          <cell r="J1255" t="str">
            <v>0</v>
          </cell>
          <cell r="K1255" t="str">
            <v>0</v>
          </cell>
          <cell r="L1255" t="str">
            <v>0</v>
          </cell>
          <cell r="M1255" t="str">
            <v>0</v>
          </cell>
          <cell r="N1255" t="str">
            <v>0</v>
          </cell>
          <cell r="O1255" t="str">
            <v>0</v>
          </cell>
          <cell r="P1255" t="str">
            <v>0</v>
          </cell>
          <cell r="Q1255" t="str">
            <v>0</v>
          </cell>
          <cell r="R1255" t="str">
            <v>0</v>
          </cell>
          <cell r="S1255" t="str">
            <v>0</v>
          </cell>
          <cell r="T1255" t="str">
            <v>0</v>
          </cell>
          <cell r="U1255" t="str">
            <v>0</v>
          </cell>
          <cell r="V1255">
            <v>0</v>
          </cell>
          <cell r="W1255">
            <v>0</v>
          </cell>
        </row>
        <row r="1256">
          <cell r="B1256" t="str">
            <v>GambiaCash</v>
          </cell>
          <cell r="C1256" t="str">
            <v>Cash</v>
          </cell>
          <cell r="D1256" t="str">
            <v>Gambia</v>
          </cell>
          <cell r="E1256" t="str">
            <v>Account Services</v>
          </cell>
          <cell r="F1256" t="str">
            <v>Customer - Wholesale</v>
          </cell>
          <cell r="G1256" t="str">
            <v>Cash Management and Payments</v>
          </cell>
          <cell r="H1256" t="str">
            <v>0</v>
          </cell>
          <cell r="I1256">
            <v>0.5105698551700909</v>
          </cell>
          <cell r="J1256">
            <v>0.44329576959605566</v>
          </cell>
          <cell r="K1256">
            <v>0.6461196743589227</v>
          </cell>
          <cell r="L1256">
            <v>1.0679653816526606</v>
          </cell>
          <cell r="M1256">
            <v>1.5048861006017176</v>
          </cell>
          <cell r="N1256">
            <v>1.9446034391463778</v>
          </cell>
          <cell r="O1256">
            <v>2.3883666339982113</v>
          </cell>
          <cell r="P1256">
            <v>2.2094749999999999</v>
          </cell>
          <cell r="Q1256">
            <v>2.6534891180755737</v>
          </cell>
          <cell r="R1256">
            <v>3.0991778338655469</v>
          </cell>
          <cell r="S1256">
            <v>2.4667918459056688</v>
          </cell>
          <cell r="T1256">
            <v>2.9102112184854851</v>
          </cell>
          <cell r="U1256" t="str">
            <v>0</v>
          </cell>
          <cell r="V1256">
            <v>5.6159331475861656</v>
          </cell>
          <cell r="W1256">
            <v>5.6159331475861656</v>
          </cell>
        </row>
        <row r="1257">
          <cell r="B1257" t="str">
            <v>GambiaTrade</v>
          </cell>
          <cell r="C1257" t="str">
            <v>Trade</v>
          </cell>
          <cell r="D1257" t="str">
            <v>Gambia</v>
          </cell>
          <cell r="E1257" t="str">
            <v>Account Services</v>
          </cell>
          <cell r="F1257" t="str">
            <v>Customer - Wholesale</v>
          </cell>
          <cell r="G1257" t="str">
            <v>Trade Finance</v>
          </cell>
          <cell r="H1257" t="str">
            <v>0</v>
          </cell>
          <cell r="I1257" t="str">
            <v>0</v>
          </cell>
          <cell r="J1257" t="str">
            <v>0</v>
          </cell>
          <cell r="K1257" t="str">
            <v>0</v>
          </cell>
          <cell r="L1257" t="str">
            <v>0</v>
          </cell>
          <cell r="M1257" t="str">
            <v>0</v>
          </cell>
          <cell r="N1257" t="str">
            <v>0</v>
          </cell>
          <cell r="O1257" t="str">
            <v>0</v>
          </cell>
          <cell r="P1257" t="str">
            <v>0</v>
          </cell>
          <cell r="Q1257" t="str">
            <v>0</v>
          </cell>
          <cell r="R1257" t="str">
            <v>0</v>
          </cell>
          <cell r="S1257" t="str">
            <v>0</v>
          </cell>
          <cell r="T1257" t="str">
            <v>0</v>
          </cell>
          <cell r="U1257" t="str">
            <v>0</v>
          </cell>
          <cell r="V1257">
            <v>0</v>
          </cell>
          <cell r="W1257">
            <v>0</v>
          </cell>
        </row>
        <row r="1258">
          <cell r="B1258" t="str">
            <v>GambiaTrade</v>
          </cell>
          <cell r="C1258" t="str">
            <v>Trade</v>
          </cell>
          <cell r="D1258" t="str">
            <v>Gambia</v>
          </cell>
          <cell r="E1258" t="str">
            <v>Account Services</v>
          </cell>
          <cell r="F1258" t="str">
            <v>Customer - Wholesale</v>
          </cell>
          <cell r="G1258" t="str">
            <v>Trade Contingents</v>
          </cell>
          <cell r="H1258" t="str">
            <v>0</v>
          </cell>
          <cell r="I1258" t="str">
            <v>0</v>
          </cell>
          <cell r="J1258" t="str">
            <v>0</v>
          </cell>
          <cell r="K1258" t="str">
            <v>0</v>
          </cell>
          <cell r="L1258" t="str">
            <v>0</v>
          </cell>
          <cell r="M1258" t="str">
            <v>0</v>
          </cell>
          <cell r="N1258" t="str">
            <v>0</v>
          </cell>
          <cell r="O1258" t="str">
            <v>0</v>
          </cell>
          <cell r="P1258" t="str">
            <v>0</v>
          </cell>
          <cell r="Q1258" t="str">
            <v>0</v>
          </cell>
          <cell r="R1258" t="str">
            <v>0</v>
          </cell>
          <cell r="S1258" t="str">
            <v>0</v>
          </cell>
          <cell r="T1258" t="str">
            <v>0</v>
          </cell>
          <cell r="U1258" t="str">
            <v>0</v>
          </cell>
          <cell r="V1258">
            <v>0</v>
          </cell>
          <cell r="W1258">
            <v>0</v>
          </cell>
        </row>
        <row r="1259">
          <cell r="B1259" t="str">
            <v>GambiaTrade</v>
          </cell>
          <cell r="C1259" t="str">
            <v>Trade</v>
          </cell>
          <cell r="D1259" t="str">
            <v>Gambia</v>
          </cell>
          <cell r="E1259" t="str">
            <v>Account Services</v>
          </cell>
          <cell r="F1259" t="str">
            <v>Customer - Wholesale</v>
          </cell>
          <cell r="G1259" t="str">
            <v>Trade Transactional</v>
          </cell>
          <cell r="H1259" t="str">
            <v>0</v>
          </cell>
          <cell r="I1259" t="str">
            <v>0</v>
          </cell>
          <cell r="J1259" t="str">
            <v>0</v>
          </cell>
          <cell r="K1259" t="str">
            <v>0</v>
          </cell>
          <cell r="L1259" t="str">
            <v>0</v>
          </cell>
          <cell r="M1259" t="str">
            <v>0</v>
          </cell>
          <cell r="N1259" t="str">
            <v>0</v>
          </cell>
          <cell r="O1259" t="str">
            <v>0</v>
          </cell>
          <cell r="P1259" t="str">
            <v>0</v>
          </cell>
          <cell r="Q1259" t="str">
            <v>0</v>
          </cell>
          <cell r="R1259" t="str">
            <v>0</v>
          </cell>
          <cell r="S1259" t="str">
            <v>0</v>
          </cell>
          <cell r="T1259" t="str">
            <v>0</v>
          </cell>
          <cell r="U1259" t="str">
            <v>0</v>
          </cell>
          <cell r="V1259">
            <v>0</v>
          </cell>
          <cell r="W1259">
            <v>0</v>
          </cell>
        </row>
        <row r="1260">
          <cell r="B1260" t="str">
            <v>GambiaTrade</v>
          </cell>
          <cell r="C1260" t="str">
            <v>Trade</v>
          </cell>
          <cell r="D1260" t="str">
            <v>Gambia</v>
          </cell>
          <cell r="E1260" t="str">
            <v>Account Services</v>
          </cell>
          <cell r="F1260" t="str">
            <v>Customer - Wholesale</v>
          </cell>
          <cell r="G1260" t="str">
            <v>Trade Other</v>
          </cell>
          <cell r="H1260" t="str">
            <v>0</v>
          </cell>
          <cell r="I1260" t="str">
            <v>0</v>
          </cell>
          <cell r="J1260" t="str">
            <v>0</v>
          </cell>
          <cell r="K1260" t="str">
            <v>0</v>
          </cell>
          <cell r="L1260" t="str">
            <v>0</v>
          </cell>
          <cell r="M1260" t="str">
            <v>0</v>
          </cell>
          <cell r="N1260" t="str">
            <v>0</v>
          </cell>
          <cell r="O1260" t="str">
            <v>0</v>
          </cell>
          <cell r="P1260" t="str">
            <v>0</v>
          </cell>
          <cell r="Q1260" t="str">
            <v>0</v>
          </cell>
          <cell r="R1260" t="str">
            <v>0</v>
          </cell>
          <cell r="S1260" t="str">
            <v>0</v>
          </cell>
          <cell r="T1260" t="str">
            <v>0</v>
          </cell>
          <cell r="U1260" t="str">
            <v>0</v>
          </cell>
          <cell r="V1260">
            <v>0</v>
          </cell>
          <cell r="W1260">
            <v>0</v>
          </cell>
        </row>
        <row r="1261">
          <cell r="B1261" t="str">
            <v>GambiaFX/MM</v>
          </cell>
          <cell r="C1261" t="str">
            <v>FX/MM</v>
          </cell>
          <cell r="D1261" t="str">
            <v>Gambia</v>
          </cell>
          <cell r="E1261" t="str">
            <v>Account Services</v>
          </cell>
          <cell r="F1261" t="str">
            <v>Customer - Wholesale</v>
          </cell>
          <cell r="G1261" t="str">
            <v>FX Sales</v>
          </cell>
          <cell r="H1261" t="str">
            <v>0</v>
          </cell>
          <cell r="I1261" t="str">
            <v>0</v>
          </cell>
          <cell r="J1261" t="str">
            <v>0</v>
          </cell>
          <cell r="K1261" t="str">
            <v>0</v>
          </cell>
          <cell r="L1261" t="str">
            <v>0</v>
          </cell>
          <cell r="M1261" t="str">
            <v>0</v>
          </cell>
          <cell r="N1261" t="str">
            <v>0</v>
          </cell>
          <cell r="O1261" t="str">
            <v>0</v>
          </cell>
          <cell r="P1261" t="str">
            <v>0</v>
          </cell>
          <cell r="Q1261" t="str">
            <v>0</v>
          </cell>
          <cell r="R1261" t="str">
            <v>0</v>
          </cell>
          <cell r="S1261" t="str">
            <v>0</v>
          </cell>
          <cell r="T1261" t="str">
            <v>0</v>
          </cell>
          <cell r="U1261" t="str">
            <v>0</v>
          </cell>
          <cell r="V1261">
            <v>0</v>
          </cell>
          <cell r="W1261">
            <v>0</v>
          </cell>
        </row>
        <row r="1262">
          <cell r="B1262" t="str">
            <v>GambiaFX/MM</v>
          </cell>
          <cell r="C1262" t="str">
            <v>FX/MM</v>
          </cell>
          <cell r="D1262" t="str">
            <v>Gambia</v>
          </cell>
          <cell r="E1262" t="str">
            <v>Account Services</v>
          </cell>
          <cell r="F1262" t="str">
            <v>Customer - Wholesale</v>
          </cell>
          <cell r="G1262" t="str">
            <v>FX Trading</v>
          </cell>
          <cell r="H1262" t="str">
            <v>0</v>
          </cell>
          <cell r="I1262" t="str">
            <v>0</v>
          </cell>
          <cell r="J1262" t="str">
            <v>0</v>
          </cell>
          <cell r="K1262" t="str">
            <v>0</v>
          </cell>
          <cell r="L1262" t="str">
            <v>0</v>
          </cell>
          <cell r="M1262" t="str">
            <v>0</v>
          </cell>
          <cell r="N1262" t="str">
            <v>0</v>
          </cell>
          <cell r="O1262" t="str">
            <v>0</v>
          </cell>
          <cell r="P1262" t="str">
            <v>0</v>
          </cell>
          <cell r="Q1262" t="str">
            <v>0</v>
          </cell>
          <cell r="R1262" t="str">
            <v>0</v>
          </cell>
          <cell r="S1262" t="str">
            <v>0</v>
          </cell>
          <cell r="T1262" t="str">
            <v>0</v>
          </cell>
          <cell r="U1262" t="str">
            <v>0</v>
          </cell>
          <cell r="V1262">
            <v>0</v>
          </cell>
          <cell r="W1262">
            <v>0</v>
          </cell>
        </row>
        <row r="1263">
          <cell r="B1263" t="str">
            <v>GambiaFI</v>
          </cell>
          <cell r="C1263" t="str">
            <v>FI</v>
          </cell>
          <cell r="D1263" t="str">
            <v>Gambia</v>
          </cell>
          <cell r="E1263" t="str">
            <v>Account Services</v>
          </cell>
          <cell r="F1263" t="str">
            <v>Customer - Wholesale</v>
          </cell>
          <cell r="G1263" t="str">
            <v>Fixed Income</v>
          </cell>
          <cell r="H1263" t="str">
            <v>0</v>
          </cell>
          <cell r="I1263" t="str">
            <v>0</v>
          </cell>
          <cell r="J1263" t="str">
            <v>0</v>
          </cell>
          <cell r="K1263" t="str">
            <v>0</v>
          </cell>
          <cell r="L1263" t="str">
            <v>0</v>
          </cell>
          <cell r="M1263" t="str">
            <v>0</v>
          </cell>
          <cell r="N1263" t="str">
            <v>0</v>
          </cell>
          <cell r="O1263" t="str">
            <v>0</v>
          </cell>
          <cell r="P1263" t="str">
            <v>0</v>
          </cell>
          <cell r="Q1263" t="str">
            <v>0</v>
          </cell>
          <cell r="R1263" t="str">
            <v>0</v>
          </cell>
          <cell r="S1263" t="str">
            <v>0</v>
          </cell>
          <cell r="T1263" t="str">
            <v>0</v>
          </cell>
          <cell r="U1263" t="str">
            <v>0</v>
          </cell>
          <cell r="V1263">
            <v>0</v>
          </cell>
          <cell r="W1263">
            <v>0</v>
          </cell>
        </row>
        <row r="1264">
          <cell r="B1264" t="str">
            <v>GambiaFX/MM</v>
          </cell>
          <cell r="C1264" t="str">
            <v>FX/MM</v>
          </cell>
          <cell r="D1264" t="str">
            <v>Gambia</v>
          </cell>
          <cell r="E1264" t="str">
            <v>Account Services</v>
          </cell>
          <cell r="F1264" t="str">
            <v>Customer - Wholesale</v>
          </cell>
          <cell r="G1264" t="str">
            <v>ALM</v>
          </cell>
          <cell r="H1264" t="str">
            <v>0</v>
          </cell>
          <cell r="I1264" t="str">
            <v>0</v>
          </cell>
          <cell r="J1264" t="str">
            <v>0</v>
          </cell>
          <cell r="K1264" t="str">
            <v>0</v>
          </cell>
          <cell r="L1264" t="str">
            <v>0</v>
          </cell>
          <cell r="M1264" t="str">
            <v>0</v>
          </cell>
          <cell r="N1264" t="str">
            <v>0</v>
          </cell>
          <cell r="O1264" t="str">
            <v>0</v>
          </cell>
          <cell r="P1264" t="str">
            <v>0</v>
          </cell>
          <cell r="Q1264" t="str">
            <v>0</v>
          </cell>
          <cell r="R1264" t="str">
            <v>0</v>
          </cell>
          <cell r="S1264" t="str">
            <v>0</v>
          </cell>
          <cell r="T1264" t="str">
            <v>0</v>
          </cell>
          <cell r="U1264" t="str">
            <v>0</v>
          </cell>
          <cell r="V1264">
            <v>0</v>
          </cell>
          <cell r="W1264">
            <v>0</v>
          </cell>
        </row>
        <row r="1265">
          <cell r="B1265" t="str">
            <v>GambiaSEF</v>
          </cell>
          <cell r="C1265" t="str">
            <v>SEF</v>
          </cell>
          <cell r="D1265" t="str">
            <v>Gambia</v>
          </cell>
          <cell r="E1265" t="str">
            <v>Account Services</v>
          </cell>
          <cell r="F1265" t="str">
            <v>Customer - Wholesale</v>
          </cell>
          <cell r="G1265" t="str">
            <v>Structured Trade</v>
          </cell>
          <cell r="H1265" t="str">
            <v>0</v>
          </cell>
          <cell r="I1265" t="str">
            <v>0</v>
          </cell>
          <cell r="J1265" t="str">
            <v>0</v>
          </cell>
          <cell r="K1265" t="str">
            <v>0</v>
          </cell>
          <cell r="L1265" t="str">
            <v>0</v>
          </cell>
          <cell r="M1265" t="str">
            <v>0</v>
          </cell>
          <cell r="N1265" t="str">
            <v>0</v>
          </cell>
          <cell r="O1265" t="str">
            <v>0</v>
          </cell>
          <cell r="P1265" t="str">
            <v>0</v>
          </cell>
          <cell r="Q1265" t="str">
            <v>0</v>
          </cell>
          <cell r="R1265" t="str">
            <v>0</v>
          </cell>
          <cell r="S1265" t="str">
            <v>0</v>
          </cell>
          <cell r="T1265" t="str">
            <v>0</v>
          </cell>
          <cell r="U1265" t="str">
            <v>0</v>
          </cell>
          <cell r="V1265">
            <v>0</v>
          </cell>
          <cell r="W1265">
            <v>0</v>
          </cell>
        </row>
        <row r="1266">
          <cell r="B1266" t="str">
            <v>GambiaSME</v>
          </cell>
          <cell r="C1266" t="str">
            <v>SME</v>
          </cell>
          <cell r="D1266" t="str">
            <v>Gambia</v>
          </cell>
          <cell r="E1266" t="str">
            <v>Account Services</v>
          </cell>
          <cell r="F1266" t="str">
            <v>SME</v>
          </cell>
          <cell r="G1266" t="str">
            <v>Product</v>
          </cell>
          <cell r="H1266" t="str">
            <v>0</v>
          </cell>
          <cell r="I1266">
            <v>0.2825483664533513</v>
          </cell>
          <cell r="J1266">
            <v>0.24531901812597243</v>
          </cell>
          <cell r="K1266">
            <v>0.35756137318891912</v>
          </cell>
          <cell r="L1266">
            <v>0.59100996848739573</v>
          </cell>
          <cell r="M1266">
            <v>0.83280104596405857</v>
          </cell>
          <cell r="N1266">
            <v>1.0761397672945989</v>
          </cell>
          <cell r="O1266">
            <v>1.321717457649497</v>
          </cell>
          <cell r="P1266">
            <v>1.2227191747572816</v>
          </cell>
          <cell r="Q1266">
            <v>1.4684357255369678</v>
          </cell>
          <cell r="R1266">
            <v>1.7150789954401571</v>
          </cell>
          <cell r="S1266">
            <v>1.3651178176371175</v>
          </cell>
          <cell r="T1266">
            <v>1.6105052374142976</v>
          </cell>
          <cell r="U1266" t="str">
            <v>0</v>
          </cell>
          <cell r="V1266">
            <v>3.1078464991496269</v>
          </cell>
          <cell r="W1266">
            <v>3.1078464991496269</v>
          </cell>
        </row>
        <row r="1267">
          <cell r="B1267" t="str">
            <v>GambiaTotal</v>
          </cell>
          <cell r="C1267" t="str">
            <v>Total</v>
          </cell>
          <cell r="D1267" t="str">
            <v>Gambia</v>
          </cell>
          <cell r="E1267" t="str">
            <v>Account Services</v>
          </cell>
          <cell r="F1267" t="str">
            <v>Customer</v>
          </cell>
          <cell r="G1267" t="str">
            <v>Product</v>
          </cell>
          <cell r="H1267" t="str">
            <v>0</v>
          </cell>
          <cell r="I1267">
            <v>3.3707524418996297</v>
          </cell>
          <cell r="J1267">
            <v>2.9266128478186206</v>
          </cell>
          <cell r="K1267">
            <v>4.2656444520783232</v>
          </cell>
          <cell r="L1267">
            <v>7.0506452380952371</v>
          </cell>
          <cell r="M1267">
            <v>9.9351703729045475</v>
          </cell>
          <cell r="N1267">
            <v>12.838158627374149</v>
          </cell>
          <cell r="O1267">
            <v>15.76785738950276</v>
          </cell>
          <cell r="P1267">
            <v>14.586825242718449</v>
          </cell>
          <cell r="Q1267">
            <v>17.518180585353299</v>
          </cell>
          <cell r="R1267">
            <v>20.460591524549244</v>
          </cell>
          <cell r="S1267">
            <v>16.285616070056843</v>
          </cell>
          <cell r="T1267">
            <v>19.213044937574079</v>
          </cell>
          <cell r="U1267" t="str">
            <v>0</v>
          </cell>
          <cell r="V1267">
            <v>37.076063498627107</v>
          </cell>
          <cell r="W1267">
            <v>37.076063498627107</v>
          </cell>
        </row>
        <row r="1268">
          <cell r="B1268" t="str">
            <v>GambiaCCPL</v>
          </cell>
          <cell r="C1268" t="str">
            <v>CCPL</v>
          </cell>
          <cell r="D1268" t="str">
            <v>Gambia</v>
          </cell>
          <cell r="E1268" t="str">
            <v>Customer Support</v>
          </cell>
          <cell r="F1268" t="str">
            <v>Mass Mkt &amp; Priority Banking</v>
          </cell>
          <cell r="G1268" t="str">
            <v>Unsecured Lending</v>
          </cell>
          <cell r="H1268">
            <v>1.7811786658430711</v>
          </cell>
          <cell r="I1268">
            <v>4.514432498142666</v>
          </cell>
          <cell r="J1268">
            <v>9.231041587389198</v>
          </cell>
          <cell r="K1268">
            <v>25.463453857318804</v>
          </cell>
          <cell r="L1268">
            <v>32.733903018550997</v>
          </cell>
          <cell r="M1268">
            <v>41.456630453755224</v>
          </cell>
          <cell r="N1268">
            <v>50.487028951970551</v>
          </cell>
          <cell r="O1268">
            <v>59.179581595453932</v>
          </cell>
          <cell r="P1268">
            <v>51.363960214267046</v>
          </cell>
          <cell r="Q1268">
            <v>75.098973779872708</v>
          </cell>
          <cell r="R1268">
            <v>83.198874488111485</v>
          </cell>
          <cell r="S1268">
            <v>92.897231052142885</v>
          </cell>
          <cell r="T1268">
            <v>103.14882623115713</v>
          </cell>
          <cell r="U1268" t="str">
            <v>0</v>
          </cell>
          <cell r="V1268">
            <v>79.981750711735543</v>
          </cell>
          <cell r="W1268">
            <v>79.981750711735543</v>
          </cell>
        </row>
        <row r="1269">
          <cell r="B1269" t="str">
            <v>GambiaM &amp; AL</v>
          </cell>
          <cell r="C1269" t="str">
            <v>M &amp; AL</v>
          </cell>
          <cell r="D1269" t="str">
            <v>Gambia</v>
          </cell>
          <cell r="E1269" t="str">
            <v>Customer Support</v>
          </cell>
          <cell r="F1269" t="str">
            <v>Mass Mkt &amp; Priority Banking</v>
          </cell>
          <cell r="G1269" t="str">
            <v>Secured Lending</v>
          </cell>
          <cell r="H1269" t="str">
            <v>0</v>
          </cell>
          <cell r="I1269" t="str">
            <v>0</v>
          </cell>
          <cell r="J1269" t="str">
            <v>0</v>
          </cell>
          <cell r="K1269" t="str">
            <v>0</v>
          </cell>
          <cell r="L1269" t="str">
            <v>0</v>
          </cell>
          <cell r="M1269" t="str">
            <v>0</v>
          </cell>
          <cell r="N1269" t="str">
            <v>0</v>
          </cell>
          <cell r="O1269" t="str">
            <v>0</v>
          </cell>
          <cell r="P1269" t="str">
            <v>0</v>
          </cell>
          <cell r="Q1269" t="str">
            <v>0</v>
          </cell>
          <cell r="R1269" t="str">
            <v>0</v>
          </cell>
          <cell r="S1269" t="str">
            <v>0</v>
          </cell>
          <cell r="T1269" t="str">
            <v>0</v>
          </cell>
          <cell r="U1269" t="str">
            <v>0</v>
          </cell>
          <cell r="V1269">
            <v>0</v>
          </cell>
          <cell r="W1269">
            <v>0</v>
          </cell>
        </row>
        <row r="1270">
          <cell r="B1270" t="str">
            <v>GambiaWM</v>
          </cell>
          <cell r="C1270" t="str">
            <v>WM</v>
          </cell>
          <cell r="D1270" t="str">
            <v>Gambia</v>
          </cell>
          <cell r="E1270" t="str">
            <v>Customer Support</v>
          </cell>
          <cell r="F1270" t="str">
            <v>Mass Mkt &amp; Priority Banking</v>
          </cell>
          <cell r="G1270" t="str">
            <v>Account Management Services</v>
          </cell>
          <cell r="H1270">
            <v>56.372015196336349</v>
          </cell>
          <cell r="I1270">
            <v>3.5987390978101899</v>
          </cell>
          <cell r="J1270">
            <v>7.3586459178903851</v>
          </cell>
          <cell r="K1270">
            <v>20.298526337323651</v>
          </cell>
          <cell r="L1270">
            <v>26.09426027861798</v>
          </cell>
          <cell r="M1270">
            <v>33.047696900724034</v>
          </cell>
          <cell r="N1270">
            <v>40.246397547528296</v>
          </cell>
          <cell r="O1270">
            <v>47.175779938503602</v>
          </cell>
          <cell r="P1270">
            <v>40.945454809103587</v>
          </cell>
          <cell r="Q1270">
            <v>59.866132289770881</v>
          </cell>
          <cell r="R1270">
            <v>66.323074414636494</v>
          </cell>
          <cell r="S1270">
            <v>74.05424659759467</v>
          </cell>
          <cell r="T1270">
            <v>82.226440201291268</v>
          </cell>
          <cell r="U1270" t="str">
            <v>0</v>
          </cell>
          <cell r="V1270">
            <v>63.758501985809062</v>
          </cell>
          <cell r="W1270">
            <v>63.758501985809062</v>
          </cell>
        </row>
        <row r="1271">
          <cell r="B1271" t="str">
            <v>GambiaWM</v>
          </cell>
          <cell r="C1271" t="str">
            <v>WM</v>
          </cell>
          <cell r="D1271" t="str">
            <v>Gambia</v>
          </cell>
          <cell r="E1271" t="str">
            <v>Customer Support</v>
          </cell>
          <cell r="F1271" t="str">
            <v>Mass Mkt &amp; Priority Banking</v>
          </cell>
          <cell r="G1271" t="str">
            <v>Trade Products</v>
          </cell>
          <cell r="H1271" t="str">
            <v>0</v>
          </cell>
          <cell r="I1271" t="str">
            <v>0</v>
          </cell>
          <cell r="J1271" t="str">
            <v>0</v>
          </cell>
          <cell r="K1271" t="str">
            <v>0</v>
          </cell>
          <cell r="L1271" t="str">
            <v>0</v>
          </cell>
          <cell r="M1271" t="str">
            <v>0</v>
          </cell>
          <cell r="N1271" t="str">
            <v>0</v>
          </cell>
          <cell r="O1271" t="str">
            <v>0</v>
          </cell>
          <cell r="P1271" t="str">
            <v>0</v>
          </cell>
          <cell r="Q1271" t="str">
            <v>0</v>
          </cell>
          <cell r="R1271" t="str">
            <v>0</v>
          </cell>
          <cell r="S1271" t="str">
            <v>0</v>
          </cell>
          <cell r="T1271" t="str">
            <v>0</v>
          </cell>
          <cell r="U1271" t="str">
            <v>0</v>
          </cell>
          <cell r="V1271" t="str">
            <v>0</v>
          </cell>
          <cell r="W1271" t="str">
            <v>0</v>
          </cell>
        </row>
        <row r="1272">
          <cell r="B1272" t="str">
            <v>GambiaWM</v>
          </cell>
          <cell r="C1272" t="str">
            <v>WM</v>
          </cell>
          <cell r="D1272" t="str">
            <v>Gambia</v>
          </cell>
          <cell r="E1272" t="str">
            <v>Customer Support</v>
          </cell>
          <cell r="F1272" t="str">
            <v>Mass Mkt &amp; Priority Banking</v>
          </cell>
          <cell r="G1272" t="str">
            <v>Treasury Products</v>
          </cell>
          <cell r="H1272" t="str">
            <v>0</v>
          </cell>
          <cell r="I1272" t="str">
            <v>0</v>
          </cell>
          <cell r="J1272" t="str">
            <v>0</v>
          </cell>
          <cell r="K1272" t="str">
            <v>0</v>
          </cell>
          <cell r="L1272" t="str">
            <v>0</v>
          </cell>
          <cell r="M1272" t="str">
            <v>0</v>
          </cell>
          <cell r="N1272" t="str">
            <v>0</v>
          </cell>
          <cell r="O1272" t="str">
            <v>0</v>
          </cell>
          <cell r="P1272" t="str">
            <v>0</v>
          </cell>
          <cell r="Q1272" t="str">
            <v>0</v>
          </cell>
          <cell r="R1272" t="str">
            <v>0</v>
          </cell>
          <cell r="S1272" t="str">
            <v>0</v>
          </cell>
          <cell r="T1272" t="str">
            <v>0</v>
          </cell>
          <cell r="U1272" t="str">
            <v>0</v>
          </cell>
          <cell r="V1272">
            <v>0</v>
          </cell>
          <cell r="W1272">
            <v>0</v>
          </cell>
        </row>
        <row r="1273">
          <cell r="B1273" t="str">
            <v>GambiaWM</v>
          </cell>
          <cell r="C1273" t="str">
            <v>WM</v>
          </cell>
          <cell r="D1273" t="str">
            <v>Gambia</v>
          </cell>
          <cell r="E1273" t="str">
            <v>Customer Support</v>
          </cell>
          <cell r="F1273" t="str">
            <v>Mass Mkt &amp; Priority Banking</v>
          </cell>
          <cell r="G1273" t="str">
            <v>Investment Services</v>
          </cell>
          <cell r="H1273" t="str">
            <v>0</v>
          </cell>
          <cell r="I1273" t="str">
            <v>0</v>
          </cell>
          <cell r="J1273" t="str">
            <v>0</v>
          </cell>
          <cell r="K1273" t="str">
            <v>0</v>
          </cell>
          <cell r="L1273" t="str">
            <v>0</v>
          </cell>
          <cell r="M1273" t="str">
            <v>0</v>
          </cell>
          <cell r="N1273" t="str">
            <v>0</v>
          </cell>
          <cell r="O1273" t="str">
            <v>0</v>
          </cell>
          <cell r="P1273" t="str">
            <v>0</v>
          </cell>
          <cell r="Q1273" t="str">
            <v>0</v>
          </cell>
          <cell r="R1273" t="str">
            <v>0</v>
          </cell>
          <cell r="S1273" t="str">
            <v>0</v>
          </cell>
          <cell r="T1273" t="str">
            <v>0</v>
          </cell>
          <cell r="U1273" t="str">
            <v>0</v>
          </cell>
          <cell r="V1273" t="str">
            <v>0</v>
          </cell>
          <cell r="W1273" t="str">
            <v>0</v>
          </cell>
        </row>
        <row r="1274">
          <cell r="B1274" t="str">
            <v>GambiaOthCB</v>
          </cell>
          <cell r="C1274" t="str">
            <v>OthCB</v>
          </cell>
          <cell r="D1274" t="str">
            <v>Gambia</v>
          </cell>
          <cell r="E1274" t="str">
            <v>Customer Support</v>
          </cell>
          <cell r="F1274" t="str">
            <v>Mass Mkt &amp; Priority Banking</v>
          </cell>
          <cell r="G1274" t="str">
            <v>Other Products</v>
          </cell>
          <cell r="H1274" t="str">
            <v>0</v>
          </cell>
          <cell r="I1274" t="str">
            <v>0</v>
          </cell>
          <cell r="J1274" t="str">
            <v>0</v>
          </cell>
          <cell r="K1274" t="str">
            <v>0</v>
          </cell>
          <cell r="L1274" t="str">
            <v>0</v>
          </cell>
          <cell r="M1274" t="str">
            <v>0</v>
          </cell>
          <cell r="N1274" t="str">
            <v>0</v>
          </cell>
          <cell r="O1274" t="str">
            <v>0</v>
          </cell>
          <cell r="P1274" t="str">
            <v>0</v>
          </cell>
          <cell r="Q1274" t="str">
            <v>0</v>
          </cell>
          <cell r="R1274" t="str">
            <v>0</v>
          </cell>
          <cell r="S1274" t="str">
            <v>0</v>
          </cell>
          <cell r="T1274" t="str">
            <v>0</v>
          </cell>
          <cell r="U1274" t="str">
            <v>0</v>
          </cell>
          <cell r="V1274">
            <v>0</v>
          </cell>
          <cell r="W1274">
            <v>0</v>
          </cell>
        </row>
        <row r="1275">
          <cell r="B1275" t="str">
            <v>GambiaCROps</v>
          </cell>
          <cell r="C1275" t="str">
            <v>CROps</v>
          </cell>
          <cell r="D1275" t="str">
            <v>Gambia</v>
          </cell>
          <cell r="E1275" t="str">
            <v>Customer Support</v>
          </cell>
          <cell r="F1275" t="str">
            <v>Customer - Wholesale</v>
          </cell>
          <cell r="G1275" t="str">
            <v>Corporate and Inst Lending</v>
          </cell>
          <cell r="H1275">
            <v>3.5370235208431167</v>
          </cell>
          <cell r="I1275">
            <v>0.23052421267111559</v>
          </cell>
          <cell r="J1275">
            <v>0.47137233637732068</v>
          </cell>
          <cell r="K1275">
            <v>1.3002614735652167</v>
          </cell>
          <cell r="L1275">
            <v>1.6715184520111148</v>
          </cell>
          <cell r="M1275">
            <v>2.1169343210428209</v>
          </cell>
          <cell r="N1275">
            <v>2.5780610528665808</v>
          </cell>
          <cell r="O1275">
            <v>3.0219360814699932</v>
          </cell>
          <cell r="P1275">
            <v>2.6228405215795894</v>
          </cell>
          <cell r="Q1275">
            <v>3.8348412142913726</v>
          </cell>
          <cell r="R1275">
            <v>4.2484531653503748</v>
          </cell>
          <cell r="S1275">
            <v>4.7436883941519783</v>
          </cell>
          <cell r="T1275">
            <v>5.2671741054207839</v>
          </cell>
          <cell r="U1275" t="str">
            <v>0</v>
          </cell>
          <cell r="V1275">
            <v>4.0841745044290567</v>
          </cell>
          <cell r="W1275">
            <v>4.0841745044290567</v>
          </cell>
        </row>
        <row r="1276">
          <cell r="B1276" t="str">
            <v>GambiaCash</v>
          </cell>
          <cell r="C1276" t="str">
            <v>Cash</v>
          </cell>
          <cell r="D1276" t="str">
            <v>Gambia</v>
          </cell>
          <cell r="E1276" t="str">
            <v>Customer Support</v>
          </cell>
          <cell r="F1276" t="str">
            <v>Customer - Wholesale</v>
          </cell>
          <cell r="G1276" t="str">
            <v>Cash Management and Payments</v>
          </cell>
          <cell r="H1276">
            <v>18.372602420114305</v>
          </cell>
          <cell r="I1276">
            <v>0.98613135420421727</v>
          </cell>
          <cell r="J1276">
            <v>2.0164261056140944</v>
          </cell>
          <cell r="K1276">
            <v>5.5622296369178708</v>
          </cell>
          <cell r="L1276">
            <v>7.1503844891586574</v>
          </cell>
          <cell r="M1276">
            <v>9.0557745955720659</v>
          </cell>
          <cell r="N1276">
            <v>11.028372281707057</v>
          </cell>
          <cell r="O1276">
            <v>12.927171015177217</v>
          </cell>
          <cell r="P1276">
            <v>11.219928897868233</v>
          </cell>
          <cell r="Q1276">
            <v>16.404598527801994</v>
          </cell>
          <cell r="R1276">
            <v>18.173938540665496</v>
          </cell>
          <cell r="S1276">
            <v>20.292444797205697</v>
          </cell>
          <cell r="T1276">
            <v>22.531800339855593</v>
          </cell>
          <cell r="U1276" t="str">
            <v>0</v>
          </cell>
          <cell r="V1276">
            <v>17.471190935613173</v>
          </cell>
          <cell r="W1276">
            <v>17.471190935613173</v>
          </cell>
        </row>
        <row r="1277">
          <cell r="B1277" t="str">
            <v>GambiaTrade</v>
          </cell>
          <cell r="C1277" t="str">
            <v>Trade</v>
          </cell>
          <cell r="D1277" t="str">
            <v>Gambia</v>
          </cell>
          <cell r="E1277" t="str">
            <v>Customer Support</v>
          </cell>
          <cell r="F1277" t="str">
            <v>Customer - Wholesale</v>
          </cell>
          <cell r="G1277" t="str">
            <v>Trade Finance</v>
          </cell>
          <cell r="H1277">
            <v>0.2424924419816952</v>
          </cell>
          <cell r="I1277" t="str">
            <v>0</v>
          </cell>
          <cell r="J1277" t="str">
            <v>0</v>
          </cell>
          <cell r="K1277" t="str">
            <v>0</v>
          </cell>
          <cell r="L1277" t="str">
            <v>0</v>
          </cell>
          <cell r="M1277" t="str">
            <v>0</v>
          </cell>
          <cell r="N1277" t="str">
            <v>0</v>
          </cell>
          <cell r="O1277" t="str">
            <v>0</v>
          </cell>
          <cell r="P1277" t="str">
            <v>0</v>
          </cell>
          <cell r="Q1277" t="str">
            <v>0</v>
          </cell>
          <cell r="R1277" t="str">
            <v>0</v>
          </cell>
          <cell r="S1277" t="str">
            <v>0</v>
          </cell>
          <cell r="T1277" t="str">
            <v>0</v>
          </cell>
          <cell r="U1277" t="str">
            <v>0</v>
          </cell>
          <cell r="V1277">
            <v>0</v>
          </cell>
          <cell r="W1277">
            <v>0</v>
          </cell>
        </row>
        <row r="1278">
          <cell r="B1278" t="str">
            <v>GambiaTrade</v>
          </cell>
          <cell r="C1278" t="str">
            <v>Trade</v>
          </cell>
          <cell r="D1278" t="str">
            <v>Gambia</v>
          </cell>
          <cell r="E1278" t="str">
            <v>Customer Support</v>
          </cell>
          <cell r="F1278" t="str">
            <v>Customer - Wholesale</v>
          </cell>
          <cell r="G1278" t="str">
            <v>Trade Contingents</v>
          </cell>
          <cell r="H1278" t="str">
            <v>0</v>
          </cell>
          <cell r="I1278" t="str">
            <v>0</v>
          </cell>
          <cell r="J1278" t="str">
            <v>0</v>
          </cell>
          <cell r="K1278" t="str">
            <v>0</v>
          </cell>
          <cell r="L1278" t="str">
            <v>0</v>
          </cell>
          <cell r="M1278" t="str">
            <v>0</v>
          </cell>
          <cell r="N1278" t="str">
            <v>0</v>
          </cell>
          <cell r="O1278" t="str">
            <v>0</v>
          </cell>
          <cell r="P1278" t="str">
            <v>0</v>
          </cell>
          <cell r="Q1278" t="str">
            <v>0</v>
          </cell>
          <cell r="R1278" t="str">
            <v>0</v>
          </cell>
          <cell r="S1278" t="str">
            <v>0</v>
          </cell>
          <cell r="T1278" t="str">
            <v>0</v>
          </cell>
          <cell r="U1278" t="str">
            <v>0</v>
          </cell>
          <cell r="V1278">
            <v>0</v>
          </cell>
          <cell r="W1278">
            <v>0</v>
          </cell>
        </row>
        <row r="1279">
          <cell r="B1279" t="str">
            <v>GambiaTrade</v>
          </cell>
          <cell r="C1279" t="str">
            <v>Trade</v>
          </cell>
          <cell r="D1279" t="str">
            <v>Gambia</v>
          </cell>
          <cell r="E1279" t="str">
            <v>Customer Support</v>
          </cell>
          <cell r="F1279" t="str">
            <v>Customer - Wholesale</v>
          </cell>
          <cell r="G1279" t="str">
            <v>Trade Transactional</v>
          </cell>
          <cell r="H1279" t="str">
            <v>0</v>
          </cell>
          <cell r="I1279" t="str">
            <v>0</v>
          </cell>
          <cell r="J1279" t="str">
            <v>0</v>
          </cell>
          <cell r="K1279" t="str">
            <v>0</v>
          </cell>
          <cell r="L1279" t="str">
            <v>0</v>
          </cell>
          <cell r="M1279" t="str">
            <v>0</v>
          </cell>
          <cell r="N1279" t="str">
            <v>0</v>
          </cell>
          <cell r="O1279" t="str">
            <v>0</v>
          </cell>
          <cell r="P1279" t="str">
            <v>0</v>
          </cell>
          <cell r="Q1279" t="str">
            <v>0</v>
          </cell>
          <cell r="R1279" t="str">
            <v>0</v>
          </cell>
          <cell r="S1279" t="str">
            <v>0</v>
          </cell>
          <cell r="T1279" t="str">
            <v>0</v>
          </cell>
          <cell r="U1279" t="str">
            <v>0</v>
          </cell>
          <cell r="V1279">
            <v>0</v>
          </cell>
          <cell r="W1279">
            <v>0</v>
          </cell>
        </row>
        <row r="1280">
          <cell r="B1280" t="str">
            <v>GambiaTrade</v>
          </cell>
          <cell r="C1280" t="str">
            <v>Trade</v>
          </cell>
          <cell r="D1280" t="str">
            <v>Gambia</v>
          </cell>
          <cell r="E1280" t="str">
            <v>Customer Support</v>
          </cell>
          <cell r="F1280" t="str">
            <v>Customer - Wholesale</v>
          </cell>
          <cell r="G1280" t="str">
            <v>Trade Other</v>
          </cell>
          <cell r="H1280" t="str">
            <v>0</v>
          </cell>
          <cell r="I1280" t="str">
            <v>0</v>
          </cell>
          <cell r="J1280" t="str">
            <v>0</v>
          </cell>
          <cell r="K1280" t="str">
            <v>0</v>
          </cell>
          <cell r="L1280" t="str">
            <v>0</v>
          </cell>
          <cell r="M1280" t="str">
            <v>0</v>
          </cell>
          <cell r="N1280" t="str">
            <v>0</v>
          </cell>
          <cell r="O1280" t="str">
            <v>0</v>
          </cell>
          <cell r="P1280" t="str">
            <v>0</v>
          </cell>
          <cell r="Q1280" t="str">
            <v>0</v>
          </cell>
          <cell r="R1280" t="str">
            <v>0</v>
          </cell>
          <cell r="S1280" t="str">
            <v>0</v>
          </cell>
          <cell r="T1280" t="str">
            <v>0</v>
          </cell>
          <cell r="U1280" t="str">
            <v>0</v>
          </cell>
          <cell r="V1280">
            <v>0</v>
          </cell>
          <cell r="W1280">
            <v>0</v>
          </cell>
        </row>
        <row r="1281">
          <cell r="B1281" t="str">
            <v>GambiaFX/MM</v>
          </cell>
          <cell r="C1281" t="str">
            <v>FX/MM</v>
          </cell>
          <cell r="D1281" t="str">
            <v>Gambia</v>
          </cell>
          <cell r="E1281" t="str">
            <v>Customer Support</v>
          </cell>
          <cell r="F1281" t="str">
            <v>Customer - Wholesale</v>
          </cell>
          <cell r="G1281" t="str">
            <v>FX Sales</v>
          </cell>
          <cell r="H1281">
            <v>12.011085485943976</v>
          </cell>
          <cell r="I1281" t="str">
            <v>0</v>
          </cell>
          <cell r="J1281" t="str">
            <v>0</v>
          </cell>
          <cell r="K1281" t="str">
            <v>0</v>
          </cell>
          <cell r="L1281" t="str">
            <v>0</v>
          </cell>
          <cell r="M1281" t="str">
            <v>0</v>
          </cell>
          <cell r="N1281" t="str">
            <v>0</v>
          </cell>
          <cell r="O1281" t="str">
            <v>0</v>
          </cell>
          <cell r="P1281" t="str">
            <v>0</v>
          </cell>
          <cell r="Q1281" t="str">
            <v>0</v>
          </cell>
          <cell r="R1281" t="str">
            <v>0</v>
          </cell>
          <cell r="S1281" t="str">
            <v>0</v>
          </cell>
          <cell r="T1281" t="str">
            <v>0</v>
          </cell>
          <cell r="U1281" t="str">
            <v>0</v>
          </cell>
          <cell r="V1281">
            <v>0</v>
          </cell>
          <cell r="W1281">
            <v>0</v>
          </cell>
        </row>
        <row r="1282">
          <cell r="B1282" t="str">
            <v>GambiaFX/MM</v>
          </cell>
          <cell r="C1282" t="str">
            <v>FX/MM</v>
          </cell>
          <cell r="D1282" t="str">
            <v>Gambia</v>
          </cell>
          <cell r="E1282" t="str">
            <v>Customer Support</v>
          </cell>
          <cell r="F1282" t="str">
            <v>Customer - Wholesale</v>
          </cell>
          <cell r="G1282" t="str">
            <v>FX Trading</v>
          </cell>
          <cell r="H1282" t="str">
            <v>0</v>
          </cell>
          <cell r="I1282" t="str">
            <v>0</v>
          </cell>
          <cell r="J1282" t="str">
            <v>0</v>
          </cell>
          <cell r="K1282" t="str">
            <v>0</v>
          </cell>
          <cell r="L1282" t="str">
            <v>0</v>
          </cell>
          <cell r="M1282" t="str">
            <v>0</v>
          </cell>
          <cell r="N1282" t="str">
            <v>0</v>
          </cell>
          <cell r="O1282" t="str">
            <v>0</v>
          </cell>
          <cell r="P1282" t="str">
            <v>0</v>
          </cell>
          <cell r="Q1282" t="str">
            <v>0</v>
          </cell>
          <cell r="R1282" t="str">
            <v>0</v>
          </cell>
          <cell r="S1282" t="str">
            <v>0</v>
          </cell>
          <cell r="T1282" t="str">
            <v>0</v>
          </cell>
          <cell r="U1282" t="str">
            <v>0</v>
          </cell>
          <cell r="V1282">
            <v>0</v>
          </cell>
          <cell r="W1282">
            <v>0</v>
          </cell>
        </row>
        <row r="1283">
          <cell r="B1283" t="str">
            <v>GambiaFI</v>
          </cell>
          <cell r="C1283" t="str">
            <v>FI</v>
          </cell>
          <cell r="D1283" t="str">
            <v>Gambia</v>
          </cell>
          <cell r="E1283" t="str">
            <v>Customer Support</v>
          </cell>
          <cell r="F1283" t="str">
            <v>Customer - Wholesale</v>
          </cell>
          <cell r="G1283" t="str">
            <v>Fixed Income</v>
          </cell>
          <cell r="H1283" t="str">
            <v>0</v>
          </cell>
          <cell r="I1283" t="str">
            <v>0</v>
          </cell>
          <cell r="J1283" t="str">
            <v>0</v>
          </cell>
          <cell r="K1283" t="str">
            <v>0</v>
          </cell>
          <cell r="L1283" t="str">
            <v>0</v>
          </cell>
          <cell r="M1283" t="str">
            <v>0</v>
          </cell>
          <cell r="N1283" t="str">
            <v>0</v>
          </cell>
          <cell r="O1283" t="str">
            <v>0</v>
          </cell>
          <cell r="P1283" t="str">
            <v>0</v>
          </cell>
          <cell r="Q1283" t="str">
            <v>0</v>
          </cell>
          <cell r="R1283" t="str">
            <v>0</v>
          </cell>
          <cell r="S1283" t="str">
            <v>0</v>
          </cell>
          <cell r="T1283" t="str">
            <v>0</v>
          </cell>
          <cell r="U1283" t="str">
            <v>0</v>
          </cell>
          <cell r="V1283">
            <v>0</v>
          </cell>
          <cell r="W1283">
            <v>0</v>
          </cell>
        </row>
        <row r="1284">
          <cell r="B1284" t="str">
            <v>GambiaFX/MM</v>
          </cell>
          <cell r="C1284" t="str">
            <v>FX/MM</v>
          </cell>
          <cell r="D1284" t="str">
            <v>Gambia</v>
          </cell>
          <cell r="E1284" t="str">
            <v>Customer Support</v>
          </cell>
          <cell r="F1284" t="str">
            <v>Customer - Wholesale</v>
          </cell>
          <cell r="G1284" t="str">
            <v>ALM</v>
          </cell>
          <cell r="H1284">
            <v>4.003695161981331</v>
          </cell>
          <cell r="I1284" t="str">
            <v>0</v>
          </cell>
          <cell r="J1284" t="str">
            <v>0</v>
          </cell>
          <cell r="K1284" t="str">
            <v>0</v>
          </cell>
          <cell r="L1284" t="str">
            <v>0</v>
          </cell>
          <cell r="M1284" t="str">
            <v>0</v>
          </cell>
          <cell r="N1284" t="str">
            <v>0</v>
          </cell>
          <cell r="O1284" t="str">
            <v>0</v>
          </cell>
          <cell r="P1284" t="str">
            <v>0</v>
          </cell>
          <cell r="Q1284" t="str">
            <v>0</v>
          </cell>
          <cell r="R1284" t="str">
            <v>0</v>
          </cell>
          <cell r="S1284" t="str">
            <v>0</v>
          </cell>
          <cell r="T1284" t="str">
            <v>0</v>
          </cell>
          <cell r="U1284" t="str">
            <v>0</v>
          </cell>
          <cell r="V1284">
            <v>0</v>
          </cell>
          <cell r="W1284">
            <v>0</v>
          </cell>
        </row>
        <row r="1285">
          <cell r="B1285" t="str">
            <v>GambiaSEF</v>
          </cell>
          <cell r="C1285" t="str">
            <v>SEF</v>
          </cell>
          <cell r="D1285" t="str">
            <v>Gambia</v>
          </cell>
          <cell r="E1285" t="str">
            <v>Customer Support</v>
          </cell>
          <cell r="F1285" t="str">
            <v>Customer - Wholesale</v>
          </cell>
          <cell r="G1285" t="str">
            <v>Structured Trade</v>
          </cell>
          <cell r="H1285" t="str">
            <v>0</v>
          </cell>
          <cell r="I1285" t="str">
            <v>0</v>
          </cell>
          <cell r="J1285" t="str">
            <v>0</v>
          </cell>
          <cell r="K1285" t="str">
            <v>0</v>
          </cell>
          <cell r="L1285" t="str">
            <v>0</v>
          </cell>
          <cell r="M1285" t="str">
            <v>0</v>
          </cell>
          <cell r="N1285" t="str">
            <v>0</v>
          </cell>
          <cell r="O1285" t="str">
            <v>0</v>
          </cell>
          <cell r="P1285" t="str">
            <v>0</v>
          </cell>
          <cell r="Q1285" t="str">
            <v>0</v>
          </cell>
          <cell r="R1285" t="str">
            <v>0</v>
          </cell>
          <cell r="S1285" t="str">
            <v>0</v>
          </cell>
          <cell r="T1285" t="str">
            <v>0</v>
          </cell>
          <cell r="U1285" t="str">
            <v>0</v>
          </cell>
          <cell r="V1285">
            <v>0</v>
          </cell>
          <cell r="W1285">
            <v>0</v>
          </cell>
        </row>
        <row r="1286">
          <cell r="B1286" t="str">
            <v>GambiaSME</v>
          </cell>
          <cell r="C1286" t="str">
            <v>SME</v>
          </cell>
          <cell r="D1286" t="str">
            <v>Gambia</v>
          </cell>
          <cell r="E1286" t="str">
            <v>Customer Support</v>
          </cell>
          <cell r="F1286" t="str">
            <v>SME</v>
          </cell>
          <cell r="G1286" t="str">
            <v>Product</v>
          </cell>
          <cell r="H1286">
            <v>16.809653608015651</v>
          </cell>
          <cell r="I1286">
            <v>0.24012938819907848</v>
          </cell>
          <cell r="J1286">
            <v>0.49101285039304016</v>
          </cell>
          <cell r="K1286">
            <v>1.3544390349637661</v>
          </cell>
          <cell r="L1286">
            <v>1.7411650541782437</v>
          </cell>
          <cell r="M1286">
            <v>2.2051399177529372</v>
          </cell>
          <cell r="N1286">
            <v>2.68548026340269</v>
          </cell>
          <cell r="O1286">
            <v>3.147850084864579</v>
          </cell>
          <cell r="P1286">
            <v>2.7321255433120739</v>
          </cell>
          <cell r="Q1286">
            <v>3.9946262648868447</v>
          </cell>
          <cell r="R1286">
            <v>4.4254720472399773</v>
          </cell>
          <cell r="S1286">
            <v>4.9413420772416305</v>
          </cell>
          <cell r="T1286">
            <v>5.4866396931466612</v>
          </cell>
          <cell r="U1286" t="str">
            <v>0</v>
          </cell>
          <cell r="V1286">
            <v>4.2543484421136126</v>
          </cell>
          <cell r="W1286">
            <v>4.2543484421136126</v>
          </cell>
        </row>
        <row r="1287">
          <cell r="B1287" t="str">
            <v>GambiaTotal</v>
          </cell>
          <cell r="C1287" t="str">
            <v>Total</v>
          </cell>
          <cell r="D1287" t="str">
            <v>Gambia</v>
          </cell>
          <cell r="E1287" t="str">
            <v>Customer Support</v>
          </cell>
          <cell r="F1287" t="str">
            <v>Customer</v>
          </cell>
          <cell r="G1287" t="str">
            <v>Product</v>
          </cell>
          <cell r="H1287">
            <v>113.1297465010595</v>
          </cell>
          <cell r="I1287">
            <v>9.5699565510272677</v>
          </cell>
          <cell r="J1287">
            <v>19.568498797664041</v>
          </cell>
          <cell r="K1287">
            <v>53.978910340089314</v>
          </cell>
          <cell r="L1287">
            <v>69.391231292516991</v>
          </cell>
          <cell r="M1287">
            <v>87.882176188847069</v>
          </cell>
          <cell r="N1287">
            <v>107.02534009747518</v>
          </cell>
          <cell r="O1287">
            <v>125.45231871546932</v>
          </cell>
          <cell r="P1287">
            <v>108.88430998613053</v>
          </cell>
          <cell r="Q1287">
            <v>159.1991720766238</v>
          </cell>
          <cell r="R1287">
            <v>176.3698126560038</v>
          </cell>
          <cell r="S1287">
            <v>196.92895291833685</v>
          </cell>
          <cell r="T1287">
            <v>218.66088057087143</v>
          </cell>
          <cell r="U1287" t="str">
            <v>0</v>
          </cell>
          <cell r="V1287">
            <v>169.54996657970045</v>
          </cell>
          <cell r="W1287">
            <v>169.54996657970045</v>
          </cell>
        </row>
        <row r="1288">
          <cell r="B1288" t="str">
            <v>GambiaCCPL</v>
          </cell>
          <cell r="C1288" t="str">
            <v>CCPL</v>
          </cell>
          <cell r="D1288" t="str">
            <v>Gambia</v>
          </cell>
          <cell r="E1288" t="str">
            <v>Card Operations</v>
          </cell>
          <cell r="F1288" t="str">
            <v>Mass Mkt &amp; Priority Banking</v>
          </cell>
          <cell r="G1288" t="str">
            <v>Unsecured Lending</v>
          </cell>
          <cell r="H1288">
            <v>0.1800377452852692</v>
          </cell>
          <cell r="I1288" t="str">
            <v>0</v>
          </cell>
          <cell r="J1288" t="str">
            <v>0</v>
          </cell>
          <cell r="K1288" t="str">
            <v>0</v>
          </cell>
          <cell r="L1288" t="str">
            <v>0</v>
          </cell>
          <cell r="M1288" t="str">
            <v>0</v>
          </cell>
          <cell r="N1288" t="str">
            <v>0</v>
          </cell>
          <cell r="O1288" t="str">
            <v>0</v>
          </cell>
          <cell r="P1288" t="str">
            <v>0</v>
          </cell>
          <cell r="Q1288" t="str">
            <v>0</v>
          </cell>
          <cell r="R1288" t="str">
            <v>0</v>
          </cell>
          <cell r="S1288" t="str">
            <v>0</v>
          </cell>
          <cell r="T1288" t="str">
            <v>0</v>
          </cell>
          <cell r="U1288" t="str">
            <v>0</v>
          </cell>
          <cell r="V1288">
            <v>0</v>
          </cell>
          <cell r="W1288">
            <v>0</v>
          </cell>
        </row>
        <row r="1289">
          <cell r="B1289" t="str">
            <v>GambiaM &amp; AL</v>
          </cell>
          <cell r="C1289" t="str">
            <v>M &amp; AL</v>
          </cell>
          <cell r="D1289" t="str">
            <v>Gambia</v>
          </cell>
          <cell r="E1289" t="str">
            <v>Card Operations</v>
          </cell>
          <cell r="F1289" t="str">
            <v>Mass Mkt &amp; Priority Banking</v>
          </cell>
          <cell r="G1289" t="str">
            <v>Secured Lending</v>
          </cell>
          <cell r="H1289" t="str">
            <v>0</v>
          </cell>
          <cell r="I1289" t="str">
            <v>0</v>
          </cell>
          <cell r="J1289" t="str">
            <v>0</v>
          </cell>
          <cell r="K1289" t="str">
            <v>0</v>
          </cell>
          <cell r="L1289" t="str">
            <v>0</v>
          </cell>
          <cell r="M1289" t="str">
            <v>0</v>
          </cell>
          <cell r="N1289" t="str">
            <v>0</v>
          </cell>
          <cell r="O1289" t="str">
            <v>0</v>
          </cell>
          <cell r="P1289" t="str">
            <v>0</v>
          </cell>
          <cell r="Q1289" t="str">
            <v>0</v>
          </cell>
          <cell r="R1289" t="str">
            <v>0</v>
          </cell>
          <cell r="S1289" t="str">
            <v>0</v>
          </cell>
          <cell r="T1289" t="str">
            <v>0</v>
          </cell>
          <cell r="U1289" t="str">
            <v>0</v>
          </cell>
          <cell r="V1289">
            <v>0</v>
          </cell>
          <cell r="W1289">
            <v>0</v>
          </cell>
        </row>
        <row r="1290">
          <cell r="B1290" t="str">
            <v>GambiaWM</v>
          </cell>
          <cell r="C1290" t="str">
            <v>WM</v>
          </cell>
          <cell r="D1290" t="str">
            <v>Gambia</v>
          </cell>
          <cell r="E1290" t="str">
            <v>Card Operations</v>
          </cell>
          <cell r="F1290" t="str">
            <v>Mass Mkt &amp; Priority Banking</v>
          </cell>
          <cell r="G1290" t="str">
            <v>Account Management Services</v>
          </cell>
          <cell r="H1290">
            <v>61.431699559232314</v>
          </cell>
          <cell r="I1290">
            <v>7.26246153577687</v>
          </cell>
          <cell r="J1290">
            <v>14.814323806060809</v>
          </cell>
          <cell r="K1290">
            <v>17.71136327944183</v>
          </cell>
          <cell r="L1290">
            <v>24.870757417066898</v>
          </cell>
          <cell r="M1290">
            <v>32.392157066677484</v>
          </cell>
          <cell r="N1290">
            <v>39.953985758738661</v>
          </cell>
          <cell r="O1290">
            <v>47.585211224220068</v>
          </cell>
          <cell r="P1290">
            <v>42.802251380437944</v>
          </cell>
          <cell r="Q1290">
            <v>50.420895687532656</v>
          </cell>
          <cell r="R1290">
            <v>58.066943783075118</v>
          </cell>
          <cell r="S1290">
            <v>41.635778973483859</v>
          </cell>
          <cell r="T1290">
            <v>49.229405685853159</v>
          </cell>
          <cell r="U1290" t="str">
            <v>0</v>
          </cell>
          <cell r="V1290">
            <v>79.83552728280101</v>
          </cell>
          <cell r="W1290">
            <v>79.83552728280101</v>
          </cell>
        </row>
        <row r="1291">
          <cell r="B1291" t="str">
            <v>GambiaWM</v>
          </cell>
          <cell r="C1291" t="str">
            <v>WM</v>
          </cell>
          <cell r="D1291" t="str">
            <v>Gambia</v>
          </cell>
          <cell r="E1291" t="str">
            <v>Card Operations</v>
          </cell>
          <cell r="F1291" t="str">
            <v>Mass Mkt &amp; Priority Banking</v>
          </cell>
          <cell r="G1291" t="str">
            <v>Trade Products</v>
          </cell>
          <cell r="H1291" t="str">
            <v>0</v>
          </cell>
          <cell r="I1291" t="str">
            <v>0</v>
          </cell>
          <cell r="J1291" t="str">
            <v>0</v>
          </cell>
          <cell r="K1291" t="str">
            <v>0</v>
          </cell>
          <cell r="L1291" t="str">
            <v>0</v>
          </cell>
          <cell r="M1291" t="str">
            <v>0</v>
          </cell>
          <cell r="N1291" t="str">
            <v>0</v>
          </cell>
          <cell r="O1291" t="str">
            <v>0</v>
          </cell>
          <cell r="P1291" t="str">
            <v>0</v>
          </cell>
          <cell r="Q1291" t="str">
            <v>0</v>
          </cell>
          <cell r="R1291" t="str">
            <v>0</v>
          </cell>
          <cell r="S1291" t="str">
            <v>0</v>
          </cell>
          <cell r="T1291" t="str">
            <v>0</v>
          </cell>
          <cell r="U1291" t="str">
            <v>0</v>
          </cell>
          <cell r="V1291" t="str">
            <v>0</v>
          </cell>
          <cell r="W1291" t="str">
            <v>0</v>
          </cell>
        </row>
        <row r="1292">
          <cell r="B1292" t="str">
            <v>GambiaWM</v>
          </cell>
          <cell r="C1292" t="str">
            <v>WM</v>
          </cell>
          <cell r="D1292" t="str">
            <v>Gambia</v>
          </cell>
          <cell r="E1292" t="str">
            <v>Card Operations</v>
          </cell>
          <cell r="F1292" t="str">
            <v>Mass Mkt &amp; Priority Banking</v>
          </cell>
          <cell r="G1292" t="str">
            <v>Treasury Products</v>
          </cell>
          <cell r="H1292" t="str">
            <v>0</v>
          </cell>
          <cell r="I1292" t="str">
            <v>0</v>
          </cell>
          <cell r="J1292" t="str">
            <v>0</v>
          </cell>
          <cell r="K1292" t="str">
            <v>0</v>
          </cell>
          <cell r="L1292" t="str">
            <v>0</v>
          </cell>
          <cell r="M1292" t="str">
            <v>0</v>
          </cell>
          <cell r="N1292" t="str">
            <v>0</v>
          </cell>
          <cell r="O1292" t="str">
            <v>0</v>
          </cell>
          <cell r="P1292" t="str">
            <v>0</v>
          </cell>
          <cell r="Q1292" t="str">
            <v>0</v>
          </cell>
          <cell r="R1292" t="str">
            <v>0</v>
          </cell>
          <cell r="S1292" t="str">
            <v>0</v>
          </cell>
          <cell r="T1292" t="str">
            <v>0</v>
          </cell>
          <cell r="U1292" t="str">
            <v>0</v>
          </cell>
          <cell r="V1292">
            <v>0</v>
          </cell>
          <cell r="W1292">
            <v>0</v>
          </cell>
        </row>
        <row r="1293">
          <cell r="B1293" t="str">
            <v>GambiaWM</v>
          </cell>
          <cell r="C1293" t="str">
            <v>WM</v>
          </cell>
          <cell r="D1293" t="str">
            <v>Gambia</v>
          </cell>
          <cell r="E1293" t="str">
            <v>Card Operations</v>
          </cell>
          <cell r="F1293" t="str">
            <v>Mass Mkt &amp; Priority Banking</v>
          </cell>
          <cell r="G1293" t="str">
            <v>Investment Services</v>
          </cell>
          <cell r="H1293" t="str">
            <v>0</v>
          </cell>
          <cell r="I1293" t="str">
            <v>0</v>
          </cell>
          <cell r="J1293" t="str">
            <v>0</v>
          </cell>
          <cell r="K1293" t="str">
            <v>0</v>
          </cell>
          <cell r="L1293" t="str">
            <v>0</v>
          </cell>
          <cell r="M1293" t="str">
            <v>0</v>
          </cell>
          <cell r="N1293" t="str">
            <v>0</v>
          </cell>
          <cell r="O1293" t="str">
            <v>0</v>
          </cell>
          <cell r="P1293" t="str">
            <v>0</v>
          </cell>
          <cell r="Q1293" t="str">
            <v>0</v>
          </cell>
          <cell r="R1293" t="str">
            <v>0</v>
          </cell>
          <cell r="S1293" t="str">
            <v>0</v>
          </cell>
          <cell r="T1293" t="str">
            <v>0</v>
          </cell>
          <cell r="U1293" t="str">
            <v>0</v>
          </cell>
          <cell r="V1293" t="str">
            <v>0</v>
          </cell>
          <cell r="W1293" t="str">
            <v>0</v>
          </cell>
        </row>
        <row r="1294">
          <cell r="B1294" t="str">
            <v>GambiaOthCB</v>
          </cell>
          <cell r="C1294" t="str">
            <v>OthCB</v>
          </cell>
          <cell r="D1294" t="str">
            <v>Gambia</v>
          </cell>
          <cell r="E1294" t="str">
            <v>Card Operations</v>
          </cell>
          <cell r="F1294" t="str">
            <v>Mass Mkt &amp; Priority Banking</v>
          </cell>
          <cell r="G1294" t="str">
            <v>Other Products</v>
          </cell>
          <cell r="H1294" t="str">
            <v>0</v>
          </cell>
          <cell r="I1294" t="str">
            <v>0</v>
          </cell>
          <cell r="J1294" t="str">
            <v>0</v>
          </cell>
          <cell r="K1294" t="str">
            <v>0</v>
          </cell>
          <cell r="L1294" t="str">
            <v>0</v>
          </cell>
          <cell r="M1294" t="str">
            <v>0</v>
          </cell>
          <cell r="N1294" t="str">
            <v>0</v>
          </cell>
          <cell r="O1294" t="str">
            <v>0</v>
          </cell>
          <cell r="P1294" t="str">
            <v>0</v>
          </cell>
          <cell r="Q1294" t="str">
            <v>0</v>
          </cell>
          <cell r="R1294" t="str">
            <v>0</v>
          </cell>
          <cell r="S1294" t="str">
            <v>0</v>
          </cell>
          <cell r="T1294" t="str">
            <v>0</v>
          </cell>
          <cell r="U1294" t="str">
            <v>0</v>
          </cell>
          <cell r="V1294">
            <v>0</v>
          </cell>
          <cell r="W1294">
            <v>0</v>
          </cell>
        </row>
        <row r="1295">
          <cell r="B1295" t="str">
            <v>GambiaCROps</v>
          </cell>
          <cell r="C1295" t="str">
            <v>CROps</v>
          </cell>
          <cell r="D1295" t="str">
            <v>Gambia</v>
          </cell>
          <cell r="E1295" t="str">
            <v>Card Operations</v>
          </cell>
          <cell r="F1295" t="str">
            <v>Customer - Wholesale</v>
          </cell>
          <cell r="G1295" t="str">
            <v>Corporate and Inst Lending</v>
          </cell>
          <cell r="H1295" t="str">
            <v>0</v>
          </cell>
          <cell r="I1295" t="str">
            <v>0</v>
          </cell>
          <cell r="J1295" t="str">
            <v>0</v>
          </cell>
          <cell r="K1295" t="str">
            <v>0</v>
          </cell>
          <cell r="L1295" t="str">
            <v>0</v>
          </cell>
          <cell r="M1295" t="str">
            <v>0</v>
          </cell>
          <cell r="N1295" t="str">
            <v>0</v>
          </cell>
          <cell r="O1295" t="str">
            <v>0</v>
          </cell>
          <cell r="P1295" t="str">
            <v>0</v>
          </cell>
          <cell r="Q1295" t="str">
            <v>0</v>
          </cell>
          <cell r="R1295" t="str">
            <v>0</v>
          </cell>
          <cell r="S1295" t="str">
            <v>0</v>
          </cell>
          <cell r="T1295" t="str">
            <v>0</v>
          </cell>
          <cell r="U1295" t="str">
            <v>0</v>
          </cell>
          <cell r="V1295">
            <v>0</v>
          </cell>
          <cell r="W1295">
            <v>0</v>
          </cell>
        </row>
        <row r="1296">
          <cell r="B1296" t="str">
            <v>GambiaCash</v>
          </cell>
          <cell r="C1296" t="str">
            <v>Cash</v>
          </cell>
          <cell r="D1296" t="str">
            <v>Gambia</v>
          </cell>
          <cell r="E1296" t="str">
            <v>Card Operations</v>
          </cell>
          <cell r="F1296" t="str">
            <v>Customer - Wholesale</v>
          </cell>
          <cell r="G1296" t="str">
            <v>Cash Management and Payments</v>
          </cell>
          <cell r="H1296">
            <v>0.14336646260504393</v>
          </cell>
          <cell r="I1296">
            <v>8.1671280246625802E-3</v>
          </cell>
          <cell r="J1296">
            <v>1.6659706702317555E-2</v>
          </cell>
          <cell r="K1296">
            <v>1.9917623065116248E-2</v>
          </cell>
          <cell r="L1296">
            <v>2.796884484618252E-2</v>
          </cell>
          <cell r="M1296">
            <v>3.6427166251453987E-2</v>
          </cell>
          <cell r="N1296">
            <v>4.493095284287222E-2</v>
          </cell>
          <cell r="O1296">
            <v>5.3512780788482733E-2</v>
          </cell>
          <cell r="P1296">
            <v>4.8134019718485438E-2</v>
          </cell>
          <cell r="Q1296">
            <v>5.6701699302588782E-2</v>
          </cell>
          <cell r="R1296">
            <v>6.5300196295845589E-2</v>
          </cell>
          <cell r="S1296">
            <v>4.6822242790249866E-2</v>
          </cell>
          <cell r="T1296">
            <v>5.5361788401046087E-2</v>
          </cell>
          <cell r="U1296" t="str">
            <v>0</v>
          </cell>
          <cell r="V1296">
            <v>8.9780437255744999E-2</v>
          </cell>
          <cell r="W1296">
            <v>8.9780437255744999E-2</v>
          </cell>
        </row>
        <row r="1297">
          <cell r="B1297" t="str">
            <v>GambiaTrade</v>
          </cell>
          <cell r="C1297" t="str">
            <v>Trade</v>
          </cell>
          <cell r="D1297" t="str">
            <v>Gambia</v>
          </cell>
          <cell r="E1297" t="str">
            <v>Card Operations</v>
          </cell>
          <cell r="F1297" t="str">
            <v>Customer - Wholesale</v>
          </cell>
          <cell r="G1297" t="str">
            <v>Trade Finance</v>
          </cell>
          <cell r="H1297" t="str">
            <v>0</v>
          </cell>
          <cell r="I1297" t="str">
            <v>0</v>
          </cell>
          <cell r="J1297" t="str">
            <v>0</v>
          </cell>
          <cell r="K1297" t="str">
            <v>0</v>
          </cell>
          <cell r="L1297" t="str">
            <v>0</v>
          </cell>
          <cell r="M1297" t="str">
            <v>0</v>
          </cell>
          <cell r="N1297" t="str">
            <v>0</v>
          </cell>
          <cell r="O1297" t="str">
            <v>0</v>
          </cell>
          <cell r="P1297" t="str">
            <v>0</v>
          </cell>
          <cell r="Q1297" t="str">
            <v>0</v>
          </cell>
          <cell r="R1297" t="str">
            <v>0</v>
          </cell>
          <cell r="S1297" t="str">
            <v>0</v>
          </cell>
          <cell r="T1297" t="str">
            <v>0</v>
          </cell>
          <cell r="U1297" t="str">
            <v>0</v>
          </cell>
          <cell r="V1297">
            <v>0</v>
          </cell>
          <cell r="W1297">
            <v>0</v>
          </cell>
        </row>
        <row r="1298">
          <cell r="B1298" t="str">
            <v>GambiaTrade</v>
          </cell>
          <cell r="C1298" t="str">
            <v>Trade</v>
          </cell>
          <cell r="D1298" t="str">
            <v>Gambia</v>
          </cell>
          <cell r="E1298" t="str">
            <v>Card Operations</v>
          </cell>
          <cell r="F1298" t="str">
            <v>Customer - Wholesale</v>
          </cell>
          <cell r="G1298" t="str">
            <v>Trade Contingents</v>
          </cell>
          <cell r="H1298" t="str">
            <v>0</v>
          </cell>
          <cell r="I1298" t="str">
            <v>0</v>
          </cell>
          <cell r="J1298" t="str">
            <v>0</v>
          </cell>
          <cell r="K1298" t="str">
            <v>0</v>
          </cell>
          <cell r="L1298" t="str">
            <v>0</v>
          </cell>
          <cell r="M1298" t="str">
            <v>0</v>
          </cell>
          <cell r="N1298" t="str">
            <v>0</v>
          </cell>
          <cell r="O1298" t="str">
            <v>0</v>
          </cell>
          <cell r="P1298" t="str">
            <v>0</v>
          </cell>
          <cell r="Q1298" t="str">
            <v>0</v>
          </cell>
          <cell r="R1298" t="str">
            <v>0</v>
          </cell>
          <cell r="S1298" t="str">
            <v>0</v>
          </cell>
          <cell r="T1298" t="str">
            <v>0</v>
          </cell>
          <cell r="U1298" t="str">
            <v>0</v>
          </cell>
          <cell r="V1298">
            <v>0</v>
          </cell>
          <cell r="W1298">
            <v>0</v>
          </cell>
        </row>
        <row r="1299">
          <cell r="B1299" t="str">
            <v>GambiaTrade</v>
          </cell>
          <cell r="C1299" t="str">
            <v>Trade</v>
          </cell>
          <cell r="D1299" t="str">
            <v>Gambia</v>
          </cell>
          <cell r="E1299" t="str">
            <v>Card Operations</v>
          </cell>
          <cell r="F1299" t="str">
            <v>Customer - Wholesale</v>
          </cell>
          <cell r="G1299" t="str">
            <v>Trade Transactional</v>
          </cell>
          <cell r="H1299" t="str">
            <v>0</v>
          </cell>
          <cell r="I1299" t="str">
            <v>0</v>
          </cell>
          <cell r="J1299" t="str">
            <v>0</v>
          </cell>
          <cell r="K1299" t="str">
            <v>0</v>
          </cell>
          <cell r="L1299" t="str">
            <v>0</v>
          </cell>
          <cell r="M1299" t="str">
            <v>0</v>
          </cell>
          <cell r="N1299" t="str">
            <v>0</v>
          </cell>
          <cell r="O1299" t="str">
            <v>0</v>
          </cell>
          <cell r="P1299" t="str">
            <v>0</v>
          </cell>
          <cell r="Q1299" t="str">
            <v>0</v>
          </cell>
          <cell r="R1299" t="str">
            <v>0</v>
          </cell>
          <cell r="S1299" t="str">
            <v>0</v>
          </cell>
          <cell r="T1299" t="str">
            <v>0</v>
          </cell>
          <cell r="U1299" t="str">
            <v>0</v>
          </cell>
          <cell r="V1299">
            <v>0</v>
          </cell>
          <cell r="W1299">
            <v>0</v>
          </cell>
        </row>
        <row r="1300">
          <cell r="B1300" t="str">
            <v>GambiaTrade</v>
          </cell>
          <cell r="C1300" t="str">
            <v>Trade</v>
          </cell>
          <cell r="D1300" t="str">
            <v>Gambia</v>
          </cell>
          <cell r="E1300" t="str">
            <v>Card Operations</v>
          </cell>
          <cell r="F1300" t="str">
            <v>Customer - Wholesale</v>
          </cell>
          <cell r="G1300" t="str">
            <v>Trade Other</v>
          </cell>
          <cell r="H1300" t="str">
            <v>0</v>
          </cell>
          <cell r="I1300" t="str">
            <v>0</v>
          </cell>
          <cell r="J1300" t="str">
            <v>0</v>
          </cell>
          <cell r="K1300" t="str">
            <v>0</v>
          </cell>
          <cell r="L1300" t="str">
            <v>0</v>
          </cell>
          <cell r="M1300" t="str">
            <v>0</v>
          </cell>
          <cell r="N1300" t="str">
            <v>0</v>
          </cell>
          <cell r="O1300" t="str">
            <v>0</v>
          </cell>
          <cell r="P1300" t="str">
            <v>0</v>
          </cell>
          <cell r="Q1300" t="str">
            <v>0</v>
          </cell>
          <cell r="R1300" t="str">
            <v>0</v>
          </cell>
          <cell r="S1300" t="str">
            <v>0</v>
          </cell>
          <cell r="T1300" t="str">
            <v>0</v>
          </cell>
          <cell r="U1300" t="str">
            <v>0</v>
          </cell>
          <cell r="V1300">
            <v>0</v>
          </cell>
          <cell r="W1300">
            <v>0</v>
          </cell>
        </row>
        <row r="1301">
          <cell r="B1301" t="str">
            <v>GambiaFX/MM</v>
          </cell>
          <cell r="C1301" t="str">
            <v>FX/MM</v>
          </cell>
          <cell r="D1301" t="str">
            <v>Gambia</v>
          </cell>
          <cell r="E1301" t="str">
            <v>Card Operations</v>
          </cell>
          <cell r="F1301" t="str">
            <v>Customer - Wholesale</v>
          </cell>
          <cell r="G1301" t="str">
            <v>FX Sales</v>
          </cell>
          <cell r="H1301" t="str">
            <v>0</v>
          </cell>
          <cell r="I1301" t="str">
            <v>0</v>
          </cell>
          <cell r="J1301" t="str">
            <v>0</v>
          </cell>
          <cell r="K1301" t="str">
            <v>0</v>
          </cell>
          <cell r="L1301" t="str">
            <v>0</v>
          </cell>
          <cell r="M1301" t="str">
            <v>0</v>
          </cell>
          <cell r="N1301" t="str">
            <v>0</v>
          </cell>
          <cell r="O1301" t="str">
            <v>0</v>
          </cell>
          <cell r="P1301" t="str">
            <v>0</v>
          </cell>
          <cell r="Q1301" t="str">
            <v>0</v>
          </cell>
          <cell r="R1301" t="str">
            <v>0</v>
          </cell>
          <cell r="S1301" t="str">
            <v>0</v>
          </cell>
          <cell r="T1301" t="str">
            <v>0</v>
          </cell>
          <cell r="U1301" t="str">
            <v>0</v>
          </cell>
          <cell r="V1301">
            <v>0</v>
          </cell>
          <cell r="W1301">
            <v>0</v>
          </cell>
        </row>
        <row r="1302">
          <cell r="B1302" t="str">
            <v>GambiaFX/MM</v>
          </cell>
          <cell r="C1302" t="str">
            <v>FX/MM</v>
          </cell>
          <cell r="D1302" t="str">
            <v>Gambia</v>
          </cell>
          <cell r="E1302" t="str">
            <v>Card Operations</v>
          </cell>
          <cell r="F1302" t="str">
            <v>Customer - Wholesale</v>
          </cell>
          <cell r="G1302" t="str">
            <v>FX Trading</v>
          </cell>
          <cell r="H1302" t="str">
            <v>0</v>
          </cell>
          <cell r="I1302" t="str">
            <v>0</v>
          </cell>
          <cell r="J1302" t="str">
            <v>0</v>
          </cell>
          <cell r="K1302" t="str">
            <v>0</v>
          </cell>
          <cell r="L1302" t="str">
            <v>0</v>
          </cell>
          <cell r="M1302" t="str">
            <v>0</v>
          </cell>
          <cell r="N1302" t="str">
            <v>0</v>
          </cell>
          <cell r="O1302" t="str">
            <v>0</v>
          </cell>
          <cell r="P1302" t="str">
            <v>0</v>
          </cell>
          <cell r="Q1302" t="str">
            <v>0</v>
          </cell>
          <cell r="R1302" t="str">
            <v>0</v>
          </cell>
          <cell r="S1302" t="str">
            <v>0</v>
          </cell>
          <cell r="T1302" t="str">
            <v>0</v>
          </cell>
          <cell r="U1302" t="str">
            <v>0</v>
          </cell>
          <cell r="V1302">
            <v>0</v>
          </cell>
          <cell r="W1302">
            <v>0</v>
          </cell>
        </row>
        <row r="1303">
          <cell r="B1303" t="str">
            <v>GambiaFI</v>
          </cell>
          <cell r="C1303" t="str">
            <v>FI</v>
          </cell>
          <cell r="D1303" t="str">
            <v>Gambia</v>
          </cell>
          <cell r="E1303" t="str">
            <v>Card Operations</v>
          </cell>
          <cell r="F1303" t="str">
            <v>Customer - Wholesale</v>
          </cell>
          <cell r="G1303" t="str">
            <v>Fixed Income</v>
          </cell>
          <cell r="H1303" t="str">
            <v>0</v>
          </cell>
          <cell r="I1303" t="str">
            <v>0</v>
          </cell>
          <cell r="J1303" t="str">
            <v>0</v>
          </cell>
          <cell r="K1303" t="str">
            <v>0</v>
          </cell>
          <cell r="L1303" t="str">
            <v>0</v>
          </cell>
          <cell r="M1303" t="str">
            <v>0</v>
          </cell>
          <cell r="N1303" t="str">
            <v>0</v>
          </cell>
          <cell r="O1303" t="str">
            <v>0</v>
          </cell>
          <cell r="P1303" t="str">
            <v>0</v>
          </cell>
          <cell r="Q1303" t="str">
            <v>0</v>
          </cell>
          <cell r="R1303" t="str">
            <v>0</v>
          </cell>
          <cell r="S1303" t="str">
            <v>0</v>
          </cell>
          <cell r="T1303" t="str">
            <v>0</v>
          </cell>
          <cell r="U1303" t="str">
            <v>0</v>
          </cell>
          <cell r="V1303">
            <v>0</v>
          </cell>
          <cell r="W1303">
            <v>0</v>
          </cell>
        </row>
        <row r="1304">
          <cell r="B1304" t="str">
            <v>GambiaFX/MM</v>
          </cell>
          <cell r="C1304" t="str">
            <v>FX/MM</v>
          </cell>
          <cell r="D1304" t="str">
            <v>Gambia</v>
          </cell>
          <cell r="E1304" t="str">
            <v>Card Operations</v>
          </cell>
          <cell r="F1304" t="str">
            <v>Customer - Wholesale</v>
          </cell>
          <cell r="G1304" t="str">
            <v>ALM</v>
          </cell>
          <cell r="H1304" t="str">
            <v>0</v>
          </cell>
          <cell r="I1304" t="str">
            <v>0</v>
          </cell>
          <cell r="J1304" t="str">
            <v>0</v>
          </cell>
          <cell r="K1304" t="str">
            <v>0</v>
          </cell>
          <cell r="L1304" t="str">
            <v>0</v>
          </cell>
          <cell r="M1304" t="str">
            <v>0</v>
          </cell>
          <cell r="N1304" t="str">
            <v>0</v>
          </cell>
          <cell r="O1304" t="str">
            <v>0</v>
          </cell>
          <cell r="P1304" t="str">
            <v>0</v>
          </cell>
          <cell r="Q1304" t="str">
            <v>0</v>
          </cell>
          <cell r="R1304" t="str">
            <v>0</v>
          </cell>
          <cell r="S1304" t="str">
            <v>0</v>
          </cell>
          <cell r="T1304" t="str">
            <v>0</v>
          </cell>
          <cell r="U1304" t="str">
            <v>0</v>
          </cell>
          <cell r="V1304">
            <v>0</v>
          </cell>
          <cell r="W1304">
            <v>0</v>
          </cell>
        </row>
        <row r="1305">
          <cell r="B1305" t="str">
            <v>GambiaSEF</v>
          </cell>
          <cell r="C1305" t="str">
            <v>SEF</v>
          </cell>
          <cell r="D1305" t="str">
            <v>Gambia</v>
          </cell>
          <cell r="E1305" t="str">
            <v>Card Operations</v>
          </cell>
          <cell r="F1305" t="str">
            <v>Customer - Wholesale</v>
          </cell>
          <cell r="G1305" t="str">
            <v>Structured Trade</v>
          </cell>
          <cell r="H1305" t="str">
            <v>0</v>
          </cell>
          <cell r="I1305" t="str">
            <v>0</v>
          </cell>
          <cell r="J1305" t="str">
            <v>0</v>
          </cell>
          <cell r="K1305" t="str">
            <v>0</v>
          </cell>
          <cell r="L1305" t="str">
            <v>0</v>
          </cell>
          <cell r="M1305" t="str">
            <v>0</v>
          </cell>
          <cell r="N1305" t="str">
            <v>0</v>
          </cell>
          <cell r="O1305" t="str">
            <v>0</v>
          </cell>
          <cell r="P1305" t="str">
            <v>0</v>
          </cell>
          <cell r="Q1305" t="str">
            <v>0</v>
          </cell>
          <cell r="R1305" t="str">
            <v>0</v>
          </cell>
          <cell r="S1305" t="str">
            <v>0</v>
          </cell>
          <cell r="T1305" t="str">
            <v>0</v>
          </cell>
          <cell r="U1305" t="str">
            <v>0</v>
          </cell>
          <cell r="V1305">
            <v>0</v>
          </cell>
          <cell r="W1305">
            <v>0</v>
          </cell>
        </row>
        <row r="1306">
          <cell r="B1306" t="str">
            <v>GambiaSME</v>
          </cell>
          <cell r="C1306" t="str">
            <v>SME</v>
          </cell>
          <cell r="D1306" t="str">
            <v>Gambia</v>
          </cell>
          <cell r="E1306" t="str">
            <v>Card Operations</v>
          </cell>
          <cell r="F1306" t="str">
            <v>SME</v>
          </cell>
          <cell r="G1306" t="str">
            <v>Product</v>
          </cell>
          <cell r="H1306">
            <v>1.6367671147409166</v>
          </cell>
          <cell r="I1306">
            <v>0.17465089160432284</v>
          </cell>
          <cell r="J1306">
            <v>0.35626142024955992</v>
          </cell>
          <cell r="K1306">
            <v>0.4259307086232566</v>
          </cell>
          <cell r="L1306">
            <v>0.59810298978759557</v>
          </cell>
          <cell r="M1306">
            <v>0.7789809398387828</v>
          </cell>
          <cell r="N1306">
            <v>0.96083114540911441</v>
          </cell>
          <cell r="O1306">
            <v>1.1443502353229396</v>
          </cell>
          <cell r="P1306">
            <v>1.0293274985953069</v>
          </cell>
          <cell r="Q1306">
            <v>1.2125440312399713</v>
          </cell>
          <cell r="R1306">
            <v>1.3964195823265437</v>
          </cell>
          <cell r="S1306">
            <v>1.0012756535145781</v>
          </cell>
          <cell r="T1306">
            <v>1.1838905519608283</v>
          </cell>
          <cell r="U1306" t="str">
            <v>0</v>
          </cell>
          <cell r="V1306">
            <v>1.919920119776704</v>
          </cell>
          <cell r="W1306">
            <v>1.919920119776704</v>
          </cell>
        </row>
        <row r="1307">
          <cell r="B1307" t="str">
            <v>GambiaTotal</v>
          </cell>
          <cell r="C1307" t="str">
            <v>Total</v>
          </cell>
          <cell r="D1307" t="str">
            <v>Gambia</v>
          </cell>
          <cell r="E1307" t="str">
            <v>Card Operations</v>
          </cell>
          <cell r="F1307" t="str">
            <v>Customer</v>
          </cell>
          <cell r="G1307" t="str">
            <v>Product</v>
          </cell>
          <cell r="H1307">
            <v>63.391870881863547</v>
          </cell>
          <cell r="I1307">
            <v>7.4452795554058548</v>
          </cell>
          <cell r="J1307">
            <v>15.187244933012686</v>
          </cell>
          <cell r="K1307">
            <v>18.157211611130201</v>
          </cell>
          <cell r="L1307">
            <v>25.496829251700674</v>
          </cell>
          <cell r="M1307">
            <v>33.207565172767723</v>
          </cell>
          <cell r="N1307">
            <v>40.959747856990653</v>
          </cell>
          <cell r="O1307">
            <v>48.783074240331487</v>
          </cell>
          <cell r="P1307">
            <v>43.879712898751734</v>
          </cell>
          <cell r="Q1307">
            <v>51.690141418075214</v>
          </cell>
          <cell r="R1307">
            <v>59.528663561697506</v>
          </cell>
          <cell r="S1307">
            <v>42.683876869788683</v>
          </cell>
          <cell r="T1307">
            <v>50.468658026215031</v>
          </cell>
          <cell r="U1307" t="str">
            <v>0</v>
          </cell>
          <cell r="V1307">
            <v>81.845227839833456</v>
          </cell>
          <cell r="W1307">
            <v>81.845227839833456</v>
          </cell>
        </row>
        <row r="1308">
          <cell r="B1308" t="str">
            <v>GambiaCCPL</v>
          </cell>
          <cell r="C1308" t="str">
            <v>CCPL</v>
          </cell>
          <cell r="D1308" t="str">
            <v>Gambia</v>
          </cell>
          <cell r="E1308" t="str">
            <v>Compliance, Audit &amp; OR</v>
          </cell>
          <cell r="F1308" t="str">
            <v>Mass Mkt &amp; Priority Banking</v>
          </cell>
          <cell r="G1308" t="str">
            <v>Unsecured Lending</v>
          </cell>
          <cell r="H1308">
            <v>0.17473514046727023</v>
          </cell>
          <cell r="I1308">
            <v>4.6303927794372243E-2</v>
          </cell>
          <cell r="J1308">
            <v>9.3202202665033623E-2</v>
          </cell>
          <cell r="K1308">
            <v>0.15528535856108258</v>
          </cell>
          <cell r="L1308">
            <v>0.19381585233760287</v>
          </cell>
          <cell r="M1308">
            <v>0.24048739715716239</v>
          </cell>
          <cell r="N1308">
            <v>0.28370533943807424</v>
          </cell>
          <cell r="O1308">
            <v>0.32806897809057178</v>
          </cell>
          <cell r="P1308">
            <v>0.4323247961309542</v>
          </cell>
          <cell r="Q1308">
            <v>0.47641935711266326</v>
          </cell>
          <cell r="R1308">
            <v>0.52038031326601308</v>
          </cell>
          <cell r="S1308">
            <v>0.56441324274430371</v>
          </cell>
          <cell r="T1308">
            <v>0.61077082679031047</v>
          </cell>
          <cell r="U1308" t="str">
            <v>0</v>
          </cell>
          <cell r="V1308">
            <v>0.66108792486877155</v>
          </cell>
          <cell r="W1308">
            <v>0.66108792486877155</v>
          </cell>
        </row>
        <row r="1309">
          <cell r="B1309" t="str">
            <v>GambiaM &amp; AL</v>
          </cell>
          <cell r="C1309" t="str">
            <v>M &amp; AL</v>
          </cell>
          <cell r="D1309" t="str">
            <v>Gambia</v>
          </cell>
          <cell r="E1309" t="str">
            <v>Compliance, Audit &amp; OR</v>
          </cell>
          <cell r="F1309" t="str">
            <v>Mass Mkt &amp; Priority Banking</v>
          </cell>
          <cell r="G1309" t="str">
            <v>Secured Lending</v>
          </cell>
          <cell r="H1309" t="str">
            <v>0</v>
          </cell>
          <cell r="I1309" t="str">
            <v>0</v>
          </cell>
          <cell r="J1309" t="str">
            <v>0</v>
          </cell>
          <cell r="K1309" t="str">
            <v>0</v>
          </cell>
          <cell r="L1309" t="str">
            <v>0</v>
          </cell>
          <cell r="M1309" t="str">
            <v>0</v>
          </cell>
          <cell r="N1309" t="str">
            <v>0</v>
          </cell>
          <cell r="O1309" t="str">
            <v>0</v>
          </cell>
          <cell r="P1309" t="str">
            <v>0</v>
          </cell>
          <cell r="Q1309" t="str">
            <v>0</v>
          </cell>
          <cell r="R1309" t="str">
            <v>0</v>
          </cell>
          <cell r="S1309" t="str">
            <v>0</v>
          </cell>
          <cell r="T1309" t="str">
            <v>0</v>
          </cell>
          <cell r="U1309" t="str">
            <v>0</v>
          </cell>
          <cell r="V1309">
            <v>0</v>
          </cell>
          <cell r="W1309">
            <v>0</v>
          </cell>
        </row>
        <row r="1310">
          <cell r="B1310" t="str">
            <v>GambiaWM</v>
          </cell>
          <cell r="C1310" t="str">
            <v>WM</v>
          </cell>
          <cell r="D1310" t="str">
            <v>Gambia</v>
          </cell>
          <cell r="E1310" t="str">
            <v>Compliance, Audit &amp; OR</v>
          </cell>
          <cell r="F1310" t="str">
            <v>Mass Mkt &amp; Priority Banking</v>
          </cell>
          <cell r="G1310" t="str">
            <v>Account Management Services</v>
          </cell>
          <cell r="H1310">
            <v>19.471792236065362</v>
          </cell>
          <cell r="I1310">
            <v>1.6124636273245978</v>
          </cell>
          <cell r="J1310">
            <v>3.2456244846288897</v>
          </cell>
          <cell r="K1310">
            <v>5.4075756520645708</v>
          </cell>
          <cell r="L1310">
            <v>6.749341301695873</v>
          </cell>
          <cell r="M1310">
            <v>8.3746066309523801</v>
          </cell>
          <cell r="N1310">
            <v>9.8796055218726799</v>
          </cell>
          <cell r="O1310">
            <v>11.424501540642312</v>
          </cell>
          <cell r="P1310">
            <v>15.055051313301561</v>
          </cell>
          <cell r="Q1310">
            <v>16.590577112788797</v>
          </cell>
          <cell r="R1310">
            <v>18.12145032800457</v>
          </cell>
          <cell r="S1310">
            <v>19.654829904432692</v>
          </cell>
          <cell r="T1310">
            <v>21.269162028842928</v>
          </cell>
          <cell r="U1310" t="str">
            <v>0</v>
          </cell>
          <cell r="V1310">
            <v>23.021378187358675</v>
          </cell>
          <cell r="W1310">
            <v>23.021378187358675</v>
          </cell>
        </row>
        <row r="1311">
          <cell r="B1311" t="str">
            <v>GambiaWM</v>
          </cell>
          <cell r="C1311" t="str">
            <v>WM</v>
          </cell>
          <cell r="D1311" t="str">
            <v>Gambia</v>
          </cell>
          <cell r="E1311" t="str">
            <v>Compliance, Audit &amp; OR</v>
          </cell>
          <cell r="F1311" t="str">
            <v>Mass Mkt &amp; Priority Banking</v>
          </cell>
          <cell r="G1311" t="str">
            <v>Trade Products</v>
          </cell>
          <cell r="H1311" t="str">
            <v>0</v>
          </cell>
          <cell r="I1311" t="str">
            <v>0</v>
          </cell>
          <cell r="J1311" t="str">
            <v>0</v>
          </cell>
          <cell r="K1311" t="str">
            <v>0</v>
          </cell>
          <cell r="L1311" t="str">
            <v>0</v>
          </cell>
          <cell r="M1311" t="str">
            <v>0</v>
          </cell>
          <cell r="N1311" t="str">
            <v>0</v>
          </cell>
          <cell r="O1311" t="str">
            <v>0</v>
          </cell>
          <cell r="P1311" t="str">
            <v>0</v>
          </cell>
          <cell r="Q1311" t="str">
            <v>0</v>
          </cell>
          <cell r="R1311" t="str">
            <v>0</v>
          </cell>
          <cell r="S1311" t="str">
            <v>0</v>
          </cell>
          <cell r="T1311" t="str">
            <v>0</v>
          </cell>
          <cell r="U1311" t="str">
            <v>0</v>
          </cell>
          <cell r="V1311" t="str">
            <v>0</v>
          </cell>
          <cell r="W1311" t="str">
            <v>0</v>
          </cell>
        </row>
        <row r="1312">
          <cell r="B1312" t="str">
            <v>GambiaWM</v>
          </cell>
          <cell r="C1312" t="str">
            <v>WM</v>
          </cell>
          <cell r="D1312" t="str">
            <v>Gambia</v>
          </cell>
          <cell r="E1312" t="str">
            <v>Compliance, Audit &amp; OR</v>
          </cell>
          <cell r="F1312" t="str">
            <v>Mass Mkt &amp; Priority Banking</v>
          </cell>
          <cell r="G1312" t="str">
            <v>Treasury Products</v>
          </cell>
          <cell r="H1312" t="str">
            <v>0</v>
          </cell>
          <cell r="I1312" t="str">
            <v>0</v>
          </cell>
          <cell r="J1312" t="str">
            <v>0</v>
          </cell>
          <cell r="K1312" t="str">
            <v>0</v>
          </cell>
          <cell r="L1312" t="str">
            <v>0</v>
          </cell>
          <cell r="M1312" t="str">
            <v>0</v>
          </cell>
          <cell r="N1312" t="str">
            <v>0</v>
          </cell>
          <cell r="O1312" t="str">
            <v>0</v>
          </cell>
          <cell r="P1312" t="str">
            <v>0</v>
          </cell>
          <cell r="Q1312" t="str">
            <v>0</v>
          </cell>
          <cell r="R1312" t="str">
            <v>0</v>
          </cell>
          <cell r="S1312" t="str">
            <v>0</v>
          </cell>
          <cell r="T1312" t="str">
            <v>0</v>
          </cell>
          <cell r="U1312" t="str">
            <v>0</v>
          </cell>
          <cell r="V1312">
            <v>0</v>
          </cell>
          <cell r="W1312">
            <v>0</v>
          </cell>
        </row>
        <row r="1313">
          <cell r="B1313" t="str">
            <v>GambiaWM</v>
          </cell>
          <cell r="C1313" t="str">
            <v>WM</v>
          </cell>
          <cell r="D1313" t="str">
            <v>Gambia</v>
          </cell>
          <cell r="E1313" t="str">
            <v>Compliance, Audit &amp; OR</v>
          </cell>
          <cell r="F1313" t="str">
            <v>Mass Mkt &amp; Priority Banking</v>
          </cell>
          <cell r="G1313" t="str">
            <v>Investment Services</v>
          </cell>
          <cell r="H1313" t="str">
            <v>0</v>
          </cell>
          <cell r="I1313" t="str">
            <v>0</v>
          </cell>
          <cell r="J1313" t="str">
            <v>0</v>
          </cell>
          <cell r="K1313" t="str">
            <v>0</v>
          </cell>
          <cell r="L1313" t="str">
            <v>0</v>
          </cell>
          <cell r="M1313" t="str">
            <v>0</v>
          </cell>
          <cell r="N1313" t="str">
            <v>0</v>
          </cell>
          <cell r="O1313" t="str">
            <v>0</v>
          </cell>
          <cell r="P1313" t="str">
            <v>0</v>
          </cell>
          <cell r="Q1313" t="str">
            <v>0</v>
          </cell>
          <cell r="R1313" t="str">
            <v>0</v>
          </cell>
          <cell r="S1313" t="str">
            <v>0</v>
          </cell>
          <cell r="T1313" t="str">
            <v>0</v>
          </cell>
          <cell r="U1313" t="str">
            <v>0</v>
          </cell>
          <cell r="V1313" t="str">
            <v>0</v>
          </cell>
          <cell r="W1313" t="str">
            <v>0</v>
          </cell>
        </row>
        <row r="1314">
          <cell r="B1314" t="str">
            <v>GambiaOthCB</v>
          </cell>
          <cell r="C1314" t="str">
            <v>OthCB</v>
          </cell>
          <cell r="D1314" t="str">
            <v>Gambia</v>
          </cell>
          <cell r="E1314" t="str">
            <v>Compliance, Audit &amp; OR</v>
          </cell>
          <cell r="F1314" t="str">
            <v>Mass Mkt &amp; Priority Banking</v>
          </cell>
          <cell r="G1314" t="str">
            <v>Other Products</v>
          </cell>
          <cell r="H1314" t="str">
            <v>0</v>
          </cell>
          <cell r="I1314" t="str">
            <v>0</v>
          </cell>
          <cell r="J1314" t="str">
            <v>0</v>
          </cell>
          <cell r="K1314" t="str">
            <v>0</v>
          </cell>
          <cell r="L1314" t="str">
            <v>0</v>
          </cell>
          <cell r="M1314" t="str">
            <v>0</v>
          </cell>
          <cell r="N1314" t="str">
            <v>0</v>
          </cell>
          <cell r="O1314" t="str">
            <v>0</v>
          </cell>
          <cell r="P1314" t="str">
            <v>0</v>
          </cell>
          <cell r="Q1314" t="str">
            <v>0</v>
          </cell>
          <cell r="R1314" t="str">
            <v>0</v>
          </cell>
          <cell r="S1314" t="str">
            <v>0</v>
          </cell>
          <cell r="T1314" t="str">
            <v>0</v>
          </cell>
          <cell r="U1314" t="str">
            <v>0</v>
          </cell>
          <cell r="V1314">
            <v>0</v>
          </cell>
          <cell r="W1314">
            <v>0</v>
          </cell>
        </row>
        <row r="1315">
          <cell r="B1315" t="str">
            <v>GambiaCROps</v>
          </cell>
          <cell r="C1315" t="str">
            <v>CROps</v>
          </cell>
          <cell r="D1315" t="str">
            <v>Gambia</v>
          </cell>
          <cell r="E1315" t="str">
            <v>Compliance, Audit &amp; OR</v>
          </cell>
          <cell r="F1315" t="str">
            <v>Customer - Wholesale</v>
          </cell>
          <cell r="G1315" t="str">
            <v>Corporate and Inst Lending</v>
          </cell>
          <cell r="H1315">
            <v>4.1216531553089615</v>
          </cell>
          <cell r="I1315">
            <v>0.44415931216225757</v>
          </cell>
          <cell r="J1315">
            <v>0.8940197559814822</v>
          </cell>
          <cell r="K1315">
            <v>1.4895375259232899</v>
          </cell>
          <cell r="L1315">
            <v>1.859132038273311</v>
          </cell>
          <cell r="M1315">
            <v>2.3068176285036288</v>
          </cell>
          <cell r="N1315">
            <v>2.7213753654153336</v>
          </cell>
          <cell r="O1315">
            <v>3.1469229197483575</v>
          </cell>
          <cell r="P1315">
            <v>4.1469718278100585</v>
          </cell>
          <cell r="Q1315">
            <v>4.5699383191778447</v>
          </cell>
          <cell r="R1315">
            <v>4.991623238301262</v>
          </cell>
          <cell r="S1315">
            <v>5.4139985442670673</v>
          </cell>
          <cell r="T1315">
            <v>5.8586725411430276</v>
          </cell>
          <cell r="U1315" t="str">
            <v>0</v>
          </cell>
          <cell r="V1315">
            <v>6.3413272258984339</v>
          </cell>
          <cell r="W1315">
            <v>6.3413272258984339</v>
          </cell>
        </row>
        <row r="1316">
          <cell r="B1316" t="str">
            <v>GambiaCash</v>
          </cell>
          <cell r="C1316" t="str">
            <v>Cash</v>
          </cell>
          <cell r="D1316" t="str">
            <v>Gambia</v>
          </cell>
          <cell r="E1316" t="str">
            <v>Compliance, Audit &amp; OR</v>
          </cell>
          <cell r="F1316" t="str">
            <v>Customer - Wholesale</v>
          </cell>
          <cell r="G1316" t="str">
            <v>Cash Management and Payments</v>
          </cell>
          <cell r="H1316">
            <v>10.376868508981568</v>
          </cell>
          <cell r="I1316">
            <v>1.0645306557691003</v>
          </cell>
          <cell r="J1316">
            <v>2.1427253938961073</v>
          </cell>
          <cell r="K1316">
            <v>3.5700216472879882</v>
          </cell>
          <cell r="L1316">
            <v>4.455840491623956</v>
          </cell>
          <cell r="M1316">
            <v>5.5288226894443619</v>
          </cell>
          <cell r="N1316">
            <v>6.5224063146089133</v>
          </cell>
          <cell r="O1316">
            <v>7.5423295823880734</v>
          </cell>
          <cell r="P1316">
            <v>9.9391783948501953</v>
          </cell>
          <cell r="Q1316">
            <v>10.952915547477085</v>
          </cell>
          <cell r="R1316">
            <v>11.96358111541733</v>
          </cell>
          <cell r="S1316">
            <v>12.975901355314068</v>
          </cell>
          <cell r="T1316">
            <v>14.041665572196866</v>
          </cell>
          <cell r="U1316" t="str">
            <v>0</v>
          </cell>
          <cell r="V1316">
            <v>15.198459303642979</v>
          </cell>
          <cell r="W1316">
            <v>15.198459303642979</v>
          </cell>
        </row>
        <row r="1317">
          <cell r="B1317" t="str">
            <v>GambiaTrade</v>
          </cell>
          <cell r="C1317" t="str">
            <v>Trade</v>
          </cell>
          <cell r="D1317" t="str">
            <v>Gambia</v>
          </cell>
          <cell r="E1317" t="str">
            <v>Compliance, Audit &amp; OR</v>
          </cell>
          <cell r="F1317" t="str">
            <v>Customer - Wholesale</v>
          </cell>
          <cell r="G1317" t="str">
            <v>Trade Finance</v>
          </cell>
          <cell r="H1317" t="str">
            <v>0</v>
          </cell>
          <cell r="I1317" t="str">
            <v>0</v>
          </cell>
          <cell r="J1317" t="str">
            <v>0</v>
          </cell>
          <cell r="K1317" t="str">
            <v>0</v>
          </cell>
          <cell r="L1317" t="str">
            <v>0</v>
          </cell>
          <cell r="M1317" t="str">
            <v>0</v>
          </cell>
          <cell r="N1317" t="str">
            <v>0</v>
          </cell>
          <cell r="O1317" t="str">
            <v>0</v>
          </cell>
          <cell r="P1317" t="str">
            <v>0</v>
          </cell>
          <cell r="Q1317" t="str">
            <v>0</v>
          </cell>
          <cell r="R1317" t="str">
            <v>0</v>
          </cell>
          <cell r="S1317" t="str">
            <v>0</v>
          </cell>
          <cell r="T1317" t="str">
            <v>0</v>
          </cell>
          <cell r="U1317" t="str">
            <v>0</v>
          </cell>
          <cell r="V1317">
            <v>0</v>
          </cell>
          <cell r="W1317">
            <v>0</v>
          </cell>
        </row>
        <row r="1318">
          <cell r="B1318" t="str">
            <v>GambiaTrade</v>
          </cell>
          <cell r="C1318" t="str">
            <v>Trade</v>
          </cell>
          <cell r="D1318" t="str">
            <v>Gambia</v>
          </cell>
          <cell r="E1318" t="str">
            <v>Compliance, Audit &amp; OR</v>
          </cell>
          <cell r="F1318" t="str">
            <v>Customer - Wholesale</v>
          </cell>
          <cell r="G1318" t="str">
            <v>Trade Contingents</v>
          </cell>
          <cell r="H1318" t="str">
            <v>0</v>
          </cell>
          <cell r="I1318" t="str">
            <v>0</v>
          </cell>
          <cell r="J1318" t="str">
            <v>0</v>
          </cell>
          <cell r="K1318" t="str">
            <v>0</v>
          </cell>
          <cell r="L1318" t="str">
            <v>0</v>
          </cell>
          <cell r="M1318" t="str">
            <v>0</v>
          </cell>
          <cell r="N1318" t="str">
            <v>0</v>
          </cell>
          <cell r="O1318" t="str">
            <v>0</v>
          </cell>
          <cell r="P1318" t="str">
            <v>0</v>
          </cell>
          <cell r="Q1318" t="str">
            <v>0</v>
          </cell>
          <cell r="R1318" t="str">
            <v>0</v>
          </cell>
          <cell r="S1318" t="str">
            <v>0</v>
          </cell>
          <cell r="T1318" t="str">
            <v>0</v>
          </cell>
          <cell r="U1318" t="str">
            <v>0</v>
          </cell>
          <cell r="V1318">
            <v>0</v>
          </cell>
          <cell r="W1318">
            <v>0</v>
          </cell>
        </row>
        <row r="1319">
          <cell r="B1319" t="str">
            <v>GambiaTrade</v>
          </cell>
          <cell r="C1319" t="str">
            <v>Trade</v>
          </cell>
          <cell r="D1319" t="str">
            <v>Gambia</v>
          </cell>
          <cell r="E1319" t="str">
            <v>Compliance, Audit &amp; OR</v>
          </cell>
          <cell r="F1319" t="str">
            <v>Customer - Wholesale</v>
          </cell>
          <cell r="G1319" t="str">
            <v>Trade Transactional</v>
          </cell>
          <cell r="H1319" t="str">
            <v>0</v>
          </cell>
          <cell r="I1319" t="str">
            <v>0</v>
          </cell>
          <cell r="J1319" t="str">
            <v>0</v>
          </cell>
          <cell r="K1319" t="str">
            <v>0</v>
          </cell>
          <cell r="L1319" t="str">
            <v>0</v>
          </cell>
          <cell r="M1319" t="str">
            <v>0</v>
          </cell>
          <cell r="N1319" t="str">
            <v>0</v>
          </cell>
          <cell r="O1319" t="str">
            <v>0</v>
          </cell>
          <cell r="P1319" t="str">
            <v>0</v>
          </cell>
          <cell r="Q1319" t="str">
            <v>0</v>
          </cell>
          <cell r="R1319" t="str">
            <v>0</v>
          </cell>
          <cell r="S1319" t="str">
            <v>0</v>
          </cell>
          <cell r="T1319" t="str">
            <v>0</v>
          </cell>
          <cell r="U1319" t="str">
            <v>0</v>
          </cell>
          <cell r="V1319">
            <v>0</v>
          </cell>
          <cell r="W1319">
            <v>0</v>
          </cell>
        </row>
        <row r="1320">
          <cell r="B1320" t="str">
            <v>GambiaTrade</v>
          </cell>
          <cell r="C1320" t="str">
            <v>Trade</v>
          </cell>
          <cell r="D1320" t="str">
            <v>Gambia</v>
          </cell>
          <cell r="E1320" t="str">
            <v>Compliance, Audit &amp; OR</v>
          </cell>
          <cell r="F1320" t="str">
            <v>Customer - Wholesale</v>
          </cell>
          <cell r="G1320" t="str">
            <v>Trade Other</v>
          </cell>
          <cell r="H1320" t="str">
            <v>0</v>
          </cell>
          <cell r="I1320" t="str">
            <v>0</v>
          </cell>
          <cell r="J1320" t="str">
            <v>0</v>
          </cell>
          <cell r="K1320" t="str">
            <v>0</v>
          </cell>
          <cell r="L1320" t="str">
            <v>0</v>
          </cell>
          <cell r="M1320" t="str">
            <v>0</v>
          </cell>
          <cell r="N1320" t="str">
            <v>0</v>
          </cell>
          <cell r="O1320" t="str">
            <v>0</v>
          </cell>
          <cell r="P1320" t="str">
            <v>0</v>
          </cell>
          <cell r="Q1320" t="str">
            <v>0</v>
          </cell>
          <cell r="R1320" t="str">
            <v>0</v>
          </cell>
          <cell r="S1320" t="str">
            <v>0</v>
          </cell>
          <cell r="T1320" t="str">
            <v>0</v>
          </cell>
          <cell r="U1320" t="str">
            <v>0</v>
          </cell>
          <cell r="V1320">
            <v>0</v>
          </cell>
          <cell r="W1320">
            <v>0</v>
          </cell>
        </row>
        <row r="1321">
          <cell r="B1321" t="str">
            <v>GambiaFX/MM</v>
          </cell>
          <cell r="C1321" t="str">
            <v>FX/MM</v>
          </cell>
          <cell r="D1321" t="str">
            <v>Gambia</v>
          </cell>
          <cell r="E1321" t="str">
            <v>Compliance, Audit &amp; OR</v>
          </cell>
          <cell r="F1321" t="str">
            <v>Customer - Wholesale</v>
          </cell>
          <cell r="G1321" t="str">
            <v>FX Sales</v>
          </cell>
          <cell r="H1321" t="str">
            <v>0</v>
          </cell>
          <cell r="I1321" t="str">
            <v>0</v>
          </cell>
          <cell r="J1321" t="str">
            <v>0</v>
          </cell>
          <cell r="K1321" t="str">
            <v>0</v>
          </cell>
          <cell r="L1321" t="str">
            <v>0</v>
          </cell>
          <cell r="M1321" t="str">
            <v>0</v>
          </cell>
          <cell r="N1321" t="str">
            <v>0</v>
          </cell>
          <cell r="O1321" t="str">
            <v>0</v>
          </cell>
          <cell r="P1321" t="str">
            <v>0</v>
          </cell>
          <cell r="Q1321" t="str">
            <v>0</v>
          </cell>
          <cell r="R1321" t="str">
            <v>0</v>
          </cell>
          <cell r="S1321" t="str">
            <v>0</v>
          </cell>
          <cell r="T1321" t="str">
            <v>0</v>
          </cell>
          <cell r="U1321" t="str">
            <v>0</v>
          </cell>
          <cell r="V1321">
            <v>0</v>
          </cell>
          <cell r="W1321">
            <v>0</v>
          </cell>
        </row>
        <row r="1322">
          <cell r="B1322" t="str">
            <v>GambiaFX/MM</v>
          </cell>
          <cell r="C1322" t="str">
            <v>FX/MM</v>
          </cell>
          <cell r="D1322" t="str">
            <v>Gambia</v>
          </cell>
          <cell r="E1322" t="str">
            <v>Compliance, Audit &amp; OR</v>
          </cell>
          <cell r="F1322" t="str">
            <v>Customer - Wholesale</v>
          </cell>
          <cell r="G1322" t="str">
            <v>FX Trading</v>
          </cell>
          <cell r="H1322" t="str">
            <v>0</v>
          </cell>
          <cell r="I1322" t="str">
            <v>0</v>
          </cell>
          <cell r="J1322" t="str">
            <v>0</v>
          </cell>
          <cell r="K1322" t="str">
            <v>0</v>
          </cell>
          <cell r="L1322" t="str">
            <v>0</v>
          </cell>
          <cell r="M1322" t="str">
            <v>0</v>
          </cell>
          <cell r="N1322" t="str">
            <v>0</v>
          </cell>
          <cell r="O1322" t="str">
            <v>0</v>
          </cell>
          <cell r="P1322" t="str">
            <v>0</v>
          </cell>
          <cell r="Q1322" t="str">
            <v>0</v>
          </cell>
          <cell r="R1322" t="str">
            <v>0</v>
          </cell>
          <cell r="S1322" t="str">
            <v>0</v>
          </cell>
          <cell r="T1322" t="str">
            <v>0</v>
          </cell>
          <cell r="U1322" t="str">
            <v>0</v>
          </cell>
          <cell r="V1322">
            <v>0</v>
          </cell>
          <cell r="W1322">
            <v>0</v>
          </cell>
        </row>
        <row r="1323">
          <cell r="B1323" t="str">
            <v>GambiaFI</v>
          </cell>
          <cell r="C1323" t="str">
            <v>FI</v>
          </cell>
          <cell r="D1323" t="str">
            <v>Gambia</v>
          </cell>
          <cell r="E1323" t="str">
            <v>Compliance, Audit &amp; OR</v>
          </cell>
          <cell r="F1323" t="str">
            <v>Customer - Wholesale</v>
          </cell>
          <cell r="G1323" t="str">
            <v>Fixed Income</v>
          </cell>
          <cell r="H1323" t="str">
            <v>0</v>
          </cell>
          <cell r="I1323" t="str">
            <v>0</v>
          </cell>
          <cell r="J1323" t="str">
            <v>0</v>
          </cell>
          <cell r="K1323" t="str">
            <v>0</v>
          </cell>
          <cell r="L1323" t="str">
            <v>0</v>
          </cell>
          <cell r="M1323" t="str">
            <v>0</v>
          </cell>
          <cell r="N1323" t="str">
            <v>0</v>
          </cell>
          <cell r="O1323" t="str">
            <v>0</v>
          </cell>
          <cell r="P1323" t="str">
            <v>0</v>
          </cell>
          <cell r="Q1323" t="str">
            <v>0</v>
          </cell>
          <cell r="R1323" t="str">
            <v>0</v>
          </cell>
          <cell r="S1323" t="str">
            <v>0</v>
          </cell>
          <cell r="T1323" t="str">
            <v>0</v>
          </cell>
          <cell r="U1323" t="str">
            <v>0</v>
          </cell>
          <cell r="V1323">
            <v>0</v>
          </cell>
          <cell r="W1323">
            <v>0</v>
          </cell>
        </row>
        <row r="1324">
          <cell r="B1324" t="str">
            <v>GambiaFX/MM</v>
          </cell>
          <cell r="C1324" t="str">
            <v>FX/MM</v>
          </cell>
          <cell r="D1324" t="str">
            <v>Gambia</v>
          </cell>
          <cell r="E1324" t="str">
            <v>Compliance, Audit &amp; OR</v>
          </cell>
          <cell r="F1324" t="str">
            <v>Customer - Wholesale</v>
          </cell>
          <cell r="G1324" t="str">
            <v>ALM</v>
          </cell>
          <cell r="H1324" t="str">
            <v>0</v>
          </cell>
          <cell r="I1324" t="str">
            <v>0</v>
          </cell>
          <cell r="J1324" t="str">
            <v>0</v>
          </cell>
          <cell r="K1324" t="str">
            <v>0</v>
          </cell>
          <cell r="L1324" t="str">
            <v>0</v>
          </cell>
          <cell r="M1324" t="str">
            <v>0</v>
          </cell>
          <cell r="N1324" t="str">
            <v>0</v>
          </cell>
          <cell r="O1324" t="str">
            <v>0</v>
          </cell>
          <cell r="P1324" t="str">
            <v>0</v>
          </cell>
          <cell r="Q1324" t="str">
            <v>0</v>
          </cell>
          <cell r="R1324" t="str">
            <v>0</v>
          </cell>
          <cell r="S1324" t="str">
            <v>0</v>
          </cell>
          <cell r="T1324" t="str">
            <v>0</v>
          </cell>
          <cell r="U1324" t="str">
            <v>0</v>
          </cell>
          <cell r="V1324">
            <v>0</v>
          </cell>
          <cell r="W1324">
            <v>0</v>
          </cell>
        </row>
        <row r="1325">
          <cell r="B1325" t="str">
            <v>GambiaSEF</v>
          </cell>
          <cell r="C1325" t="str">
            <v>SEF</v>
          </cell>
          <cell r="D1325" t="str">
            <v>Gambia</v>
          </cell>
          <cell r="E1325" t="str">
            <v>Compliance, Audit &amp; OR</v>
          </cell>
          <cell r="F1325" t="str">
            <v>Customer - Wholesale</v>
          </cell>
          <cell r="G1325" t="str">
            <v>Structured Trade</v>
          </cell>
          <cell r="H1325" t="str">
            <v>0</v>
          </cell>
          <cell r="I1325" t="str">
            <v>0</v>
          </cell>
          <cell r="J1325" t="str">
            <v>0</v>
          </cell>
          <cell r="K1325" t="str">
            <v>0</v>
          </cell>
          <cell r="L1325" t="str">
            <v>0</v>
          </cell>
          <cell r="M1325" t="str">
            <v>0</v>
          </cell>
          <cell r="N1325" t="str">
            <v>0</v>
          </cell>
          <cell r="O1325" t="str">
            <v>0</v>
          </cell>
          <cell r="P1325" t="str">
            <v>0</v>
          </cell>
          <cell r="Q1325" t="str">
            <v>0</v>
          </cell>
          <cell r="R1325" t="str">
            <v>0</v>
          </cell>
          <cell r="S1325" t="str">
            <v>0</v>
          </cell>
          <cell r="T1325" t="str">
            <v>0</v>
          </cell>
          <cell r="U1325" t="str">
            <v>0</v>
          </cell>
          <cell r="V1325">
            <v>0</v>
          </cell>
          <cell r="W1325">
            <v>0</v>
          </cell>
        </row>
        <row r="1326">
          <cell r="B1326" t="str">
            <v>GambiaSME</v>
          </cell>
          <cell r="C1326" t="str">
            <v>SME</v>
          </cell>
          <cell r="D1326" t="str">
            <v>Gambia</v>
          </cell>
          <cell r="E1326" t="str">
            <v>Compliance, Audit &amp; OR</v>
          </cell>
          <cell r="F1326" t="str">
            <v>SME</v>
          </cell>
          <cell r="G1326" t="str">
            <v>Product</v>
          </cell>
          <cell r="H1326">
            <v>8.7772554516893209</v>
          </cell>
          <cell r="I1326">
            <v>0.77330432240115021</v>
          </cell>
          <cell r="J1326">
            <v>1.5565329007309581</v>
          </cell>
          <cell r="K1326">
            <v>2.5933619117734548</v>
          </cell>
          <cell r="L1326">
            <v>3.2368462611808462</v>
          </cell>
          <cell r="M1326">
            <v>4.0162913216882101</v>
          </cell>
          <cell r="N1326">
            <v>4.7380561967349042</v>
          </cell>
          <cell r="O1326">
            <v>5.478959427666366</v>
          </cell>
          <cell r="P1326">
            <v>7.2200965040352525</v>
          </cell>
          <cell r="Q1326">
            <v>7.9565014276497017</v>
          </cell>
          <cell r="R1326">
            <v>8.6906780510899555</v>
          </cell>
          <cell r="S1326">
            <v>9.4260552691847437</v>
          </cell>
          <cell r="T1326">
            <v>10.200258038052244</v>
          </cell>
          <cell r="U1326" t="str">
            <v>0</v>
          </cell>
          <cell r="V1326">
            <v>11.040583700055334</v>
          </cell>
          <cell r="W1326">
            <v>11.040583700055334</v>
          </cell>
        </row>
        <row r="1327">
          <cell r="B1327" t="str">
            <v>GambiaTotal</v>
          </cell>
          <cell r="C1327" t="str">
            <v>Total</v>
          </cell>
          <cell r="D1327" t="str">
            <v>Gambia</v>
          </cell>
          <cell r="E1327" t="str">
            <v>Compliance, Audit &amp; OR</v>
          </cell>
          <cell r="F1327" t="str">
            <v>Customer</v>
          </cell>
          <cell r="G1327" t="str">
            <v>Product</v>
          </cell>
          <cell r="H1327">
            <v>42.922304492512481</v>
          </cell>
          <cell r="I1327">
            <v>3.9407618454514779</v>
          </cell>
          <cell r="J1327">
            <v>7.9321047379024705</v>
          </cell>
          <cell r="K1327">
            <v>13.215782095610386</v>
          </cell>
          <cell r="L1327">
            <v>16.494975945111591</v>
          </cell>
          <cell r="M1327">
            <v>20.467025667745744</v>
          </cell>
          <cell r="N1327">
            <v>24.145148738069906</v>
          </cell>
          <cell r="O1327">
            <v>27.920782448535682</v>
          </cell>
          <cell r="P1327">
            <v>36.793622836128023</v>
          </cell>
          <cell r="Q1327">
            <v>40.546351764206094</v>
          </cell>
          <cell r="R1327">
            <v>44.287713046079134</v>
          </cell>
          <cell r="S1327">
            <v>48.035198315942871</v>
          </cell>
          <cell r="T1327">
            <v>51.980529007025375</v>
          </cell>
          <cell r="U1327" t="str">
            <v>0</v>
          </cell>
          <cell r="V1327">
            <v>56.26283634182419</v>
          </cell>
          <cell r="W1327">
            <v>56.26283634182419</v>
          </cell>
        </row>
        <row r="1328">
          <cell r="B1328" t="str">
            <v>GambiaCCPL</v>
          </cell>
          <cell r="C1328" t="str">
            <v>CCPL</v>
          </cell>
          <cell r="D1328" t="str">
            <v>Gambia</v>
          </cell>
          <cell r="E1328" t="str">
            <v>Central Cash</v>
          </cell>
          <cell r="F1328" t="str">
            <v>Mass Mkt &amp; Priority Banking</v>
          </cell>
          <cell r="G1328" t="str">
            <v>Unsecured Lending</v>
          </cell>
          <cell r="H1328" t="str">
            <v>0</v>
          </cell>
          <cell r="I1328" t="str">
            <v>0</v>
          </cell>
          <cell r="J1328" t="str">
            <v>0</v>
          </cell>
          <cell r="K1328" t="str">
            <v>0</v>
          </cell>
          <cell r="L1328" t="str">
            <v>0</v>
          </cell>
          <cell r="M1328" t="str">
            <v>0</v>
          </cell>
          <cell r="N1328" t="str">
            <v>0</v>
          </cell>
          <cell r="O1328" t="str">
            <v>0</v>
          </cell>
          <cell r="P1328" t="str">
            <v>0</v>
          </cell>
          <cell r="Q1328" t="str">
            <v>0</v>
          </cell>
          <cell r="R1328" t="str">
            <v>0</v>
          </cell>
          <cell r="S1328" t="str">
            <v>0</v>
          </cell>
          <cell r="T1328" t="str">
            <v>0</v>
          </cell>
          <cell r="U1328" t="str">
            <v>0</v>
          </cell>
          <cell r="V1328" t="str">
            <v>0</v>
          </cell>
          <cell r="W1328" t="str">
            <v>0</v>
          </cell>
        </row>
        <row r="1329">
          <cell r="B1329" t="str">
            <v>GambiaM &amp; AL</v>
          </cell>
          <cell r="C1329" t="str">
            <v>M &amp; AL</v>
          </cell>
          <cell r="D1329" t="str">
            <v>Gambia</v>
          </cell>
          <cell r="E1329" t="str">
            <v>Central Cash</v>
          </cell>
          <cell r="F1329" t="str">
            <v>Mass Mkt &amp; Priority Banking</v>
          </cell>
          <cell r="G1329" t="str">
            <v>Secured Lending</v>
          </cell>
          <cell r="H1329" t="str">
            <v>0</v>
          </cell>
          <cell r="I1329" t="str">
            <v>0</v>
          </cell>
          <cell r="J1329" t="str">
            <v>0</v>
          </cell>
          <cell r="K1329" t="str">
            <v>0</v>
          </cell>
          <cell r="L1329" t="str">
            <v>0</v>
          </cell>
          <cell r="M1329" t="str">
            <v>0</v>
          </cell>
          <cell r="N1329" t="str">
            <v>0</v>
          </cell>
          <cell r="O1329" t="str">
            <v>0</v>
          </cell>
          <cell r="P1329" t="str">
            <v>0</v>
          </cell>
          <cell r="Q1329" t="str">
            <v>0</v>
          </cell>
          <cell r="R1329" t="str">
            <v>0</v>
          </cell>
          <cell r="S1329" t="str">
            <v>0</v>
          </cell>
          <cell r="T1329" t="str">
            <v>0</v>
          </cell>
          <cell r="U1329" t="str">
            <v>0</v>
          </cell>
          <cell r="V1329" t="str">
            <v>0</v>
          </cell>
          <cell r="W1329" t="str">
            <v>0</v>
          </cell>
        </row>
        <row r="1330">
          <cell r="B1330" t="str">
            <v>GambiaWM</v>
          </cell>
          <cell r="C1330" t="str">
            <v>WM</v>
          </cell>
          <cell r="D1330" t="str">
            <v>Gambia</v>
          </cell>
          <cell r="E1330" t="str">
            <v>Central Cash</v>
          </cell>
          <cell r="F1330" t="str">
            <v>Mass Mkt &amp; Priority Banking</v>
          </cell>
          <cell r="G1330" t="str">
            <v>Account Management Services</v>
          </cell>
          <cell r="H1330" t="str">
            <v>0</v>
          </cell>
          <cell r="I1330" t="str">
            <v>0</v>
          </cell>
          <cell r="J1330" t="str">
            <v>0</v>
          </cell>
          <cell r="K1330" t="str">
            <v>0</v>
          </cell>
          <cell r="L1330" t="str">
            <v>0</v>
          </cell>
          <cell r="M1330" t="str">
            <v>0</v>
          </cell>
          <cell r="N1330" t="str">
            <v>0</v>
          </cell>
          <cell r="O1330" t="str">
            <v>0</v>
          </cell>
          <cell r="P1330" t="str">
            <v>0</v>
          </cell>
          <cell r="Q1330" t="str">
            <v>0</v>
          </cell>
          <cell r="R1330" t="str">
            <v>0</v>
          </cell>
          <cell r="S1330" t="str">
            <v>0</v>
          </cell>
          <cell r="T1330" t="str">
            <v>0</v>
          </cell>
          <cell r="U1330" t="str">
            <v>0</v>
          </cell>
          <cell r="V1330" t="str">
            <v>0</v>
          </cell>
          <cell r="W1330" t="str">
            <v>0</v>
          </cell>
        </row>
        <row r="1331">
          <cell r="B1331" t="str">
            <v>GambiaWM</v>
          </cell>
          <cell r="C1331" t="str">
            <v>WM</v>
          </cell>
          <cell r="D1331" t="str">
            <v>Gambia</v>
          </cell>
          <cell r="E1331" t="str">
            <v>Central Cash</v>
          </cell>
          <cell r="F1331" t="str">
            <v>Mass Mkt &amp; Priority Banking</v>
          </cell>
          <cell r="G1331" t="str">
            <v>Trade Products</v>
          </cell>
          <cell r="H1331" t="str">
            <v>0</v>
          </cell>
          <cell r="I1331" t="str">
            <v>0</v>
          </cell>
          <cell r="J1331" t="str">
            <v>0</v>
          </cell>
          <cell r="K1331" t="str">
            <v>0</v>
          </cell>
          <cell r="L1331" t="str">
            <v>0</v>
          </cell>
          <cell r="M1331" t="str">
            <v>0</v>
          </cell>
          <cell r="N1331" t="str">
            <v>0</v>
          </cell>
          <cell r="O1331" t="str">
            <v>0</v>
          </cell>
          <cell r="P1331" t="str">
            <v>0</v>
          </cell>
          <cell r="Q1331" t="str">
            <v>0</v>
          </cell>
          <cell r="R1331" t="str">
            <v>0</v>
          </cell>
          <cell r="S1331" t="str">
            <v>0</v>
          </cell>
          <cell r="T1331" t="str">
            <v>0</v>
          </cell>
          <cell r="U1331" t="str">
            <v>0</v>
          </cell>
          <cell r="V1331" t="str">
            <v>0</v>
          </cell>
          <cell r="W1331" t="str">
            <v>0</v>
          </cell>
        </row>
        <row r="1332">
          <cell r="B1332" t="str">
            <v>GambiaWM</v>
          </cell>
          <cell r="C1332" t="str">
            <v>WM</v>
          </cell>
          <cell r="D1332" t="str">
            <v>Gambia</v>
          </cell>
          <cell r="E1332" t="str">
            <v>Central Cash</v>
          </cell>
          <cell r="F1332" t="str">
            <v>Mass Mkt &amp; Priority Banking</v>
          </cell>
          <cell r="G1332" t="str">
            <v>Treasury Products</v>
          </cell>
          <cell r="H1332" t="str">
            <v>0</v>
          </cell>
          <cell r="I1332" t="str">
            <v>0</v>
          </cell>
          <cell r="J1332" t="str">
            <v>0</v>
          </cell>
          <cell r="K1332" t="str">
            <v>0</v>
          </cell>
          <cell r="L1332" t="str">
            <v>0</v>
          </cell>
          <cell r="M1332" t="str">
            <v>0</v>
          </cell>
          <cell r="N1332" t="str">
            <v>0</v>
          </cell>
          <cell r="O1332" t="str">
            <v>0</v>
          </cell>
          <cell r="P1332" t="str">
            <v>0</v>
          </cell>
          <cell r="Q1332" t="str">
            <v>0</v>
          </cell>
          <cell r="R1332" t="str">
            <v>0</v>
          </cell>
          <cell r="S1332" t="str">
            <v>0</v>
          </cell>
          <cell r="T1332" t="str">
            <v>0</v>
          </cell>
          <cell r="U1332" t="str">
            <v>0</v>
          </cell>
          <cell r="V1332" t="str">
            <v>0</v>
          </cell>
          <cell r="W1332" t="str">
            <v>0</v>
          </cell>
        </row>
        <row r="1333">
          <cell r="B1333" t="str">
            <v>GambiaWM</v>
          </cell>
          <cell r="C1333" t="str">
            <v>WM</v>
          </cell>
          <cell r="D1333" t="str">
            <v>Gambia</v>
          </cell>
          <cell r="E1333" t="str">
            <v>Central Cash</v>
          </cell>
          <cell r="F1333" t="str">
            <v>Mass Mkt &amp; Priority Banking</v>
          </cell>
          <cell r="G1333" t="str">
            <v>Investment Services</v>
          </cell>
          <cell r="H1333" t="str">
            <v>0</v>
          </cell>
          <cell r="I1333" t="str">
            <v>0</v>
          </cell>
          <cell r="J1333" t="str">
            <v>0</v>
          </cell>
          <cell r="K1333" t="str">
            <v>0</v>
          </cell>
          <cell r="L1333" t="str">
            <v>0</v>
          </cell>
          <cell r="M1333" t="str">
            <v>0</v>
          </cell>
          <cell r="N1333" t="str">
            <v>0</v>
          </cell>
          <cell r="O1333" t="str">
            <v>0</v>
          </cell>
          <cell r="P1333" t="str">
            <v>0</v>
          </cell>
          <cell r="Q1333" t="str">
            <v>0</v>
          </cell>
          <cell r="R1333" t="str">
            <v>0</v>
          </cell>
          <cell r="S1333" t="str">
            <v>0</v>
          </cell>
          <cell r="T1333" t="str">
            <v>0</v>
          </cell>
          <cell r="U1333" t="str">
            <v>0</v>
          </cell>
          <cell r="V1333" t="str">
            <v>0</v>
          </cell>
          <cell r="W1333" t="str">
            <v>0</v>
          </cell>
        </row>
        <row r="1334">
          <cell r="B1334" t="str">
            <v>GambiaOthCB</v>
          </cell>
          <cell r="C1334" t="str">
            <v>OthCB</v>
          </cell>
          <cell r="D1334" t="str">
            <v>Gambia</v>
          </cell>
          <cell r="E1334" t="str">
            <v>Central Cash</v>
          </cell>
          <cell r="F1334" t="str">
            <v>Mass Mkt &amp; Priority Banking</v>
          </cell>
          <cell r="G1334" t="str">
            <v>Other Products</v>
          </cell>
          <cell r="H1334" t="str">
            <v>0</v>
          </cell>
          <cell r="I1334" t="str">
            <v>0</v>
          </cell>
          <cell r="J1334" t="str">
            <v>0</v>
          </cell>
          <cell r="K1334" t="str">
            <v>0</v>
          </cell>
          <cell r="L1334" t="str">
            <v>0</v>
          </cell>
          <cell r="M1334" t="str">
            <v>0</v>
          </cell>
          <cell r="N1334" t="str">
            <v>0</v>
          </cell>
          <cell r="O1334" t="str">
            <v>0</v>
          </cell>
          <cell r="P1334" t="str">
            <v>0</v>
          </cell>
          <cell r="Q1334" t="str">
            <v>0</v>
          </cell>
          <cell r="R1334" t="str">
            <v>0</v>
          </cell>
          <cell r="S1334" t="str">
            <v>0</v>
          </cell>
          <cell r="T1334" t="str">
            <v>0</v>
          </cell>
          <cell r="U1334" t="str">
            <v>0</v>
          </cell>
          <cell r="V1334" t="str">
            <v>0</v>
          </cell>
          <cell r="W1334" t="str">
            <v>0</v>
          </cell>
        </row>
        <row r="1335">
          <cell r="B1335" t="str">
            <v>GambiaCROps</v>
          </cell>
          <cell r="C1335" t="str">
            <v>CROps</v>
          </cell>
          <cell r="D1335" t="str">
            <v>Gambia</v>
          </cell>
          <cell r="E1335" t="str">
            <v>Central Cash</v>
          </cell>
          <cell r="F1335" t="str">
            <v>Customer - Wholesale</v>
          </cell>
          <cell r="G1335" t="str">
            <v>Corporate and Inst Lending</v>
          </cell>
          <cell r="H1335" t="str">
            <v>0</v>
          </cell>
          <cell r="I1335" t="str">
            <v>0</v>
          </cell>
          <cell r="J1335" t="str">
            <v>0</v>
          </cell>
          <cell r="K1335" t="str">
            <v>0</v>
          </cell>
          <cell r="L1335" t="str">
            <v>0</v>
          </cell>
          <cell r="M1335" t="str">
            <v>0</v>
          </cell>
          <cell r="N1335" t="str">
            <v>0</v>
          </cell>
          <cell r="O1335" t="str">
            <v>0</v>
          </cell>
          <cell r="P1335" t="str">
            <v>0</v>
          </cell>
          <cell r="Q1335" t="str">
            <v>0</v>
          </cell>
          <cell r="R1335" t="str">
            <v>0</v>
          </cell>
          <cell r="S1335" t="str">
            <v>0</v>
          </cell>
          <cell r="T1335" t="str">
            <v>0</v>
          </cell>
          <cell r="U1335" t="str">
            <v>0</v>
          </cell>
          <cell r="V1335" t="str">
            <v>0</v>
          </cell>
          <cell r="W1335" t="str">
            <v>0</v>
          </cell>
        </row>
        <row r="1336">
          <cell r="B1336" t="str">
            <v>GambiaCash</v>
          </cell>
          <cell r="C1336" t="str">
            <v>Cash</v>
          </cell>
          <cell r="D1336" t="str">
            <v>Gambia</v>
          </cell>
          <cell r="E1336" t="str">
            <v>Central Cash</v>
          </cell>
          <cell r="F1336" t="str">
            <v>Customer - Wholesale</v>
          </cell>
          <cell r="G1336" t="str">
            <v>Cash Management and Payments</v>
          </cell>
          <cell r="H1336" t="str">
            <v>0</v>
          </cell>
          <cell r="I1336" t="str">
            <v>0</v>
          </cell>
          <cell r="J1336" t="str">
            <v>0</v>
          </cell>
          <cell r="K1336" t="str">
            <v>0</v>
          </cell>
          <cell r="L1336" t="str">
            <v>0</v>
          </cell>
          <cell r="M1336" t="str">
            <v>0</v>
          </cell>
          <cell r="N1336" t="str">
            <v>0</v>
          </cell>
          <cell r="O1336" t="str">
            <v>0</v>
          </cell>
          <cell r="P1336" t="str">
            <v>0</v>
          </cell>
          <cell r="Q1336" t="str">
            <v>0</v>
          </cell>
          <cell r="R1336" t="str">
            <v>0</v>
          </cell>
          <cell r="S1336" t="str">
            <v>0</v>
          </cell>
          <cell r="T1336" t="str">
            <v>0</v>
          </cell>
          <cell r="U1336" t="str">
            <v>0</v>
          </cell>
          <cell r="V1336" t="str">
            <v>0</v>
          </cell>
          <cell r="W1336" t="str">
            <v>0</v>
          </cell>
        </row>
        <row r="1337">
          <cell r="B1337" t="str">
            <v>GambiaTrade</v>
          </cell>
          <cell r="C1337" t="str">
            <v>Trade</v>
          </cell>
          <cell r="D1337" t="str">
            <v>Gambia</v>
          </cell>
          <cell r="E1337" t="str">
            <v>Central Cash</v>
          </cell>
          <cell r="F1337" t="str">
            <v>Customer - Wholesale</v>
          </cell>
          <cell r="G1337" t="str">
            <v>Trade Finance</v>
          </cell>
          <cell r="H1337" t="str">
            <v>0</v>
          </cell>
          <cell r="I1337" t="str">
            <v>0</v>
          </cell>
          <cell r="J1337" t="str">
            <v>0</v>
          </cell>
          <cell r="K1337" t="str">
            <v>0</v>
          </cell>
          <cell r="L1337" t="str">
            <v>0</v>
          </cell>
          <cell r="M1337" t="str">
            <v>0</v>
          </cell>
          <cell r="N1337" t="str">
            <v>0</v>
          </cell>
          <cell r="O1337" t="str">
            <v>0</v>
          </cell>
          <cell r="P1337" t="str">
            <v>0</v>
          </cell>
          <cell r="Q1337" t="str">
            <v>0</v>
          </cell>
          <cell r="R1337" t="str">
            <v>0</v>
          </cell>
          <cell r="S1337" t="str">
            <v>0</v>
          </cell>
          <cell r="T1337" t="str">
            <v>0</v>
          </cell>
          <cell r="U1337" t="str">
            <v>0</v>
          </cell>
          <cell r="V1337" t="str">
            <v>0</v>
          </cell>
          <cell r="W1337" t="str">
            <v>0</v>
          </cell>
        </row>
        <row r="1338">
          <cell r="B1338" t="str">
            <v>GambiaTrade</v>
          </cell>
          <cell r="C1338" t="str">
            <v>Trade</v>
          </cell>
          <cell r="D1338" t="str">
            <v>Gambia</v>
          </cell>
          <cell r="E1338" t="str">
            <v>Central Cash</v>
          </cell>
          <cell r="F1338" t="str">
            <v>Customer - Wholesale</v>
          </cell>
          <cell r="G1338" t="str">
            <v>Trade Contingents</v>
          </cell>
          <cell r="H1338" t="str">
            <v>0</v>
          </cell>
          <cell r="I1338" t="str">
            <v>0</v>
          </cell>
          <cell r="J1338" t="str">
            <v>0</v>
          </cell>
          <cell r="K1338" t="str">
            <v>0</v>
          </cell>
          <cell r="L1338" t="str">
            <v>0</v>
          </cell>
          <cell r="M1338" t="str">
            <v>0</v>
          </cell>
          <cell r="N1338" t="str">
            <v>0</v>
          </cell>
          <cell r="O1338" t="str">
            <v>0</v>
          </cell>
          <cell r="P1338" t="str">
            <v>0</v>
          </cell>
          <cell r="Q1338" t="str">
            <v>0</v>
          </cell>
          <cell r="R1338" t="str">
            <v>0</v>
          </cell>
          <cell r="S1338" t="str">
            <v>0</v>
          </cell>
          <cell r="T1338" t="str">
            <v>0</v>
          </cell>
          <cell r="U1338" t="str">
            <v>0</v>
          </cell>
          <cell r="V1338" t="str">
            <v>0</v>
          </cell>
          <cell r="W1338" t="str">
            <v>0</v>
          </cell>
        </row>
        <row r="1339">
          <cell r="B1339" t="str">
            <v>GambiaTrade</v>
          </cell>
          <cell r="C1339" t="str">
            <v>Trade</v>
          </cell>
          <cell r="D1339" t="str">
            <v>Gambia</v>
          </cell>
          <cell r="E1339" t="str">
            <v>Central Cash</v>
          </cell>
          <cell r="F1339" t="str">
            <v>Customer - Wholesale</v>
          </cell>
          <cell r="G1339" t="str">
            <v>Trade Transactional</v>
          </cell>
          <cell r="H1339" t="str">
            <v>0</v>
          </cell>
          <cell r="I1339" t="str">
            <v>0</v>
          </cell>
          <cell r="J1339" t="str">
            <v>0</v>
          </cell>
          <cell r="K1339" t="str">
            <v>0</v>
          </cell>
          <cell r="L1339" t="str">
            <v>0</v>
          </cell>
          <cell r="M1339" t="str">
            <v>0</v>
          </cell>
          <cell r="N1339" t="str">
            <v>0</v>
          </cell>
          <cell r="O1339" t="str">
            <v>0</v>
          </cell>
          <cell r="P1339" t="str">
            <v>0</v>
          </cell>
          <cell r="Q1339" t="str">
            <v>0</v>
          </cell>
          <cell r="R1339" t="str">
            <v>0</v>
          </cell>
          <cell r="S1339" t="str">
            <v>0</v>
          </cell>
          <cell r="T1339" t="str">
            <v>0</v>
          </cell>
          <cell r="U1339" t="str">
            <v>0</v>
          </cell>
          <cell r="V1339" t="str">
            <v>0</v>
          </cell>
          <cell r="W1339" t="str">
            <v>0</v>
          </cell>
        </row>
        <row r="1340">
          <cell r="B1340" t="str">
            <v>GambiaTrade</v>
          </cell>
          <cell r="C1340" t="str">
            <v>Trade</v>
          </cell>
          <cell r="D1340" t="str">
            <v>Gambia</v>
          </cell>
          <cell r="E1340" t="str">
            <v>Central Cash</v>
          </cell>
          <cell r="F1340" t="str">
            <v>Customer - Wholesale</v>
          </cell>
          <cell r="G1340" t="str">
            <v>Trade Other</v>
          </cell>
          <cell r="H1340" t="str">
            <v>0</v>
          </cell>
          <cell r="I1340" t="str">
            <v>0</v>
          </cell>
          <cell r="J1340" t="str">
            <v>0</v>
          </cell>
          <cell r="K1340" t="str">
            <v>0</v>
          </cell>
          <cell r="L1340" t="str">
            <v>0</v>
          </cell>
          <cell r="M1340" t="str">
            <v>0</v>
          </cell>
          <cell r="N1340" t="str">
            <v>0</v>
          </cell>
          <cell r="O1340" t="str">
            <v>0</v>
          </cell>
          <cell r="P1340" t="str">
            <v>0</v>
          </cell>
          <cell r="Q1340" t="str">
            <v>0</v>
          </cell>
          <cell r="R1340" t="str">
            <v>0</v>
          </cell>
          <cell r="S1340" t="str">
            <v>0</v>
          </cell>
          <cell r="T1340" t="str">
            <v>0</v>
          </cell>
          <cell r="U1340" t="str">
            <v>0</v>
          </cell>
          <cell r="V1340" t="str">
            <v>0</v>
          </cell>
          <cell r="W1340" t="str">
            <v>0</v>
          </cell>
        </row>
        <row r="1341">
          <cell r="B1341" t="str">
            <v>GambiaFX/MM</v>
          </cell>
          <cell r="C1341" t="str">
            <v>FX/MM</v>
          </cell>
          <cell r="D1341" t="str">
            <v>Gambia</v>
          </cell>
          <cell r="E1341" t="str">
            <v>Central Cash</v>
          </cell>
          <cell r="F1341" t="str">
            <v>Customer - Wholesale</v>
          </cell>
          <cell r="G1341" t="str">
            <v>FX Sales</v>
          </cell>
          <cell r="H1341" t="str">
            <v>0</v>
          </cell>
          <cell r="I1341" t="str">
            <v>0</v>
          </cell>
          <cell r="J1341" t="str">
            <v>0</v>
          </cell>
          <cell r="K1341" t="str">
            <v>0</v>
          </cell>
          <cell r="L1341" t="str">
            <v>0</v>
          </cell>
          <cell r="M1341" t="str">
            <v>0</v>
          </cell>
          <cell r="N1341" t="str">
            <v>0</v>
          </cell>
          <cell r="O1341" t="str">
            <v>0</v>
          </cell>
          <cell r="P1341" t="str">
            <v>0</v>
          </cell>
          <cell r="Q1341" t="str">
            <v>0</v>
          </cell>
          <cell r="R1341" t="str">
            <v>0</v>
          </cell>
          <cell r="S1341" t="str">
            <v>0</v>
          </cell>
          <cell r="T1341" t="str">
            <v>0</v>
          </cell>
          <cell r="U1341" t="str">
            <v>0</v>
          </cell>
          <cell r="V1341" t="str">
            <v>0</v>
          </cell>
          <cell r="W1341" t="str">
            <v>0</v>
          </cell>
        </row>
        <row r="1342">
          <cell r="B1342" t="str">
            <v>GambiaFX/MM</v>
          </cell>
          <cell r="C1342" t="str">
            <v>FX/MM</v>
          </cell>
          <cell r="D1342" t="str">
            <v>Gambia</v>
          </cell>
          <cell r="E1342" t="str">
            <v>Central Cash</v>
          </cell>
          <cell r="F1342" t="str">
            <v>Customer - Wholesale</v>
          </cell>
          <cell r="G1342" t="str">
            <v>FX Trading</v>
          </cell>
          <cell r="H1342" t="str">
            <v>0</v>
          </cell>
          <cell r="I1342" t="str">
            <v>0</v>
          </cell>
          <cell r="J1342" t="str">
            <v>0</v>
          </cell>
          <cell r="K1342" t="str">
            <v>0</v>
          </cell>
          <cell r="L1342" t="str">
            <v>0</v>
          </cell>
          <cell r="M1342" t="str">
            <v>0</v>
          </cell>
          <cell r="N1342" t="str">
            <v>0</v>
          </cell>
          <cell r="O1342" t="str">
            <v>0</v>
          </cell>
          <cell r="P1342" t="str">
            <v>0</v>
          </cell>
          <cell r="Q1342" t="str">
            <v>0</v>
          </cell>
          <cell r="R1342" t="str">
            <v>0</v>
          </cell>
          <cell r="S1342" t="str">
            <v>0</v>
          </cell>
          <cell r="T1342" t="str">
            <v>0</v>
          </cell>
          <cell r="U1342" t="str">
            <v>0</v>
          </cell>
          <cell r="V1342" t="str">
            <v>0</v>
          </cell>
          <cell r="W1342" t="str">
            <v>0</v>
          </cell>
        </row>
        <row r="1343">
          <cell r="B1343" t="str">
            <v>GambiaFI</v>
          </cell>
          <cell r="C1343" t="str">
            <v>FI</v>
          </cell>
          <cell r="D1343" t="str">
            <v>Gambia</v>
          </cell>
          <cell r="E1343" t="str">
            <v>Central Cash</v>
          </cell>
          <cell r="F1343" t="str">
            <v>Customer - Wholesale</v>
          </cell>
          <cell r="G1343" t="str">
            <v>Fixed Income</v>
          </cell>
          <cell r="H1343" t="str">
            <v>0</v>
          </cell>
          <cell r="I1343" t="str">
            <v>0</v>
          </cell>
          <cell r="J1343" t="str">
            <v>0</v>
          </cell>
          <cell r="K1343" t="str">
            <v>0</v>
          </cell>
          <cell r="L1343" t="str">
            <v>0</v>
          </cell>
          <cell r="M1343" t="str">
            <v>0</v>
          </cell>
          <cell r="N1343" t="str">
            <v>0</v>
          </cell>
          <cell r="O1343" t="str">
            <v>0</v>
          </cell>
          <cell r="P1343" t="str">
            <v>0</v>
          </cell>
          <cell r="Q1343" t="str">
            <v>0</v>
          </cell>
          <cell r="R1343" t="str">
            <v>0</v>
          </cell>
          <cell r="S1343" t="str">
            <v>0</v>
          </cell>
          <cell r="T1343" t="str">
            <v>0</v>
          </cell>
          <cell r="U1343" t="str">
            <v>0</v>
          </cell>
          <cell r="V1343" t="str">
            <v>0</v>
          </cell>
          <cell r="W1343" t="str">
            <v>0</v>
          </cell>
        </row>
        <row r="1344">
          <cell r="B1344" t="str">
            <v>GambiaFX/MM</v>
          </cell>
          <cell r="C1344" t="str">
            <v>FX/MM</v>
          </cell>
          <cell r="D1344" t="str">
            <v>Gambia</v>
          </cell>
          <cell r="E1344" t="str">
            <v>Central Cash</v>
          </cell>
          <cell r="F1344" t="str">
            <v>Customer - Wholesale</v>
          </cell>
          <cell r="G1344" t="str">
            <v>ALM</v>
          </cell>
          <cell r="H1344" t="str">
            <v>0</v>
          </cell>
          <cell r="I1344" t="str">
            <v>0</v>
          </cell>
          <cell r="J1344" t="str">
            <v>0</v>
          </cell>
          <cell r="K1344" t="str">
            <v>0</v>
          </cell>
          <cell r="L1344" t="str">
            <v>0</v>
          </cell>
          <cell r="M1344" t="str">
            <v>0</v>
          </cell>
          <cell r="N1344" t="str">
            <v>0</v>
          </cell>
          <cell r="O1344" t="str">
            <v>0</v>
          </cell>
          <cell r="P1344" t="str">
            <v>0</v>
          </cell>
          <cell r="Q1344" t="str">
            <v>0</v>
          </cell>
          <cell r="R1344" t="str">
            <v>0</v>
          </cell>
          <cell r="S1344" t="str">
            <v>0</v>
          </cell>
          <cell r="T1344" t="str">
            <v>0</v>
          </cell>
          <cell r="U1344" t="str">
            <v>0</v>
          </cell>
          <cell r="V1344" t="str">
            <v>0</v>
          </cell>
          <cell r="W1344" t="str">
            <v>0</v>
          </cell>
        </row>
        <row r="1345">
          <cell r="B1345" t="str">
            <v>GambiaSEF</v>
          </cell>
          <cell r="C1345" t="str">
            <v>SEF</v>
          </cell>
          <cell r="D1345" t="str">
            <v>Gambia</v>
          </cell>
          <cell r="E1345" t="str">
            <v>Central Cash</v>
          </cell>
          <cell r="F1345" t="str">
            <v>Customer - Wholesale</v>
          </cell>
          <cell r="G1345" t="str">
            <v>Structured Trade</v>
          </cell>
          <cell r="H1345" t="str">
            <v>0</v>
          </cell>
          <cell r="I1345" t="str">
            <v>0</v>
          </cell>
          <cell r="J1345" t="str">
            <v>0</v>
          </cell>
          <cell r="K1345" t="str">
            <v>0</v>
          </cell>
          <cell r="L1345" t="str">
            <v>0</v>
          </cell>
          <cell r="M1345" t="str">
            <v>0</v>
          </cell>
          <cell r="N1345" t="str">
            <v>0</v>
          </cell>
          <cell r="O1345" t="str">
            <v>0</v>
          </cell>
          <cell r="P1345" t="str">
            <v>0</v>
          </cell>
          <cell r="Q1345" t="str">
            <v>0</v>
          </cell>
          <cell r="R1345" t="str">
            <v>0</v>
          </cell>
          <cell r="S1345" t="str">
            <v>0</v>
          </cell>
          <cell r="T1345" t="str">
            <v>0</v>
          </cell>
          <cell r="U1345" t="str">
            <v>0</v>
          </cell>
          <cell r="V1345" t="str">
            <v>0</v>
          </cell>
          <cell r="W1345" t="str">
            <v>0</v>
          </cell>
        </row>
        <row r="1346">
          <cell r="B1346" t="str">
            <v>GambiaSME</v>
          </cell>
          <cell r="C1346" t="str">
            <v>SME</v>
          </cell>
          <cell r="D1346" t="str">
            <v>Gambia</v>
          </cell>
          <cell r="E1346" t="str">
            <v>Central Cash</v>
          </cell>
          <cell r="F1346" t="str">
            <v>SME</v>
          </cell>
          <cell r="G1346" t="str">
            <v>Product</v>
          </cell>
          <cell r="H1346" t="str">
            <v>0</v>
          </cell>
          <cell r="I1346" t="str">
            <v>0</v>
          </cell>
          <cell r="J1346" t="str">
            <v>0</v>
          </cell>
          <cell r="K1346" t="str">
            <v>0</v>
          </cell>
          <cell r="L1346" t="str">
            <v>0</v>
          </cell>
          <cell r="M1346" t="str">
            <v>0</v>
          </cell>
          <cell r="N1346" t="str">
            <v>0</v>
          </cell>
          <cell r="O1346" t="str">
            <v>0</v>
          </cell>
          <cell r="P1346" t="str">
            <v>0</v>
          </cell>
          <cell r="Q1346" t="str">
            <v>0</v>
          </cell>
          <cell r="R1346" t="str">
            <v>0</v>
          </cell>
          <cell r="S1346" t="str">
            <v>0</v>
          </cell>
          <cell r="T1346" t="str">
            <v>0</v>
          </cell>
          <cell r="U1346" t="str">
            <v>0</v>
          </cell>
          <cell r="V1346" t="str">
            <v>0</v>
          </cell>
          <cell r="W1346" t="str">
            <v>0</v>
          </cell>
        </row>
        <row r="1347">
          <cell r="B1347" t="str">
            <v>GambiaTotal</v>
          </cell>
          <cell r="C1347" t="str">
            <v>Total</v>
          </cell>
          <cell r="D1347" t="str">
            <v>Gambia</v>
          </cell>
          <cell r="E1347" t="str">
            <v>Central Cash</v>
          </cell>
          <cell r="F1347" t="str">
            <v>Customer</v>
          </cell>
          <cell r="G1347" t="str">
            <v>Product</v>
          </cell>
          <cell r="H1347" t="str">
            <v>0</v>
          </cell>
          <cell r="I1347" t="str">
            <v>0</v>
          </cell>
          <cell r="J1347" t="str">
            <v>0</v>
          </cell>
          <cell r="K1347" t="str">
            <v>0</v>
          </cell>
          <cell r="L1347" t="str">
            <v>0</v>
          </cell>
          <cell r="M1347" t="str">
            <v>0</v>
          </cell>
          <cell r="N1347" t="str">
            <v>0</v>
          </cell>
          <cell r="O1347" t="str">
            <v>0</v>
          </cell>
          <cell r="P1347" t="str">
            <v>0</v>
          </cell>
          <cell r="Q1347" t="str">
            <v>0</v>
          </cell>
          <cell r="R1347" t="str">
            <v>0</v>
          </cell>
          <cell r="S1347" t="str">
            <v>0</v>
          </cell>
          <cell r="T1347" t="str">
            <v>0</v>
          </cell>
          <cell r="U1347" t="str">
            <v>0</v>
          </cell>
          <cell r="V1347" t="str">
            <v>0</v>
          </cell>
          <cell r="W1347" t="str">
            <v>0</v>
          </cell>
        </row>
        <row r="1348">
          <cell r="B1348" t="str">
            <v>GambiaCCPL</v>
          </cell>
          <cell r="C1348" t="str">
            <v>CCPL</v>
          </cell>
          <cell r="D1348" t="str">
            <v>Gambia</v>
          </cell>
          <cell r="E1348" t="str">
            <v>Systems &amp; Processes</v>
          </cell>
          <cell r="F1348" t="str">
            <v>Mass Mkt &amp; Priority Banking</v>
          </cell>
          <cell r="G1348" t="str">
            <v>Unsecured Lending</v>
          </cell>
          <cell r="H1348">
            <v>1.8186679754199147</v>
          </cell>
          <cell r="I1348">
            <v>0.22789815666166519</v>
          </cell>
          <cell r="J1348">
            <v>0.49426912508270227</v>
          </cell>
          <cell r="K1348">
            <v>0.74078935173899163</v>
          </cell>
          <cell r="L1348">
            <v>0.99272979554403284</v>
          </cell>
          <cell r="M1348">
            <v>1.2592587734816048</v>
          </cell>
          <cell r="N1348">
            <v>1.5270879100843404</v>
          </cell>
          <cell r="O1348">
            <v>1.7973718877283316</v>
          </cell>
          <cell r="P1348">
            <v>1.9765812739709867</v>
          </cell>
          <cell r="Q1348">
            <v>2.2471976098083637</v>
          </cell>
          <cell r="R1348">
            <v>2.5205894723400157</v>
          </cell>
          <cell r="S1348">
            <v>2.6686878716607629</v>
          </cell>
          <cell r="T1348">
            <v>2.9402968049807927</v>
          </cell>
          <cell r="U1348" t="str">
            <v>0</v>
          </cell>
          <cell r="V1348">
            <v>2.5048011154428331</v>
          </cell>
          <cell r="W1348">
            <v>2.5048011154428331</v>
          </cell>
        </row>
        <row r="1349">
          <cell r="B1349" t="str">
            <v>GambiaM &amp; AL</v>
          </cell>
          <cell r="C1349" t="str">
            <v>M &amp; AL</v>
          </cell>
          <cell r="D1349" t="str">
            <v>Gambia</v>
          </cell>
          <cell r="E1349" t="str">
            <v>Systems &amp; Processes</v>
          </cell>
          <cell r="F1349" t="str">
            <v>Mass Mkt &amp; Priority Banking</v>
          </cell>
          <cell r="G1349" t="str">
            <v>Secured Lending</v>
          </cell>
          <cell r="H1349" t="str">
            <v>0</v>
          </cell>
          <cell r="I1349" t="str">
            <v>0</v>
          </cell>
          <cell r="J1349" t="str">
            <v>0</v>
          </cell>
          <cell r="K1349" t="str">
            <v>0</v>
          </cell>
          <cell r="L1349" t="str">
            <v>0</v>
          </cell>
          <cell r="M1349" t="str">
            <v>0</v>
          </cell>
          <cell r="N1349" t="str">
            <v>0</v>
          </cell>
          <cell r="O1349" t="str">
            <v>0</v>
          </cell>
          <cell r="P1349" t="str">
            <v>0</v>
          </cell>
          <cell r="Q1349" t="str">
            <v>0</v>
          </cell>
          <cell r="R1349" t="str">
            <v>0</v>
          </cell>
          <cell r="S1349" t="str">
            <v>0</v>
          </cell>
          <cell r="T1349" t="str">
            <v>0</v>
          </cell>
          <cell r="U1349" t="str">
            <v>0</v>
          </cell>
          <cell r="V1349">
            <v>0</v>
          </cell>
          <cell r="W1349">
            <v>0</v>
          </cell>
        </row>
        <row r="1350">
          <cell r="B1350" t="str">
            <v>GambiaWM</v>
          </cell>
          <cell r="C1350" t="str">
            <v>WM</v>
          </cell>
          <cell r="D1350" t="str">
            <v>Gambia</v>
          </cell>
          <cell r="E1350" t="str">
            <v>Systems &amp; Processes</v>
          </cell>
          <cell r="F1350" t="str">
            <v>Mass Mkt &amp; Priority Banking</v>
          </cell>
          <cell r="G1350" t="str">
            <v>Account Management Services</v>
          </cell>
          <cell r="H1350">
            <v>26.603938279527377</v>
          </cell>
          <cell r="I1350">
            <v>2.273616655658778</v>
          </cell>
          <cell r="J1350">
            <v>4.931054832141494</v>
          </cell>
          <cell r="K1350">
            <v>7.3904533043141143</v>
          </cell>
          <cell r="L1350">
            <v>9.9039259641399333</v>
          </cell>
          <cell r="M1350">
            <v>12.562940506426401</v>
          </cell>
          <cell r="N1350">
            <v>15.234926022697445</v>
          </cell>
          <cell r="O1350">
            <v>17.931402151833684</v>
          </cell>
          <cell r="P1350">
            <v>19.719274890631134</v>
          </cell>
          <cell r="Q1350">
            <v>22.419066769462184</v>
          </cell>
          <cell r="R1350">
            <v>25.146550308445502</v>
          </cell>
          <cell r="S1350">
            <v>26.624047178266292</v>
          </cell>
          <cell r="T1350">
            <v>29.333744285210486</v>
          </cell>
          <cell r="U1350" t="str">
            <v>0</v>
          </cell>
          <cell r="V1350">
            <v>24.989039078664813</v>
          </cell>
          <cell r="W1350">
            <v>24.989039078664813</v>
          </cell>
        </row>
        <row r="1351">
          <cell r="B1351" t="str">
            <v>GambiaWM</v>
          </cell>
          <cell r="C1351" t="str">
            <v>WM</v>
          </cell>
          <cell r="D1351" t="str">
            <v>Gambia</v>
          </cell>
          <cell r="E1351" t="str">
            <v>Systems &amp; Processes</v>
          </cell>
          <cell r="F1351" t="str">
            <v>Mass Mkt &amp; Priority Banking</v>
          </cell>
          <cell r="G1351" t="str">
            <v>Trade Products</v>
          </cell>
          <cell r="H1351" t="str">
            <v>0</v>
          </cell>
          <cell r="I1351" t="str">
            <v>0</v>
          </cell>
          <cell r="J1351" t="str">
            <v>0</v>
          </cell>
          <cell r="K1351" t="str">
            <v>0</v>
          </cell>
          <cell r="L1351" t="str">
            <v>0</v>
          </cell>
          <cell r="M1351" t="str">
            <v>0</v>
          </cell>
          <cell r="N1351" t="str">
            <v>0</v>
          </cell>
          <cell r="O1351" t="str">
            <v>0</v>
          </cell>
          <cell r="P1351" t="str">
            <v>0</v>
          </cell>
          <cell r="Q1351" t="str">
            <v>0</v>
          </cell>
          <cell r="R1351" t="str">
            <v>0</v>
          </cell>
          <cell r="S1351" t="str">
            <v>0</v>
          </cell>
          <cell r="T1351" t="str">
            <v>0</v>
          </cell>
          <cell r="U1351" t="str">
            <v>0</v>
          </cell>
          <cell r="V1351" t="str">
            <v>0</v>
          </cell>
          <cell r="W1351" t="str">
            <v>0</v>
          </cell>
        </row>
        <row r="1352">
          <cell r="B1352" t="str">
            <v>GambiaWM</v>
          </cell>
          <cell r="C1352" t="str">
            <v>WM</v>
          </cell>
          <cell r="D1352" t="str">
            <v>Gambia</v>
          </cell>
          <cell r="E1352" t="str">
            <v>Systems &amp; Processes</v>
          </cell>
          <cell r="F1352" t="str">
            <v>Mass Mkt &amp; Priority Banking</v>
          </cell>
          <cell r="G1352" t="str">
            <v>Treasury Products</v>
          </cell>
          <cell r="H1352" t="str">
            <v>0</v>
          </cell>
          <cell r="I1352">
            <v>1.0146386389253111E-2</v>
          </cell>
          <cell r="J1352">
            <v>2.200564320848129E-2</v>
          </cell>
          <cell r="K1352">
            <v>3.2981113607455786E-2</v>
          </cell>
          <cell r="L1352">
            <v>4.4197900646768817E-2</v>
          </cell>
          <cell r="M1352">
            <v>5.606419229958854E-2</v>
          </cell>
          <cell r="N1352">
            <v>6.7988369072574772E-2</v>
          </cell>
          <cell r="O1352">
            <v>8.002183925141243E-2</v>
          </cell>
          <cell r="P1352">
            <v>8.8000524573111943E-2</v>
          </cell>
          <cell r="Q1352">
            <v>0.10004879186439296</v>
          </cell>
          <cell r="R1352">
            <v>0.11222062999400907</v>
          </cell>
          <cell r="S1352">
            <v>0.11881420497131398</v>
          </cell>
          <cell r="T1352">
            <v>0.13090666427246225</v>
          </cell>
          <cell r="U1352" t="str">
            <v>0</v>
          </cell>
          <cell r="V1352">
            <v>0.11151770737332262</v>
          </cell>
          <cell r="W1352">
            <v>0.11151770737332262</v>
          </cell>
        </row>
        <row r="1353">
          <cell r="B1353" t="str">
            <v>GambiaWM</v>
          </cell>
          <cell r="C1353" t="str">
            <v>WM</v>
          </cell>
          <cell r="D1353" t="str">
            <v>Gambia</v>
          </cell>
          <cell r="E1353" t="str">
            <v>Systems &amp; Processes</v>
          </cell>
          <cell r="F1353" t="str">
            <v>Mass Mkt &amp; Priority Banking</v>
          </cell>
          <cell r="G1353" t="str">
            <v>Investment Services</v>
          </cell>
          <cell r="H1353" t="str">
            <v>0</v>
          </cell>
          <cell r="I1353" t="str">
            <v>0</v>
          </cell>
          <cell r="J1353" t="str">
            <v>0</v>
          </cell>
          <cell r="K1353" t="str">
            <v>0</v>
          </cell>
          <cell r="L1353" t="str">
            <v>0</v>
          </cell>
          <cell r="M1353" t="str">
            <v>0</v>
          </cell>
          <cell r="N1353" t="str">
            <v>0</v>
          </cell>
          <cell r="O1353" t="str">
            <v>0</v>
          </cell>
          <cell r="P1353" t="str">
            <v>0</v>
          </cell>
          <cell r="Q1353" t="str">
            <v>0</v>
          </cell>
          <cell r="R1353" t="str">
            <v>0</v>
          </cell>
          <cell r="S1353" t="str">
            <v>0</v>
          </cell>
          <cell r="T1353" t="str">
            <v>0</v>
          </cell>
          <cell r="U1353" t="str">
            <v>0</v>
          </cell>
          <cell r="V1353" t="str">
            <v>0</v>
          </cell>
          <cell r="W1353" t="str">
            <v>0</v>
          </cell>
        </row>
        <row r="1354">
          <cell r="B1354" t="str">
            <v>GambiaOthCB</v>
          </cell>
          <cell r="C1354" t="str">
            <v>OthCB</v>
          </cell>
          <cell r="D1354" t="str">
            <v>Gambia</v>
          </cell>
          <cell r="E1354" t="str">
            <v>Systems &amp; Processes</v>
          </cell>
          <cell r="F1354" t="str">
            <v>Mass Mkt &amp; Priority Banking</v>
          </cell>
          <cell r="G1354" t="str">
            <v>Other Products</v>
          </cell>
          <cell r="H1354" t="str">
            <v>0</v>
          </cell>
          <cell r="I1354" t="str">
            <v>0</v>
          </cell>
          <cell r="J1354" t="str">
            <v>0</v>
          </cell>
          <cell r="K1354" t="str">
            <v>0</v>
          </cell>
          <cell r="L1354" t="str">
            <v>0</v>
          </cell>
          <cell r="M1354" t="str">
            <v>0</v>
          </cell>
          <cell r="N1354" t="str">
            <v>0</v>
          </cell>
          <cell r="O1354" t="str">
            <v>0</v>
          </cell>
          <cell r="P1354" t="str">
            <v>0</v>
          </cell>
          <cell r="Q1354" t="str">
            <v>0</v>
          </cell>
          <cell r="R1354" t="str">
            <v>0</v>
          </cell>
          <cell r="S1354" t="str">
            <v>0</v>
          </cell>
          <cell r="T1354" t="str">
            <v>0</v>
          </cell>
          <cell r="U1354" t="str">
            <v>0</v>
          </cell>
          <cell r="V1354">
            <v>0</v>
          </cell>
          <cell r="W1354">
            <v>0</v>
          </cell>
        </row>
        <row r="1355">
          <cell r="B1355" t="str">
            <v>GambiaCROps</v>
          </cell>
          <cell r="C1355" t="str">
            <v>CROps</v>
          </cell>
          <cell r="D1355" t="str">
            <v>Gambia</v>
          </cell>
          <cell r="E1355" t="str">
            <v>Systems &amp; Processes</v>
          </cell>
          <cell r="F1355" t="str">
            <v>Customer - Wholesale</v>
          </cell>
          <cell r="G1355" t="str">
            <v>Corporate and Inst Lending</v>
          </cell>
          <cell r="H1355">
            <v>1.5674051007914309</v>
          </cell>
          <cell r="I1355">
            <v>0.28223330558302545</v>
          </cell>
          <cell r="J1355">
            <v>0.61211205506510358</v>
          </cell>
          <cell r="K1355">
            <v>0.91740727763933971</v>
          </cell>
          <cell r="L1355">
            <v>1.2294149976961344</v>
          </cell>
          <cell r="M1355">
            <v>1.5594894290951591</v>
          </cell>
          <cell r="N1355">
            <v>1.8911740011079938</v>
          </cell>
          <cell r="O1355">
            <v>2.2258986938129075</v>
          </cell>
          <cell r="P1355">
            <v>2.4478349227480893</v>
          </cell>
          <cell r="Q1355">
            <v>2.7829712140061993</v>
          </cell>
          <cell r="R1355">
            <v>3.1215447690190179</v>
          </cell>
          <cell r="S1355">
            <v>3.3049525745235742</v>
          </cell>
          <cell r="T1355">
            <v>3.6413181169206346</v>
          </cell>
          <cell r="U1355" t="str">
            <v>0</v>
          </cell>
          <cell r="V1355">
            <v>3.10199217490378</v>
          </cell>
          <cell r="W1355">
            <v>3.10199217490378</v>
          </cell>
        </row>
        <row r="1356">
          <cell r="B1356" t="str">
            <v>GambiaCash</v>
          </cell>
          <cell r="C1356" t="str">
            <v>Cash</v>
          </cell>
          <cell r="D1356" t="str">
            <v>Gambia</v>
          </cell>
          <cell r="E1356" t="str">
            <v>Systems &amp; Processes</v>
          </cell>
          <cell r="F1356" t="str">
            <v>Customer - Wholesale</v>
          </cell>
          <cell r="G1356" t="str">
            <v>Cash Management and Payments</v>
          </cell>
          <cell r="H1356">
            <v>6.2925014057495963</v>
          </cell>
          <cell r="I1356">
            <v>0.97816178213677873</v>
          </cell>
          <cell r="J1356">
            <v>2.1214527371708556</v>
          </cell>
          <cell r="K1356">
            <v>3.179542314423847</v>
          </cell>
          <cell r="L1356">
            <v>4.2608960081728195</v>
          </cell>
          <cell r="M1356">
            <v>5.4048651559248579</v>
          </cell>
          <cell r="N1356">
            <v>6.5544147152765877</v>
          </cell>
          <cell r="O1356">
            <v>7.7145006989809808</v>
          </cell>
          <cell r="P1356">
            <v>8.4836853873985714</v>
          </cell>
          <cell r="Q1356">
            <v>9.6451978858563585</v>
          </cell>
          <cell r="R1356">
            <v>10.818623223704387</v>
          </cell>
          <cell r="S1356">
            <v>11.454276430966839</v>
          </cell>
          <cell r="T1356">
            <v>12.620049257532571</v>
          </cell>
          <cell r="U1356" t="str">
            <v>0</v>
          </cell>
          <cell r="V1356">
            <v>10.750858009865958</v>
          </cell>
          <cell r="W1356">
            <v>10.750858009865958</v>
          </cell>
        </row>
        <row r="1357">
          <cell r="B1357" t="str">
            <v>GambiaTrade</v>
          </cell>
          <cell r="C1357" t="str">
            <v>Trade</v>
          </cell>
          <cell r="D1357" t="str">
            <v>Gambia</v>
          </cell>
          <cell r="E1357" t="str">
            <v>Systems &amp; Processes</v>
          </cell>
          <cell r="F1357" t="str">
            <v>Customer - Wholesale</v>
          </cell>
          <cell r="G1357" t="str">
            <v>Trade Finance</v>
          </cell>
          <cell r="H1357">
            <v>5.6693251772915475E-2</v>
          </cell>
          <cell r="I1357">
            <v>7.6240756620509255E-3</v>
          </cell>
          <cell r="J1357">
            <v>1.6535215827307798E-2</v>
          </cell>
          <cell r="K1357">
            <v>2.4782271827167229E-2</v>
          </cell>
          <cell r="L1357">
            <v>3.3210655075356331E-2</v>
          </cell>
          <cell r="M1357">
            <v>4.2127081270684576E-2</v>
          </cell>
          <cell r="N1357">
            <v>5.1087002807007141E-2</v>
          </cell>
          <cell r="O1357">
            <v>6.0129048280227554E-2</v>
          </cell>
          <cell r="P1357">
            <v>6.6124296070195918E-2</v>
          </cell>
          <cell r="Q1357">
            <v>7.5177460211730357E-2</v>
          </cell>
          <cell r="R1357">
            <v>8.4323476466810071E-2</v>
          </cell>
          <cell r="S1357">
            <v>8.927794129614311E-2</v>
          </cell>
          <cell r="T1357">
            <v>9.8364311666374257E-2</v>
          </cell>
          <cell r="U1357" t="str">
            <v>0</v>
          </cell>
          <cell r="V1357">
            <v>8.3795294803005307E-2</v>
          </cell>
          <cell r="W1357">
            <v>8.3795294803005307E-2</v>
          </cell>
        </row>
        <row r="1358">
          <cell r="B1358" t="str">
            <v>GambiaTrade</v>
          </cell>
          <cell r="C1358" t="str">
            <v>Trade</v>
          </cell>
          <cell r="D1358" t="str">
            <v>Gambia</v>
          </cell>
          <cell r="E1358" t="str">
            <v>Systems &amp; Processes</v>
          </cell>
          <cell r="F1358" t="str">
            <v>Customer - Wholesale</v>
          </cell>
          <cell r="G1358" t="str">
            <v>Trade Contingents</v>
          </cell>
          <cell r="H1358" t="str">
            <v>0</v>
          </cell>
          <cell r="I1358">
            <v>4.4192033987110477E-3</v>
          </cell>
          <cell r="J1358">
            <v>9.5816663516446916E-3</v>
          </cell>
          <cell r="K1358">
            <v>1.4359076435890794E-2</v>
          </cell>
          <cell r="L1358">
            <v>1.9241798423041773E-2</v>
          </cell>
          <cell r="M1358">
            <v>2.4407288136369276E-2</v>
          </cell>
          <cell r="N1358">
            <v>2.9604847319252375E-2</v>
          </cell>
          <cell r="O1358">
            <v>3.4843140518072066E-2</v>
          </cell>
          <cell r="P1358">
            <v>3.8314090091173751E-2</v>
          </cell>
          <cell r="Q1358">
            <v>4.3558801921439412E-2</v>
          </cell>
          <cell r="R1358">
            <v>4.8858260729189966E-2</v>
          </cell>
          <cell r="S1358">
            <v>5.1732499341915379E-2</v>
          </cell>
          <cell r="T1358">
            <v>5.6998410210910455E-2</v>
          </cell>
          <cell r="U1358" t="str">
            <v>0</v>
          </cell>
          <cell r="V1358">
            <v>4.8554282969965813E-2</v>
          </cell>
          <cell r="W1358">
            <v>4.8554282969965813E-2</v>
          </cell>
        </row>
        <row r="1359">
          <cell r="B1359" t="str">
            <v>GambiaTrade</v>
          </cell>
          <cell r="C1359" t="str">
            <v>Trade</v>
          </cell>
          <cell r="D1359" t="str">
            <v>Gambia</v>
          </cell>
          <cell r="E1359" t="str">
            <v>Systems &amp; Processes</v>
          </cell>
          <cell r="F1359" t="str">
            <v>Customer - Wholesale</v>
          </cell>
          <cell r="G1359" t="str">
            <v>Trade Transactional</v>
          </cell>
          <cell r="H1359" t="str">
            <v>0</v>
          </cell>
          <cell r="I1359" t="str">
            <v>0</v>
          </cell>
          <cell r="J1359" t="str">
            <v>0</v>
          </cell>
          <cell r="K1359" t="str">
            <v>0</v>
          </cell>
          <cell r="L1359" t="str">
            <v>0</v>
          </cell>
          <cell r="M1359" t="str">
            <v>0</v>
          </cell>
          <cell r="N1359" t="str">
            <v>0</v>
          </cell>
          <cell r="O1359" t="str">
            <v>0</v>
          </cell>
          <cell r="P1359" t="str">
            <v>0</v>
          </cell>
          <cell r="Q1359" t="str">
            <v>0</v>
          </cell>
          <cell r="R1359" t="str">
            <v>0</v>
          </cell>
          <cell r="S1359" t="str">
            <v>0</v>
          </cell>
          <cell r="T1359" t="str">
            <v>0</v>
          </cell>
          <cell r="U1359" t="str">
            <v>0</v>
          </cell>
          <cell r="V1359">
            <v>0</v>
          </cell>
          <cell r="W1359">
            <v>0</v>
          </cell>
        </row>
        <row r="1360">
          <cell r="B1360" t="str">
            <v>GambiaTrade</v>
          </cell>
          <cell r="C1360" t="str">
            <v>Trade</v>
          </cell>
          <cell r="D1360" t="str">
            <v>Gambia</v>
          </cell>
          <cell r="E1360" t="str">
            <v>Systems &amp; Processes</v>
          </cell>
          <cell r="F1360" t="str">
            <v>Customer - Wholesale</v>
          </cell>
          <cell r="G1360" t="str">
            <v>Trade Other</v>
          </cell>
          <cell r="H1360" t="str">
            <v>0</v>
          </cell>
          <cell r="I1360" t="str">
            <v>0</v>
          </cell>
          <cell r="J1360" t="str">
            <v>0</v>
          </cell>
          <cell r="K1360" t="str">
            <v>0</v>
          </cell>
          <cell r="L1360" t="str">
            <v>0</v>
          </cell>
          <cell r="M1360" t="str">
            <v>0</v>
          </cell>
          <cell r="N1360" t="str">
            <v>0</v>
          </cell>
          <cell r="O1360" t="str">
            <v>0</v>
          </cell>
          <cell r="P1360" t="str">
            <v>0</v>
          </cell>
          <cell r="Q1360" t="str">
            <v>0</v>
          </cell>
          <cell r="R1360" t="str">
            <v>0</v>
          </cell>
          <cell r="S1360" t="str">
            <v>0</v>
          </cell>
          <cell r="T1360" t="str">
            <v>0</v>
          </cell>
          <cell r="U1360" t="str">
            <v>0</v>
          </cell>
          <cell r="V1360">
            <v>0</v>
          </cell>
          <cell r="W1360">
            <v>0</v>
          </cell>
        </row>
        <row r="1361">
          <cell r="B1361" t="str">
            <v>GambiaFX/MM</v>
          </cell>
          <cell r="C1361" t="str">
            <v>FX/MM</v>
          </cell>
          <cell r="D1361" t="str">
            <v>Gambia</v>
          </cell>
          <cell r="E1361" t="str">
            <v>Systems &amp; Processes</v>
          </cell>
          <cell r="F1361" t="str">
            <v>Customer - Wholesale</v>
          </cell>
          <cell r="G1361" t="str">
            <v>FX Sales</v>
          </cell>
          <cell r="H1361">
            <v>4.411806205911061</v>
          </cell>
          <cell r="I1361">
            <v>0.10082305665235575</v>
          </cell>
          <cell r="J1361">
            <v>0.21866663921159402</v>
          </cell>
          <cell r="K1361">
            <v>0.32772817416300576</v>
          </cell>
          <cell r="L1361">
            <v>0.43918763487503931</v>
          </cell>
          <cell r="M1361">
            <v>0.55710112147681179</v>
          </cell>
          <cell r="N1361">
            <v>0.67558980347584274</v>
          </cell>
          <cell r="O1361">
            <v>0.79516451697684021</v>
          </cell>
          <cell r="P1361">
            <v>0.87444746672268336</v>
          </cell>
          <cell r="Q1361">
            <v>0.99416921681867698</v>
          </cell>
          <cell r="R1361">
            <v>1.1151188710330475</v>
          </cell>
          <cell r="S1361">
            <v>1.1806381956452565</v>
          </cell>
          <cell r="T1361">
            <v>1.3007990748403679</v>
          </cell>
          <cell r="U1361" t="str">
            <v>0</v>
          </cell>
          <cell r="V1361">
            <v>1.1081340387500251</v>
          </cell>
          <cell r="W1361">
            <v>1.1081340387500251</v>
          </cell>
        </row>
        <row r="1362">
          <cell r="B1362" t="str">
            <v>GambiaFX/MM</v>
          </cell>
          <cell r="C1362" t="str">
            <v>FX/MM</v>
          </cell>
          <cell r="D1362" t="str">
            <v>Gambia</v>
          </cell>
          <cell r="E1362" t="str">
            <v>Systems &amp; Processes</v>
          </cell>
          <cell r="F1362" t="str">
            <v>Customer - Wholesale</v>
          </cell>
          <cell r="G1362" t="str">
            <v>FX Trading</v>
          </cell>
          <cell r="H1362" t="str">
            <v>0</v>
          </cell>
          <cell r="I1362">
            <v>0.20592129591894576</v>
          </cell>
          <cell r="J1362">
            <v>0.44660536206466855</v>
          </cell>
          <cell r="K1362">
            <v>0.66935294935059086</v>
          </cell>
          <cell r="L1362">
            <v>0.8969980669885953</v>
          </cell>
          <cell r="M1362">
            <v>1.1378249053483989</v>
          </cell>
          <cell r="N1362">
            <v>1.3798265244135579</v>
          </cell>
          <cell r="O1362">
            <v>1.6240462572883874</v>
          </cell>
          <cell r="P1362">
            <v>1.7859739779707109</v>
          </cell>
          <cell r="Q1362">
            <v>2.0304940188028073</v>
          </cell>
          <cell r="R1362">
            <v>2.2775219344773925</v>
          </cell>
          <cell r="S1362">
            <v>2.4113387882790054</v>
          </cell>
          <cell r="T1362">
            <v>2.6567557076245008</v>
          </cell>
          <cell r="U1362" t="str">
            <v>0</v>
          </cell>
          <cell r="V1362">
            <v>2.2632560932774344</v>
          </cell>
          <cell r="W1362">
            <v>2.2632560932774344</v>
          </cell>
        </row>
        <row r="1363">
          <cell r="B1363" t="str">
            <v>GambiaFI</v>
          </cell>
          <cell r="C1363" t="str">
            <v>FI</v>
          </cell>
          <cell r="D1363" t="str">
            <v>Gambia</v>
          </cell>
          <cell r="E1363" t="str">
            <v>Systems &amp; Processes</v>
          </cell>
          <cell r="F1363" t="str">
            <v>Customer - Wholesale</v>
          </cell>
          <cell r="G1363" t="str">
            <v>Fixed Income</v>
          </cell>
          <cell r="H1363" t="str">
            <v>0</v>
          </cell>
          <cell r="I1363" t="str">
            <v>0</v>
          </cell>
          <cell r="J1363" t="str">
            <v>0</v>
          </cell>
          <cell r="K1363" t="str">
            <v>0</v>
          </cell>
          <cell r="L1363" t="str">
            <v>0</v>
          </cell>
          <cell r="M1363" t="str">
            <v>0</v>
          </cell>
          <cell r="N1363" t="str">
            <v>0</v>
          </cell>
          <cell r="O1363" t="str">
            <v>0</v>
          </cell>
          <cell r="P1363" t="str">
            <v>0</v>
          </cell>
          <cell r="Q1363" t="str">
            <v>0</v>
          </cell>
          <cell r="R1363" t="str">
            <v>0</v>
          </cell>
          <cell r="S1363" t="str">
            <v>0</v>
          </cell>
          <cell r="T1363" t="str">
            <v>0</v>
          </cell>
          <cell r="U1363" t="str">
            <v>0</v>
          </cell>
          <cell r="V1363">
            <v>0</v>
          </cell>
          <cell r="W1363">
            <v>0</v>
          </cell>
        </row>
        <row r="1364">
          <cell r="B1364" t="str">
            <v>GambiaFX/MM</v>
          </cell>
          <cell r="C1364" t="str">
            <v>FX/MM</v>
          </cell>
          <cell r="D1364" t="str">
            <v>Gambia</v>
          </cell>
          <cell r="E1364" t="str">
            <v>Systems &amp; Processes</v>
          </cell>
          <cell r="F1364" t="str">
            <v>Customer - Wholesale</v>
          </cell>
          <cell r="G1364" t="str">
            <v>ALM</v>
          </cell>
          <cell r="H1364">
            <v>1.4706020686370216</v>
          </cell>
          <cell r="I1364">
            <v>2.9926278299639172E-2</v>
          </cell>
          <cell r="J1364">
            <v>6.4904585490367234E-2</v>
          </cell>
          <cell r="K1364">
            <v>9.7276207172058399E-2</v>
          </cell>
          <cell r="L1364">
            <v>0.13035958066962314</v>
          </cell>
          <cell r="M1364">
            <v>0.16535863676343518</v>
          </cell>
          <cell r="N1364">
            <v>0.20052842223311232</v>
          </cell>
          <cell r="O1364">
            <v>0.23602056334294924</v>
          </cell>
          <cell r="P1364">
            <v>0.25955331167740431</v>
          </cell>
          <cell r="Q1364">
            <v>0.29508909615819351</v>
          </cell>
          <cell r="R1364">
            <v>0.33098934687906756</v>
          </cell>
          <cell r="S1364">
            <v>0.35043677891944019</v>
          </cell>
          <cell r="T1364">
            <v>0.38610290560632682</v>
          </cell>
          <cell r="U1364" t="str">
            <v>0</v>
          </cell>
          <cell r="V1364">
            <v>0.3289161104417031</v>
          </cell>
          <cell r="W1364">
            <v>0.3289161104417031</v>
          </cell>
        </row>
        <row r="1365">
          <cell r="B1365" t="str">
            <v>GambiaSEF</v>
          </cell>
          <cell r="C1365" t="str">
            <v>SEF</v>
          </cell>
          <cell r="D1365" t="str">
            <v>Gambia</v>
          </cell>
          <cell r="E1365" t="str">
            <v>Systems &amp; Processes</v>
          </cell>
          <cell r="F1365" t="str">
            <v>Customer - Wholesale</v>
          </cell>
          <cell r="G1365" t="str">
            <v>Structured Trade</v>
          </cell>
          <cell r="H1365" t="str">
            <v>0</v>
          </cell>
          <cell r="I1365" t="str">
            <v>0</v>
          </cell>
          <cell r="J1365" t="str">
            <v>0</v>
          </cell>
          <cell r="K1365" t="str">
            <v>0</v>
          </cell>
          <cell r="L1365" t="str">
            <v>0</v>
          </cell>
          <cell r="M1365" t="str">
            <v>0</v>
          </cell>
          <cell r="N1365" t="str">
            <v>0</v>
          </cell>
          <cell r="O1365" t="str">
            <v>0</v>
          </cell>
          <cell r="P1365" t="str">
            <v>0</v>
          </cell>
          <cell r="Q1365" t="str">
            <v>0</v>
          </cell>
          <cell r="R1365" t="str">
            <v>0</v>
          </cell>
          <cell r="S1365" t="str">
            <v>0</v>
          </cell>
          <cell r="T1365" t="str">
            <v>0</v>
          </cell>
          <cell r="U1365" t="str">
            <v>0</v>
          </cell>
          <cell r="V1365">
            <v>0</v>
          </cell>
          <cell r="W1365">
            <v>0</v>
          </cell>
        </row>
        <row r="1366">
          <cell r="B1366" t="str">
            <v>GambiaSME</v>
          </cell>
          <cell r="C1366" t="str">
            <v>SME</v>
          </cell>
          <cell r="D1366" t="str">
            <v>Gambia</v>
          </cell>
          <cell r="E1366" t="str">
            <v>Systems &amp; Processes</v>
          </cell>
          <cell r="F1366" t="str">
            <v>SME</v>
          </cell>
          <cell r="G1366" t="str">
            <v>Product</v>
          </cell>
          <cell r="H1366">
            <v>5.5929895183245044</v>
          </cell>
          <cell r="I1366">
            <v>0.41283663438895862</v>
          </cell>
          <cell r="J1366">
            <v>0.89536760420908457</v>
          </cell>
          <cell r="K1366">
            <v>1.3419390930608188</v>
          </cell>
          <cell r="L1366">
            <v>1.7983291932829464</v>
          </cell>
          <cell r="M1366">
            <v>2.2811464100594225</v>
          </cell>
          <cell r="N1366">
            <v>2.7663188649974604</v>
          </cell>
          <cell r="O1366">
            <v>3.2559382642635861</v>
          </cell>
          <cell r="P1366">
            <v>3.5805766166196373</v>
          </cell>
          <cell r="Q1366">
            <v>4.070798085686369</v>
          </cell>
          <cell r="R1366">
            <v>4.5660491635328944</v>
          </cell>
          <cell r="S1366">
            <v>4.8343281570359888</v>
          </cell>
          <cell r="T1366">
            <v>5.3263497562230162</v>
          </cell>
          <cell r="U1366" t="str">
            <v>0</v>
          </cell>
          <cell r="V1366">
            <v>4.53744759865081</v>
          </cell>
          <cell r="W1366">
            <v>4.53744759865081</v>
          </cell>
        </row>
        <row r="1367">
          <cell r="B1367" t="str">
            <v>GambiaTotal</v>
          </cell>
          <cell r="C1367" t="str">
            <v>Total</v>
          </cell>
          <cell r="D1367" t="str">
            <v>Gambia</v>
          </cell>
          <cell r="E1367" t="str">
            <v>Systems &amp; Processes</v>
          </cell>
          <cell r="F1367" t="str">
            <v>Customer</v>
          </cell>
          <cell r="G1367" t="str">
            <v>Product</v>
          </cell>
          <cell r="H1367">
            <v>47.814603806133825</v>
          </cell>
          <cell r="I1367">
            <v>4.5336068307501609</v>
          </cell>
          <cell r="J1367">
            <v>9.8325554658233045</v>
          </cell>
          <cell r="K1367">
            <v>14.736611133733282</v>
          </cell>
          <cell r="L1367">
            <v>19.748491595514288</v>
          </cell>
          <cell r="M1367">
            <v>25.050583500282727</v>
          </cell>
          <cell r="N1367">
            <v>30.378546483485177</v>
          </cell>
          <cell r="O1367">
            <v>35.755337062277384</v>
          </cell>
          <cell r="P1367">
            <v>39.320366758473703</v>
          </cell>
          <cell r="Q1367">
            <v>44.703768950596711</v>
          </cell>
          <cell r="R1367">
            <v>50.142389456621331</v>
          </cell>
          <cell r="S1367">
            <v>53.088530620906532</v>
          </cell>
          <cell r="T1367">
            <v>58.491685295088445</v>
          </cell>
          <cell r="U1367" t="str">
            <v>0</v>
          </cell>
          <cell r="V1367">
            <v>49.828311505143645</v>
          </cell>
          <cell r="W1367">
            <v>49.828311505143645</v>
          </cell>
        </row>
        <row r="1368">
          <cell r="B1368" t="str">
            <v>GambiaCCPL</v>
          </cell>
          <cell r="C1368" t="str">
            <v>CCPL</v>
          </cell>
          <cell r="D1368" t="str">
            <v>Gambia</v>
          </cell>
          <cell r="E1368" t="str">
            <v>Projects</v>
          </cell>
          <cell r="F1368" t="str">
            <v>Mass Mkt &amp; Priority Banking</v>
          </cell>
          <cell r="G1368" t="str">
            <v>Unsecured Lending</v>
          </cell>
          <cell r="H1368">
            <v>1.1771487275293657</v>
          </cell>
          <cell r="I1368" t="str">
            <v>0</v>
          </cell>
          <cell r="J1368" t="str">
            <v>0</v>
          </cell>
          <cell r="K1368" t="str">
            <v>0</v>
          </cell>
          <cell r="L1368" t="str">
            <v>0</v>
          </cell>
          <cell r="M1368" t="str">
            <v>0</v>
          </cell>
          <cell r="N1368" t="str">
            <v>0</v>
          </cell>
          <cell r="O1368" t="str">
            <v>0</v>
          </cell>
          <cell r="P1368" t="str">
            <v>0</v>
          </cell>
          <cell r="Q1368" t="str">
            <v>0</v>
          </cell>
          <cell r="R1368" t="str">
            <v>0</v>
          </cell>
          <cell r="S1368" t="str">
            <v>0</v>
          </cell>
          <cell r="T1368" t="str">
            <v>0</v>
          </cell>
          <cell r="U1368" t="str">
            <v>0</v>
          </cell>
          <cell r="V1368">
            <v>0</v>
          </cell>
          <cell r="W1368">
            <v>0</v>
          </cell>
        </row>
        <row r="1369">
          <cell r="B1369" t="str">
            <v>GambiaM &amp; AL</v>
          </cell>
          <cell r="C1369" t="str">
            <v>M &amp; AL</v>
          </cell>
          <cell r="D1369" t="str">
            <v>Gambia</v>
          </cell>
          <cell r="E1369" t="str">
            <v>Projects</v>
          </cell>
          <cell r="F1369" t="str">
            <v>Mass Mkt &amp; Priority Banking</v>
          </cell>
          <cell r="G1369" t="str">
            <v>Secured Lending</v>
          </cell>
          <cell r="H1369" t="str">
            <v>0</v>
          </cell>
          <cell r="I1369" t="str">
            <v>0</v>
          </cell>
          <cell r="J1369" t="str">
            <v>0</v>
          </cell>
          <cell r="K1369" t="str">
            <v>0</v>
          </cell>
          <cell r="L1369" t="str">
            <v>0</v>
          </cell>
          <cell r="M1369" t="str">
            <v>0</v>
          </cell>
          <cell r="N1369" t="str">
            <v>0</v>
          </cell>
          <cell r="O1369" t="str">
            <v>0</v>
          </cell>
          <cell r="P1369" t="str">
            <v>0</v>
          </cell>
          <cell r="Q1369" t="str">
            <v>0</v>
          </cell>
          <cell r="R1369" t="str">
            <v>0</v>
          </cell>
          <cell r="S1369" t="str">
            <v>0</v>
          </cell>
          <cell r="T1369" t="str">
            <v>0</v>
          </cell>
          <cell r="U1369" t="str">
            <v>0</v>
          </cell>
          <cell r="V1369">
            <v>0</v>
          </cell>
          <cell r="W1369">
            <v>0</v>
          </cell>
        </row>
        <row r="1370">
          <cell r="B1370" t="str">
            <v>GambiaWM</v>
          </cell>
          <cell r="C1370" t="str">
            <v>WM</v>
          </cell>
          <cell r="D1370" t="str">
            <v>Gambia</v>
          </cell>
          <cell r="E1370" t="str">
            <v>Projects</v>
          </cell>
          <cell r="F1370" t="str">
            <v>Mass Mkt &amp; Priority Banking</v>
          </cell>
          <cell r="G1370" t="str">
            <v>Account Management Services</v>
          </cell>
          <cell r="H1370">
            <v>17.219630315403133</v>
          </cell>
          <cell r="I1370" t="str">
            <v>0</v>
          </cell>
          <cell r="J1370" t="str">
            <v>0</v>
          </cell>
          <cell r="K1370" t="str">
            <v>0</v>
          </cell>
          <cell r="L1370" t="str">
            <v>0</v>
          </cell>
          <cell r="M1370" t="str">
            <v>0</v>
          </cell>
          <cell r="N1370" t="str">
            <v>0</v>
          </cell>
          <cell r="O1370" t="str">
            <v>0</v>
          </cell>
          <cell r="P1370" t="str">
            <v>0</v>
          </cell>
          <cell r="Q1370" t="str">
            <v>0</v>
          </cell>
          <cell r="R1370" t="str">
            <v>0</v>
          </cell>
          <cell r="S1370" t="str">
            <v>0</v>
          </cell>
          <cell r="T1370" t="str">
            <v>0</v>
          </cell>
          <cell r="U1370" t="str">
            <v>0</v>
          </cell>
          <cell r="V1370">
            <v>0</v>
          </cell>
          <cell r="W1370">
            <v>0</v>
          </cell>
        </row>
        <row r="1371">
          <cell r="B1371" t="str">
            <v>GambiaWM</v>
          </cell>
          <cell r="C1371" t="str">
            <v>WM</v>
          </cell>
          <cell r="D1371" t="str">
            <v>Gambia</v>
          </cell>
          <cell r="E1371" t="str">
            <v>Projects</v>
          </cell>
          <cell r="F1371" t="str">
            <v>Mass Mkt &amp; Priority Banking</v>
          </cell>
          <cell r="G1371" t="str">
            <v>Trade Products</v>
          </cell>
          <cell r="H1371" t="str">
            <v>0</v>
          </cell>
          <cell r="I1371" t="str">
            <v>0</v>
          </cell>
          <cell r="J1371" t="str">
            <v>0</v>
          </cell>
          <cell r="K1371" t="str">
            <v>0</v>
          </cell>
          <cell r="L1371" t="str">
            <v>0</v>
          </cell>
          <cell r="M1371" t="str">
            <v>0</v>
          </cell>
          <cell r="N1371" t="str">
            <v>0</v>
          </cell>
          <cell r="O1371" t="str">
            <v>0</v>
          </cell>
          <cell r="P1371" t="str">
            <v>0</v>
          </cell>
          <cell r="Q1371" t="str">
            <v>0</v>
          </cell>
          <cell r="R1371" t="str">
            <v>0</v>
          </cell>
          <cell r="S1371" t="str">
            <v>0</v>
          </cell>
          <cell r="T1371" t="str">
            <v>0</v>
          </cell>
          <cell r="U1371" t="str">
            <v>0</v>
          </cell>
          <cell r="V1371" t="str">
            <v>0</v>
          </cell>
          <cell r="W1371" t="str">
            <v>0</v>
          </cell>
        </row>
        <row r="1372">
          <cell r="B1372" t="str">
            <v>GambiaWM</v>
          </cell>
          <cell r="C1372" t="str">
            <v>WM</v>
          </cell>
          <cell r="D1372" t="str">
            <v>Gambia</v>
          </cell>
          <cell r="E1372" t="str">
            <v>Projects</v>
          </cell>
          <cell r="F1372" t="str">
            <v>Mass Mkt &amp; Priority Banking</v>
          </cell>
          <cell r="G1372" t="str">
            <v>Treasury Products</v>
          </cell>
          <cell r="H1372" t="str">
            <v>0</v>
          </cell>
          <cell r="I1372" t="str">
            <v>0</v>
          </cell>
          <cell r="J1372" t="str">
            <v>0</v>
          </cell>
          <cell r="K1372" t="str">
            <v>0</v>
          </cell>
          <cell r="L1372" t="str">
            <v>0</v>
          </cell>
          <cell r="M1372" t="str">
            <v>0</v>
          </cell>
          <cell r="N1372" t="str">
            <v>0</v>
          </cell>
          <cell r="O1372" t="str">
            <v>0</v>
          </cell>
          <cell r="P1372" t="str">
            <v>0</v>
          </cell>
          <cell r="Q1372" t="str">
            <v>0</v>
          </cell>
          <cell r="R1372" t="str">
            <v>0</v>
          </cell>
          <cell r="S1372" t="str">
            <v>0</v>
          </cell>
          <cell r="T1372" t="str">
            <v>0</v>
          </cell>
          <cell r="U1372" t="str">
            <v>0</v>
          </cell>
          <cell r="V1372">
            <v>0</v>
          </cell>
          <cell r="W1372">
            <v>0</v>
          </cell>
        </row>
        <row r="1373">
          <cell r="B1373" t="str">
            <v>GambiaWM</v>
          </cell>
          <cell r="C1373" t="str">
            <v>WM</v>
          </cell>
          <cell r="D1373" t="str">
            <v>Gambia</v>
          </cell>
          <cell r="E1373" t="str">
            <v>Projects</v>
          </cell>
          <cell r="F1373" t="str">
            <v>Mass Mkt &amp; Priority Banking</v>
          </cell>
          <cell r="G1373" t="str">
            <v>Investment Services</v>
          </cell>
          <cell r="H1373" t="str">
            <v>0</v>
          </cell>
          <cell r="I1373" t="str">
            <v>0</v>
          </cell>
          <cell r="J1373" t="str">
            <v>0</v>
          </cell>
          <cell r="K1373" t="str">
            <v>0</v>
          </cell>
          <cell r="L1373" t="str">
            <v>0</v>
          </cell>
          <cell r="M1373" t="str">
            <v>0</v>
          </cell>
          <cell r="N1373" t="str">
            <v>0</v>
          </cell>
          <cell r="O1373" t="str">
            <v>0</v>
          </cell>
          <cell r="P1373" t="str">
            <v>0</v>
          </cell>
          <cell r="Q1373" t="str">
            <v>0</v>
          </cell>
          <cell r="R1373" t="str">
            <v>0</v>
          </cell>
          <cell r="S1373" t="str">
            <v>0</v>
          </cell>
          <cell r="T1373" t="str">
            <v>0</v>
          </cell>
          <cell r="U1373" t="str">
            <v>0</v>
          </cell>
          <cell r="V1373" t="str">
            <v>0</v>
          </cell>
          <cell r="W1373" t="str">
            <v>0</v>
          </cell>
        </row>
        <row r="1374">
          <cell r="B1374" t="str">
            <v>GambiaOthCB</v>
          </cell>
          <cell r="C1374" t="str">
            <v>OthCB</v>
          </cell>
          <cell r="D1374" t="str">
            <v>Gambia</v>
          </cell>
          <cell r="E1374" t="str">
            <v>Projects</v>
          </cell>
          <cell r="F1374" t="str">
            <v>Mass Mkt &amp; Priority Banking</v>
          </cell>
          <cell r="G1374" t="str">
            <v>Other Products</v>
          </cell>
          <cell r="H1374" t="str">
            <v>0</v>
          </cell>
          <cell r="I1374" t="str">
            <v>0</v>
          </cell>
          <cell r="J1374" t="str">
            <v>0</v>
          </cell>
          <cell r="K1374" t="str">
            <v>0</v>
          </cell>
          <cell r="L1374" t="str">
            <v>0</v>
          </cell>
          <cell r="M1374" t="str">
            <v>0</v>
          </cell>
          <cell r="N1374" t="str">
            <v>0</v>
          </cell>
          <cell r="O1374" t="str">
            <v>0</v>
          </cell>
          <cell r="P1374" t="str">
            <v>0</v>
          </cell>
          <cell r="Q1374" t="str">
            <v>0</v>
          </cell>
          <cell r="R1374" t="str">
            <v>0</v>
          </cell>
          <cell r="S1374" t="str">
            <v>0</v>
          </cell>
          <cell r="T1374" t="str">
            <v>0</v>
          </cell>
          <cell r="U1374" t="str">
            <v>0</v>
          </cell>
          <cell r="V1374">
            <v>0</v>
          </cell>
          <cell r="W1374">
            <v>0</v>
          </cell>
        </row>
        <row r="1375">
          <cell r="B1375" t="str">
            <v>GambiaCROps</v>
          </cell>
          <cell r="C1375" t="str">
            <v>CROps</v>
          </cell>
          <cell r="D1375" t="str">
            <v>Gambia</v>
          </cell>
          <cell r="E1375" t="str">
            <v>Projects</v>
          </cell>
          <cell r="F1375" t="str">
            <v>Customer - Wholesale</v>
          </cell>
          <cell r="G1375" t="str">
            <v>Corporate and Inst Lending</v>
          </cell>
          <cell r="H1375">
            <v>1.0145166379221355</v>
          </cell>
          <cell r="I1375" t="str">
            <v>0</v>
          </cell>
          <cell r="J1375" t="str">
            <v>0</v>
          </cell>
          <cell r="K1375" t="str">
            <v>0</v>
          </cell>
          <cell r="L1375" t="str">
            <v>0</v>
          </cell>
          <cell r="M1375" t="str">
            <v>0</v>
          </cell>
          <cell r="N1375" t="str">
            <v>0</v>
          </cell>
          <cell r="O1375" t="str">
            <v>0</v>
          </cell>
          <cell r="P1375" t="str">
            <v>0</v>
          </cell>
          <cell r="Q1375" t="str">
            <v>0</v>
          </cell>
          <cell r="R1375" t="str">
            <v>0</v>
          </cell>
          <cell r="S1375" t="str">
            <v>0</v>
          </cell>
          <cell r="T1375" t="str">
            <v>0</v>
          </cell>
          <cell r="U1375" t="str">
            <v>0</v>
          </cell>
          <cell r="V1375">
            <v>0</v>
          </cell>
          <cell r="W1375">
            <v>0</v>
          </cell>
        </row>
        <row r="1376">
          <cell r="B1376" t="str">
            <v>GambiaCash</v>
          </cell>
          <cell r="C1376" t="str">
            <v>Cash</v>
          </cell>
          <cell r="D1376" t="str">
            <v>Gambia</v>
          </cell>
          <cell r="E1376" t="str">
            <v>Projects</v>
          </cell>
          <cell r="F1376" t="str">
            <v>Customer - Wholesale</v>
          </cell>
          <cell r="G1376" t="str">
            <v>Cash Management and Payments</v>
          </cell>
          <cell r="H1376">
            <v>4.0728764804057427</v>
          </cell>
          <cell r="I1376" t="str">
            <v>0</v>
          </cell>
          <cell r="J1376" t="str">
            <v>0</v>
          </cell>
          <cell r="K1376" t="str">
            <v>0</v>
          </cell>
          <cell r="L1376" t="str">
            <v>0</v>
          </cell>
          <cell r="M1376" t="str">
            <v>0</v>
          </cell>
          <cell r="N1376" t="str">
            <v>0</v>
          </cell>
          <cell r="O1376" t="str">
            <v>0</v>
          </cell>
          <cell r="P1376" t="str">
            <v>0</v>
          </cell>
          <cell r="Q1376" t="str">
            <v>0</v>
          </cell>
          <cell r="R1376" t="str">
            <v>0</v>
          </cell>
          <cell r="S1376" t="str">
            <v>0</v>
          </cell>
          <cell r="T1376" t="str">
            <v>0</v>
          </cell>
          <cell r="U1376" t="str">
            <v>0</v>
          </cell>
          <cell r="V1376">
            <v>0</v>
          </cell>
          <cell r="W1376">
            <v>0</v>
          </cell>
        </row>
        <row r="1377">
          <cell r="B1377" t="str">
            <v>GambiaTrade</v>
          </cell>
          <cell r="C1377" t="str">
            <v>Trade</v>
          </cell>
          <cell r="D1377" t="str">
            <v>Gambia</v>
          </cell>
          <cell r="E1377" t="str">
            <v>Projects</v>
          </cell>
          <cell r="F1377" t="str">
            <v>Customer - Wholesale</v>
          </cell>
          <cell r="G1377" t="str">
            <v>Trade Finance</v>
          </cell>
          <cell r="H1377">
            <v>3.6695202250196637E-2</v>
          </cell>
          <cell r="I1377" t="str">
            <v>0</v>
          </cell>
          <cell r="J1377" t="str">
            <v>0</v>
          </cell>
          <cell r="K1377" t="str">
            <v>0</v>
          </cell>
          <cell r="L1377" t="str">
            <v>0</v>
          </cell>
          <cell r="M1377" t="str">
            <v>0</v>
          </cell>
          <cell r="N1377" t="str">
            <v>0</v>
          </cell>
          <cell r="O1377" t="str">
            <v>0</v>
          </cell>
          <cell r="P1377" t="str">
            <v>0</v>
          </cell>
          <cell r="Q1377" t="str">
            <v>0</v>
          </cell>
          <cell r="R1377" t="str">
            <v>0</v>
          </cell>
          <cell r="S1377" t="str">
            <v>0</v>
          </cell>
          <cell r="T1377" t="str">
            <v>0</v>
          </cell>
          <cell r="U1377" t="str">
            <v>0</v>
          </cell>
          <cell r="V1377">
            <v>0</v>
          </cell>
          <cell r="W1377">
            <v>0</v>
          </cell>
        </row>
        <row r="1378">
          <cell r="B1378" t="str">
            <v>GambiaTrade</v>
          </cell>
          <cell r="C1378" t="str">
            <v>Trade</v>
          </cell>
          <cell r="D1378" t="str">
            <v>Gambia</v>
          </cell>
          <cell r="E1378" t="str">
            <v>Projects</v>
          </cell>
          <cell r="F1378" t="str">
            <v>Customer - Wholesale</v>
          </cell>
          <cell r="G1378" t="str">
            <v>Trade Contingents</v>
          </cell>
          <cell r="H1378" t="str">
            <v>0</v>
          </cell>
          <cell r="I1378" t="str">
            <v>0</v>
          </cell>
          <cell r="J1378" t="str">
            <v>0</v>
          </cell>
          <cell r="K1378" t="str">
            <v>0</v>
          </cell>
          <cell r="L1378" t="str">
            <v>0</v>
          </cell>
          <cell r="M1378" t="str">
            <v>0</v>
          </cell>
          <cell r="N1378" t="str">
            <v>0</v>
          </cell>
          <cell r="O1378" t="str">
            <v>0</v>
          </cell>
          <cell r="P1378" t="str">
            <v>0</v>
          </cell>
          <cell r="Q1378" t="str">
            <v>0</v>
          </cell>
          <cell r="R1378" t="str">
            <v>0</v>
          </cell>
          <cell r="S1378" t="str">
            <v>0</v>
          </cell>
          <cell r="T1378" t="str">
            <v>0</v>
          </cell>
          <cell r="U1378" t="str">
            <v>0</v>
          </cell>
          <cell r="V1378">
            <v>0</v>
          </cell>
          <cell r="W1378">
            <v>0</v>
          </cell>
        </row>
        <row r="1379">
          <cell r="B1379" t="str">
            <v>GambiaTrade</v>
          </cell>
          <cell r="C1379" t="str">
            <v>Trade</v>
          </cell>
          <cell r="D1379" t="str">
            <v>Gambia</v>
          </cell>
          <cell r="E1379" t="str">
            <v>Projects</v>
          </cell>
          <cell r="F1379" t="str">
            <v>Customer - Wholesale</v>
          </cell>
          <cell r="G1379" t="str">
            <v>Trade Transactional</v>
          </cell>
          <cell r="H1379" t="str">
            <v>0</v>
          </cell>
          <cell r="I1379" t="str">
            <v>0</v>
          </cell>
          <cell r="J1379" t="str">
            <v>0</v>
          </cell>
          <cell r="K1379" t="str">
            <v>0</v>
          </cell>
          <cell r="L1379" t="str">
            <v>0</v>
          </cell>
          <cell r="M1379" t="str">
            <v>0</v>
          </cell>
          <cell r="N1379" t="str">
            <v>0</v>
          </cell>
          <cell r="O1379" t="str">
            <v>0</v>
          </cell>
          <cell r="P1379" t="str">
            <v>0</v>
          </cell>
          <cell r="Q1379" t="str">
            <v>0</v>
          </cell>
          <cell r="R1379" t="str">
            <v>0</v>
          </cell>
          <cell r="S1379" t="str">
            <v>0</v>
          </cell>
          <cell r="T1379" t="str">
            <v>0</v>
          </cell>
          <cell r="U1379" t="str">
            <v>0</v>
          </cell>
          <cell r="V1379">
            <v>0</v>
          </cell>
          <cell r="W1379">
            <v>0</v>
          </cell>
        </row>
        <row r="1380">
          <cell r="B1380" t="str">
            <v>GambiaTrade</v>
          </cell>
          <cell r="C1380" t="str">
            <v>Trade</v>
          </cell>
          <cell r="D1380" t="str">
            <v>Gambia</v>
          </cell>
          <cell r="E1380" t="str">
            <v>Projects</v>
          </cell>
          <cell r="F1380" t="str">
            <v>Customer - Wholesale</v>
          </cell>
          <cell r="G1380" t="str">
            <v>Trade Other</v>
          </cell>
          <cell r="H1380" t="str">
            <v>0</v>
          </cell>
          <cell r="I1380" t="str">
            <v>0</v>
          </cell>
          <cell r="J1380" t="str">
            <v>0</v>
          </cell>
          <cell r="K1380" t="str">
            <v>0</v>
          </cell>
          <cell r="L1380" t="str">
            <v>0</v>
          </cell>
          <cell r="M1380" t="str">
            <v>0</v>
          </cell>
          <cell r="N1380" t="str">
            <v>0</v>
          </cell>
          <cell r="O1380" t="str">
            <v>0</v>
          </cell>
          <cell r="P1380" t="str">
            <v>0</v>
          </cell>
          <cell r="Q1380" t="str">
            <v>0</v>
          </cell>
          <cell r="R1380" t="str">
            <v>0</v>
          </cell>
          <cell r="S1380" t="str">
            <v>0</v>
          </cell>
          <cell r="T1380" t="str">
            <v>0</v>
          </cell>
          <cell r="U1380" t="str">
            <v>0</v>
          </cell>
          <cell r="V1380">
            <v>0</v>
          </cell>
          <cell r="W1380">
            <v>0</v>
          </cell>
        </row>
        <row r="1381">
          <cell r="B1381" t="str">
            <v>GambiaFX/MM</v>
          </cell>
          <cell r="C1381" t="str">
            <v>FX/MM</v>
          </cell>
          <cell r="D1381" t="str">
            <v>Gambia</v>
          </cell>
          <cell r="E1381" t="str">
            <v>Projects</v>
          </cell>
          <cell r="F1381" t="str">
            <v>Customer - Wholesale</v>
          </cell>
          <cell r="G1381" t="str">
            <v>FX Sales</v>
          </cell>
          <cell r="H1381">
            <v>2.8555800902554855</v>
          </cell>
          <cell r="I1381" t="str">
            <v>0</v>
          </cell>
          <cell r="J1381" t="str">
            <v>0</v>
          </cell>
          <cell r="K1381" t="str">
            <v>0</v>
          </cell>
          <cell r="L1381" t="str">
            <v>0</v>
          </cell>
          <cell r="M1381" t="str">
            <v>0</v>
          </cell>
          <cell r="N1381" t="str">
            <v>0</v>
          </cell>
          <cell r="O1381" t="str">
            <v>0</v>
          </cell>
          <cell r="P1381" t="str">
            <v>0</v>
          </cell>
          <cell r="Q1381" t="str">
            <v>0</v>
          </cell>
          <cell r="R1381" t="str">
            <v>0</v>
          </cell>
          <cell r="S1381" t="str">
            <v>0</v>
          </cell>
          <cell r="T1381" t="str">
            <v>0</v>
          </cell>
          <cell r="U1381" t="str">
            <v>0</v>
          </cell>
          <cell r="V1381">
            <v>0</v>
          </cell>
          <cell r="W1381">
            <v>0</v>
          </cell>
        </row>
        <row r="1382">
          <cell r="B1382" t="str">
            <v>GambiaFX/MM</v>
          </cell>
          <cell r="C1382" t="str">
            <v>FX/MM</v>
          </cell>
          <cell r="D1382" t="str">
            <v>Gambia</v>
          </cell>
          <cell r="E1382" t="str">
            <v>Projects</v>
          </cell>
          <cell r="F1382" t="str">
            <v>Customer - Wholesale</v>
          </cell>
          <cell r="G1382" t="str">
            <v>FX Trading</v>
          </cell>
          <cell r="H1382" t="str">
            <v>0</v>
          </cell>
          <cell r="I1382" t="str">
            <v>0</v>
          </cell>
          <cell r="J1382" t="str">
            <v>0</v>
          </cell>
          <cell r="K1382" t="str">
            <v>0</v>
          </cell>
          <cell r="L1382" t="str">
            <v>0</v>
          </cell>
          <cell r="M1382" t="str">
            <v>0</v>
          </cell>
          <cell r="N1382" t="str">
            <v>0</v>
          </cell>
          <cell r="O1382" t="str">
            <v>0</v>
          </cell>
          <cell r="P1382" t="str">
            <v>0</v>
          </cell>
          <cell r="Q1382" t="str">
            <v>0</v>
          </cell>
          <cell r="R1382" t="str">
            <v>0</v>
          </cell>
          <cell r="S1382" t="str">
            <v>0</v>
          </cell>
          <cell r="T1382" t="str">
            <v>0</v>
          </cell>
          <cell r="U1382" t="str">
            <v>0</v>
          </cell>
          <cell r="V1382">
            <v>0</v>
          </cell>
          <cell r="W1382">
            <v>0</v>
          </cell>
        </row>
        <row r="1383">
          <cell r="B1383" t="str">
            <v>GambiaFI</v>
          </cell>
          <cell r="C1383" t="str">
            <v>FI</v>
          </cell>
          <cell r="D1383" t="str">
            <v>Gambia</v>
          </cell>
          <cell r="E1383" t="str">
            <v>Projects</v>
          </cell>
          <cell r="F1383" t="str">
            <v>Customer - Wholesale</v>
          </cell>
          <cell r="G1383" t="str">
            <v>Fixed Income</v>
          </cell>
          <cell r="H1383" t="str">
            <v>0</v>
          </cell>
          <cell r="I1383" t="str">
            <v>0</v>
          </cell>
          <cell r="J1383" t="str">
            <v>0</v>
          </cell>
          <cell r="K1383" t="str">
            <v>0</v>
          </cell>
          <cell r="L1383" t="str">
            <v>0</v>
          </cell>
          <cell r="M1383" t="str">
            <v>0</v>
          </cell>
          <cell r="N1383" t="str">
            <v>0</v>
          </cell>
          <cell r="O1383" t="str">
            <v>0</v>
          </cell>
          <cell r="P1383" t="str">
            <v>0</v>
          </cell>
          <cell r="Q1383" t="str">
            <v>0</v>
          </cell>
          <cell r="R1383" t="str">
            <v>0</v>
          </cell>
          <cell r="S1383" t="str">
            <v>0</v>
          </cell>
          <cell r="T1383" t="str">
            <v>0</v>
          </cell>
          <cell r="U1383" t="str">
            <v>0</v>
          </cell>
          <cell r="V1383">
            <v>0</v>
          </cell>
          <cell r="W1383">
            <v>0</v>
          </cell>
        </row>
        <row r="1384">
          <cell r="B1384" t="str">
            <v>GambiaFX/MM</v>
          </cell>
          <cell r="C1384" t="str">
            <v>FX/MM</v>
          </cell>
          <cell r="D1384" t="str">
            <v>Gambia</v>
          </cell>
          <cell r="E1384" t="str">
            <v>Projects</v>
          </cell>
          <cell r="F1384" t="str">
            <v>Customer - Wholesale</v>
          </cell>
          <cell r="G1384" t="str">
            <v>ALM</v>
          </cell>
          <cell r="H1384">
            <v>0.9518600300851614</v>
          </cell>
          <cell r="I1384" t="str">
            <v>0</v>
          </cell>
          <cell r="J1384" t="str">
            <v>0</v>
          </cell>
          <cell r="K1384" t="str">
            <v>0</v>
          </cell>
          <cell r="L1384" t="str">
            <v>0</v>
          </cell>
          <cell r="M1384" t="str">
            <v>0</v>
          </cell>
          <cell r="N1384" t="str">
            <v>0</v>
          </cell>
          <cell r="O1384" t="str">
            <v>0</v>
          </cell>
          <cell r="P1384" t="str">
            <v>0</v>
          </cell>
          <cell r="Q1384" t="str">
            <v>0</v>
          </cell>
          <cell r="R1384" t="str">
            <v>0</v>
          </cell>
          <cell r="S1384" t="str">
            <v>0</v>
          </cell>
          <cell r="T1384" t="str">
            <v>0</v>
          </cell>
          <cell r="U1384" t="str">
            <v>0</v>
          </cell>
          <cell r="V1384">
            <v>0</v>
          </cell>
          <cell r="W1384">
            <v>0</v>
          </cell>
        </row>
        <row r="1385">
          <cell r="B1385" t="str">
            <v>GambiaSEF</v>
          </cell>
          <cell r="C1385" t="str">
            <v>SEF</v>
          </cell>
          <cell r="D1385" t="str">
            <v>Gambia</v>
          </cell>
          <cell r="E1385" t="str">
            <v>Projects</v>
          </cell>
          <cell r="F1385" t="str">
            <v>Customer - Wholesale</v>
          </cell>
          <cell r="G1385" t="str">
            <v>Structured Trade</v>
          </cell>
          <cell r="H1385" t="str">
            <v>0</v>
          </cell>
          <cell r="I1385" t="str">
            <v>0</v>
          </cell>
          <cell r="J1385" t="str">
            <v>0</v>
          </cell>
          <cell r="K1385" t="str">
            <v>0</v>
          </cell>
          <cell r="L1385" t="str">
            <v>0</v>
          </cell>
          <cell r="M1385" t="str">
            <v>0</v>
          </cell>
          <cell r="N1385" t="str">
            <v>0</v>
          </cell>
          <cell r="O1385" t="str">
            <v>0</v>
          </cell>
          <cell r="P1385" t="str">
            <v>0</v>
          </cell>
          <cell r="Q1385" t="str">
            <v>0</v>
          </cell>
          <cell r="R1385" t="str">
            <v>0</v>
          </cell>
          <cell r="S1385" t="str">
            <v>0</v>
          </cell>
          <cell r="T1385" t="str">
            <v>0</v>
          </cell>
          <cell r="U1385" t="str">
            <v>0</v>
          </cell>
          <cell r="V1385">
            <v>0</v>
          </cell>
          <cell r="W1385">
            <v>0</v>
          </cell>
        </row>
        <row r="1386">
          <cell r="B1386" t="str">
            <v>GambiaSME</v>
          </cell>
          <cell r="C1386" t="str">
            <v>SME</v>
          </cell>
          <cell r="D1386" t="str">
            <v>Gambia</v>
          </cell>
          <cell r="E1386" t="str">
            <v>Projects</v>
          </cell>
          <cell r="F1386" t="str">
            <v>SME</v>
          </cell>
          <cell r="G1386" t="str">
            <v>Product</v>
          </cell>
          <cell r="H1386">
            <v>3.6201118173135041</v>
          </cell>
          <cell r="I1386" t="str">
            <v>0</v>
          </cell>
          <cell r="J1386" t="str">
            <v>0</v>
          </cell>
          <cell r="K1386" t="str">
            <v>0</v>
          </cell>
          <cell r="L1386" t="str">
            <v>0</v>
          </cell>
          <cell r="M1386" t="str">
            <v>0</v>
          </cell>
          <cell r="N1386" t="str">
            <v>0</v>
          </cell>
          <cell r="O1386" t="str">
            <v>0</v>
          </cell>
          <cell r="P1386" t="str">
            <v>0</v>
          </cell>
          <cell r="Q1386" t="str">
            <v>0</v>
          </cell>
          <cell r="R1386" t="str">
            <v>0</v>
          </cell>
          <cell r="S1386" t="str">
            <v>0</v>
          </cell>
          <cell r="T1386" t="str">
            <v>0</v>
          </cell>
          <cell r="U1386" t="str">
            <v>0</v>
          </cell>
          <cell r="V1386">
            <v>0</v>
          </cell>
          <cell r="W1386">
            <v>0</v>
          </cell>
        </row>
        <row r="1387">
          <cell r="B1387" t="str">
            <v>GambiaTotal</v>
          </cell>
          <cell r="C1387" t="str">
            <v>Total</v>
          </cell>
          <cell r="D1387" t="str">
            <v>Gambia</v>
          </cell>
          <cell r="E1387" t="str">
            <v>Projects</v>
          </cell>
          <cell r="F1387" t="str">
            <v>Customer</v>
          </cell>
          <cell r="G1387" t="str">
            <v>Product</v>
          </cell>
          <cell r="H1387">
            <v>30.948419301164726</v>
          </cell>
          <cell r="I1387" t="str">
            <v>0</v>
          </cell>
          <cell r="J1387" t="str">
            <v>0</v>
          </cell>
          <cell r="K1387" t="str">
            <v>0</v>
          </cell>
          <cell r="L1387" t="str">
            <v>0</v>
          </cell>
          <cell r="M1387" t="str">
            <v>0</v>
          </cell>
          <cell r="N1387" t="str">
            <v>0</v>
          </cell>
          <cell r="O1387" t="str">
            <v>0</v>
          </cell>
          <cell r="P1387" t="str">
            <v>0</v>
          </cell>
          <cell r="Q1387" t="str">
            <v>0</v>
          </cell>
          <cell r="R1387" t="str">
            <v>0</v>
          </cell>
          <cell r="S1387" t="str">
            <v>0</v>
          </cell>
          <cell r="T1387" t="str">
            <v>0</v>
          </cell>
          <cell r="U1387" t="str">
            <v>0</v>
          </cell>
          <cell r="V1387">
            <v>0</v>
          </cell>
          <cell r="W1387">
            <v>0</v>
          </cell>
        </row>
        <row r="1388">
          <cell r="B1388" t="str">
            <v>GambiaCCPL</v>
          </cell>
          <cell r="C1388" t="str">
            <v>CCPL</v>
          </cell>
          <cell r="D1388" t="str">
            <v>Gambia</v>
          </cell>
          <cell r="E1388" t="str">
            <v>T&amp;O Management</v>
          </cell>
          <cell r="F1388" t="str">
            <v>Mass Mkt &amp; Priority Banking</v>
          </cell>
          <cell r="G1388" t="str">
            <v>Unsecured Lending</v>
          </cell>
          <cell r="H1388">
            <v>35.63044667306027</v>
          </cell>
          <cell r="I1388">
            <v>5.6053992903001149</v>
          </cell>
          <cell r="J1388">
            <v>14.73143813606988</v>
          </cell>
          <cell r="K1388">
            <v>20.480845596012195</v>
          </cell>
          <cell r="L1388">
            <v>24.526087030656541</v>
          </cell>
          <cell r="M1388">
            <v>32.1474199009578</v>
          </cell>
          <cell r="N1388">
            <v>38.655928235315905</v>
          </cell>
          <cell r="O1388">
            <v>45.731881402668215</v>
          </cell>
          <cell r="P1388">
            <v>48.357783242844555</v>
          </cell>
          <cell r="Q1388">
            <v>57.011634698754399</v>
          </cell>
          <cell r="R1388">
            <v>63.81464359172746</v>
          </cell>
          <cell r="S1388">
            <v>68.079148127299888</v>
          </cell>
          <cell r="T1388">
            <v>73.882945478384983</v>
          </cell>
          <cell r="U1388" t="str">
            <v>0</v>
          </cell>
          <cell r="V1388">
            <v>70.141627844421052</v>
          </cell>
          <cell r="W1388">
            <v>70.141627844421052</v>
          </cell>
        </row>
        <row r="1389">
          <cell r="B1389" t="str">
            <v>GambiaM &amp; AL</v>
          </cell>
          <cell r="C1389" t="str">
            <v>M &amp; AL</v>
          </cell>
          <cell r="D1389" t="str">
            <v>Gambia</v>
          </cell>
          <cell r="E1389" t="str">
            <v>T&amp;O Management</v>
          </cell>
          <cell r="F1389" t="str">
            <v>Mass Mkt &amp; Priority Banking</v>
          </cell>
          <cell r="G1389" t="str">
            <v>Secured Lending</v>
          </cell>
          <cell r="H1389" t="str">
            <v>0</v>
          </cell>
          <cell r="I1389" t="str">
            <v>0</v>
          </cell>
          <cell r="J1389" t="str">
            <v>0</v>
          </cell>
          <cell r="K1389" t="str">
            <v>0</v>
          </cell>
          <cell r="L1389" t="str">
            <v>0</v>
          </cell>
          <cell r="M1389" t="str">
            <v>0</v>
          </cell>
          <cell r="N1389" t="str">
            <v>0</v>
          </cell>
          <cell r="O1389" t="str">
            <v>0</v>
          </cell>
          <cell r="P1389" t="str">
            <v>0</v>
          </cell>
          <cell r="Q1389" t="str">
            <v>0</v>
          </cell>
          <cell r="R1389" t="str">
            <v>0</v>
          </cell>
          <cell r="S1389" t="str">
            <v>0</v>
          </cell>
          <cell r="T1389" t="str">
            <v>0</v>
          </cell>
          <cell r="U1389" t="str">
            <v>0</v>
          </cell>
          <cell r="V1389">
            <v>0</v>
          </cell>
          <cell r="W1389">
            <v>0</v>
          </cell>
        </row>
        <row r="1390">
          <cell r="B1390" t="str">
            <v>GambiaWM</v>
          </cell>
          <cell r="C1390" t="str">
            <v>WM</v>
          </cell>
          <cell r="D1390" t="str">
            <v>Gambia</v>
          </cell>
          <cell r="E1390" t="str">
            <v>T&amp;O Management</v>
          </cell>
          <cell r="F1390" t="str">
            <v>Mass Mkt &amp; Priority Banking</v>
          </cell>
          <cell r="G1390" t="str">
            <v>Account Management Services</v>
          </cell>
          <cell r="H1390">
            <v>369.07886300146805</v>
          </cell>
          <cell r="I1390">
            <v>24.449845282235732</v>
          </cell>
          <cell r="J1390">
            <v>64.256150999807204</v>
          </cell>
          <cell r="K1390">
            <v>89.334136631156468</v>
          </cell>
          <cell r="L1390">
            <v>106.97882563261517</v>
          </cell>
          <cell r="M1390">
            <v>140.22184720393085</v>
          </cell>
          <cell r="N1390">
            <v>168.61090809894475</v>
          </cell>
          <cell r="O1390">
            <v>199.47507159671616</v>
          </cell>
          <cell r="P1390">
            <v>210.92883080165717</v>
          </cell>
          <cell r="Q1390">
            <v>248.67553147980186</v>
          </cell>
          <cell r="R1390">
            <v>278.34915618923139</v>
          </cell>
          <cell r="S1390">
            <v>296.95023538096086</v>
          </cell>
          <cell r="T1390">
            <v>322.26546092234821</v>
          </cell>
          <cell r="U1390" t="str">
            <v>0</v>
          </cell>
          <cell r="V1390">
            <v>305.94643839340699</v>
          </cell>
          <cell r="W1390">
            <v>305.94643839340699</v>
          </cell>
        </row>
        <row r="1391">
          <cell r="B1391" t="str">
            <v>GambiaWM</v>
          </cell>
          <cell r="C1391" t="str">
            <v>WM</v>
          </cell>
          <cell r="D1391" t="str">
            <v>Gambia</v>
          </cell>
          <cell r="E1391" t="str">
            <v>T&amp;O Management</v>
          </cell>
          <cell r="F1391" t="str">
            <v>Mass Mkt &amp; Priority Banking</v>
          </cell>
          <cell r="G1391" t="str">
            <v>Trade Products</v>
          </cell>
          <cell r="H1391" t="str">
            <v>0</v>
          </cell>
          <cell r="I1391" t="str">
            <v>0</v>
          </cell>
          <cell r="J1391" t="str">
            <v>0</v>
          </cell>
          <cell r="K1391" t="str">
            <v>0</v>
          </cell>
          <cell r="L1391" t="str">
            <v>0</v>
          </cell>
          <cell r="M1391" t="str">
            <v>0</v>
          </cell>
          <cell r="N1391" t="str">
            <v>0</v>
          </cell>
          <cell r="O1391" t="str">
            <v>0</v>
          </cell>
          <cell r="P1391" t="str">
            <v>0</v>
          </cell>
          <cell r="Q1391" t="str">
            <v>0</v>
          </cell>
          <cell r="R1391" t="str">
            <v>0</v>
          </cell>
          <cell r="S1391" t="str">
            <v>0</v>
          </cell>
          <cell r="T1391" t="str">
            <v>0</v>
          </cell>
          <cell r="U1391" t="str">
            <v>0</v>
          </cell>
          <cell r="V1391" t="str">
            <v>0</v>
          </cell>
          <cell r="W1391" t="str">
            <v>0</v>
          </cell>
        </row>
        <row r="1392">
          <cell r="B1392" t="str">
            <v>GambiaWM</v>
          </cell>
          <cell r="C1392" t="str">
            <v>WM</v>
          </cell>
          <cell r="D1392" t="str">
            <v>Gambia</v>
          </cell>
          <cell r="E1392" t="str">
            <v>T&amp;O Management</v>
          </cell>
          <cell r="F1392" t="str">
            <v>Mass Mkt &amp; Priority Banking</v>
          </cell>
          <cell r="G1392" t="str">
            <v>Treasury Products</v>
          </cell>
          <cell r="H1392" t="str">
            <v>0</v>
          </cell>
          <cell r="I1392">
            <v>7.9588660034257894E-2</v>
          </cell>
          <cell r="J1392">
            <v>0.2091653709052001</v>
          </cell>
          <cell r="K1392">
            <v>0.29079874116654963</v>
          </cell>
          <cell r="L1392">
            <v>0.34823538905272855</v>
          </cell>
          <cell r="M1392">
            <v>0.45644742523576359</v>
          </cell>
          <cell r="N1392">
            <v>0.54885894318948991</v>
          </cell>
          <cell r="O1392">
            <v>0.64932736691610637</v>
          </cell>
          <cell r="P1392">
            <v>0.68661142073948889</v>
          </cell>
          <cell r="Q1392">
            <v>0.80948374541102808</v>
          </cell>
          <cell r="R1392">
            <v>0.90607675046774638</v>
          </cell>
          <cell r="S1392">
            <v>0.96662662106903274</v>
          </cell>
          <cell r="T1392">
            <v>1.0490322500636622</v>
          </cell>
          <cell r="U1392" t="str">
            <v>0</v>
          </cell>
          <cell r="V1392">
            <v>0.99591088585237597</v>
          </cell>
          <cell r="W1392">
            <v>0.99591088585237597</v>
          </cell>
        </row>
        <row r="1393">
          <cell r="B1393" t="str">
            <v>GambiaWM</v>
          </cell>
          <cell r="C1393" t="str">
            <v>WM</v>
          </cell>
          <cell r="D1393" t="str">
            <v>Gambia</v>
          </cell>
          <cell r="E1393" t="str">
            <v>T&amp;O Management</v>
          </cell>
          <cell r="F1393" t="str">
            <v>Mass Mkt &amp; Priority Banking</v>
          </cell>
          <cell r="G1393" t="str">
            <v>Investment Services</v>
          </cell>
          <cell r="H1393" t="str">
            <v>0</v>
          </cell>
          <cell r="I1393" t="str">
            <v>0</v>
          </cell>
          <cell r="J1393" t="str">
            <v>0</v>
          </cell>
          <cell r="K1393" t="str">
            <v>0</v>
          </cell>
          <cell r="L1393" t="str">
            <v>0</v>
          </cell>
          <cell r="M1393" t="str">
            <v>0</v>
          </cell>
          <cell r="N1393" t="str">
            <v>0</v>
          </cell>
          <cell r="O1393" t="str">
            <v>0</v>
          </cell>
          <cell r="P1393" t="str">
            <v>0</v>
          </cell>
          <cell r="Q1393" t="str">
            <v>0</v>
          </cell>
          <cell r="R1393" t="str">
            <v>0</v>
          </cell>
          <cell r="S1393" t="str">
            <v>0</v>
          </cell>
          <cell r="T1393" t="str">
            <v>0</v>
          </cell>
          <cell r="U1393" t="str">
            <v>0</v>
          </cell>
          <cell r="V1393" t="str">
            <v>0</v>
          </cell>
          <cell r="W1393" t="str">
            <v>0</v>
          </cell>
        </row>
        <row r="1394">
          <cell r="B1394" t="str">
            <v>GambiaOthCB</v>
          </cell>
          <cell r="C1394" t="str">
            <v>OthCB</v>
          </cell>
          <cell r="D1394" t="str">
            <v>Gambia</v>
          </cell>
          <cell r="E1394" t="str">
            <v>T&amp;O Management</v>
          </cell>
          <cell r="F1394" t="str">
            <v>Mass Mkt &amp; Priority Banking</v>
          </cell>
          <cell r="G1394" t="str">
            <v>Other Products</v>
          </cell>
          <cell r="H1394" t="str">
            <v>0</v>
          </cell>
          <cell r="I1394" t="str">
            <v>0</v>
          </cell>
          <cell r="J1394" t="str">
            <v>0</v>
          </cell>
          <cell r="K1394" t="str">
            <v>0</v>
          </cell>
          <cell r="L1394" t="str">
            <v>0</v>
          </cell>
          <cell r="M1394" t="str">
            <v>0</v>
          </cell>
          <cell r="N1394" t="str">
            <v>0</v>
          </cell>
          <cell r="O1394" t="str">
            <v>0</v>
          </cell>
          <cell r="P1394" t="str">
            <v>0</v>
          </cell>
          <cell r="Q1394" t="str">
            <v>0</v>
          </cell>
          <cell r="R1394" t="str">
            <v>0</v>
          </cell>
          <cell r="S1394" t="str">
            <v>0</v>
          </cell>
          <cell r="T1394" t="str">
            <v>0</v>
          </cell>
          <cell r="U1394" t="str">
            <v>0</v>
          </cell>
          <cell r="V1394">
            <v>0</v>
          </cell>
          <cell r="W1394">
            <v>0</v>
          </cell>
        </row>
        <row r="1395">
          <cell r="B1395" t="str">
            <v>GambiaCROps</v>
          </cell>
          <cell r="C1395" t="str">
            <v>CROps</v>
          </cell>
          <cell r="D1395" t="str">
            <v>Gambia</v>
          </cell>
          <cell r="E1395" t="str">
            <v>T&amp;O Management</v>
          </cell>
          <cell r="F1395" t="str">
            <v>Customer - Wholesale</v>
          </cell>
          <cell r="G1395" t="str">
            <v>Corporate and Inst Lending</v>
          </cell>
          <cell r="H1395">
            <v>63.570070327633715</v>
          </cell>
          <cell r="I1395">
            <v>3.6525459499658779</v>
          </cell>
          <cell r="J1395">
            <v>9.5991832007732203</v>
          </cell>
          <cell r="K1395">
            <v>13.34556661521709</v>
          </cell>
          <cell r="L1395">
            <v>15.981494843258373</v>
          </cell>
          <cell r="M1395">
            <v>20.94764748771523</v>
          </cell>
          <cell r="N1395">
            <v>25.188670209881728</v>
          </cell>
          <cell r="O1395">
            <v>29.799446845952115</v>
          </cell>
          <cell r="P1395">
            <v>31.510516233629932</v>
          </cell>
          <cell r="Q1395">
            <v>37.149470472195404</v>
          </cell>
          <cell r="R1395">
            <v>41.582393319031659</v>
          </cell>
          <cell r="S1395">
            <v>44.361196034650803</v>
          </cell>
          <cell r="T1395">
            <v>48.143020559767486</v>
          </cell>
          <cell r="U1395" t="str">
            <v>0</v>
          </cell>
          <cell r="V1395">
            <v>45.705132754858006</v>
          </cell>
          <cell r="W1395">
            <v>45.705132754858006</v>
          </cell>
        </row>
        <row r="1396">
          <cell r="B1396" t="str">
            <v>GambiaCash</v>
          </cell>
          <cell r="C1396" t="str">
            <v>Cash</v>
          </cell>
          <cell r="D1396" t="str">
            <v>Gambia</v>
          </cell>
          <cell r="E1396" t="str">
            <v>T&amp;O Management</v>
          </cell>
          <cell r="F1396" t="str">
            <v>Customer - Wholesale</v>
          </cell>
          <cell r="G1396" t="str">
            <v>Cash Management and Payments</v>
          </cell>
          <cell r="H1396">
            <v>107.61890537429991</v>
          </cell>
          <cell r="I1396">
            <v>13.620341671220652</v>
          </cell>
          <cell r="J1396">
            <v>35.795348436449913</v>
          </cell>
          <cell r="K1396">
            <v>49.76560995680029</v>
          </cell>
          <cell r="L1396">
            <v>59.594984748669084</v>
          </cell>
          <cell r="M1396">
            <v>78.113765000994562</v>
          </cell>
          <cell r="N1396">
            <v>93.928536205134463</v>
          </cell>
          <cell r="O1396">
            <v>111.12211953392099</v>
          </cell>
          <cell r="P1396">
            <v>117.50269626110912</v>
          </cell>
          <cell r="Q1396">
            <v>138.53035325700711</v>
          </cell>
          <cell r="R1396">
            <v>155.06071991170563</v>
          </cell>
          <cell r="S1396">
            <v>165.4228735826274</v>
          </cell>
          <cell r="T1396">
            <v>179.52529498356068</v>
          </cell>
          <cell r="U1396" t="str">
            <v>0</v>
          </cell>
          <cell r="V1396">
            <v>170.43441281155691</v>
          </cell>
          <cell r="W1396">
            <v>170.43441281155691</v>
          </cell>
        </row>
        <row r="1397">
          <cell r="B1397" t="str">
            <v>GambiaTrade</v>
          </cell>
          <cell r="C1397" t="str">
            <v>Trade</v>
          </cell>
          <cell r="D1397" t="str">
            <v>Gambia</v>
          </cell>
          <cell r="E1397" t="str">
            <v>T&amp;O Management</v>
          </cell>
          <cell r="F1397" t="str">
            <v>Customer - Wholesale</v>
          </cell>
          <cell r="G1397" t="str">
            <v>Trade Finance</v>
          </cell>
          <cell r="H1397">
            <v>18.892567188905328</v>
          </cell>
          <cell r="I1397">
            <v>2.0236372639276996</v>
          </cell>
          <cell r="J1397">
            <v>5.3182807538766061</v>
          </cell>
          <cell r="K1397">
            <v>7.393907230937101</v>
          </cell>
          <cell r="L1397">
            <v>8.8543029823863257</v>
          </cell>
          <cell r="M1397">
            <v>11.605723960340061</v>
          </cell>
          <cell r="N1397">
            <v>13.955397786570876</v>
          </cell>
          <cell r="O1397">
            <v>16.50992811807469</v>
          </cell>
          <cell r="P1397">
            <v>17.457919963078883</v>
          </cell>
          <cell r="Q1397">
            <v>20.582096382228578</v>
          </cell>
          <cell r="R1397">
            <v>23.038089539839117</v>
          </cell>
          <cell r="S1397">
            <v>24.577642717666482</v>
          </cell>
          <cell r="T1397">
            <v>26.672904800470178</v>
          </cell>
          <cell r="U1397" t="str">
            <v>0</v>
          </cell>
          <cell r="V1397">
            <v>25.322230318925126</v>
          </cell>
          <cell r="W1397">
            <v>25.322230318925126</v>
          </cell>
        </row>
        <row r="1398">
          <cell r="B1398" t="str">
            <v>GambiaTrade</v>
          </cell>
          <cell r="C1398" t="str">
            <v>Trade</v>
          </cell>
          <cell r="D1398" t="str">
            <v>Gambia</v>
          </cell>
          <cell r="E1398" t="str">
            <v>T&amp;O Management</v>
          </cell>
          <cell r="F1398" t="str">
            <v>Customer - Wholesale</v>
          </cell>
          <cell r="G1398" t="str">
            <v>Trade Contingents</v>
          </cell>
          <cell r="H1398" t="str">
            <v>0</v>
          </cell>
          <cell r="I1398">
            <v>1.0482171244267491</v>
          </cell>
          <cell r="J1398">
            <v>2.7547985294076982</v>
          </cell>
          <cell r="K1398">
            <v>3.8299453731387452</v>
          </cell>
          <cell r="L1398">
            <v>4.5864109030025109</v>
          </cell>
          <cell r="M1398">
            <v>6.0116102887858736</v>
          </cell>
          <cell r="N1398">
            <v>7.2287100059022089</v>
          </cell>
          <cell r="O1398">
            <v>8.5519226616884882</v>
          </cell>
          <cell r="P1398">
            <v>9.0429697991688496</v>
          </cell>
          <cell r="Q1398">
            <v>10.661251534071681</v>
          </cell>
          <cell r="R1398">
            <v>11.93342324743776</v>
          </cell>
          <cell r="S1398">
            <v>12.730891268871622</v>
          </cell>
          <cell r="T1398">
            <v>13.81620909460394</v>
          </cell>
          <cell r="U1398" t="str">
            <v>0</v>
          </cell>
          <cell r="V1398">
            <v>13.116577719792323</v>
          </cell>
          <cell r="W1398">
            <v>13.116577719792323</v>
          </cell>
        </row>
        <row r="1399">
          <cell r="B1399" t="str">
            <v>GambiaTrade</v>
          </cell>
          <cell r="C1399" t="str">
            <v>Trade</v>
          </cell>
          <cell r="D1399" t="str">
            <v>Gambia</v>
          </cell>
          <cell r="E1399" t="str">
            <v>T&amp;O Management</v>
          </cell>
          <cell r="F1399" t="str">
            <v>Customer - Wholesale</v>
          </cell>
          <cell r="G1399" t="str">
            <v>Trade Transactional</v>
          </cell>
          <cell r="H1399" t="str">
            <v>0</v>
          </cell>
          <cell r="I1399" t="str">
            <v>0</v>
          </cell>
          <cell r="J1399" t="str">
            <v>0</v>
          </cell>
          <cell r="K1399" t="str">
            <v>0</v>
          </cell>
          <cell r="L1399" t="str">
            <v>0</v>
          </cell>
          <cell r="M1399" t="str">
            <v>0</v>
          </cell>
          <cell r="N1399" t="str">
            <v>0</v>
          </cell>
          <cell r="O1399" t="str">
            <v>0</v>
          </cell>
          <cell r="P1399" t="str">
            <v>0</v>
          </cell>
          <cell r="Q1399" t="str">
            <v>0</v>
          </cell>
          <cell r="R1399" t="str">
            <v>0</v>
          </cell>
          <cell r="S1399" t="str">
            <v>0</v>
          </cell>
          <cell r="T1399" t="str">
            <v>0</v>
          </cell>
          <cell r="U1399" t="str">
            <v>0</v>
          </cell>
          <cell r="V1399">
            <v>0</v>
          </cell>
          <cell r="W1399">
            <v>0</v>
          </cell>
        </row>
        <row r="1400">
          <cell r="B1400" t="str">
            <v>GambiaTrade</v>
          </cell>
          <cell r="C1400" t="str">
            <v>Trade</v>
          </cell>
          <cell r="D1400" t="str">
            <v>Gambia</v>
          </cell>
          <cell r="E1400" t="str">
            <v>T&amp;O Management</v>
          </cell>
          <cell r="F1400" t="str">
            <v>Customer - Wholesale</v>
          </cell>
          <cell r="G1400" t="str">
            <v>Trade Other</v>
          </cell>
          <cell r="H1400" t="str">
            <v>0</v>
          </cell>
          <cell r="I1400" t="str">
            <v>0</v>
          </cell>
          <cell r="J1400" t="str">
            <v>0</v>
          </cell>
          <cell r="K1400" t="str">
            <v>0</v>
          </cell>
          <cell r="L1400" t="str">
            <v>0</v>
          </cell>
          <cell r="M1400" t="str">
            <v>0</v>
          </cell>
          <cell r="N1400" t="str">
            <v>0</v>
          </cell>
          <cell r="O1400" t="str">
            <v>0</v>
          </cell>
          <cell r="P1400" t="str">
            <v>0</v>
          </cell>
          <cell r="Q1400" t="str">
            <v>0</v>
          </cell>
          <cell r="R1400" t="str">
            <v>0</v>
          </cell>
          <cell r="S1400" t="str">
            <v>0</v>
          </cell>
          <cell r="T1400" t="str">
            <v>0</v>
          </cell>
          <cell r="U1400" t="str">
            <v>0</v>
          </cell>
          <cell r="V1400">
            <v>0</v>
          </cell>
          <cell r="W1400">
            <v>0</v>
          </cell>
        </row>
        <row r="1401">
          <cell r="B1401" t="str">
            <v>GambiaFX/MM</v>
          </cell>
          <cell r="C1401" t="str">
            <v>FX/MM</v>
          </cell>
          <cell r="D1401" t="str">
            <v>Gambia</v>
          </cell>
          <cell r="E1401" t="str">
            <v>T&amp;O Management</v>
          </cell>
          <cell r="F1401" t="str">
            <v>Customer - Wholesale</v>
          </cell>
          <cell r="G1401" t="str">
            <v>FX Sales</v>
          </cell>
          <cell r="H1401">
            <v>70.540250279521416</v>
          </cell>
          <cell r="I1401">
            <v>3.7227059193749952</v>
          </cell>
          <cell r="J1401">
            <v>9.7835692177992559</v>
          </cell>
          <cell r="K1401">
            <v>13.601915079629894</v>
          </cell>
          <cell r="L1401">
            <v>16.288475564288145</v>
          </cell>
          <cell r="M1401">
            <v>21.350020606921277</v>
          </cell>
          <cell r="N1401">
            <v>25.672507061105549</v>
          </cell>
          <cell r="O1401">
            <v>30.371849851351762</v>
          </cell>
          <cell r="P1401">
            <v>32.11578633434906</v>
          </cell>
          <cell r="Q1401">
            <v>37.86305648797665</v>
          </cell>
          <cell r="R1401">
            <v>42.3811291825048</v>
          </cell>
          <cell r="S1401">
            <v>45.213308560920915</v>
          </cell>
          <cell r="T1401">
            <v>49.067776304391984</v>
          </cell>
          <cell r="U1401" t="str">
            <v>0</v>
          </cell>
          <cell r="V1401">
            <v>46.583060304530768</v>
          </cell>
          <cell r="W1401">
            <v>46.583060304530768</v>
          </cell>
        </row>
        <row r="1402">
          <cell r="B1402" t="str">
            <v>GambiaFX/MM</v>
          </cell>
          <cell r="C1402" t="str">
            <v>FX/MM</v>
          </cell>
          <cell r="D1402" t="str">
            <v>Gambia</v>
          </cell>
          <cell r="E1402" t="str">
            <v>T&amp;O Management</v>
          </cell>
          <cell r="F1402" t="str">
            <v>Customer - Wholesale</v>
          </cell>
          <cell r="G1402" t="str">
            <v>FX Trading</v>
          </cell>
          <cell r="H1402" t="str">
            <v>0</v>
          </cell>
          <cell r="I1402">
            <v>2.644998838462159</v>
          </cell>
          <cell r="J1402">
            <v>6.9512687216071454</v>
          </cell>
          <cell r="K1402">
            <v>9.6642201575036761</v>
          </cell>
          <cell r="L1402">
            <v>11.57303313260228</v>
          </cell>
          <cell r="M1402">
            <v>15.169283024088779</v>
          </cell>
          <cell r="N1402">
            <v>18.240428555913471</v>
          </cell>
          <cell r="O1402">
            <v>21.57933216284237</v>
          </cell>
          <cell r="P1402">
            <v>22.818406661817061</v>
          </cell>
          <cell r="Q1402">
            <v>26.901867243958733</v>
          </cell>
          <cell r="R1402">
            <v>30.111977655022518</v>
          </cell>
          <cell r="S1402">
            <v>32.124253491058674</v>
          </cell>
          <cell r="T1402">
            <v>34.862869681854249</v>
          </cell>
          <cell r="U1402" t="str">
            <v>0</v>
          </cell>
          <cell r="V1402">
            <v>33.097468096051564</v>
          </cell>
          <cell r="W1402">
            <v>33.097468096051564</v>
          </cell>
        </row>
        <row r="1403">
          <cell r="B1403" t="str">
            <v>GambiaFI</v>
          </cell>
          <cell r="C1403" t="str">
            <v>FI</v>
          </cell>
          <cell r="D1403" t="str">
            <v>Gambia</v>
          </cell>
          <cell r="E1403" t="str">
            <v>T&amp;O Management</v>
          </cell>
          <cell r="F1403" t="str">
            <v>Customer - Wholesale</v>
          </cell>
          <cell r="G1403" t="str">
            <v>Fixed Income</v>
          </cell>
          <cell r="H1403" t="str">
            <v>0</v>
          </cell>
          <cell r="I1403" t="str">
            <v>0</v>
          </cell>
          <cell r="J1403" t="str">
            <v>0</v>
          </cell>
          <cell r="K1403" t="str">
            <v>0</v>
          </cell>
          <cell r="L1403" t="str">
            <v>0</v>
          </cell>
          <cell r="M1403" t="str">
            <v>0</v>
          </cell>
          <cell r="N1403" t="str">
            <v>0</v>
          </cell>
          <cell r="O1403" t="str">
            <v>0</v>
          </cell>
          <cell r="P1403" t="str">
            <v>0</v>
          </cell>
          <cell r="Q1403" t="str">
            <v>0</v>
          </cell>
          <cell r="R1403" t="str">
            <v>0</v>
          </cell>
          <cell r="S1403" t="str">
            <v>0</v>
          </cell>
          <cell r="T1403" t="str">
            <v>0</v>
          </cell>
          <cell r="U1403" t="str">
            <v>0</v>
          </cell>
          <cell r="V1403">
            <v>0</v>
          </cell>
          <cell r="W1403">
            <v>0</v>
          </cell>
        </row>
        <row r="1404">
          <cell r="B1404" t="str">
            <v>GambiaFX/MM</v>
          </cell>
          <cell r="C1404" t="str">
            <v>FX/MM</v>
          </cell>
          <cell r="D1404" t="str">
            <v>Gambia</v>
          </cell>
          <cell r="E1404" t="str">
            <v>T&amp;O Management</v>
          </cell>
          <cell r="F1404" t="str">
            <v>Customer - Wholesale</v>
          </cell>
          <cell r="G1404" t="str">
            <v>ALM</v>
          </cell>
          <cell r="H1404">
            <v>23.513416759840467</v>
          </cell>
          <cell r="I1404">
            <v>0.34789626437586396</v>
          </cell>
          <cell r="J1404">
            <v>0.91429923739624186</v>
          </cell>
          <cell r="K1404">
            <v>1.2711332957923842</v>
          </cell>
          <cell r="L1404">
            <v>1.5221991540349082</v>
          </cell>
          <cell r="M1404">
            <v>1.9952133137453472</v>
          </cell>
          <cell r="N1404">
            <v>2.399160582961402</v>
          </cell>
          <cell r="O1404">
            <v>2.8383260279780145</v>
          </cell>
          <cell r="P1404">
            <v>3.0013012940568897</v>
          </cell>
          <cell r="Q1404">
            <v>3.5383981961784432</v>
          </cell>
          <cell r="R1404">
            <v>3.9606234932196043</v>
          </cell>
          <cell r="S1404">
            <v>4.2252978046298129</v>
          </cell>
          <cell r="T1404">
            <v>4.5855075440378439</v>
          </cell>
          <cell r="U1404" t="str">
            <v>0</v>
          </cell>
          <cell r="V1404">
            <v>4.3533045623605622</v>
          </cell>
          <cell r="W1404">
            <v>4.3533045623605622</v>
          </cell>
        </row>
        <row r="1405">
          <cell r="B1405" t="str">
            <v>GambiaSEF</v>
          </cell>
          <cell r="C1405" t="str">
            <v>SEF</v>
          </cell>
          <cell r="D1405" t="str">
            <v>Gambia</v>
          </cell>
          <cell r="E1405" t="str">
            <v>T&amp;O Management</v>
          </cell>
          <cell r="F1405" t="str">
            <v>Customer - Wholesale</v>
          </cell>
          <cell r="G1405" t="str">
            <v>Structured Trade</v>
          </cell>
          <cell r="H1405" t="str">
            <v>0</v>
          </cell>
          <cell r="I1405" t="str">
            <v>0</v>
          </cell>
          <cell r="J1405" t="str">
            <v>0</v>
          </cell>
          <cell r="K1405" t="str">
            <v>0</v>
          </cell>
          <cell r="L1405" t="str">
            <v>0</v>
          </cell>
          <cell r="M1405" t="str">
            <v>0</v>
          </cell>
          <cell r="N1405" t="str">
            <v>0</v>
          </cell>
          <cell r="O1405" t="str">
            <v>0</v>
          </cell>
          <cell r="P1405" t="str">
            <v>0</v>
          </cell>
          <cell r="Q1405" t="str">
            <v>0</v>
          </cell>
          <cell r="R1405" t="str">
            <v>0</v>
          </cell>
          <cell r="S1405" t="str">
            <v>0</v>
          </cell>
          <cell r="T1405" t="str">
            <v>0</v>
          </cell>
          <cell r="U1405" t="str">
            <v>0</v>
          </cell>
          <cell r="V1405">
            <v>0</v>
          </cell>
          <cell r="W1405">
            <v>0</v>
          </cell>
        </row>
        <row r="1406">
          <cell r="B1406" t="str">
            <v>GambiaSME</v>
          </cell>
          <cell r="C1406" t="str">
            <v>SME</v>
          </cell>
          <cell r="D1406" t="str">
            <v>Gambia</v>
          </cell>
          <cell r="E1406" t="str">
            <v>T&amp;O Management</v>
          </cell>
          <cell r="F1406" t="str">
            <v>SME</v>
          </cell>
          <cell r="G1406" t="str">
            <v>Product</v>
          </cell>
          <cell r="H1406">
            <v>104.24781816565364</v>
          </cell>
          <cell r="I1406">
            <v>5.1593100947193253</v>
          </cell>
          <cell r="J1406">
            <v>13.559080013564852</v>
          </cell>
          <cell r="K1406">
            <v>18.850937811824682</v>
          </cell>
          <cell r="L1406">
            <v>22.574250619433847</v>
          </cell>
          <cell r="M1406">
            <v>29.589062156767948</v>
          </cell>
          <cell r="N1406">
            <v>35.579610021774862</v>
          </cell>
          <cell r="O1406">
            <v>42.092444293769802</v>
          </cell>
          <cell r="P1406">
            <v>44.509371468825158</v>
          </cell>
          <cell r="Q1406">
            <v>52.474531640722113</v>
          </cell>
          <cell r="R1406">
            <v>58.736143104640448</v>
          </cell>
          <cell r="S1406">
            <v>62.661269604982131</v>
          </cell>
          <cell r="T1406">
            <v>68.003188835066908</v>
          </cell>
          <cell r="U1406" t="str">
            <v>0</v>
          </cell>
          <cell r="V1406">
            <v>64.559612947464657</v>
          </cell>
          <cell r="W1406">
            <v>64.559612947464657</v>
          </cell>
        </row>
        <row r="1407">
          <cell r="B1407" t="str">
            <v>GambiaTotal</v>
          </cell>
          <cell r="C1407" t="str">
            <v>Total</v>
          </cell>
          <cell r="D1407" t="str">
            <v>Gambia</v>
          </cell>
          <cell r="E1407" t="str">
            <v>T&amp;O Management</v>
          </cell>
          <cell r="F1407" t="str">
            <v>Customer</v>
          </cell>
          <cell r="G1407" t="str">
            <v>Product</v>
          </cell>
          <cell r="H1407">
            <v>793.09233777038276</v>
          </cell>
          <cell r="I1407">
            <v>62.354486359043435</v>
          </cell>
          <cell r="J1407">
            <v>163.87258261765723</v>
          </cell>
          <cell r="K1407">
            <v>227.82901648917908</v>
          </cell>
          <cell r="L1407">
            <v>272.82829999999996</v>
          </cell>
          <cell r="M1407">
            <v>357.60804036948343</v>
          </cell>
          <cell r="N1407">
            <v>430.00871570669472</v>
          </cell>
          <cell r="O1407">
            <v>508.72164986187875</v>
          </cell>
          <cell r="P1407">
            <v>537.93219348127616</v>
          </cell>
          <cell r="Q1407">
            <v>634.19767513830607</v>
          </cell>
          <cell r="R1407">
            <v>709.87437598482813</v>
          </cell>
          <cell r="S1407">
            <v>757.31274319473755</v>
          </cell>
          <cell r="T1407">
            <v>821.87421045455017</v>
          </cell>
          <cell r="U1407" t="str">
            <v>0</v>
          </cell>
          <cell r="V1407">
            <v>780.25577663922036</v>
          </cell>
          <cell r="W1407">
            <v>780.25577663922036</v>
          </cell>
        </row>
        <row r="1408">
          <cell r="B1408" t="str">
            <v>GhanaCCPL</v>
          </cell>
          <cell r="C1408" t="str">
            <v>CCPL</v>
          </cell>
          <cell r="D1408" t="str">
            <v>Ghana</v>
          </cell>
          <cell r="E1408" t="str">
            <v>Credit Operations</v>
          </cell>
          <cell r="F1408" t="str">
            <v>Mass Mkt &amp; Priority Banking</v>
          </cell>
          <cell r="G1408" t="str">
            <v>Unsecured Lending</v>
          </cell>
          <cell r="H1408">
            <v>129.00880178089193</v>
          </cell>
          <cell r="I1408">
            <v>6.9268419763324296</v>
          </cell>
          <cell r="J1408">
            <v>14.343354703045575</v>
          </cell>
          <cell r="K1408">
            <v>20.01514613919008</v>
          </cell>
          <cell r="L1408">
            <v>25.866348671538834</v>
          </cell>
          <cell r="M1408">
            <v>31.88387673705321</v>
          </cell>
          <cell r="N1408">
            <v>38.247851654766976</v>
          </cell>
          <cell r="O1408">
            <v>46.400900248201339</v>
          </cell>
          <cell r="P1408">
            <v>48.46574322643314</v>
          </cell>
          <cell r="Q1408">
            <v>58.225578074545517</v>
          </cell>
          <cell r="R1408">
            <v>73.188431578674965</v>
          </cell>
          <cell r="S1408">
            <v>79.969992800184016</v>
          </cell>
          <cell r="T1408">
            <v>89.862612377360989</v>
          </cell>
          <cell r="U1408" t="str">
            <v>0</v>
          </cell>
          <cell r="V1408">
            <v>101.80340558106444</v>
          </cell>
          <cell r="W1408">
            <v>101.80340558106444</v>
          </cell>
        </row>
        <row r="1409">
          <cell r="B1409" t="str">
            <v>GhanaM &amp; AL</v>
          </cell>
          <cell r="C1409" t="str">
            <v>M &amp; AL</v>
          </cell>
          <cell r="D1409" t="str">
            <v>Ghana</v>
          </cell>
          <cell r="E1409" t="str">
            <v>Credit Operations</v>
          </cell>
          <cell r="F1409" t="str">
            <v>Mass Mkt &amp; Priority Banking</v>
          </cell>
          <cell r="G1409" t="str">
            <v>Secured Lending</v>
          </cell>
          <cell r="H1409" t="str">
            <v>0</v>
          </cell>
          <cell r="I1409">
            <v>1.7788197806873531</v>
          </cell>
          <cell r="J1409">
            <v>3.6833874880312583</v>
          </cell>
          <cell r="K1409">
            <v>5.1399090649662034</v>
          </cell>
          <cell r="L1409">
            <v>6.6425035865263471</v>
          </cell>
          <cell r="M1409">
            <v>8.1878106673507567</v>
          </cell>
          <cell r="N1409">
            <v>9.8220856379804822</v>
          </cell>
          <cell r="O1409">
            <v>11.915796474817709</v>
          </cell>
          <cell r="P1409">
            <v>12.446050167083502</v>
          </cell>
          <cell r="Q1409">
            <v>14.952385282477124</v>
          </cell>
          <cell r="R1409">
            <v>18.794860667308225</v>
          </cell>
          <cell r="S1409">
            <v>20.536372208351086</v>
          </cell>
          <cell r="T1409">
            <v>23.076806571777194</v>
          </cell>
          <cell r="U1409" t="str">
            <v>0</v>
          </cell>
          <cell r="V1409">
            <v>26.143213921680577</v>
          </cell>
          <cell r="W1409">
            <v>26.143213921680577</v>
          </cell>
        </row>
        <row r="1410">
          <cell r="B1410" t="str">
            <v>GhanaWM</v>
          </cell>
          <cell r="C1410" t="str">
            <v>WM</v>
          </cell>
          <cell r="D1410" t="str">
            <v>Ghana</v>
          </cell>
          <cell r="E1410" t="str">
            <v>Credit Operations</v>
          </cell>
          <cell r="F1410" t="str">
            <v>Mass Mkt &amp; Priority Banking</v>
          </cell>
          <cell r="G1410" t="str">
            <v>Account Management Services</v>
          </cell>
          <cell r="H1410" t="str">
            <v>0</v>
          </cell>
          <cell r="I1410" t="str">
            <v>0</v>
          </cell>
          <cell r="J1410" t="str">
            <v>0</v>
          </cell>
          <cell r="K1410" t="str">
            <v>0</v>
          </cell>
          <cell r="L1410" t="str">
            <v>0</v>
          </cell>
          <cell r="M1410" t="str">
            <v>0</v>
          </cell>
          <cell r="N1410" t="str">
            <v>0</v>
          </cell>
          <cell r="O1410" t="str">
            <v>0</v>
          </cell>
          <cell r="P1410" t="str">
            <v>0</v>
          </cell>
          <cell r="Q1410" t="str">
            <v>0</v>
          </cell>
          <cell r="R1410" t="str">
            <v>0</v>
          </cell>
          <cell r="S1410" t="str">
            <v>0</v>
          </cell>
          <cell r="T1410" t="str">
            <v>0</v>
          </cell>
          <cell r="U1410" t="str">
            <v>0</v>
          </cell>
          <cell r="V1410">
            <v>0</v>
          </cell>
          <cell r="W1410">
            <v>0</v>
          </cell>
        </row>
        <row r="1411">
          <cell r="B1411" t="str">
            <v>GhanaWM</v>
          </cell>
          <cell r="C1411" t="str">
            <v>WM</v>
          </cell>
          <cell r="D1411" t="str">
            <v>Ghana</v>
          </cell>
          <cell r="E1411" t="str">
            <v>Credit Operations</v>
          </cell>
          <cell r="F1411" t="str">
            <v>Mass Mkt &amp; Priority Banking</v>
          </cell>
          <cell r="G1411" t="str">
            <v>Trade Products</v>
          </cell>
          <cell r="H1411">
            <v>2.5360530393331127E-2</v>
          </cell>
          <cell r="I1411" t="str">
            <v>0</v>
          </cell>
          <cell r="J1411" t="str">
            <v>0</v>
          </cell>
          <cell r="K1411" t="str">
            <v>0</v>
          </cell>
          <cell r="L1411" t="str">
            <v>0</v>
          </cell>
          <cell r="M1411" t="str">
            <v>0</v>
          </cell>
          <cell r="N1411" t="str">
            <v>0</v>
          </cell>
          <cell r="O1411" t="str">
            <v>0</v>
          </cell>
          <cell r="P1411" t="str">
            <v>0</v>
          </cell>
          <cell r="Q1411" t="str">
            <v>0</v>
          </cell>
          <cell r="R1411" t="str">
            <v>0</v>
          </cell>
          <cell r="S1411" t="str">
            <v>0</v>
          </cell>
          <cell r="T1411" t="str">
            <v>0</v>
          </cell>
          <cell r="U1411" t="str">
            <v>0</v>
          </cell>
          <cell r="V1411" t="str">
            <v>0</v>
          </cell>
          <cell r="W1411" t="str">
            <v>0</v>
          </cell>
        </row>
        <row r="1412">
          <cell r="B1412" t="str">
            <v>GhanaWM</v>
          </cell>
          <cell r="C1412" t="str">
            <v>WM</v>
          </cell>
          <cell r="D1412" t="str">
            <v>Ghana</v>
          </cell>
          <cell r="E1412" t="str">
            <v>Credit Operations</v>
          </cell>
          <cell r="F1412" t="str">
            <v>Mass Mkt &amp; Priority Banking</v>
          </cell>
          <cell r="G1412" t="str">
            <v>Treasury Products</v>
          </cell>
          <cell r="H1412" t="str">
            <v>0</v>
          </cell>
          <cell r="I1412" t="str">
            <v>0</v>
          </cell>
          <cell r="J1412" t="str">
            <v>0</v>
          </cell>
          <cell r="K1412" t="str">
            <v>0</v>
          </cell>
          <cell r="L1412" t="str">
            <v>0</v>
          </cell>
          <cell r="M1412" t="str">
            <v>0</v>
          </cell>
          <cell r="N1412" t="str">
            <v>0</v>
          </cell>
          <cell r="O1412" t="str">
            <v>0</v>
          </cell>
          <cell r="P1412" t="str">
            <v>0</v>
          </cell>
          <cell r="Q1412" t="str">
            <v>0</v>
          </cell>
          <cell r="R1412" t="str">
            <v>0</v>
          </cell>
          <cell r="S1412" t="str">
            <v>0</v>
          </cell>
          <cell r="T1412" t="str">
            <v>0</v>
          </cell>
          <cell r="U1412" t="str">
            <v>0</v>
          </cell>
          <cell r="V1412">
            <v>0</v>
          </cell>
          <cell r="W1412">
            <v>0</v>
          </cell>
        </row>
        <row r="1413">
          <cell r="B1413" t="str">
            <v>GhanaWM</v>
          </cell>
          <cell r="C1413" t="str">
            <v>WM</v>
          </cell>
          <cell r="D1413" t="str">
            <v>Ghana</v>
          </cell>
          <cell r="E1413" t="str">
            <v>Credit Operations</v>
          </cell>
          <cell r="F1413" t="str">
            <v>Mass Mkt &amp; Priority Banking</v>
          </cell>
          <cell r="G1413" t="str">
            <v>Investment Services</v>
          </cell>
          <cell r="H1413" t="str">
            <v>0</v>
          </cell>
          <cell r="I1413" t="str">
            <v>0</v>
          </cell>
          <cell r="J1413" t="str">
            <v>0</v>
          </cell>
          <cell r="K1413" t="str">
            <v>0</v>
          </cell>
          <cell r="L1413" t="str">
            <v>0</v>
          </cell>
          <cell r="M1413" t="str">
            <v>0</v>
          </cell>
          <cell r="N1413" t="str">
            <v>0</v>
          </cell>
          <cell r="O1413" t="str">
            <v>0</v>
          </cell>
          <cell r="P1413" t="str">
            <v>0</v>
          </cell>
          <cell r="Q1413" t="str">
            <v>0</v>
          </cell>
          <cell r="R1413" t="str">
            <v>0</v>
          </cell>
          <cell r="S1413" t="str">
            <v>0</v>
          </cell>
          <cell r="T1413" t="str">
            <v>0</v>
          </cell>
          <cell r="U1413" t="str">
            <v>0</v>
          </cell>
          <cell r="V1413" t="str">
            <v>0</v>
          </cell>
          <cell r="W1413" t="str">
            <v>0</v>
          </cell>
        </row>
        <row r="1414">
          <cell r="B1414" t="str">
            <v>GhanaOthCB</v>
          </cell>
          <cell r="C1414" t="str">
            <v>OthCB</v>
          </cell>
          <cell r="D1414" t="str">
            <v>Ghana</v>
          </cell>
          <cell r="E1414" t="str">
            <v>Credit Operations</v>
          </cell>
          <cell r="F1414" t="str">
            <v>Mass Mkt &amp; Priority Banking</v>
          </cell>
          <cell r="G1414" t="str">
            <v>Other Products</v>
          </cell>
          <cell r="H1414" t="str">
            <v>0</v>
          </cell>
          <cell r="I1414" t="str">
            <v>0</v>
          </cell>
          <cell r="J1414" t="str">
            <v>0</v>
          </cell>
          <cell r="K1414" t="str">
            <v>0</v>
          </cell>
          <cell r="L1414" t="str">
            <v>0</v>
          </cell>
          <cell r="M1414" t="str">
            <v>0</v>
          </cell>
          <cell r="N1414" t="str">
            <v>0</v>
          </cell>
          <cell r="O1414" t="str">
            <v>0</v>
          </cell>
          <cell r="P1414" t="str">
            <v>0</v>
          </cell>
          <cell r="Q1414" t="str">
            <v>0</v>
          </cell>
          <cell r="R1414" t="str">
            <v>0</v>
          </cell>
          <cell r="S1414" t="str">
            <v>0</v>
          </cell>
          <cell r="T1414" t="str">
            <v>0</v>
          </cell>
          <cell r="U1414" t="str">
            <v>0</v>
          </cell>
          <cell r="V1414">
            <v>0</v>
          </cell>
          <cell r="W1414">
            <v>0</v>
          </cell>
        </row>
        <row r="1415">
          <cell r="B1415" t="str">
            <v>GhanaCROps</v>
          </cell>
          <cell r="C1415" t="str">
            <v>CROps</v>
          </cell>
          <cell r="D1415" t="str">
            <v>Ghana</v>
          </cell>
          <cell r="E1415" t="str">
            <v>Credit Operations</v>
          </cell>
          <cell r="F1415" t="str">
            <v>Customer - Wholesale</v>
          </cell>
          <cell r="G1415" t="str">
            <v>Corporate and Inst Lending</v>
          </cell>
          <cell r="H1415">
            <v>54.09401132897537</v>
          </cell>
          <cell r="I1415">
            <v>7.4699814169645924</v>
          </cell>
          <cell r="J1415">
            <v>15.46802907512153</v>
          </cell>
          <cell r="K1415">
            <v>21.584550395177853</v>
          </cell>
          <cell r="L1415">
            <v>27.8945505847135</v>
          </cell>
          <cell r="M1415">
            <v>34.383918030808374</v>
          </cell>
          <cell r="N1415">
            <v>41.246897514934147</v>
          </cell>
          <cell r="O1415">
            <v>50.039233429721435</v>
          </cell>
          <cell r="P1415">
            <v>52.265982463269907</v>
          </cell>
          <cell r="Q1415">
            <v>62.791094079378219</v>
          </cell>
          <cell r="R1415">
            <v>78.927197371832762</v>
          </cell>
          <cell r="S1415">
            <v>86.240506449153855</v>
          </cell>
          <cell r="T1415">
            <v>96.908814555373851</v>
          </cell>
          <cell r="U1415" t="str">
            <v>0</v>
          </cell>
          <cell r="V1415">
            <v>109.78589528570537</v>
          </cell>
          <cell r="W1415">
            <v>109.78589528570537</v>
          </cell>
        </row>
        <row r="1416">
          <cell r="B1416" t="str">
            <v>GhanaCash</v>
          </cell>
          <cell r="C1416" t="str">
            <v>Cash</v>
          </cell>
          <cell r="D1416" t="str">
            <v>Ghana</v>
          </cell>
          <cell r="E1416" t="str">
            <v>Credit Operations</v>
          </cell>
          <cell r="F1416" t="str">
            <v>Customer - Wholesale</v>
          </cell>
          <cell r="G1416" t="str">
            <v>Cash Management and Payments</v>
          </cell>
          <cell r="H1416" t="str">
            <v>0</v>
          </cell>
          <cell r="I1416" t="str">
            <v>0</v>
          </cell>
          <cell r="J1416" t="str">
            <v>0</v>
          </cell>
          <cell r="K1416" t="str">
            <v>0</v>
          </cell>
          <cell r="L1416" t="str">
            <v>0</v>
          </cell>
          <cell r="M1416" t="str">
            <v>0</v>
          </cell>
          <cell r="N1416" t="str">
            <v>0</v>
          </cell>
          <cell r="O1416" t="str">
            <v>0</v>
          </cell>
          <cell r="P1416" t="str">
            <v>0</v>
          </cell>
          <cell r="Q1416" t="str">
            <v>0</v>
          </cell>
          <cell r="R1416" t="str">
            <v>0</v>
          </cell>
          <cell r="S1416" t="str">
            <v>0</v>
          </cell>
          <cell r="T1416" t="str">
            <v>0</v>
          </cell>
          <cell r="U1416" t="str">
            <v>0</v>
          </cell>
          <cell r="V1416">
            <v>0</v>
          </cell>
          <cell r="W1416">
            <v>0</v>
          </cell>
        </row>
        <row r="1417">
          <cell r="B1417" t="str">
            <v>GhanaTrade</v>
          </cell>
          <cell r="C1417" t="str">
            <v>Trade</v>
          </cell>
          <cell r="D1417" t="str">
            <v>Ghana</v>
          </cell>
          <cell r="E1417" t="str">
            <v>Credit Operations</v>
          </cell>
          <cell r="F1417" t="str">
            <v>Customer - Wholesale</v>
          </cell>
          <cell r="G1417" t="str">
            <v>Trade Finance</v>
          </cell>
          <cell r="H1417">
            <v>1.7076090464842968</v>
          </cell>
          <cell r="I1417">
            <v>7.2755743834327511</v>
          </cell>
          <cell r="J1417">
            <v>15.065472029899322</v>
          </cell>
          <cell r="K1417">
            <v>21.022810254444</v>
          </cell>
          <cell r="L1417">
            <v>27.16859204101992</v>
          </cell>
          <cell r="M1417">
            <v>33.489073032882359</v>
          </cell>
          <cell r="N1417">
            <v>40.173442771116484</v>
          </cell>
          <cell r="O1417">
            <v>48.736957240762386</v>
          </cell>
          <cell r="P1417">
            <v>50.905754902029187</v>
          </cell>
          <cell r="Q1417">
            <v>61.156949407415865</v>
          </cell>
          <cell r="R1417">
            <v>76.873108954531915</v>
          </cell>
          <cell r="S1417">
            <v>83.996088412050369</v>
          </cell>
          <cell r="T1417">
            <v>94.386752704187487</v>
          </cell>
          <cell r="U1417" t="str">
            <v>0</v>
          </cell>
          <cell r="V1417">
            <v>106.92870608605615</v>
          </cell>
          <cell r="W1417">
            <v>106.92870608605615</v>
          </cell>
        </row>
        <row r="1418">
          <cell r="B1418" t="str">
            <v>GhanaTrade</v>
          </cell>
          <cell r="C1418" t="str">
            <v>Trade</v>
          </cell>
          <cell r="D1418" t="str">
            <v>Ghana</v>
          </cell>
          <cell r="E1418" t="str">
            <v>Credit Operations</v>
          </cell>
          <cell r="F1418" t="str">
            <v>Customer - Wholesale</v>
          </cell>
          <cell r="G1418" t="str">
            <v>Trade Contingents</v>
          </cell>
          <cell r="H1418">
            <v>2.825835758865292</v>
          </cell>
          <cell r="I1418">
            <v>2.9266959728922308</v>
          </cell>
          <cell r="J1418">
            <v>6.060285277273648</v>
          </cell>
          <cell r="K1418">
            <v>8.4567033292468317</v>
          </cell>
          <cell r="L1418">
            <v>10.928925295117185</v>
          </cell>
          <cell r="M1418">
            <v>13.471422325695</v>
          </cell>
          <cell r="N1418">
            <v>16.160298414813138</v>
          </cell>
          <cell r="O1418">
            <v>19.605085312901569</v>
          </cell>
          <cell r="P1418">
            <v>20.477512841881502</v>
          </cell>
          <cell r="Q1418">
            <v>24.601191344099568</v>
          </cell>
          <cell r="R1418">
            <v>30.923224276731592</v>
          </cell>
          <cell r="S1418">
            <v>33.788536923494405</v>
          </cell>
          <cell r="T1418">
            <v>37.968318991109719</v>
          </cell>
          <cell r="U1418" t="str">
            <v>0</v>
          </cell>
          <cell r="V1418">
            <v>43.013485533355698</v>
          </cell>
          <cell r="W1418">
            <v>43.013485533355698</v>
          </cell>
        </row>
        <row r="1419">
          <cell r="B1419" t="str">
            <v>GhanaTrade</v>
          </cell>
          <cell r="C1419" t="str">
            <v>Trade</v>
          </cell>
          <cell r="D1419" t="str">
            <v>Ghana</v>
          </cell>
          <cell r="E1419" t="str">
            <v>Credit Operations</v>
          </cell>
          <cell r="F1419" t="str">
            <v>Customer - Wholesale</v>
          </cell>
          <cell r="G1419" t="str">
            <v>Trade Transactional</v>
          </cell>
          <cell r="H1419" t="str">
            <v>0</v>
          </cell>
          <cell r="I1419" t="str">
            <v>0</v>
          </cell>
          <cell r="J1419" t="str">
            <v>0</v>
          </cell>
          <cell r="K1419" t="str">
            <v>0</v>
          </cell>
          <cell r="L1419" t="str">
            <v>0</v>
          </cell>
          <cell r="M1419" t="str">
            <v>0</v>
          </cell>
          <cell r="N1419" t="str">
            <v>0</v>
          </cell>
          <cell r="O1419" t="str">
            <v>0</v>
          </cell>
          <cell r="P1419" t="str">
            <v>0</v>
          </cell>
          <cell r="Q1419" t="str">
            <v>0</v>
          </cell>
          <cell r="R1419" t="str">
            <v>0</v>
          </cell>
          <cell r="S1419" t="str">
            <v>0</v>
          </cell>
          <cell r="T1419" t="str">
            <v>0</v>
          </cell>
          <cell r="U1419" t="str">
            <v>0</v>
          </cell>
          <cell r="V1419">
            <v>0</v>
          </cell>
          <cell r="W1419">
            <v>0</v>
          </cell>
        </row>
        <row r="1420">
          <cell r="B1420" t="str">
            <v>GhanaTrade</v>
          </cell>
          <cell r="C1420" t="str">
            <v>Trade</v>
          </cell>
          <cell r="D1420" t="str">
            <v>Ghana</v>
          </cell>
          <cell r="E1420" t="str">
            <v>Credit Operations</v>
          </cell>
          <cell r="F1420" t="str">
            <v>Customer - Wholesale</v>
          </cell>
          <cell r="G1420" t="str">
            <v>Trade Other</v>
          </cell>
          <cell r="H1420" t="str">
            <v>0</v>
          </cell>
          <cell r="I1420" t="str">
            <v>0</v>
          </cell>
          <cell r="J1420" t="str">
            <v>0</v>
          </cell>
          <cell r="K1420" t="str">
            <v>0</v>
          </cell>
          <cell r="L1420" t="str">
            <v>0</v>
          </cell>
          <cell r="M1420" t="str">
            <v>0</v>
          </cell>
          <cell r="N1420" t="str">
            <v>0</v>
          </cell>
          <cell r="O1420" t="str">
            <v>0</v>
          </cell>
          <cell r="P1420" t="str">
            <v>0</v>
          </cell>
          <cell r="Q1420" t="str">
            <v>0</v>
          </cell>
          <cell r="R1420" t="str">
            <v>0</v>
          </cell>
          <cell r="S1420" t="str">
            <v>0</v>
          </cell>
          <cell r="T1420" t="str">
            <v>0</v>
          </cell>
          <cell r="U1420" t="str">
            <v>0</v>
          </cell>
          <cell r="V1420">
            <v>0</v>
          </cell>
          <cell r="W1420">
            <v>0</v>
          </cell>
        </row>
        <row r="1421">
          <cell r="B1421" t="str">
            <v>GhanaFX/MM</v>
          </cell>
          <cell r="C1421" t="str">
            <v>FX/MM</v>
          </cell>
          <cell r="D1421" t="str">
            <v>Ghana</v>
          </cell>
          <cell r="E1421" t="str">
            <v>Credit Operations</v>
          </cell>
          <cell r="F1421" t="str">
            <v>Customer - Wholesale</v>
          </cell>
          <cell r="G1421" t="str">
            <v>FX Sales</v>
          </cell>
          <cell r="H1421" t="str">
            <v>0</v>
          </cell>
          <cell r="I1421" t="str">
            <v>0</v>
          </cell>
          <cell r="J1421" t="str">
            <v>0</v>
          </cell>
          <cell r="K1421" t="str">
            <v>0</v>
          </cell>
          <cell r="L1421" t="str">
            <v>0</v>
          </cell>
          <cell r="M1421" t="str">
            <v>0</v>
          </cell>
          <cell r="N1421" t="str">
            <v>0</v>
          </cell>
          <cell r="O1421" t="str">
            <v>0</v>
          </cell>
          <cell r="P1421" t="str">
            <v>0</v>
          </cell>
          <cell r="Q1421" t="str">
            <v>0</v>
          </cell>
          <cell r="R1421" t="str">
            <v>0</v>
          </cell>
          <cell r="S1421" t="str">
            <v>0</v>
          </cell>
          <cell r="T1421" t="str">
            <v>0</v>
          </cell>
          <cell r="U1421" t="str">
            <v>0</v>
          </cell>
          <cell r="V1421">
            <v>0</v>
          </cell>
          <cell r="W1421">
            <v>0</v>
          </cell>
        </row>
        <row r="1422">
          <cell r="B1422" t="str">
            <v>GhanaFX/MM</v>
          </cell>
          <cell r="C1422" t="str">
            <v>FX/MM</v>
          </cell>
          <cell r="D1422" t="str">
            <v>Ghana</v>
          </cell>
          <cell r="E1422" t="str">
            <v>Credit Operations</v>
          </cell>
          <cell r="F1422" t="str">
            <v>Customer - Wholesale</v>
          </cell>
          <cell r="G1422" t="str">
            <v>FX Trading</v>
          </cell>
          <cell r="H1422" t="str">
            <v>0</v>
          </cell>
          <cell r="I1422" t="str">
            <v>0</v>
          </cell>
          <cell r="J1422" t="str">
            <v>0</v>
          </cell>
          <cell r="K1422" t="str">
            <v>0</v>
          </cell>
          <cell r="L1422" t="str">
            <v>0</v>
          </cell>
          <cell r="M1422" t="str">
            <v>0</v>
          </cell>
          <cell r="N1422" t="str">
            <v>0</v>
          </cell>
          <cell r="O1422" t="str">
            <v>0</v>
          </cell>
          <cell r="P1422" t="str">
            <v>0</v>
          </cell>
          <cell r="Q1422" t="str">
            <v>0</v>
          </cell>
          <cell r="R1422" t="str">
            <v>0</v>
          </cell>
          <cell r="S1422" t="str">
            <v>0</v>
          </cell>
          <cell r="T1422" t="str">
            <v>0</v>
          </cell>
          <cell r="U1422" t="str">
            <v>0</v>
          </cell>
          <cell r="V1422">
            <v>0</v>
          </cell>
          <cell r="W1422">
            <v>0</v>
          </cell>
        </row>
        <row r="1423">
          <cell r="B1423" t="str">
            <v>GhanaFI</v>
          </cell>
          <cell r="C1423" t="str">
            <v>FI</v>
          </cell>
          <cell r="D1423" t="str">
            <v>Ghana</v>
          </cell>
          <cell r="E1423" t="str">
            <v>Credit Operations</v>
          </cell>
          <cell r="F1423" t="str">
            <v>Customer - Wholesale</v>
          </cell>
          <cell r="G1423" t="str">
            <v>Fixed Income</v>
          </cell>
          <cell r="H1423" t="str">
            <v>0</v>
          </cell>
          <cell r="I1423" t="str">
            <v>0</v>
          </cell>
          <cell r="J1423" t="str">
            <v>0</v>
          </cell>
          <cell r="K1423" t="str">
            <v>0</v>
          </cell>
          <cell r="L1423" t="str">
            <v>0</v>
          </cell>
          <cell r="M1423" t="str">
            <v>0</v>
          </cell>
          <cell r="N1423" t="str">
            <v>0</v>
          </cell>
          <cell r="O1423" t="str">
            <v>0</v>
          </cell>
          <cell r="P1423" t="str">
            <v>0</v>
          </cell>
          <cell r="Q1423" t="str">
            <v>0</v>
          </cell>
          <cell r="R1423" t="str">
            <v>0</v>
          </cell>
          <cell r="S1423" t="str">
            <v>0</v>
          </cell>
          <cell r="T1423" t="str">
            <v>0</v>
          </cell>
          <cell r="U1423" t="str">
            <v>0</v>
          </cell>
          <cell r="V1423">
            <v>0</v>
          </cell>
          <cell r="W1423">
            <v>0</v>
          </cell>
        </row>
        <row r="1424">
          <cell r="B1424" t="str">
            <v>GhanaFX/MM</v>
          </cell>
          <cell r="C1424" t="str">
            <v>FX/MM</v>
          </cell>
          <cell r="D1424" t="str">
            <v>Ghana</v>
          </cell>
          <cell r="E1424" t="str">
            <v>Credit Operations</v>
          </cell>
          <cell r="F1424" t="str">
            <v>Customer - Wholesale</v>
          </cell>
          <cell r="G1424" t="str">
            <v>ALM</v>
          </cell>
          <cell r="H1424" t="str">
            <v>0</v>
          </cell>
          <cell r="I1424" t="str">
            <v>0</v>
          </cell>
          <cell r="J1424" t="str">
            <v>0</v>
          </cell>
          <cell r="K1424" t="str">
            <v>0</v>
          </cell>
          <cell r="L1424" t="str">
            <v>0</v>
          </cell>
          <cell r="M1424" t="str">
            <v>0</v>
          </cell>
          <cell r="N1424" t="str">
            <v>0</v>
          </cell>
          <cell r="O1424" t="str">
            <v>0</v>
          </cell>
          <cell r="P1424" t="str">
            <v>0</v>
          </cell>
          <cell r="Q1424" t="str">
            <v>0</v>
          </cell>
          <cell r="R1424" t="str">
            <v>0</v>
          </cell>
          <cell r="S1424" t="str">
            <v>0</v>
          </cell>
          <cell r="T1424" t="str">
            <v>0</v>
          </cell>
          <cell r="U1424" t="str">
            <v>0</v>
          </cell>
          <cell r="V1424">
            <v>0</v>
          </cell>
          <cell r="W1424">
            <v>0</v>
          </cell>
        </row>
        <row r="1425">
          <cell r="B1425" t="str">
            <v>GhanaSEF</v>
          </cell>
          <cell r="C1425" t="str">
            <v>SEF</v>
          </cell>
          <cell r="D1425" t="str">
            <v>Ghana</v>
          </cell>
          <cell r="E1425" t="str">
            <v>Credit Operations</v>
          </cell>
          <cell r="F1425" t="str">
            <v>Customer - Wholesale</v>
          </cell>
          <cell r="G1425" t="str">
            <v>Structured Trade</v>
          </cell>
          <cell r="H1425" t="str">
            <v>0</v>
          </cell>
          <cell r="I1425" t="str">
            <v>0</v>
          </cell>
          <cell r="J1425" t="str">
            <v>0</v>
          </cell>
          <cell r="K1425" t="str">
            <v>0</v>
          </cell>
          <cell r="L1425" t="str">
            <v>0</v>
          </cell>
          <cell r="M1425" t="str">
            <v>0</v>
          </cell>
          <cell r="N1425" t="str">
            <v>0</v>
          </cell>
          <cell r="O1425" t="str">
            <v>0</v>
          </cell>
          <cell r="P1425" t="str">
            <v>0</v>
          </cell>
          <cell r="Q1425" t="str">
            <v>0</v>
          </cell>
          <cell r="R1425" t="str">
            <v>0</v>
          </cell>
          <cell r="S1425" t="str">
            <v>0</v>
          </cell>
          <cell r="T1425" t="str">
            <v>0</v>
          </cell>
          <cell r="U1425" t="str">
            <v>0</v>
          </cell>
          <cell r="V1425">
            <v>0</v>
          </cell>
          <cell r="W1425">
            <v>0</v>
          </cell>
        </row>
        <row r="1426">
          <cell r="B1426" t="str">
            <v>GhanaSME</v>
          </cell>
          <cell r="C1426" t="str">
            <v>SME</v>
          </cell>
          <cell r="D1426" t="str">
            <v>Ghana</v>
          </cell>
          <cell r="E1426" t="str">
            <v>Credit Operations</v>
          </cell>
          <cell r="F1426" t="str">
            <v>SME</v>
          </cell>
          <cell r="G1426" t="str">
            <v>Product</v>
          </cell>
          <cell r="H1426">
            <v>39.83290645625619</v>
          </cell>
          <cell r="I1426">
            <v>0.72356182401498625</v>
          </cell>
          <cell r="J1426">
            <v>1.4982735172666122</v>
          </cell>
          <cell r="K1426">
            <v>2.0907356769335186</v>
          </cell>
          <cell r="L1426">
            <v>2.701938702995478</v>
          </cell>
          <cell r="M1426">
            <v>3.330515707931029</v>
          </cell>
          <cell r="N1426">
            <v>3.995281746362402</v>
          </cell>
          <cell r="O1426">
            <v>4.8469302655150832</v>
          </cell>
          <cell r="P1426">
            <v>5.0626189670530692</v>
          </cell>
          <cell r="Q1426">
            <v>6.082108646320191</v>
          </cell>
          <cell r="R1426">
            <v>7.6450935694509594</v>
          </cell>
          <cell r="S1426">
            <v>8.3534797032577011</v>
          </cell>
          <cell r="T1426">
            <v>9.3868397669065704</v>
          </cell>
          <cell r="U1426" t="str">
            <v>0</v>
          </cell>
          <cell r="V1426">
            <v>10.634147290331844</v>
          </cell>
          <cell r="W1426">
            <v>10.634147290331844</v>
          </cell>
        </row>
        <row r="1427">
          <cell r="B1427" t="str">
            <v>GhanaTotal</v>
          </cell>
          <cell r="C1427" t="str">
            <v>Total</v>
          </cell>
          <cell r="D1427" t="str">
            <v>Ghana</v>
          </cell>
          <cell r="E1427" t="str">
            <v>Credit Operations</v>
          </cell>
          <cell r="F1427" t="str">
            <v>Customer</v>
          </cell>
          <cell r="G1427" t="str">
            <v>Product</v>
          </cell>
          <cell r="H1427">
            <v>227.49452490186638</v>
          </cell>
          <cell r="I1427">
            <v>27.101475354324347</v>
          </cell>
          <cell r="J1427">
            <v>56.118802090637942</v>
          </cell>
          <cell r="K1427">
            <v>78.309854859958477</v>
          </cell>
          <cell r="L1427">
            <v>101.20285888191125</v>
          </cell>
          <cell r="M1427">
            <v>124.74661650172072</v>
          </cell>
          <cell r="N1427">
            <v>149.64585773997362</v>
          </cell>
          <cell r="O1427">
            <v>181.54490297191953</v>
          </cell>
          <cell r="P1427">
            <v>189.6236625677503</v>
          </cell>
          <cell r="Q1427">
            <v>227.80930683423648</v>
          </cell>
          <cell r="R1427">
            <v>286.35191641853044</v>
          </cell>
          <cell r="S1427">
            <v>312.88497649649145</v>
          </cell>
          <cell r="T1427">
            <v>351.5901449667158</v>
          </cell>
          <cell r="U1427" t="str">
            <v>0</v>
          </cell>
          <cell r="V1427">
            <v>398.30885369819407</v>
          </cell>
          <cell r="W1427">
            <v>398.30885369819407</v>
          </cell>
        </row>
        <row r="1428">
          <cell r="B1428" t="str">
            <v>GhanaCCPL</v>
          </cell>
          <cell r="C1428" t="str">
            <v>CCPL</v>
          </cell>
          <cell r="D1428" t="str">
            <v>Ghana</v>
          </cell>
          <cell r="E1428" t="str">
            <v>Trade Operations</v>
          </cell>
          <cell r="F1428" t="str">
            <v>Mass Mkt &amp; Priority Banking</v>
          </cell>
          <cell r="G1428" t="str">
            <v>Unsecured Lending</v>
          </cell>
          <cell r="H1428" t="str">
            <v>0</v>
          </cell>
          <cell r="I1428" t="str">
            <v>0</v>
          </cell>
          <cell r="J1428" t="str">
            <v>0</v>
          </cell>
          <cell r="K1428" t="str">
            <v>0</v>
          </cell>
          <cell r="L1428" t="str">
            <v>0</v>
          </cell>
          <cell r="M1428" t="str">
            <v>0</v>
          </cell>
          <cell r="N1428" t="str">
            <v>0</v>
          </cell>
          <cell r="O1428" t="str">
            <v>0</v>
          </cell>
          <cell r="P1428" t="str">
            <v>0</v>
          </cell>
          <cell r="Q1428" t="str">
            <v>0</v>
          </cell>
          <cell r="R1428" t="str">
            <v>0</v>
          </cell>
          <cell r="S1428" t="str">
            <v>0</v>
          </cell>
          <cell r="T1428" t="str">
            <v>0</v>
          </cell>
          <cell r="U1428" t="str">
            <v>0</v>
          </cell>
          <cell r="V1428">
            <v>0</v>
          </cell>
          <cell r="W1428">
            <v>0</v>
          </cell>
        </row>
        <row r="1429">
          <cell r="B1429" t="str">
            <v>GhanaM &amp; AL</v>
          </cell>
          <cell r="C1429" t="str">
            <v>M &amp; AL</v>
          </cell>
          <cell r="D1429" t="str">
            <v>Ghana</v>
          </cell>
          <cell r="E1429" t="str">
            <v>Trade Operations</v>
          </cell>
          <cell r="F1429" t="str">
            <v>Mass Mkt &amp; Priority Banking</v>
          </cell>
          <cell r="G1429" t="str">
            <v>Secured Lending</v>
          </cell>
          <cell r="H1429" t="str">
            <v>0</v>
          </cell>
          <cell r="I1429" t="str">
            <v>0</v>
          </cell>
          <cell r="J1429" t="str">
            <v>0</v>
          </cell>
          <cell r="K1429" t="str">
            <v>0</v>
          </cell>
          <cell r="L1429" t="str">
            <v>0</v>
          </cell>
          <cell r="M1429" t="str">
            <v>0</v>
          </cell>
          <cell r="N1429" t="str">
            <v>0</v>
          </cell>
          <cell r="O1429" t="str">
            <v>0</v>
          </cell>
          <cell r="P1429" t="str">
            <v>0</v>
          </cell>
          <cell r="Q1429" t="str">
            <v>0</v>
          </cell>
          <cell r="R1429" t="str">
            <v>0</v>
          </cell>
          <cell r="S1429" t="str">
            <v>0</v>
          </cell>
          <cell r="T1429" t="str">
            <v>0</v>
          </cell>
          <cell r="U1429" t="str">
            <v>0</v>
          </cell>
          <cell r="V1429">
            <v>0</v>
          </cell>
          <cell r="W1429">
            <v>0</v>
          </cell>
        </row>
        <row r="1430">
          <cell r="B1430" t="str">
            <v>GhanaWM</v>
          </cell>
          <cell r="C1430" t="str">
            <v>WM</v>
          </cell>
          <cell r="D1430" t="str">
            <v>Ghana</v>
          </cell>
          <cell r="E1430" t="str">
            <v>Trade Operations</v>
          </cell>
          <cell r="F1430" t="str">
            <v>Mass Mkt &amp; Priority Banking</v>
          </cell>
          <cell r="G1430" t="str">
            <v>Account Management Services</v>
          </cell>
          <cell r="H1430" t="str">
            <v>0</v>
          </cell>
          <cell r="I1430" t="str">
            <v>0</v>
          </cell>
          <cell r="J1430" t="str">
            <v>0</v>
          </cell>
          <cell r="K1430" t="str">
            <v>0</v>
          </cell>
          <cell r="L1430" t="str">
            <v>0</v>
          </cell>
          <cell r="M1430" t="str">
            <v>0</v>
          </cell>
          <cell r="N1430" t="str">
            <v>0</v>
          </cell>
          <cell r="O1430" t="str">
            <v>0</v>
          </cell>
          <cell r="P1430" t="str">
            <v>0</v>
          </cell>
          <cell r="Q1430" t="str">
            <v>0</v>
          </cell>
          <cell r="R1430" t="str">
            <v>0</v>
          </cell>
          <cell r="S1430" t="str">
            <v>0</v>
          </cell>
          <cell r="T1430" t="str">
            <v>0</v>
          </cell>
          <cell r="U1430" t="str">
            <v>0</v>
          </cell>
          <cell r="V1430">
            <v>0</v>
          </cell>
          <cell r="W1430">
            <v>0</v>
          </cell>
        </row>
        <row r="1431">
          <cell r="B1431" t="str">
            <v>GhanaWM</v>
          </cell>
          <cell r="C1431" t="str">
            <v>WM</v>
          </cell>
          <cell r="D1431" t="str">
            <v>Ghana</v>
          </cell>
          <cell r="E1431" t="str">
            <v>Trade Operations</v>
          </cell>
          <cell r="F1431" t="str">
            <v>Mass Mkt &amp; Priority Banking</v>
          </cell>
          <cell r="G1431" t="str">
            <v>Trade Products</v>
          </cell>
          <cell r="H1431">
            <v>4.1672639652309993</v>
          </cell>
          <cell r="I1431" t="str">
            <v>0</v>
          </cell>
          <cell r="J1431" t="str">
            <v>0</v>
          </cell>
          <cell r="K1431" t="str">
            <v>0</v>
          </cell>
          <cell r="L1431" t="str">
            <v>0</v>
          </cell>
          <cell r="M1431" t="str">
            <v>0</v>
          </cell>
          <cell r="N1431" t="str">
            <v>0</v>
          </cell>
          <cell r="O1431" t="str">
            <v>0</v>
          </cell>
          <cell r="P1431" t="str">
            <v>0</v>
          </cell>
          <cell r="Q1431" t="str">
            <v>0</v>
          </cell>
          <cell r="R1431" t="str">
            <v>0</v>
          </cell>
          <cell r="S1431" t="str">
            <v>0</v>
          </cell>
          <cell r="T1431" t="str">
            <v>0</v>
          </cell>
          <cell r="U1431" t="str">
            <v>0</v>
          </cell>
          <cell r="V1431" t="str">
            <v>0</v>
          </cell>
          <cell r="W1431" t="str">
            <v>0</v>
          </cell>
        </row>
        <row r="1432">
          <cell r="B1432" t="str">
            <v>GhanaWM</v>
          </cell>
          <cell r="C1432" t="str">
            <v>WM</v>
          </cell>
          <cell r="D1432" t="str">
            <v>Ghana</v>
          </cell>
          <cell r="E1432" t="str">
            <v>Trade Operations</v>
          </cell>
          <cell r="F1432" t="str">
            <v>Mass Mkt &amp; Priority Banking</v>
          </cell>
          <cell r="G1432" t="str">
            <v>Treasury Products</v>
          </cell>
          <cell r="H1432" t="str">
            <v>0</v>
          </cell>
          <cell r="I1432" t="str">
            <v>0</v>
          </cell>
          <cell r="J1432" t="str">
            <v>0</v>
          </cell>
          <cell r="K1432" t="str">
            <v>0</v>
          </cell>
          <cell r="L1432" t="str">
            <v>0</v>
          </cell>
          <cell r="M1432" t="str">
            <v>0</v>
          </cell>
          <cell r="N1432" t="str">
            <v>0</v>
          </cell>
          <cell r="O1432" t="str">
            <v>0</v>
          </cell>
          <cell r="P1432" t="str">
            <v>0</v>
          </cell>
          <cell r="Q1432" t="str">
            <v>0</v>
          </cell>
          <cell r="R1432" t="str">
            <v>0</v>
          </cell>
          <cell r="S1432" t="str">
            <v>0</v>
          </cell>
          <cell r="T1432" t="str">
            <v>0</v>
          </cell>
          <cell r="U1432" t="str">
            <v>0</v>
          </cell>
          <cell r="V1432">
            <v>0</v>
          </cell>
          <cell r="W1432">
            <v>0</v>
          </cell>
        </row>
        <row r="1433">
          <cell r="B1433" t="str">
            <v>GhanaWM</v>
          </cell>
          <cell r="C1433" t="str">
            <v>WM</v>
          </cell>
          <cell r="D1433" t="str">
            <v>Ghana</v>
          </cell>
          <cell r="E1433" t="str">
            <v>Trade Operations</v>
          </cell>
          <cell r="F1433" t="str">
            <v>Mass Mkt &amp; Priority Banking</v>
          </cell>
          <cell r="G1433" t="str">
            <v>Investment Services</v>
          </cell>
          <cell r="H1433" t="str">
            <v>0</v>
          </cell>
          <cell r="I1433" t="str">
            <v>0</v>
          </cell>
          <cell r="J1433" t="str">
            <v>0</v>
          </cell>
          <cell r="K1433" t="str">
            <v>0</v>
          </cell>
          <cell r="L1433" t="str">
            <v>0</v>
          </cell>
          <cell r="M1433" t="str">
            <v>0</v>
          </cell>
          <cell r="N1433" t="str">
            <v>0</v>
          </cell>
          <cell r="O1433" t="str">
            <v>0</v>
          </cell>
          <cell r="P1433" t="str">
            <v>0</v>
          </cell>
          <cell r="Q1433" t="str">
            <v>0</v>
          </cell>
          <cell r="R1433" t="str">
            <v>0</v>
          </cell>
          <cell r="S1433" t="str">
            <v>0</v>
          </cell>
          <cell r="T1433" t="str">
            <v>0</v>
          </cell>
          <cell r="U1433" t="str">
            <v>0</v>
          </cell>
          <cell r="V1433" t="str">
            <v>0</v>
          </cell>
          <cell r="W1433" t="str">
            <v>0</v>
          </cell>
        </row>
        <row r="1434">
          <cell r="B1434" t="str">
            <v>GhanaOthCB</v>
          </cell>
          <cell r="C1434" t="str">
            <v>OthCB</v>
          </cell>
          <cell r="D1434" t="str">
            <v>Ghana</v>
          </cell>
          <cell r="E1434" t="str">
            <v>Trade Operations</v>
          </cell>
          <cell r="F1434" t="str">
            <v>Mass Mkt &amp; Priority Banking</v>
          </cell>
          <cell r="G1434" t="str">
            <v>Other Products</v>
          </cell>
          <cell r="H1434" t="str">
            <v>0</v>
          </cell>
          <cell r="I1434" t="str">
            <v>0</v>
          </cell>
          <cell r="J1434" t="str">
            <v>0</v>
          </cell>
          <cell r="K1434" t="str">
            <v>0</v>
          </cell>
          <cell r="L1434" t="str">
            <v>0</v>
          </cell>
          <cell r="M1434" t="str">
            <v>0</v>
          </cell>
          <cell r="N1434" t="str">
            <v>0</v>
          </cell>
          <cell r="O1434" t="str">
            <v>0</v>
          </cell>
          <cell r="P1434" t="str">
            <v>0</v>
          </cell>
          <cell r="Q1434" t="str">
            <v>0</v>
          </cell>
          <cell r="R1434" t="str">
            <v>0</v>
          </cell>
          <cell r="S1434" t="str">
            <v>0</v>
          </cell>
          <cell r="T1434" t="str">
            <v>0</v>
          </cell>
          <cell r="U1434" t="str">
            <v>0</v>
          </cell>
          <cell r="V1434">
            <v>0</v>
          </cell>
          <cell r="W1434">
            <v>0</v>
          </cell>
        </row>
        <row r="1435">
          <cell r="B1435" t="str">
            <v>GhanaCROps</v>
          </cell>
          <cell r="C1435" t="str">
            <v>CROps</v>
          </cell>
          <cell r="D1435" t="str">
            <v>Ghana</v>
          </cell>
          <cell r="E1435" t="str">
            <v>Trade Operations</v>
          </cell>
          <cell r="F1435" t="str">
            <v>Customer - Wholesale</v>
          </cell>
          <cell r="G1435" t="str">
            <v>Corporate and Inst Lending</v>
          </cell>
          <cell r="H1435" t="str">
            <v>0</v>
          </cell>
          <cell r="I1435" t="str">
            <v>0</v>
          </cell>
          <cell r="J1435" t="str">
            <v>0</v>
          </cell>
          <cell r="K1435" t="str">
            <v>0</v>
          </cell>
          <cell r="L1435" t="str">
            <v>0</v>
          </cell>
          <cell r="M1435" t="str">
            <v>0</v>
          </cell>
          <cell r="N1435" t="str">
            <v>0</v>
          </cell>
          <cell r="O1435" t="str">
            <v>0</v>
          </cell>
          <cell r="P1435" t="str">
            <v>0</v>
          </cell>
          <cell r="Q1435" t="str">
            <v>0</v>
          </cell>
          <cell r="R1435" t="str">
            <v>0</v>
          </cell>
          <cell r="S1435" t="str">
            <v>0</v>
          </cell>
          <cell r="T1435" t="str">
            <v>0</v>
          </cell>
          <cell r="U1435" t="str">
            <v>0</v>
          </cell>
          <cell r="V1435">
            <v>0</v>
          </cell>
          <cell r="W1435">
            <v>0</v>
          </cell>
        </row>
        <row r="1436">
          <cell r="B1436" t="str">
            <v>GhanaCash</v>
          </cell>
          <cell r="C1436" t="str">
            <v>Cash</v>
          </cell>
          <cell r="D1436" t="str">
            <v>Ghana</v>
          </cell>
          <cell r="E1436" t="str">
            <v>Trade Operations</v>
          </cell>
          <cell r="F1436" t="str">
            <v>Customer - Wholesale</v>
          </cell>
          <cell r="G1436" t="str">
            <v>Cash Management and Payments</v>
          </cell>
          <cell r="H1436" t="str">
            <v>0</v>
          </cell>
          <cell r="I1436" t="str">
            <v>0</v>
          </cell>
          <cell r="J1436" t="str">
            <v>0</v>
          </cell>
          <cell r="K1436" t="str">
            <v>0</v>
          </cell>
          <cell r="L1436" t="str">
            <v>0</v>
          </cell>
          <cell r="M1436" t="str">
            <v>0</v>
          </cell>
          <cell r="N1436" t="str">
            <v>0</v>
          </cell>
          <cell r="O1436" t="str">
            <v>0</v>
          </cell>
          <cell r="P1436" t="str">
            <v>0</v>
          </cell>
          <cell r="Q1436" t="str">
            <v>0</v>
          </cell>
          <cell r="R1436" t="str">
            <v>0</v>
          </cell>
          <cell r="S1436" t="str">
            <v>0</v>
          </cell>
          <cell r="T1436" t="str">
            <v>0</v>
          </cell>
          <cell r="U1436" t="str">
            <v>0</v>
          </cell>
          <cell r="V1436">
            <v>0</v>
          </cell>
          <cell r="W1436">
            <v>0</v>
          </cell>
        </row>
        <row r="1437">
          <cell r="B1437" t="str">
            <v>GhanaTrade</v>
          </cell>
          <cell r="C1437" t="str">
            <v>Trade</v>
          </cell>
          <cell r="D1437" t="str">
            <v>Ghana</v>
          </cell>
          <cell r="E1437" t="str">
            <v>Trade Operations</v>
          </cell>
          <cell r="F1437" t="str">
            <v>Customer - Wholesale</v>
          </cell>
          <cell r="G1437" t="str">
            <v>Trade Finance</v>
          </cell>
          <cell r="H1437">
            <v>56.119154731777499</v>
          </cell>
          <cell r="I1437">
            <v>17.434741455930723</v>
          </cell>
          <cell r="J1437">
            <v>34.916631386352115</v>
          </cell>
          <cell r="K1437">
            <v>50.436630519706924</v>
          </cell>
          <cell r="L1437">
            <v>66.330943344577847</v>
          </cell>
          <cell r="M1437">
            <v>81.441433627612582</v>
          </cell>
          <cell r="N1437">
            <v>97.061796046898721</v>
          </cell>
          <cell r="O1437">
            <v>115.17837623448683</v>
          </cell>
          <cell r="P1437">
            <v>126.35414386497465</v>
          </cell>
          <cell r="Q1437">
            <v>146.92477378416365</v>
          </cell>
          <cell r="R1437">
            <v>214.4416639963901</v>
          </cell>
          <cell r="S1437">
            <v>235.4498770976891</v>
          </cell>
          <cell r="T1437">
            <v>257.81896519614833</v>
          </cell>
          <cell r="U1437" t="str">
            <v>0</v>
          </cell>
          <cell r="V1437">
            <v>281.89458210459964</v>
          </cell>
          <cell r="W1437">
            <v>281.89458210459964</v>
          </cell>
        </row>
        <row r="1438">
          <cell r="B1438" t="str">
            <v>GhanaTrade</v>
          </cell>
          <cell r="C1438" t="str">
            <v>Trade</v>
          </cell>
          <cell r="D1438" t="str">
            <v>Ghana</v>
          </cell>
          <cell r="E1438" t="str">
            <v>Trade Operations</v>
          </cell>
          <cell r="F1438" t="str">
            <v>Customer - Wholesale</v>
          </cell>
          <cell r="G1438" t="str">
            <v>Trade Contingents</v>
          </cell>
          <cell r="H1438">
            <v>96.626315681616504</v>
          </cell>
          <cell r="I1438">
            <v>4.9080994854930919</v>
          </cell>
          <cell r="J1438">
            <v>9.8294718608638298</v>
          </cell>
          <cell r="K1438">
            <v>14.19854724714439</v>
          </cell>
          <cell r="L1438">
            <v>18.672996655826537</v>
          </cell>
          <cell r="M1438">
            <v>22.926790138865737</v>
          </cell>
          <cell r="N1438">
            <v>27.324119055219388</v>
          </cell>
          <cell r="O1438">
            <v>32.424164738279934</v>
          </cell>
          <cell r="P1438">
            <v>35.570284197282795</v>
          </cell>
          <cell r="Q1438">
            <v>41.361175813188765</v>
          </cell>
          <cell r="R1438">
            <v>60.368031461168641</v>
          </cell>
          <cell r="S1438">
            <v>66.282108258593183</v>
          </cell>
          <cell r="T1438">
            <v>72.579288521604695</v>
          </cell>
          <cell r="U1438" t="str">
            <v>0</v>
          </cell>
          <cell r="V1438">
            <v>79.356878155496489</v>
          </cell>
          <cell r="W1438">
            <v>79.356878155496489</v>
          </cell>
        </row>
        <row r="1439">
          <cell r="B1439" t="str">
            <v>GhanaTrade</v>
          </cell>
          <cell r="C1439" t="str">
            <v>Trade</v>
          </cell>
          <cell r="D1439" t="str">
            <v>Ghana</v>
          </cell>
          <cell r="E1439" t="str">
            <v>Trade Operations</v>
          </cell>
          <cell r="F1439" t="str">
            <v>Customer - Wholesale</v>
          </cell>
          <cell r="G1439" t="str">
            <v>Trade Transactional</v>
          </cell>
          <cell r="H1439" t="str">
            <v>0</v>
          </cell>
          <cell r="I1439" t="str">
            <v>0</v>
          </cell>
          <cell r="J1439" t="str">
            <v>0</v>
          </cell>
          <cell r="K1439" t="str">
            <v>0</v>
          </cell>
          <cell r="L1439" t="str">
            <v>0</v>
          </cell>
          <cell r="M1439" t="str">
            <v>0</v>
          </cell>
          <cell r="N1439" t="str">
            <v>0</v>
          </cell>
          <cell r="O1439" t="str">
            <v>0</v>
          </cell>
          <cell r="P1439" t="str">
            <v>0</v>
          </cell>
          <cell r="Q1439" t="str">
            <v>0</v>
          </cell>
          <cell r="R1439" t="str">
            <v>0</v>
          </cell>
          <cell r="S1439" t="str">
            <v>0</v>
          </cell>
          <cell r="T1439" t="str">
            <v>0</v>
          </cell>
          <cell r="U1439" t="str">
            <v>0</v>
          </cell>
          <cell r="V1439">
            <v>0</v>
          </cell>
          <cell r="W1439">
            <v>0</v>
          </cell>
        </row>
        <row r="1440">
          <cell r="B1440" t="str">
            <v>GhanaTrade</v>
          </cell>
          <cell r="C1440" t="str">
            <v>Trade</v>
          </cell>
          <cell r="D1440" t="str">
            <v>Ghana</v>
          </cell>
          <cell r="E1440" t="str">
            <v>Trade Operations</v>
          </cell>
          <cell r="F1440" t="str">
            <v>Customer - Wholesale</v>
          </cell>
          <cell r="G1440" t="str">
            <v>Trade Other</v>
          </cell>
          <cell r="H1440" t="str">
            <v>0</v>
          </cell>
          <cell r="I1440" t="str">
            <v>0</v>
          </cell>
          <cell r="J1440" t="str">
            <v>0</v>
          </cell>
          <cell r="K1440" t="str">
            <v>0</v>
          </cell>
          <cell r="L1440" t="str">
            <v>0</v>
          </cell>
          <cell r="M1440" t="str">
            <v>0</v>
          </cell>
          <cell r="N1440" t="str">
            <v>0</v>
          </cell>
          <cell r="O1440" t="str">
            <v>0</v>
          </cell>
          <cell r="P1440" t="str">
            <v>0</v>
          </cell>
          <cell r="Q1440" t="str">
            <v>0</v>
          </cell>
          <cell r="R1440" t="str">
            <v>0</v>
          </cell>
          <cell r="S1440" t="str">
            <v>0</v>
          </cell>
          <cell r="T1440" t="str">
            <v>0</v>
          </cell>
          <cell r="U1440" t="str">
            <v>0</v>
          </cell>
          <cell r="V1440">
            <v>0</v>
          </cell>
          <cell r="W1440">
            <v>0</v>
          </cell>
        </row>
        <row r="1441">
          <cell r="B1441" t="str">
            <v>GhanaFX/MM</v>
          </cell>
          <cell r="C1441" t="str">
            <v>FX/MM</v>
          </cell>
          <cell r="D1441" t="str">
            <v>Ghana</v>
          </cell>
          <cell r="E1441" t="str">
            <v>Trade Operations</v>
          </cell>
          <cell r="F1441" t="str">
            <v>Customer - Wholesale</v>
          </cell>
          <cell r="G1441" t="str">
            <v>FX Sales</v>
          </cell>
          <cell r="H1441" t="str">
            <v>0</v>
          </cell>
          <cell r="I1441" t="str">
            <v>0</v>
          </cell>
          <cell r="J1441" t="str">
            <v>0</v>
          </cell>
          <cell r="K1441" t="str">
            <v>0</v>
          </cell>
          <cell r="L1441" t="str">
            <v>0</v>
          </cell>
          <cell r="M1441" t="str">
            <v>0</v>
          </cell>
          <cell r="N1441" t="str">
            <v>0</v>
          </cell>
          <cell r="O1441" t="str">
            <v>0</v>
          </cell>
          <cell r="P1441" t="str">
            <v>0</v>
          </cell>
          <cell r="Q1441" t="str">
            <v>0</v>
          </cell>
          <cell r="R1441" t="str">
            <v>0</v>
          </cell>
          <cell r="S1441" t="str">
            <v>0</v>
          </cell>
          <cell r="T1441" t="str">
            <v>0</v>
          </cell>
          <cell r="U1441" t="str">
            <v>0</v>
          </cell>
          <cell r="V1441">
            <v>0</v>
          </cell>
          <cell r="W1441">
            <v>0</v>
          </cell>
        </row>
        <row r="1442">
          <cell r="B1442" t="str">
            <v>GhanaFX/MM</v>
          </cell>
          <cell r="C1442" t="str">
            <v>FX/MM</v>
          </cell>
          <cell r="D1442" t="str">
            <v>Ghana</v>
          </cell>
          <cell r="E1442" t="str">
            <v>Trade Operations</v>
          </cell>
          <cell r="F1442" t="str">
            <v>Customer - Wholesale</v>
          </cell>
          <cell r="G1442" t="str">
            <v>FX Trading</v>
          </cell>
          <cell r="H1442" t="str">
            <v>0</v>
          </cell>
          <cell r="I1442" t="str">
            <v>0</v>
          </cell>
          <cell r="J1442" t="str">
            <v>0</v>
          </cell>
          <cell r="K1442" t="str">
            <v>0</v>
          </cell>
          <cell r="L1442" t="str">
            <v>0</v>
          </cell>
          <cell r="M1442" t="str">
            <v>0</v>
          </cell>
          <cell r="N1442" t="str">
            <v>0</v>
          </cell>
          <cell r="O1442" t="str">
            <v>0</v>
          </cell>
          <cell r="P1442" t="str">
            <v>0</v>
          </cell>
          <cell r="Q1442" t="str">
            <v>0</v>
          </cell>
          <cell r="R1442" t="str">
            <v>0</v>
          </cell>
          <cell r="S1442" t="str">
            <v>0</v>
          </cell>
          <cell r="T1442" t="str">
            <v>0</v>
          </cell>
          <cell r="U1442" t="str">
            <v>0</v>
          </cell>
          <cell r="V1442">
            <v>0</v>
          </cell>
          <cell r="W1442">
            <v>0</v>
          </cell>
        </row>
        <row r="1443">
          <cell r="B1443" t="str">
            <v>GhanaFI</v>
          </cell>
          <cell r="C1443" t="str">
            <v>FI</v>
          </cell>
          <cell r="D1443" t="str">
            <v>Ghana</v>
          </cell>
          <cell r="E1443" t="str">
            <v>Trade Operations</v>
          </cell>
          <cell r="F1443" t="str">
            <v>Customer - Wholesale</v>
          </cell>
          <cell r="G1443" t="str">
            <v>Fixed Income</v>
          </cell>
          <cell r="H1443" t="str">
            <v>0</v>
          </cell>
          <cell r="I1443" t="str">
            <v>0</v>
          </cell>
          <cell r="J1443" t="str">
            <v>0</v>
          </cell>
          <cell r="K1443" t="str">
            <v>0</v>
          </cell>
          <cell r="L1443" t="str">
            <v>0</v>
          </cell>
          <cell r="M1443" t="str">
            <v>0</v>
          </cell>
          <cell r="N1443" t="str">
            <v>0</v>
          </cell>
          <cell r="O1443" t="str">
            <v>0</v>
          </cell>
          <cell r="P1443" t="str">
            <v>0</v>
          </cell>
          <cell r="Q1443" t="str">
            <v>0</v>
          </cell>
          <cell r="R1443" t="str">
            <v>0</v>
          </cell>
          <cell r="S1443" t="str">
            <v>0</v>
          </cell>
          <cell r="T1443" t="str">
            <v>0</v>
          </cell>
          <cell r="U1443" t="str">
            <v>0</v>
          </cell>
          <cell r="V1443">
            <v>0</v>
          </cell>
          <cell r="W1443">
            <v>0</v>
          </cell>
        </row>
        <row r="1444">
          <cell r="B1444" t="str">
            <v>GhanaFX/MM</v>
          </cell>
          <cell r="C1444" t="str">
            <v>FX/MM</v>
          </cell>
          <cell r="D1444" t="str">
            <v>Ghana</v>
          </cell>
          <cell r="E1444" t="str">
            <v>Trade Operations</v>
          </cell>
          <cell r="F1444" t="str">
            <v>Customer - Wholesale</v>
          </cell>
          <cell r="G1444" t="str">
            <v>ALM</v>
          </cell>
          <cell r="H1444" t="str">
            <v>0</v>
          </cell>
          <cell r="I1444" t="str">
            <v>0</v>
          </cell>
          <cell r="J1444" t="str">
            <v>0</v>
          </cell>
          <cell r="K1444" t="str">
            <v>0</v>
          </cell>
          <cell r="L1444" t="str">
            <v>0</v>
          </cell>
          <cell r="M1444" t="str">
            <v>0</v>
          </cell>
          <cell r="N1444" t="str">
            <v>0</v>
          </cell>
          <cell r="O1444" t="str">
            <v>0</v>
          </cell>
          <cell r="P1444" t="str">
            <v>0</v>
          </cell>
          <cell r="Q1444" t="str">
            <v>0</v>
          </cell>
          <cell r="R1444" t="str">
            <v>0</v>
          </cell>
          <cell r="S1444" t="str">
            <v>0</v>
          </cell>
          <cell r="T1444" t="str">
            <v>0</v>
          </cell>
          <cell r="U1444" t="str">
            <v>0</v>
          </cell>
          <cell r="V1444">
            <v>0</v>
          </cell>
          <cell r="W1444">
            <v>0</v>
          </cell>
        </row>
        <row r="1445">
          <cell r="B1445" t="str">
            <v>GhanaSEF</v>
          </cell>
          <cell r="C1445" t="str">
            <v>SEF</v>
          </cell>
          <cell r="D1445" t="str">
            <v>Ghana</v>
          </cell>
          <cell r="E1445" t="str">
            <v>Trade Operations</v>
          </cell>
          <cell r="F1445" t="str">
            <v>Customer - Wholesale</v>
          </cell>
          <cell r="G1445" t="str">
            <v>Structured Trade</v>
          </cell>
          <cell r="H1445" t="str">
            <v>0</v>
          </cell>
          <cell r="I1445" t="str">
            <v>0</v>
          </cell>
          <cell r="J1445" t="str">
            <v>0</v>
          </cell>
          <cell r="K1445" t="str">
            <v>0</v>
          </cell>
          <cell r="L1445" t="str">
            <v>0</v>
          </cell>
          <cell r="M1445" t="str">
            <v>0</v>
          </cell>
          <cell r="N1445" t="str">
            <v>0</v>
          </cell>
          <cell r="O1445" t="str">
            <v>0</v>
          </cell>
          <cell r="P1445" t="str">
            <v>0</v>
          </cell>
          <cell r="Q1445" t="str">
            <v>0</v>
          </cell>
          <cell r="R1445" t="str">
            <v>0</v>
          </cell>
          <cell r="S1445" t="str">
            <v>0</v>
          </cell>
          <cell r="T1445" t="str">
            <v>0</v>
          </cell>
          <cell r="U1445" t="str">
            <v>0</v>
          </cell>
          <cell r="V1445">
            <v>0</v>
          </cell>
          <cell r="W1445">
            <v>0</v>
          </cell>
        </row>
        <row r="1446">
          <cell r="B1446" t="str">
            <v>GhanaSME</v>
          </cell>
          <cell r="C1446" t="str">
            <v>SME</v>
          </cell>
          <cell r="D1446" t="str">
            <v>Ghana</v>
          </cell>
          <cell r="E1446" t="str">
            <v>Trade Operations</v>
          </cell>
          <cell r="F1446" t="str">
            <v>SME</v>
          </cell>
          <cell r="G1446" t="str">
            <v>Product</v>
          </cell>
          <cell r="H1446">
            <v>148.13098787628425</v>
          </cell>
          <cell r="I1446">
            <v>7.2766848093380165</v>
          </cell>
          <cell r="J1446">
            <v>14.573047833519562</v>
          </cell>
          <cell r="K1446">
            <v>21.05058248581609</v>
          </cell>
          <cell r="L1446">
            <v>27.684343300678169</v>
          </cell>
          <cell r="M1446">
            <v>33.990962494437717</v>
          </cell>
          <cell r="N1446">
            <v>40.510385464952194</v>
          </cell>
          <cell r="O1446">
            <v>48.071647223917431</v>
          </cell>
          <cell r="P1446">
            <v>52.736043237762502</v>
          </cell>
          <cell r="Q1446">
            <v>61.321544240449057</v>
          </cell>
          <cell r="R1446">
            <v>89.50086256431976</v>
          </cell>
          <cell r="S1446">
            <v>98.268996323685457</v>
          </cell>
          <cell r="T1446">
            <v>107.60511432556321</v>
          </cell>
          <cell r="U1446" t="str">
            <v>0</v>
          </cell>
          <cell r="V1446">
            <v>117.6534810464573</v>
          </cell>
          <cell r="W1446">
            <v>117.6534810464573</v>
          </cell>
        </row>
        <row r="1447">
          <cell r="B1447" t="str">
            <v>GhanaTotal</v>
          </cell>
          <cell r="C1447" t="str">
            <v>Total</v>
          </cell>
          <cell r="D1447" t="str">
            <v>Ghana</v>
          </cell>
          <cell r="E1447" t="str">
            <v>Trade Operations</v>
          </cell>
          <cell r="F1447" t="str">
            <v>Customer</v>
          </cell>
          <cell r="G1447" t="str">
            <v>Product</v>
          </cell>
          <cell r="H1447">
            <v>305.04372225490926</v>
          </cell>
          <cell r="I1447">
            <v>29.619525750761838</v>
          </cell>
          <cell r="J1447">
            <v>59.319151080735509</v>
          </cell>
          <cell r="K1447">
            <v>85.685760252667407</v>
          </cell>
          <cell r="L1447">
            <v>112.68828330108254</v>
          </cell>
          <cell r="M1447">
            <v>138.35918626091603</v>
          </cell>
          <cell r="N1447">
            <v>164.89630056707031</v>
          </cell>
          <cell r="O1447">
            <v>195.67418819668421</v>
          </cell>
          <cell r="P1447">
            <v>214.66047130001994</v>
          </cell>
          <cell r="Q1447">
            <v>249.60749383780148</v>
          </cell>
          <cell r="R1447">
            <v>364.31055802187848</v>
          </cell>
          <cell r="S1447">
            <v>400.00098167996771</v>
          </cell>
          <cell r="T1447">
            <v>438.00336804331624</v>
          </cell>
          <cell r="U1447" t="str">
            <v>0</v>
          </cell>
          <cell r="V1447">
            <v>478.90494130655338</v>
          </cell>
          <cell r="W1447">
            <v>478.90494130655338</v>
          </cell>
        </row>
        <row r="1448">
          <cell r="B1448" t="str">
            <v>GhanaCCPL</v>
          </cell>
          <cell r="C1448" t="str">
            <v>CCPL</v>
          </cell>
          <cell r="D1448" t="str">
            <v>Ghana</v>
          </cell>
          <cell r="E1448" t="str">
            <v>Global Mkt Risk</v>
          </cell>
          <cell r="F1448" t="str">
            <v>Mass Mkt &amp; Priority Banking</v>
          </cell>
          <cell r="G1448" t="str">
            <v>Unsecured Lending</v>
          </cell>
          <cell r="H1448" t="str">
            <v>0</v>
          </cell>
          <cell r="I1448" t="str">
            <v>0</v>
          </cell>
          <cell r="J1448" t="str">
            <v>0</v>
          </cell>
          <cell r="K1448" t="str">
            <v>0</v>
          </cell>
          <cell r="L1448" t="str">
            <v>0</v>
          </cell>
          <cell r="M1448" t="str">
            <v>0</v>
          </cell>
          <cell r="N1448" t="str">
            <v>0</v>
          </cell>
          <cell r="O1448" t="str">
            <v>0</v>
          </cell>
          <cell r="P1448" t="str">
            <v>0</v>
          </cell>
          <cell r="Q1448" t="str">
            <v>0</v>
          </cell>
          <cell r="R1448" t="str">
            <v>0</v>
          </cell>
          <cell r="S1448" t="str">
            <v>0</v>
          </cell>
          <cell r="T1448" t="str">
            <v>0</v>
          </cell>
          <cell r="U1448" t="str">
            <v>0</v>
          </cell>
          <cell r="V1448" t="str">
            <v>0</v>
          </cell>
          <cell r="W1448" t="str">
            <v>0</v>
          </cell>
        </row>
        <row r="1449">
          <cell r="B1449" t="str">
            <v>GhanaM &amp; AL</v>
          </cell>
          <cell r="C1449" t="str">
            <v>M &amp; AL</v>
          </cell>
          <cell r="D1449" t="str">
            <v>Ghana</v>
          </cell>
          <cell r="E1449" t="str">
            <v>Global Mkt Risk</v>
          </cell>
          <cell r="F1449" t="str">
            <v>Mass Mkt &amp; Priority Banking</v>
          </cell>
          <cell r="G1449" t="str">
            <v>Secured Lending</v>
          </cell>
          <cell r="H1449" t="str">
            <v>0</v>
          </cell>
          <cell r="I1449" t="str">
            <v>0</v>
          </cell>
          <cell r="J1449" t="str">
            <v>0</v>
          </cell>
          <cell r="K1449" t="str">
            <v>0</v>
          </cell>
          <cell r="L1449" t="str">
            <v>0</v>
          </cell>
          <cell r="M1449" t="str">
            <v>0</v>
          </cell>
          <cell r="N1449" t="str">
            <v>0</v>
          </cell>
          <cell r="O1449" t="str">
            <v>0</v>
          </cell>
          <cell r="P1449" t="str">
            <v>0</v>
          </cell>
          <cell r="Q1449" t="str">
            <v>0</v>
          </cell>
          <cell r="R1449" t="str">
            <v>0</v>
          </cell>
          <cell r="S1449" t="str">
            <v>0</v>
          </cell>
          <cell r="T1449" t="str">
            <v>0</v>
          </cell>
          <cell r="U1449" t="str">
            <v>0</v>
          </cell>
          <cell r="V1449" t="str">
            <v>0</v>
          </cell>
          <cell r="W1449" t="str">
            <v>0</v>
          </cell>
        </row>
        <row r="1450">
          <cell r="B1450" t="str">
            <v>GhanaWM</v>
          </cell>
          <cell r="C1450" t="str">
            <v>WM</v>
          </cell>
          <cell r="D1450" t="str">
            <v>Ghana</v>
          </cell>
          <cell r="E1450" t="str">
            <v>Global Mkt Risk</v>
          </cell>
          <cell r="F1450" t="str">
            <v>Mass Mkt &amp; Priority Banking</v>
          </cell>
          <cell r="G1450" t="str">
            <v>Account Management Services</v>
          </cell>
          <cell r="H1450" t="str">
            <v>0</v>
          </cell>
          <cell r="I1450" t="str">
            <v>0</v>
          </cell>
          <cell r="J1450" t="str">
            <v>0</v>
          </cell>
          <cell r="K1450" t="str">
            <v>0</v>
          </cell>
          <cell r="L1450" t="str">
            <v>0</v>
          </cell>
          <cell r="M1450" t="str">
            <v>0</v>
          </cell>
          <cell r="N1450" t="str">
            <v>0</v>
          </cell>
          <cell r="O1450" t="str">
            <v>0</v>
          </cell>
          <cell r="P1450" t="str">
            <v>0</v>
          </cell>
          <cell r="Q1450" t="str">
            <v>0</v>
          </cell>
          <cell r="R1450" t="str">
            <v>0</v>
          </cell>
          <cell r="S1450" t="str">
            <v>0</v>
          </cell>
          <cell r="T1450" t="str">
            <v>0</v>
          </cell>
          <cell r="U1450" t="str">
            <v>0</v>
          </cell>
          <cell r="V1450" t="str">
            <v>0</v>
          </cell>
          <cell r="W1450" t="str">
            <v>0</v>
          </cell>
        </row>
        <row r="1451">
          <cell r="B1451" t="str">
            <v>GhanaWM</v>
          </cell>
          <cell r="C1451" t="str">
            <v>WM</v>
          </cell>
          <cell r="D1451" t="str">
            <v>Ghana</v>
          </cell>
          <cell r="E1451" t="str">
            <v>Global Mkt Risk</v>
          </cell>
          <cell r="F1451" t="str">
            <v>Mass Mkt &amp; Priority Banking</v>
          </cell>
          <cell r="G1451" t="str">
            <v>Trade Products</v>
          </cell>
          <cell r="H1451" t="str">
            <v>0</v>
          </cell>
          <cell r="I1451" t="str">
            <v>0</v>
          </cell>
          <cell r="J1451" t="str">
            <v>0</v>
          </cell>
          <cell r="K1451" t="str">
            <v>0</v>
          </cell>
          <cell r="L1451" t="str">
            <v>0</v>
          </cell>
          <cell r="M1451" t="str">
            <v>0</v>
          </cell>
          <cell r="N1451" t="str">
            <v>0</v>
          </cell>
          <cell r="O1451" t="str">
            <v>0</v>
          </cell>
          <cell r="P1451" t="str">
            <v>0</v>
          </cell>
          <cell r="Q1451" t="str">
            <v>0</v>
          </cell>
          <cell r="R1451" t="str">
            <v>0</v>
          </cell>
          <cell r="S1451" t="str">
            <v>0</v>
          </cell>
          <cell r="T1451" t="str">
            <v>0</v>
          </cell>
          <cell r="U1451" t="str">
            <v>0</v>
          </cell>
          <cell r="V1451" t="str">
            <v>0</v>
          </cell>
          <cell r="W1451" t="str">
            <v>0</v>
          </cell>
        </row>
        <row r="1452">
          <cell r="B1452" t="str">
            <v>GhanaWM</v>
          </cell>
          <cell r="C1452" t="str">
            <v>WM</v>
          </cell>
          <cell r="D1452" t="str">
            <v>Ghana</v>
          </cell>
          <cell r="E1452" t="str">
            <v>Global Mkt Risk</v>
          </cell>
          <cell r="F1452" t="str">
            <v>Mass Mkt &amp; Priority Banking</v>
          </cell>
          <cell r="G1452" t="str">
            <v>Treasury Products</v>
          </cell>
          <cell r="H1452" t="str">
            <v>0</v>
          </cell>
          <cell r="I1452" t="str">
            <v>0</v>
          </cell>
          <cell r="J1452" t="str">
            <v>0</v>
          </cell>
          <cell r="K1452" t="str">
            <v>0</v>
          </cell>
          <cell r="L1452" t="str">
            <v>0</v>
          </cell>
          <cell r="M1452" t="str">
            <v>0</v>
          </cell>
          <cell r="N1452" t="str">
            <v>0</v>
          </cell>
          <cell r="O1452" t="str">
            <v>0</v>
          </cell>
          <cell r="P1452" t="str">
            <v>0</v>
          </cell>
          <cell r="Q1452" t="str">
            <v>0</v>
          </cell>
          <cell r="R1452" t="str">
            <v>0</v>
          </cell>
          <cell r="S1452" t="str">
            <v>0</v>
          </cell>
          <cell r="T1452" t="str">
            <v>0</v>
          </cell>
          <cell r="U1452" t="str">
            <v>0</v>
          </cell>
          <cell r="V1452" t="str">
            <v>0</v>
          </cell>
          <cell r="W1452" t="str">
            <v>0</v>
          </cell>
        </row>
        <row r="1453">
          <cell r="B1453" t="str">
            <v>GhanaWM</v>
          </cell>
          <cell r="C1453" t="str">
            <v>WM</v>
          </cell>
          <cell r="D1453" t="str">
            <v>Ghana</v>
          </cell>
          <cell r="E1453" t="str">
            <v>Global Mkt Risk</v>
          </cell>
          <cell r="F1453" t="str">
            <v>Mass Mkt &amp; Priority Banking</v>
          </cell>
          <cell r="G1453" t="str">
            <v>Investment Services</v>
          </cell>
          <cell r="H1453" t="str">
            <v>0</v>
          </cell>
          <cell r="I1453" t="str">
            <v>0</v>
          </cell>
          <cell r="J1453" t="str">
            <v>0</v>
          </cell>
          <cell r="K1453" t="str">
            <v>0</v>
          </cell>
          <cell r="L1453" t="str">
            <v>0</v>
          </cell>
          <cell r="M1453" t="str">
            <v>0</v>
          </cell>
          <cell r="N1453" t="str">
            <v>0</v>
          </cell>
          <cell r="O1453" t="str">
            <v>0</v>
          </cell>
          <cell r="P1453" t="str">
            <v>0</v>
          </cell>
          <cell r="Q1453" t="str">
            <v>0</v>
          </cell>
          <cell r="R1453" t="str">
            <v>0</v>
          </cell>
          <cell r="S1453" t="str">
            <v>0</v>
          </cell>
          <cell r="T1453" t="str">
            <v>0</v>
          </cell>
          <cell r="U1453" t="str">
            <v>0</v>
          </cell>
          <cell r="V1453" t="str">
            <v>0</v>
          </cell>
          <cell r="W1453" t="str">
            <v>0</v>
          </cell>
        </row>
        <row r="1454">
          <cell r="B1454" t="str">
            <v>GhanaOthCB</v>
          </cell>
          <cell r="C1454" t="str">
            <v>OthCB</v>
          </cell>
          <cell r="D1454" t="str">
            <v>Ghana</v>
          </cell>
          <cell r="E1454" t="str">
            <v>Global Mkt Risk</v>
          </cell>
          <cell r="F1454" t="str">
            <v>Mass Mkt &amp; Priority Banking</v>
          </cell>
          <cell r="G1454" t="str">
            <v>Other Products</v>
          </cell>
          <cell r="H1454" t="str">
            <v>0</v>
          </cell>
          <cell r="I1454" t="str">
            <v>0</v>
          </cell>
          <cell r="J1454" t="str">
            <v>0</v>
          </cell>
          <cell r="K1454" t="str">
            <v>0</v>
          </cell>
          <cell r="L1454" t="str">
            <v>0</v>
          </cell>
          <cell r="M1454" t="str">
            <v>0</v>
          </cell>
          <cell r="N1454" t="str">
            <v>0</v>
          </cell>
          <cell r="O1454" t="str">
            <v>0</v>
          </cell>
          <cell r="P1454" t="str">
            <v>0</v>
          </cell>
          <cell r="Q1454" t="str">
            <v>0</v>
          </cell>
          <cell r="R1454" t="str">
            <v>0</v>
          </cell>
          <cell r="S1454" t="str">
            <v>0</v>
          </cell>
          <cell r="T1454" t="str">
            <v>0</v>
          </cell>
          <cell r="U1454" t="str">
            <v>0</v>
          </cell>
          <cell r="V1454" t="str">
            <v>0</v>
          </cell>
          <cell r="W1454" t="str">
            <v>0</v>
          </cell>
        </row>
        <row r="1455">
          <cell r="B1455" t="str">
            <v>GhanaCROps</v>
          </cell>
          <cell r="C1455" t="str">
            <v>CROps</v>
          </cell>
          <cell r="D1455" t="str">
            <v>Ghana</v>
          </cell>
          <cell r="E1455" t="str">
            <v>Global Mkt Risk</v>
          </cell>
          <cell r="F1455" t="str">
            <v>Customer - Wholesale</v>
          </cell>
          <cell r="G1455" t="str">
            <v>Corporate and Inst Lending</v>
          </cell>
          <cell r="H1455" t="str">
            <v>0</v>
          </cell>
          <cell r="I1455" t="str">
            <v>0</v>
          </cell>
          <cell r="J1455" t="str">
            <v>0</v>
          </cell>
          <cell r="K1455" t="str">
            <v>0</v>
          </cell>
          <cell r="L1455" t="str">
            <v>0</v>
          </cell>
          <cell r="M1455" t="str">
            <v>0</v>
          </cell>
          <cell r="N1455" t="str">
            <v>0</v>
          </cell>
          <cell r="O1455" t="str">
            <v>0</v>
          </cell>
          <cell r="P1455" t="str">
            <v>0</v>
          </cell>
          <cell r="Q1455" t="str">
            <v>0</v>
          </cell>
          <cell r="R1455" t="str">
            <v>0</v>
          </cell>
          <cell r="S1455" t="str">
            <v>0</v>
          </cell>
          <cell r="T1455" t="str">
            <v>0</v>
          </cell>
          <cell r="U1455" t="str">
            <v>0</v>
          </cell>
          <cell r="V1455" t="str">
            <v>0</v>
          </cell>
          <cell r="W1455" t="str">
            <v>0</v>
          </cell>
        </row>
        <row r="1456">
          <cell r="B1456" t="str">
            <v>GhanaCash</v>
          </cell>
          <cell r="C1456" t="str">
            <v>Cash</v>
          </cell>
          <cell r="D1456" t="str">
            <v>Ghana</v>
          </cell>
          <cell r="E1456" t="str">
            <v>Global Mkt Risk</v>
          </cell>
          <cell r="F1456" t="str">
            <v>Customer - Wholesale</v>
          </cell>
          <cell r="G1456" t="str">
            <v>Cash Management and Payments</v>
          </cell>
          <cell r="H1456" t="str">
            <v>0</v>
          </cell>
          <cell r="I1456" t="str">
            <v>0</v>
          </cell>
          <cell r="J1456" t="str">
            <v>0</v>
          </cell>
          <cell r="K1456" t="str">
            <v>0</v>
          </cell>
          <cell r="L1456" t="str">
            <v>0</v>
          </cell>
          <cell r="M1456" t="str">
            <v>0</v>
          </cell>
          <cell r="N1456" t="str">
            <v>0</v>
          </cell>
          <cell r="O1456" t="str">
            <v>0</v>
          </cell>
          <cell r="P1456" t="str">
            <v>0</v>
          </cell>
          <cell r="Q1456" t="str">
            <v>0</v>
          </cell>
          <cell r="R1456" t="str">
            <v>0</v>
          </cell>
          <cell r="S1456" t="str">
            <v>0</v>
          </cell>
          <cell r="T1456" t="str">
            <v>0</v>
          </cell>
          <cell r="U1456" t="str">
            <v>0</v>
          </cell>
          <cell r="V1456" t="str">
            <v>0</v>
          </cell>
          <cell r="W1456" t="str">
            <v>0</v>
          </cell>
        </row>
        <row r="1457">
          <cell r="B1457" t="str">
            <v>GhanaTrade</v>
          </cell>
          <cell r="C1457" t="str">
            <v>Trade</v>
          </cell>
          <cell r="D1457" t="str">
            <v>Ghana</v>
          </cell>
          <cell r="E1457" t="str">
            <v>Global Mkt Risk</v>
          </cell>
          <cell r="F1457" t="str">
            <v>Customer - Wholesale</v>
          </cell>
          <cell r="G1457" t="str">
            <v>Trade Finance</v>
          </cell>
          <cell r="H1457" t="str">
            <v>0</v>
          </cell>
          <cell r="I1457" t="str">
            <v>0</v>
          </cell>
          <cell r="J1457" t="str">
            <v>0</v>
          </cell>
          <cell r="K1457" t="str">
            <v>0</v>
          </cell>
          <cell r="L1457" t="str">
            <v>0</v>
          </cell>
          <cell r="M1457" t="str">
            <v>0</v>
          </cell>
          <cell r="N1457" t="str">
            <v>0</v>
          </cell>
          <cell r="O1457" t="str">
            <v>0</v>
          </cell>
          <cell r="P1457" t="str">
            <v>0</v>
          </cell>
          <cell r="Q1457" t="str">
            <v>0</v>
          </cell>
          <cell r="R1457" t="str">
            <v>0</v>
          </cell>
          <cell r="S1457" t="str">
            <v>0</v>
          </cell>
          <cell r="T1457" t="str">
            <v>0</v>
          </cell>
          <cell r="U1457" t="str">
            <v>0</v>
          </cell>
          <cell r="V1457" t="str">
            <v>0</v>
          </cell>
          <cell r="W1457" t="str">
            <v>0</v>
          </cell>
        </row>
        <row r="1458">
          <cell r="B1458" t="str">
            <v>GhanaTrade</v>
          </cell>
          <cell r="C1458" t="str">
            <v>Trade</v>
          </cell>
          <cell r="D1458" t="str">
            <v>Ghana</v>
          </cell>
          <cell r="E1458" t="str">
            <v>Global Mkt Risk</v>
          </cell>
          <cell r="F1458" t="str">
            <v>Customer - Wholesale</v>
          </cell>
          <cell r="G1458" t="str">
            <v>Trade Contingents</v>
          </cell>
          <cell r="H1458" t="str">
            <v>0</v>
          </cell>
          <cell r="I1458" t="str">
            <v>0</v>
          </cell>
          <cell r="J1458" t="str">
            <v>0</v>
          </cell>
          <cell r="K1458" t="str">
            <v>0</v>
          </cell>
          <cell r="L1458" t="str">
            <v>0</v>
          </cell>
          <cell r="M1458" t="str">
            <v>0</v>
          </cell>
          <cell r="N1458" t="str">
            <v>0</v>
          </cell>
          <cell r="O1458" t="str">
            <v>0</v>
          </cell>
          <cell r="P1458" t="str">
            <v>0</v>
          </cell>
          <cell r="Q1458" t="str">
            <v>0</v>
          </cell>
          <cell r="R1458" t="str">
            <v>0</v>
          </cell>
          <cell r="S1458" t="str">
            <v>0</v>
          </cell>
          <cell r="T1458" t="str">
            <v>0</v>
          </cell>
          <cell r="U1458" t="str">
            <v>0</v>
          </cell>
          <cell r="V1458" t="str">
            <v>0</v>
          </cell>
          <cell r="W1458" t="str">
            <v>0</v>
          </cell>
        </row>
        <row r="1459">
          <cell r="B1459" t="str">
            <v>GhanaTrade</v>
          </cell>
          <cell r="C1459" t="str">
            <v>Trade</v>
          </cell>
          <cell r="D1459" t="str">
            <v>Ghana</v>
          </cell>
          <cell r="E1459" t="str">
            <v>Global Mkt Risk</v>
          </cell>
          <cell r="F1459" t="str">
            <v>Customer - Wholesale</v>
          </cell>
          <cell r="G1459" t="str">
            <v>Trade Transactional</v>
          </cell>
          <cell r="H1459" t="str">
            <v>0</v>
          </cell>
          <cell r="I1459" t="str">
            <v>0</v>
          </cell>
          <cell r="J1459" t="str">
            <v>0</v>
          </cell>
          <cell r="K1459" t="str">
            <v>0</v>
          </cell>
          <cell r="L1459" t="str">
            <v>0</v>
          </cell>
          <cell r="M1459" t="str">
            <v>0</v>
          </cell>
          <cell r="N1459" t="str">
            <v>0</v>
          </cell>
          <cell r="O1459" t="str">
            <v>0</v>
          </cell>
          <cell r="P1459" t="str">
            <v>0</v>
          </cell>
          <cell r="Q1459" t="str">
            <v>0</v>
          </cell>
          <cell r="R1459" t="str">
            <v>0</v>
          </cell>
          <cell r="S1459" t="str">
            <v>0</v>
          </cell>
          <cell r="T1459" t="str">
            <v>0</v>
          </cell>
          <cell r="U1459" t="str">
            <v>0</v>
          </cell>
          <cell r="V1459" t="str">
            <v>0</v>
          </cell>
          <cell r="W1459" t="str">
            <v>0</v>
          </cell>
        </row>
        <row r="1460">
          <cell r="B1460" t="str">
            <v>GhanaTrade</v>
          </cell>
          <cell r="C1460" t="str">
            <v>Trade</v>
          </cell>
          <cell r="D1460" t="str">
            <v>Ghana</v>
          </cell>
          <cell r="E1460" t="str">
            <v>Global Mkt Risk</v>
          </cell>
          <cell r="F1460" t="str">
            <v>Customer - Wholesale</v>
          </cell>
          <cell r="G1460" t="str">
            <v>Trade Other</v>
          </cell>
          <cell r="H1460" t="str">
            <v>0</v>
          </cell>
          <cell r="I1460" t="str">
            <v>0</v>
          </cell>
          <cell r="J1460" t="str">
            <v>0</v>
          </cell>
          <cell r="K1460" t="str">
            <v>0</v>
          </cell>
          <cell r="L1460" t="str">
            <v>0</v>
          </cell>
          <cell r="M1460" t="str">
            <v>0</v>
          </cell>
          <cell r="N1460" t="str">
            <v>0</v>
          </cell>
          <cell r="O1460" t="str">
            <v>0</v>
          </cell>
          <cell r="P1460" t="str">
            <v>0</v>
          </cell>
          <cell r="Q1460" t="str">
            <v>0</v>
          </cell>
          <cell r="R1460" t="str">
            <v>0</v>
          </cell>
          <cell r="S1460" t="str">
            <v>0</v>
          </cell>
          <cell r="T1460" t="str">
            <v>0</v>
          </cell>
          <cell r="U1460" t="str">
            <v>0</v>
          </cell>
          <cell r="V1460" t="str">
            <v>0</v>
          </cell>
          <cell r="W1460" t="str">
            <v>0</v>
          </cell>
        </row>
        <row r="1461">
          <cell r="B1461" t="str">
            <v>GhanaFX/MM</v>
          </cell>
          <cell r="C1461" t="str">
            <v>FX/MM</v>
          </cell>
          <cell r="D1461" t="str">
            <v>Ghana</v>
          </cell>
          <cell r="E1461" t="str">
            <v>Global Mkt Risk</v>
          </cell>
          <cell r="F1461" t="str">
            <v>Customer - Wholesale</v>
          </cell>
          <cell r="G1461" t="str">
            <v>FX Sales</v>
          </cell>
          <cell r="H1461" t="str">
            <v>0</v>
          </cell>
          <cell r="I1461" t="str">
            <v>0</v>
          </cell>
          <cell r="J1461" t="str">
            <v>0</v>
          </cell>
          <cell r="K1461" t="str">
            <v>0</v>
          </cell>
          <cell r="L1461" t="str">
            <v>0</v>
          </cell>
          <cell r="M1461" t="str">
            <v>0</v>
          </cell>
          <cell r="N1461" t="str">
            <v>0</v>
          </cell>
          <cell r="O1461" t="str">
            <v>0</v>
          </cell>
          <cell r="P1461" t="str">
            <v>0</v>
          </cell>
          <cell r="Q1461" t="str">
            <v>0</v>
          </cell>
          <cell r="R1461" t="str">
            <v>0</v>
          </cell>
          <cell r="S1461" t="str">
            <v>0</v>
          </cell>
          <cell r="T1461" t="str">
            <v>0</v>
          </cell>
          <cell r="U1461" t="str">
            <v>0</v>
          </cell>
          <cell r="V1461" t="str">
            <v>0</v>
          </cell>
          <cell r="W1461" t="str">
            <v>0</v>
          </cell>
        </row>
        <row r="1462">
          <cell r="B1462" t="str">
            <v>GhanaFX/MM</v>
          </cell>
          <cell r="C1462" t="str">
            <v>FX/MM</v>
          </cell>
          <cell r="D1462" t="str">
            <v>Ghana</v>
          </cell>
          <cell r="E1462" t="str">
            <v>Global Mkt Risk</v>
          </cell>
          <cell r="F1462" t="str">
            <v>Customer - Wholesale</v>
          </cell>
          <cell r="G1462" t="str">
            <v>FX Trading</v>
          </cell>
          <cell r="H1462" t="str">
            <v>0</v>
          </cell>
          <cell r="I1462" t="str">
            <v>0</v>
          </cell>
          <cell r="J1462" t="str">
            <v>0</v>
          </cell>
          <cell r="K1462" t="str">
            <v>0</v>
          </cell>
          <cell r="L1462" t="str">
            <v>0</v>
          </cell>
          <cell r="M1462" t="str">
            <v>0</v>
          </cell>
          <cell r="N1462" t="str">
            <v>0</v>
          </cell>
          <cell r="O1462" t="str">
            <v>0</v>
          </cell>
          <cell r="P1462" t="str">
            <v>0</v>
          </cell>
          <cell r="Q1462" t="str">
            <v>0</v>
          </cell>
          <cell r="R1462" t="str">
            <v>0</v>
          </cell>
          <cell r="S1462" t="str">
            <v>0</v>
          </cell>
          <cell r="T1462" t="str">
            <v>0</v>
          </cell>
          <cell r="U1462" t="str">
            <v>0</v>
          </cell>
          <cell r="V1462" t="str">
            <v>0</v>
          </cell>
          <cell r="W1462" t="str">
            <v>0</v>
          </cell>
        </row>
        <row r="1463">
          <cell r="B1463" t="str">
            <v>GhanaFI</v>
          </cell>
          <cell r="C1463" t="str">
            <v>FI</v>
          </cell>
          <cell r="D1463" t="str">
            <v>Ghana</v>
          </cell>
          <cell r="E1463" t="str">
            <v>Global Mkt Risk</v>
          </cell>
          <cell r="F1463" t="str">
            <v>Customer - Wholesale</v>
          </cell>
          <cell r="G1463" t="str">
            <v>Fixed Income</v>
          </cell>
          <cell r="H1463" t="str">
            <v>0</v>
          </cell>
          <cell r="I1463" t="str">
            <v>0</v>
          </cell>
          <cell r="J1463" t="str">
            <v>0</v>
          </cell>
          <cell r="K1463" t="str">
            <v>0</v>
          </cell>
          <cell r="L1463" t="str">
            <v>0</v>
          </cell>
          <cell r="M1463" t="str">
            <v>0</v>
          </cell>
          <cell r="N1463" t="str">
            <v>0</v>
          </cell>
          <cell r="O1463" t="str">
            <v>0</v>
          </cell>
          <cell r="P1463" t="str">
            <v>0</v>
          </cell>
          <cell r="Q1463" t="str">
            <v>0</v>
          </cell>
          <cell r="R1463" t="str">
            <v>0</v>
          </cell>
          <cell r="S1463" t="str">
            <v>0</v>
          </cell>
          <cell r="T1463" t="str">
            <v>0</v>
          </cell>
          <cell r="U1463" t="str">
            <v>0</v>
          </cell>
          <cell r="V1463" t="str">
            <v>0</v>
          </cell>
          <cell r="W1463" t="str">
            <v>0</v>
          </cell>
        </row>
        <row r="1464">
          <cell r="B1464" t="str">
            <v>GhanaFX/MM</v>
          </cell>
          <cell r="C1464" t="str">
            <v>FX/MM</v>
          </cell>
          <cell r="D1464" t="str">
            <v>Ghana</v>
          </cell>
          <cell r="E1464" t="str">
            <v>Global Mkt Risk</v>
          </cell>
          <cell r="F1464" t="str">
            <v>Customer - Wholesale</v>
          </cell>
          <cell r="G1464" t="str">
            <v>ALM</v>
          </cell>
          <cell r="H1464" t="str">
            <v>0</v>
          </cell>
          <cell r="I1464" t="str">
            <v>0</v>
          </cell>
          <cell r="J1464" t="str">
            <v>0</v>
          </cell>
          <cell r="K1464" t="str">
            <v>0</v>
          </cell>
          <cell r="L1464" t="str">
            <v>0</v>
          </cell>
          <cell r="M1464" t="str">
            <v>0</v>
          </cell>
          <cell r="N1464" t="str">
            <v>0</v>
          </cell>
          <cell r="O1464" t="str">
            <v>0</v>
          </cell>
          <cell r="P1464" t="str">
            <v>0</v>
          </cell>
          <cell r="Q1464" t="str">
            <v>0</v>
          </cell>
          <cell r="R1464" t="str">
            <v>0</v>
          </cell>
          <cell r="S1464" t="str">
            <v>0</v>
          </cell>
          <cell r="T1464" t="str">
            <v>0</v>
          </cell>
          <cell r="U1464" t="str">
            <v>0</v>
          </cell>
          <cell r="V1464" t="str">
            <v>0</v>
          </cell>
          <cell r="W1464" t="str">
            <v>0</v>
          </cell>
        </row>
        <row r="1465">
          <cell r="B1465" t="str">
            <v>GhanaSEF</v>
          </cell>
          <cell r="C1465" t="str">
            <v>SEF</v>
          </cell>
          <cell r="D1465" t="str">
            <v>Ghana</v>
          </cell>
          <cell r="E1465" t="str">
            <v>Global Mkt Risk</v>
          </cell>
          <cell r="F1465" t="str">
            <v>Customer - Wholesale</v>
          </cell>
          <cell r="G1465" t="str">
            <v>Structured Trade</v>
          </cell>
          <cell r="H1465" t="str">
            <v>0</v>
          </cell>
          <cell r="I1465" t="str">
            <v>0</v>
          </cell>
          <cell r="J1465" t="str">
            <v>0</v>
          </cell>
          <cell r="K1465" t="str">
            <v>0</v>
          </cell>
          <cell r="L1465" t="str">
            <v>0</v>
          </cell>
          <cell r="M1465" t="str">
            <v>0</v>
          </cell>
          <cell r="N1465" t="str">
            <v>0</v>
          </cell>
          <cell r="O1465" t="str">
            <v>0</v>
          </cell>
          <cell r="P1465" t="str">
            <v>0</v>
          </cell>
          <cell r="Q1465" t="str">
            <v>0</v>
          </cell>
          <cell r="R1465" t="str">
            <v>0</v>
          </cell>
          <cell r="S1465" t="str">
            <v>0</v>
          </cell>
          <cell r="T1465" t="str">
            <v>0</v>
          </cell>
          <cell r="U1465" t="str">
            <v>0</v>
          </cell>
          <cell r="V1465" t="str">
            <v>0</v>
          </cell>
          <cell r="W1465" t="str">
            <v>0</v>
          </cell>
        </row>
        <row r="1466">
          <cell r="B1466" t="str">
            <v>GhanaSME</v>
          </cell>
          <cell r="C1466" t="str">
            <v>SME</v>
          </cell>
          <cell r="D1466" t="str">
            <v>Ghana</v>
          </cell>
          <cell r="E1466" t="str">
            <v>Global Mkt Risk</v>
          </cell>
          <cell r="F1466" t="str">
            <v>SME</v>
          </cell>
          <cell r="G1466" t="str">
            <v>Product</v>
          </cell>
          <cell r="H1466" t="str">
            <v>0</v>
          </cell>
          <cell r="I1466" t="str">
            <v>0</v>
          </cell>
          <cell r="J1466" t="str">
            <v>0</v>
          </cell>
          <cell r="K1466" t="str">
            <v>0</v>
          </cell>
          <cell r="L1466" t="str">
            <v>0</v>
          </cell>
          <cell r="M1466" t="str">
            <v>0</v>
          </cell>
          <cell r="N1466" t="str">
            <v>0</v>
          </cell>
          <cell r="O1466" t="str">
            <v>0</v>
          </cell>
          <cell r="P1466" t="str">
            <v>0</v>
          </cell>
          <cell r="Q1466" t="str">
            <v>0</v>
          </cell>
          <cell r="R1466" t="str">
            <v>0</v>
          </cell>
          <cell r="S1466" t="str">
            <v>0</v>
          </cell>
          <cell r="T1466" t="str">
            <v>0</v>
          </cell>
          <cell r="U1466" t="str">
            <v>0</v>
          </cell>
          <cell r="V1466" t="str">
            <v>0</v>
          </cell>
          <cell r="W1466" t="str">
            <v>0</v>
          </cell>
        </row>
        <row r="1467">
          <cell r="B1467" t="str">
            <v>GhanaTotal</v>
          </cell>
          <cell r="C1467" t="str">
            <v>Total</v>
          </cell>
          <cell r="D1467" t="str">
            <v>Ghana</v>
          </cell>
          <cell r="E1467" t="str">
            <v>Global Mkt Risk</v>
          </cell>
          <cell r="F1467" t="str">
            <v>Customer</v>
          </cell>
          <cell r="G1467" t="str">
            <v>Product</v>
          </cell>
          <cell r="H1467" t="str">
            <v>0</v>
          </cell>
          <cell r="I1467" t="str">
            <v>0</v>
          </cell>
          <cell r="J1467" t="str">
            <v>0</v>
          </cell>
          <cell r="K1467" t="str">
            <v>0</v>
          </cell>
          <cell r="L1467" t="str">
            <v>0</v>
          </cell>
          <cell r="M1467" t="str">
            <v>0</v>
          </cell>
          <cell r="N1467" t="str">
            <v>0</v>
          </cell>
          <cell r="O1467" t="str">
            <v>0</v>
          </cell>
          <cell r="P1467" t="str">
            <v>0</v>
          </cell>
          <cell r="Q1467" t="str">
            <v>0</v>
          </cell>
          <cell r="R1467" t="str">
            <v>0</v>
          </cell>
          <cell r="S1467" t="str">
            <v>0</v>
          </cell>
          <cell r="T1467" t="str">
            <v>0</v>
          </cell>
          <cell r="U1467" t="str">
            <v>0</v>
          </cell>
          <cell r="V1467" t="str">
            <v>0</v>
          </cell>
          <cell r="W1467" t="str">
            <v>0</v>
          </cell>
        </row>
        <row r="1468">
          <cell r="B1468" t="str">
            <v>GhanaCCPL</v>
          </cell>
          <cell r="C1468" t="str">
            <v>CCPL</v>
          </cell>
          <cell r="D1468" t="str">
            <v>Ghana</v>
          </cell>
          <cell r="E1468" t="str">
            <v>Global Mkt Operations</v>
          </cell>
          <cell r="F1468" t="str">
            <v>Mass Mkt &amp; Priority Banking</v>
          </cell>
          <cell r="G1468" t="str">
            <v>Unsecured Lending</v>
          </cell>
          <cell r="H1468" t="str">
            <v>0</v>
          </cell>
          <cell r="I1468" t="str">
            <v>0</v>
          </cell>
          <cell r="J1468" t="str">
            <v>0</v>
          </cell>
          <cell r="K1468" t="str">
            <v>0</v>
          </cell>
          <cell r="L1468" t="str">
            <v>0</v>
          </cell>
          <cell r="M1468" t="str">
            <v>0</v>
          </cell>
          <cell r="N1468" t="str">
            <v>0</v>
          </cell>
          <cell r="O1468" t="str">
            <v>0</v>
          </cell>
          <cell r="P1468" t="str">
            <v>0</v>
          </cell>
          <cell r="Q1468" t="str">
            <v>0</v>
          </cell>
          <cell r="R1468" t="str">
            <v>0</v>
          </cell>
          <cell r="S1468" t="str">
            <v>0</v>
          </cell>
          <cell r="T1468" t="str">
            <v>0</v>
          </cell>
          <cell r="U1468" t="str">
            <v>0</v>
          </cell>
          <cell r="V1468">
            <v>0</v>
          </cell>
          <cell r="W1468">
            <v>0</v>
          </cell>
        </row>
        <row r="1469">
          <cell r="B1469" t="str">
            <v>GhanaM &amp; AL</v>
          </cell>
          <cell r="C1469" t="str">
            <v>M &amp; AL</v>
          </cell>
          <cell r="D1469" t="str">
            <v>Ghana</v>
          </cell>
          <cell r="E1469" t="str">
            <v>Global Mkt Operations</v>
          </cell>
          <cell r="F1469" t="str">
            <v>Mass Mkt &amp; Priority Banking</v>
          </cell>
          <cell r="G1469" t="str">
            <v>Secured Lending</v>
          </cell>
          <cell r="H1469" t="str">
            <v>0</v>
          </cell>
          <cell r="I1469" t="str">
            <v>0</v>
          </cell>
          <cell r="J1469" t="str">
            <v>0</v>
          </cell>
          <cell r="K1469" t="str">
            <v>0</v>
          </cell>
          <cell r="L1469" t="str">
            <v>0</v>
          </cell>
          <cell r="M1469" t="str">
            <v>0</v>
          </cell>
          <cell r="N1469" t="str">
            <v>0</v>
          </cell>
          <cell r="O1469" t="str">
            <v>0</v>
          </cell>
          <cell r="P1469" t="str">
            <v>0</v>
          </cell>
          <cell r="Q1469" t="str">
            <v>0</v>
          </cell>
          <cell r="R1469" t="str">
            <v>0</v>
          </cell>
          <cell r="S1469" t="str">
            <v>0</v>
          </cell>
          <cell r="T1469" t="str">
            <v>0</v>
          </cell>
          <cell r="U1469" t="str">
            <v>0</v>
          </cell>
          <cell r="V1469">
            <v>0</v>
          </cell>
          <cell r="W1469">
            <v>0</v>
          </cell>
        </row>
        <row r="1470">
          <cell r="B1470" t="str">
            <v>GhanaWM</v>
          </cell>
          <cell r="C1470" t="str">
            <v>WM</v>
          </cell>
          <cell r="D1470" t="str">
            <v>Ghana</v>
          </cell>
          <cell r="E1470" t="str">
            <v>Global Mkt Operations</v>
          </cell>
          <cell r="F1470" t="str">
            <v>Mass Mkt &amp; Priority Banking</v>
          </cell>
          <cell r="G1470" t="str">
            <v>Account Management Services</v>
          </cell>
          <cell r="H1470" t="str">
            <v>0</v>
          </cell>
          <cell r="I1470" t="str">
            <v>0</v>
          </cell>
          <cell r="J1470" t="str">
            <v>0</v>
          </cell>
          <cell r="K1470" t="str">
            <v>0</v>
          </cell>
          <cell r="L1470" t="str">
            <v>0</v>
          </cell>
          <cell r="M1470" t="str">
            <v>0</v>
          </cell>
          <cell r="N1470" t="str">
            <v>0</v>
          </cell>
          <cell r="O1470" t="str">
            <v>0</v>
          </cell>
          <cell r="P1470" t="str">
            <v>0</v>
          </cell>
          <cell r="Q1470" t="str">
            <v>0</v>
          </cell>
          <cell r="R1470" t="str">
            <v>0</v>
          </cell>
          <cell r="S1470" t="str">
            <v>0</v>
          </cell>
          <cell r="T1470" t="str">
            <v>0</v>
          </cell>
          <cell r="U1470" t="str">
            <v>0</v>
          </cell>
          <cell r="V1470">
            <v>0</v>
          </cell>
          <cell r="W1470">
            <v>0</v>
          </cell>
        </row>
        <row r="1471">
          <cell r="B1471" t="str">
            <v>GhanaWM</v>
          </cell>
          <cell r="C1471" t="str">
            <v>WM</v>
          </cell>
          <cell r="D1471" t="str">
            <v>Ghana</v>
          </cell>
          <cell r="E1471" t="str">
            <v>Global Mkt Operations</v>
          </cell>
          <cell r="F1471" t="str">
            <v>Mass Mkt &amp; Priority Banking</v>
          </cell>
          <cell r="G1471" t="str">
            <v>Trade Products</v>
          </cell>
          <cell r="H1471" t="str">
            <v>0</v>
          </cell>
          <cell r="I1471" t="str">
            <v>0</v>
          </cell>
          <cell r="J1471" t="str">
            <v>0</v>
          </cell>
          <cell r="K1471" t="str">
            <v>0</v>
          </cell>
          <cell r="L1471" t="str">
            <v>0</v>
          </cell>
          <cell r="M1471" t="str">
            <v>0</v>
          </cell>
          <cell r="N1471" t="str">
            <v>0</v>
          </cell>
          <cell r="O1471" t="str">
            <v>0</v>
          </cell>
          <cell r="P1471" t="str">
            <v>0</v>
          </cell>
          <cell r="Q1471" t="str">
            <v>0</v>
          </cell>
          <cell r="R1471" t="str">
            <v>0</v>
          </cell>
          <cell r="S1471" t="str">
            <v>0</v>
          </cell>
          <cell r="T1471" t="str">
            <v>0</v>
          </cell>
          <cell r="U1471" t="str">
            <v>0</v>
          </cell>
          <cell r="V1471" t="str">
            <v>0</v>
          </cell>
          <cell r="W1471" t="str">
            <v>0</v>
          </cell>
        </row>
        <row r="1472">
          <cell r="B1472" t="str">
            <v>GhanaWM</v>
          </cell>
          <cell r="C1472" t="str">
            <v>WM</v>
          </cell>
          <cell r="D1472" t="str">
            <v>Ghana</v>
          </cell>
          <cell r="E1472" t="str">
            <v>Global Mkt Operations</v>
          </cell>
          <cell r="F1472" t="str">
            <v>Mass Mkt &amp; Priority Banking</v>
          </cell>
          <cell r="G1472" t="str">
            <v>Treasury Products</v>
          </cell>
          <cell r="H1472" t="str">
            <v>0</v>
          </cell>
          <cell r="I1472" t="str">
            <v>0</v>
          </cell>
          <cell r="J1472" t="str">
            <v>0</v>
          </cell>
          <cell r="K1472" t="str">
            <v>0</v>
          </cell>
          <cell r="L1472" t="str">
            <v>0</v>
          </cell>
          <cell r="M1472" t="str">
            <v>0</v>
          </cell>
          <cell r="N1472" t="str">
            <v>0</v>
          </cell>
          <cell r="O1472" t="str">
            <v>0</v>
          </cell>
          <cell r="P1472" t="str">
            <v>0</v>
          </cell>
          <cell r="Q1472" t="str">
            <v>0</v>
          </cell>
          <cell r="R1472" t="str">
            <v>0</v>
          </cell>
          <cell r="S1472" t="str">
            <v>0</v>
          </cell>
          <cell r="T1472" t="str">
            <v>0</v>
          </cell>
          <cell r="U1472" t="str">
            <v>0</v>
          </cell>
          <cell r="V1472">
            <v>0</v>
          </cell>
          <cell r="W1472">
            <v>0</v>
          </cell>
        </row>
        <row r="1473">
          <cell r="B1473" t="str">
            <v>GhanaWM</v>
          </cell>
          <cell r="C1473" t="str">
            <v>WM</v>
          </cell>
          <cell r="D1473" t="str">
            <v>Ghana</v>
          </cell>
          <cell r="E1473" t="str">
            <v>Global Mkt Operations</v>
          </cell>
          <cell r="F1473" t="str">
            <v>Mass Mkt &amp; Priority Banking</v>
          </cell>
          <cell r="G1473" t="str">
            <v>Investment Services</v>
          </cell>
          <cell r="H1473" t="str">
            <v>0</v>
          </cell>
          <cell r="I1473" t="str">
            <v>0</v>
          </cell>
          <cell r="J1473" t="str">
            <v>0</v>
          </cell>
          <cell r="K1473" t="str">
            <v>0</v>
          </cell>
          <cell r="L1473" t="str">
            <v>0</v>
          </cell>
          <cell r="M1473" t="str">
            <v>0</v>
          </cell>
          <cell r="N1473" t="str">
            <v>0</v>
          </cell>
          <cell r="O1473" t="str">
            <v>0</v>
          </cell>
          <cell r="P1473" t="str">
            <v>0</v>
          </cell>
          <cell r="Q1473" t="str">
            <v>0</v>
          </cell>
          <cell r="R1473" t="str">
            <v>0</v>
          </cell>
          <cell r="S1473" t="str">
            <v>0</v>
          </cell>
          <cell r="T1473" t="str">
            <v>0</v>
          </cell>
          <cell r="U1473" t="str">
            <v>0</v>
          </cell>
          <cell r="V1473" t="str">
            <v>0</v>
          </cell>
          <cell r="W1473" t="str">
            <v>0</v>
          </cell>
        </row>
        <row r="1474">
          <cell r="B1474" t="str">
            <v>GhanaOthCB</v>
          </cell>
          <cell r="C1474" t="str">
            <v>OthCB</v>
          </cell>
          <cell r="D1474" t="str">
            <v>Ghana</v>
          </cell>
          <cell r="E1474" t="str">
            <v>Global Mkt Operations</v>
          </cell>
          <cell r="F1474" t="str">
            <v>Mass Mkt &amp; Priority Banking</v>
          </cell>
          <cell r="G1474" t="str">
            <v>Other Products</v>
          </cell>
          <cell r="H1474" t="str">
            <v>0</v>
          </cell>
          <cell r="I1474" t="str">
            <v>0</v>
          </cell>
          <cell r="J1474" t="str">
            <v>0</v>
          </cell>
          <cell r="K1474" t="str">
            <v>0</v>
          </cell>
          <cell r="L1474" t="str">
            <v>0</v>
          </cell>
          <cell r="M1474" t="str">
            <v>0</v>
          </cell>
          <cell r="N1474" t="str">
            <v>0</v>
          </cell>
          <cell r="O1474" t="str">
            <v>0</v>
          </cell>
          <cell r="P1474" t="str">
            <v>0</v>
          </cell>
          <cell r="Q1474" t="str">
            <v>0</v>
          </cell>
          <cell r="R1474" t="str">
            <v>0</v>
          </cell>
          <cell r="S1474" t="str">
            <v>0</v>
          </cell>
          <cell r="T1474" t="str">
            <v>0</v>
          </cell>
          <cell r="U1474" t="str">
            <v>0</v>
          </cell>
          <cell r="V1474">
            <v>0</v>
          </cell>
          <cell r="W1474">
            <v>0</v>
          </cell>
        </row>
        <row r="1475">
          <cell r="B1475" t="str">
            <v>GhanaCROps</v>
          </cell>
          <cell r="C1475" t="str">
            <v>CROps</v>
          </cell>
          <cell r="D1475" t="str">
            <v>Ghana</v>
          </cell>
          <cell r="E1475" t="str">
            <v>Global Mkt Operations</v>
          </cell>
          <cell r="F1475" t="str">
            <v>Customer - Wholesale</v>
          </cell>
          <cell r="G1475" t="str">
            <v>Corporate and Inst Lending</v>
          </cell>
          <cell r="H1475" t="str">
            <v>0</v>
          </cell>
          <cell r="I1475" t="str">
            <v>0</v>
          </cell>
          <cell r="J1475" t="str">
            <v>0</v>
          </cell>
          <cell r="K1475" t="str">
            <v>0</v>
          </cell>
          <cell r="L1475" t="str">
            <v>0</v>
          </cell>
          <cell r="M1475" t="str">
            <v>0</v>
          </cell>
          <cell r="N1475" t="str">
            <v>0</v>
          </cell>
          <cell r="O1475" t="str">
            <v>0</v>
          </cell>
          <cell r="P1475" t="str">
            <v>0</v>
          </cell>
          <cell r="Q1475" t="str">
            <v>0</v>
          </cell>
          <cell r="R1475" t="str">
            <v>0</v>
          </cell>
          <cell r="S1475" t="str">
            <v>0</v>
          </cell>
          <cell r="T1475" t="str">
            <v>0</v>
          </cell>
          <cell r="U1475" t="str">
            <v>0</v>
          </cell>
          <cell r="V1475">
            <v>0</v>
          </cell>
          <cell r="W1475">
            <v>0</v>
          </cell>
        </row>
        <row r="1476">
          <cell r="B1476" t="str">
            <v>GhanaCash</v>
          </cell>
          <cell r="C1476" t="str">
            <v>Cash</v>
          </cell>
          <cell r="D1476" t="str">
            <v>Ghana</v>
          </cell>
          <cell r="E1476" t="str">
            <v>Global Mkt Operations</v>
          </cell>
          <cell r="F1476" t="str">
            <v>Customer - Wholesale</v>
          </cell>
          <cell r="G1476" t="str">
            <v>Cash Management and Payments</v>
          </cell>
          <cell r="H1476" t="str">
            <v>0</v>
          </cell>
          <cell r="I1476" t="str">
            <v>0</v>
          </cell>
          <cell r="J1476" t="str">
            <v>0</v>
          </cell>
          <cell r="K1476" t="str">
            <v>0</v>
          </cell>
          <cell r="L1476" t="str">
            <v>0</v>
          </cell>
          <cell r="M1476" t="str">
            <v>0</v>
          </cell>
          <cell r="N1476" t="str">
            <v>0</v>
          </cell>
          <cell r="O1476" t="str">
            <v>0</v>
          </cell>
          <cell r="P1476" t="str">
            <v>0</v>
          </cell>
          <cell r="Q1476" t="str">
            <v>0</v>
          </cell>
          <cell r="R1476" t="str">
            <v>0</v>
          </cell>
          <cell r="S1476" t="str">
            <v>0</v>
          </cell>
          <cell r="T1476" t="str">
            <v>0</v>
          </cell>
          <cell r="U1476" t="str">
            <v>0</v>
          </cell>
          <cell r="V1476">
            <v>0</v>
          </cell>
          <cell r="W1476">
            <v>0</v>
          </cell>
        </row>
        <row r="1477">
          <cell r="B1477" t="str">
            <v>GhanaTrade</v>
          </cell>
          <cell r="C1477" t="str">
            <v>Trade</v>
          </cell>
          <cell r="D1477" t="str">
            <v>Ghana</v>
          </cell>
          <cell r="E1477" t="str">
            <v>Global Mkt Operations</v>
          </cell>
          <cell r="F1477" t="str">
            <v>Customer - Wholesale</v>
          </cell>
          <cell r="G1477" t="str">
            <v>Trade Finance</v>
          </cell>
          <cell r="H1477" t="str">
            <v>0</v>
          </cell>
          <cell r="I1477" t="str">
            <v>0</v>
          </cell>
          <cell r="J1477" t="str">
            <v>0</v>
          </cell>
          <cell r="K1477" t="str">
            <v>0</v>
          </cell>
          <cell r="L1477" t="str">
            <v>0</v>
          </cell>
          <cell r="M1477" t="str">
            <v>0</v>
          </cell>
          <cell r="N1477" t="str">
            <v>0</v>
          </cell>
          <cell r="O1477" t="str">
            <v>0</v>
          </cell>
          <cell r="P1477" t="str">
            <v>0</v>
          </cell>
          <cell r="Q1477" t="str">
            <v>0</v>
          </cell>
          <cell r="R1477" t="str">
            <v>0</v>
          </cell>
          <cell r="S1477" t="str">
            <v>0</v>
          </cell>
          <cell r="T1477" t="str">
            <v>0</v>
          </cell>
          <cell r="U1477" t="str">
            <v>0</v>
          </cell>
          <cell r="V1477">
            <v>0</v>
          </cell>
          <cell r="W1477">
            <v>0</v>
          </cell>
        </row>
        <row r="1478">
          <cell r="B1478" t="str">
            <v>GhanaTrade</v>
          </cell>
          <cell r="C1478" t="str">
            <v>Trade</v>
          </cell>
          <cell r="D1478" t="str">
            <v>Ghana</v>
          </cell>
          <cell r="E1478" t="str">
            <v>Global Mkt Operations</v>
          </cell>
          <cell r="F1478" t="str">
            <v>Customer - Wholesale</v>
          </cell>
          <cell r="G1478" t="str">
            <v>Trade Contingents</v>
          </cell>
          <cell r="H1478" t="str">
            <v>0</v>
          </cell>
          <cell r="I1478" t="str">
            <v>0</v>
          </cell>
          <cell r="J1478" t="str">
            <v>0</v>
          </cell>
          <cell r="K1478" t="str">
            <v>0</v>
          </cell>
          <cell r="L1478" t="str">
            <v>0</v>
          </cell>
          <cell r="M1478" t="str">
            <v>0</v>
          </cell>
          <cell r="N1478" t="str">
            <v>0</v>
          </cell>
          <cell r="O1478" t="str">
            <v>0</v>
          </cell>
          <cell r="P1478" t="str">
            <v>0</v>
          </cell>
          <cell r="Q1478" t="str">
            <v>0</v>
          </cell>
          <cell r="R1478" t="str">
            <v>0</v>
          </cell>
          <cell r="S1478" t="str">
            <v>0</v>
          </cell>
          <cell r="T1478" t="str">
            <v>0</v>
          </cell>
          <cell r="U1478" t="str">
            <v>0</v>
          </cell>
          <cell r="V1478">
            <v>0</v>
          </cell>
          <cell r="W1478">
            <v>0</v>
          </cell>
        </row>
        <row r="1479">
          <cell r="B1479" t="str">
            <v>GhanaTrade</v>
          </cell>
          <cell r="C1479" t="str">
            <v>Trade</v>
          </cell>
          <cell r="D1479" t="str">
            <v>Ghana</v>
          </cell>
          <cell r="E1479" t="str">
            <v>Global Mkt Operations</v>
          </cell>
          <cell r="F1479" t="str">
            <v>Customer - Wholesale</v>
          </cell>
          <cell r="G1479" t="str">
            <v>Trade Transactional</v>
          </cell>
          <cell r="H1479" t="str">
            <v>0</v>
          </cell>
          <cell r="I1479" t="str">
            <v>0</v>
          </cell>
          <cell r="J1479" t="str">
            <v>0</v>
          </cell>
          <cell r="K1479" t="str">
            <v>0</v>
          </cell>
          <cell r="L1479" t="str">
            <v>0</v>
          </cell>
          <cell r="M1479" t="str">
            <v>0</v>
          </cell>
          <cell r="N1479" t="str">
            <v>0</v>
          </cell>
          <cell r="O1479" t="str">
            <v>0</v>
          </cell>
          <cell r="P1479" t="str">
            <v>0</v>
          </cell>
          <cell r="Q1479" t="str">
            <v>0</v>
          </cell>
          <cell r="R1479" t="str">
            <v>0</v>
          </cell>
          <cell r="S1479" t="str">
            <v>0</v>
          </cell>
          <cell r="T1479" t="str">
            <v>0</v>
          </cell>
          <cell r="U1479" t="str">
            <v>0</v>
          </cell>
          <cell r="V1479">
            <v>0</v>
          </cell>
          <cell r="W1479">
            <v>0</v>
          </cell>
        </row>
        <row r="1480">
          <cell r="B1480" t="str">
            <v>GhanaTrade</v>
          </cell>
          <cell r="C1480" t="str">
            <v>Trade</v>
          </cell>
          <cell r="D1480" t="str">
            <v>Ghana</v>
          </cell>
          <cell r="E1480" t="str">
            <v>Global Mkt Operations</v>
          </cell>
          <cell r="F1480" t="str">
            <v>Customer - Wholesale</v>
          </cell>
          <cell r="G1480" t="str">
            <v>Trade Other</v>
          </cell>
          <cell r="H1480" t="str">
            <v>0</v>
          </cell>
          <cell r="I1480" t="str">
            <v>0</v>
          </cell>
          <cell r="J1480" t="str">
            <v>0</v>
          </cell>
          <cell r="K1480" t="str">
            <v>0</v>
          </cell>
          <cell r="L1480" t="str">
            <v>0</v>
          </cell>
          <cell r="M1480" t="str">
            <v>0</v>
          </cell>
          <cell r="N1480" t="str">
            <v>0</v>
          </cell>
          <cell r="O1480" t="str">
            <v>0</v>
          </cell>
          <cell r="P1480" t="str">
            <v>0</v>
          </cell>
          <cell r="Q1480" t="str">
            <v>0</v>
          </cell>
          <cell r="R1480" t="str">
            <v>0</v>
          </cell>
          <cell r="S1480" t="str">
            <v>0</v>
          </cell>
          <cell r="T1480" t="str">
            <v>0</v>
          </cell>
          <cell r="U1480" t="str">
            <v>0</v>
          </cell>
          <cell r="V1480">
            <v>0</v>
          </cell>
          <cell r="W1480">
            <v>0</v>
          </cell>
        </row>
        <row r="1481">
          <cell r="B1481" t="str">
            <v>GhanaFX/MM</v>
          </cell>
          <cell r="C1481" t="str">
            <v>FX/MM</v>
          </cell>
          <cell r="D1481" t="str">
            <v>Ghana</v>
          </cell>
          <cell r="E1481" t="str">
            <v>Global Mkt Operations</v>
          </cell>
          <cell r="F1481" t="str">
            <v>Customer - Wholesale</v>
          </cell>
          <cell r="G1481" t="str">
            <v>FX Sales</v>
          </cell>
          <cell r="H1481">
            <v>164.9731961936991</v>
          </cell>
          <cell r="I1481">
            <v>8.9886650801241714</v>
          </cell>
          <cell r="J1481">
            <v>16.920214766373903</v>
          </cell>
          <cell r="K1481">
            <v>22.45939619857193</v>
          </cell>
          <cell r="L1481">
            <v>28.989137186366463</v>
          </cell>
          <cell r="M1481">
            <v>34.596310807176422</v>
          </cell>
          <cell r="N1481">
            <v>40.217745582345323</v>
          </cell>
          <cell r="O1481">
            <v>44.86592012982544</v>
          </cell>
          <cell r="P1481">
            <v>51.463892014622346</v>
          </cell>
          <cell r="Q1481">
            <v>60.182401918814023</v>
          </cell>
          <cell r="R1481">
            <v>62.234947817137694</v>
          </cell>
          <cell r="S1481">
            <v>69.408552574206354</v>
          </cell>
          <cell r="T1481">
            <v>76.214238569776015</v>
          </cell>
          <cell r="U1481" t="str">
            <v>0</v>
          </cell>
          <cell r="V1481">
            <v>71.236277252271677</v>
          </cell>
          <cell r="W1481">
            <v>71.236277252271677</v>
          </cell>
        </row>
        <row r="1482">
          <cell r="B1482" t="str">
            <v>GhanaFX/MM</v>
          </cell>
          <cell r="C1482" t="str">
            <v>FX/MM</v>
          </cell>
          <cell r="D1482" t="str">
            <v>Ghana</v>
          </cell>
          <cell r="E1482" t="str">
            <v>Global Mkt Operations</v>
          </cell>
          <cell r="F1482" t="str">
            <v>Customer - Wholesale</v>
          </cell>
          <cell r="G1482" t="str">
            <v>FX Trading</v>
          </cell>
          <cell r="H1482" t="str">
            <v>0</v>
          </cell>
          <cell r="I1482">
            <v>5.4597151696674144</v>
          </cell>
          <cell r="J1482">
            <v>10.277338449095508</v>
          </cell>
          <cell r="K1482">
            <v>13.641837251012559</v>
          </cell>
          <cell r="L1482">
            <v>17.608001926998931</v>
          </cell>
          <cell r="M1482">
            <v>21.01379918427897</v>
          </cell>
          <cell r="N1482">
            <v>24.428258666716484</v>
          </cell>
          <cell r="O1482">
            <v>27.251559886855905</v>
          </cell>
          <cell r="P1482">
            <v>31.25916800968152</v>
          </cell>
          <cell r="Q1482">
            <v>36.554790925487623</v>
          </cell>
          <cell r="R1482">
            <v>37.801507304129466</v>
          </cell>
          <cell r="S1482">
            <v>42.158754833572836</v>
          </cell>
          <cell r="T1482">
            <v>46.292528507281908</v>
          </cell>
          <cell r="U1482" t="str">
            <v>0</v>
          </cell>
          <cell r="V1482">
            <v>43.268914803029794</v>
          </cell>
          <cell r="W1482">
            <v>43.268914803029794</v>
          </cell>
        </row>
        <row r="1483">
          <cell r="B1483" t="str">
            <v>GhanaFI</v>
          </cell>
          <cell r="C1483" t="str">
            <v>FI</v>
          </cell>
          <cell r="D1483" t="str">
            <v>Ghana</v>
          </cell>
          <cell r="E1483" t="str">
            <v>Global Mkt Operations</v>
          </cell>
          <cell r="F1483" t="str">
            <v>Customer - Wholesale</v>
          </cell>
          <cell r="G1483" t="str">
            <v>Fixed Income</v>
          </cell>
          <cell r="H1483" t="str">
            <v>0</v>
          </cell>
          <cell r="I1483" t="str">
            <v>0</v>
          </cell>
          <cell r="J1483" t="str">
            <v>0</v>
          </cell>
          <cell r="K1483" t="str">
            <v>0</v>
          </cell>
          <cell r="L1483" t="str">
            <v>0</v>
          </cell>
          <cell r="M1483" t="str">
            <v>0</v>
          </cell>
          <cell r="N1483" t="str">
            <v>0</v>
          </cell>
          <cell r="O1483" t="str">
            <v>0</v>
          </cell>
          <cell r="P1483" t="str">
            <v>0</v>
          </cell>
          <cell r="Q1483" t="str">
            <v>0</v>
          </cell>
          <cell r="R1483" t="str">
            <v>0</v>
          </cell>
          <cell r="S1483" t="str">
            <v>0</v>
          </cell>
          <cell r="T1483" t="str">
            <v>0</v>
          </cell>
          <cell r="U1483" t="str">
            <v>0</v>
          </cell>
          <cell r="V1483">
            <v>0</v>
          </cell>
          <cell r="W1483">
            <v>0</v>
          </cell>
        </row>
        <row r="1484">
          <cell r="B1484" t="str">
            <v>GhanaFX/MM</v>
          </cell>
          <cell r="C1484" t="str">
            <v>FX/MM</v>
          </cell>
          <cell r="D1484" t="str">
            <v>Ghana</v>
          </cell>
          <cell r="E1484" t="str">
            <v>Global Mkt Operations</v>
          </cell>
          <cell r="F1484" t="str">
            <v>Customer - Wholesale</v>
          </cell>
          <cell r="G1484" t="str">
            <v>ALM</v>
          </cell>
          <cell r="H1484" t="str">
            <v>0</v>
          </cell>
          <cell r="I1484">
            <v>9.1684383817266468</v>
          </cell>
          <cell r="J1484">
            <v>17.258619061701321</v>
          </cell>
          <cell r="K1484">
            <v>22.908584122543317</v>
          </cell>
          <cell r="L1484">
            <v>29.568919930093763</v>
          </cell>
          <cell r="M1484">
            <v>35.288237023319965</v>
          </cell>
          <cell r="N1484">
            <v>41.022100493992177</v>
          </cell>
          <cell r="O1484">
            <v>45.763238532421909</v>
          </cell>
          <cell r="P1484">
            <v>52.49316985491469</v>
          </cell>
          <cell r="Q1484">
            <v>61.386049957190167</v>
          </cell>
          <cell r="R1484">
            <v>63.479646773480383</v>
          </cell>
          <cell r="S1484">
            <v>70.796723625690362</v>
          </cell>
          <cell r="T1484">
            <v>77.738523341171486</v>
          </cell>
          <cell r="U1484" t="str">
            <v>0</v>
          </cell>
          <cell r="V1484">
            <v>72.661002797317082</v>
          </cell>
          <cell r="W1484">
            <v>72.661002797317082</v>
          </cell>
        </row>
        <row r="1485">
          <cell r="B1485" t="str">
            <v>GhanaSEF</v>
          </cell>
          <cell r="C1485" t="str">
            <v>SEF</v>
          </cell>
          <cell r="D1485" t="str">
            <v>Ghana</v>
          </cell>
          <cell r="E1485" t="str">
            <v>Global Mkt Operations</v>
          </cell>
          <cell r="F1485" t="str">
            <v>Customer - Wholesale</v>
          </cell>
          <cell r="G1485" t="str">
            <v>Structured Trade</v>
          </cell>
          <cell r="H1485" t="str">
            <v>0</v>
          </cell>
          <cell r="I1485" t="str">
            <v>0</v>
          </cell>
          <cell r="J1485" t="str">
            <v>0</v>
          </cell>
          <cell r="K1485" t="str">
            <v>0</v>
          </cell>
          <cell r="L1485" t="str">
            <v>0</v>
          </cell>
          <cell r="M1485" t="str">
            <v>0</v>
          </cell>
          <cell r="N1485" t="str">
            <v>0</v>
          </cell>
          <cell r="O1485" t="str">
            <v>0</v>
          </cell>
          <cell r="P1485" t="str">
            <v>0</v>
          </cell>
          <cell r="Q1485" t="str">
            <v>0</v>
          </cell>
          <cell r="R1485" t="str">
            <v>0</v>
          </cell>
          <cell r="S1485" t="str">
            <v>0</v>
          </cell>
          <cell r="T1485" t="str">
            <v>0</v>
          </cell>
          <cell r="U1485" t="str">
            <v>0</v>
          </cell>
          <cell r="V1485">
            <v>0</v>
          </cell>
          <cell r="W1485">
            <v>0</v>
          </cell>
        </row>
        <row r="1486">
          <cell r="B1486" t="str">
            <v>GhanaSME</v>
          </cell>
          <cell r="C1486" t="str">
            <v>SME</v>
          </cell>
          <cell r="D1486" t="str">
            <v>Ghana</v>
          </cell>
          <cell r="E1486" t="str">
            <v>Global Mkt Operations</v>
          </cell>
          <cell r="F1486" t="str">
            <v>SME</v>
          </cell>
          <cell r="G1486" t="str">
            <v>Product</v>
          </cell>
          <cell r="H1486" t="str">
            <v>0</v>
          </cell>
          <cell r="I1486" t="str">
            <v>0</v>
          </cell>
          <cell r="J1486" t="str">
            <v>0</v>
          </cell>
          <cell r="K1486" t="str">
            <v>0</v>
          </cell>
          <cell r="L1486" t="str">
            <v>0</v>
          </cell>
          <cell r="M1486" t="str">
            <v>0</v>
          </cell>
          <cell r="N1486" t="str">
            <v>0</v>
          </cell>
          <cell r="O1486" t="str">
            <v>0</v>
          </cell>
          <cell r="P1486" t="str">
            <v>0</v>
          </cell>
          <cell r="Q1486" t="str">
            <v>0</v>
          </cell>
          <cell r="R1486" t="str">
            <v>0</v>
          </cell>
          <cell r="S1486" t="str">
            <v>0</v>
          </cell>
          <cell r="T1486" t="str">
            <v>0</v>
          </cell>
          <cell r="U1486" t="str">
            <v>0</v>
          </cell>
          <cell r="V1486">
            <v>0</v>
          </cell>
          <cell r="W1486">
            <v>0</v>
          </cell>
        </row>
        <row r="1487">
          <cell r="B1487" t="str">
            <v>GhanaTotal</v>
          </cell>
          <cell r="C1487" t="str">
            <v>Total</v>
          </cell>
          <cell r="D1487" t="str">
            <v>Ghana</v>
          </cell>
          <cell r="E1487" t="str">
            <v>Global Mkt Operations</v>
          </cell>
          <cell r="F1487" t="str">
            <v>Customer</v>
          </cell>
          <cell r="G1487" t="str">
            <v>Product</v>
          </cell>
          <cell r="H1487">
            <v>164.9731961936991</v>
          </cell>
          <cell r="I1487">
            <v>23.616818631518232</v>
          </cell>
          <cell r="J1487">
            <v>44.45617227717073</v>
          </cell>
          <cell r="K1487">
            <v>59.009817572127808</v>
          </cell>
          <cell r="L1487">
            <v>76.166059043459157</v>
          </cell>
          <cell r="M1487">
            <v>90.898347014775354</v>
          </cell>
          <cell r="N1487">
            <v>105.66810474305399</v>
          </cell>
          <cell r="O1487">
            <v>117.88071854910325</v>
          </cell>
          <cell r="P1487">
            <v>135.21622987921856</v>
          </cell>
          <cell r="Q1487">
            <v>158.12324280149181</v>
          </cell>
          <cell r="R1487">
            <v>163.51610189474752</v>
          </cell>
          <cell r="S1487">
            <v>182.36403103346953</v>
          </cell>
          <cell r="T1487">
            <v>200.24529041822939</v>
          </cell>
          <cell r="U1487" t="str">
            <v>0</v>
          </cell>
          <cell r="V1487">
            <v>187.16619485261856</v>
          </cell>
          <cell r="W1487">
            <v>187.16619485261856</v>
          </cell>
        </row>
        <row r="1488">
          <cell r="B1488" t="str">
            <v>GhanaCCPL</v>
          </cell>
          <cell r="C1488" t="str">
            <v>CCPL</v>
          </cell>
          <cell r="D1488" t="str">
            <v>Ghana</v>
          </cell>
          <cell r="E1488" t="str">
            <v>Cash Mgt, Payments &amp; IP</v>
          </cell>
          <cell r="F1488" t="str">
            <v>Mass Mkt &amp; Priority Banking</v>
          </cell>
          <cell r="G1488" t="str">
            <v>Unsecured Lending</v>
          </cell>
          <cell r="H1488">
            <v>39.340174899545659</v>
          </cell>
          <cell r="I1488">
            <v>0.57443123594484102</v>
          </cell>
          <cell r="J1488">
            <v>1.2653699288725822</v>
          </cell>
          <cell r="K1488">
            <v>1.8228948259503117</v>
          </cell>
          <cell r="L1488">
            <v>2.8886132164811396</v>
          </cell>
          <cell r="M1488">
            <v>3.535784700279947</v>
          </cell>
          <cell r="N1488">
            <v>4.2498449473691577</v>
          </cell>
          <cell r="O1488">
            <v>4.9860254639051877</v>
          </cell>
          <cell r="P1488">
            <v>5.6293426988221427</v>
          </cell>
          <cell r="Q1488">
            <v>6.3288113636773584</v>
          </cell>
          <cell r="R1488">
            <v>7.6784611651732826</v>
          </cell>
          <cell r="S1488">
            <v>8.0977534218519551</v>
          </cell>
          <cell r="T1488">
            <v>8.9162370579026593</v>
          </cell>
          <cell r="U1488" t="str">
            <v>0</v>
          </cell>
          <cell r="V1488">
            <v>8.2868576016955728</v>
          </cell>
          <cell r="W1488">
            <v>8.2868576016955728</v>
          </cell>
        </row>
        <row r="1489">
          <cell r="B1489" t="str">
            <v>GhanaM &amp; AL</v>
          </cell>
          <cell r="C1489" t="str">
            <v>M &amp; AL</v>
          </cell>
          <cell r="D1489" t="str">
            <v>Ghana</v>
          </cell>
          <cell r="E1489" t="str">
            <v>Cash Mgt, Payments &amp; IP</v>
          </cell>
          <cell r="F1489" t="str">
            <v>Mass Mkt &amp; Priority Banking</v>
          </cell>
          <cell r="G1489" t="str">
            <v>Secured Lending</v>
          </cell>
          <cell r="H1489" t="str">
            <v>0</v>
          </cell>
          <cell r="I1489" t="str">
            <v>0</v>
          </cell>
          <cell r="J1489" t="str">
            <v>0</v>
          </cell>
          <cell r="K1489" t="str">
            <v>0</v>
          </cell>
          <cell r="L1489" t="str">
            <v>0</v>
          </cell>
          <cell r="M1489" t="str">
            <v>0</v>
          </cell>
          <cell r="N1489" t="str">
            <v>0</v>
          </cell>
          <cell r="O1489" t="str">
            <v>0</v>
          </cell>
          <cell r="P1489" t="str">
            <v>0</v>
          </cell>
          <cell r="Q1489" t="str">
            <v>0</v>
          </cell>
          <cell r="R1489" t="str">
            <v>0</v>
          </cell>
          <cell r="S1489" t="str">
            <v>0</v>
          </cell>
          <cell r="T1489" t="str">
            <v>0</v>
          </cell>
          <cell r="U1489" t="str">
            <v>0</v>
          </cell>
          <cell r="V1489">
            <v>0</v>
          </cell>
          <cell r="W1489">
            <v>0</v>
          </cell>
        </row>
        <row r="1490">
          <cell r="B1490" t="str">
            <v>GhanaWM</v>
          </cell>
          <cell r="C1490" t="str">
            <v>WM</v>
          </cell>
          <cell r="D1490" t="str">
            <v>Ghana</v>
          </cell>
          <cell r="E1490" t="str">
            <v>Cash Mgt, Payments &amp; IP</v>
          </cell>
          <cell r="F1490" t="str">
            <v>Mass Mkt &amp; Priority Banking</v>
          </cell>
          <cell r="G1490" t="str">
            <v>Account Management Services</v>
          </cell>
          <cell r="H1490">
            <v>476.44244444759806</v>
          </cell>
          <cell r="I1490">
            <v>21.223121448904465</v>
          </cell>
          <cell r="J1490">
            <v>46.750764926775446</v>
          </cell>
          <cell r="K1490">
            <v>67.349259334911807</v>
          </cell>
          <cell r="L1490">
            <v>106.72363422482201</v>
          </cell>
          <cell r="M1490">
            <v>130.63424029821527</v>
          </cell>
          <cell r="N1490">
            <v>157.01614016284029</v>
          </cell>
          <cell r="O1490">
            <v>184.21530262666792</v>
          </cell>
          <cell r="P1490">
            <v>207.98350837954362</v>
          </cell>
          <cell r="Q1490">
            <v>233.82630294747489</v>
          </cell>
          <cell r="R1490">
            <v>283.69089919200866</v>
          </cell>
          <cell r="S1490">
            <v>299.1822059477073</v>
          </cell>
          <cell r="T1490">
            <v>329.42216597229179</v>
          </cell>
          <cell r="U1490" t="str">
            <v>0</v>
          </cell>
          <cell r="V1490">
            <v>306.16890988053751</v>
          </cell>
          <cell r="W1490">
            <v>306.16890988053751</v>
          </cell>
        </row>
        <row r="1491">
          <cell r="B1491" t="str">
            <v>GhanaWM</v>
          </cell>
          <cell r="C1491" t="str">
            <v>WM</v>
          </cell>
          <cell r="D1491" t="str">
            <v>Ghana</v>
          </cell>
          <cell r="E1491" t="str">
            <v>Cash Mgt, Payments &amp; IP</v>
          </cell>
          <cell r="F1491" t="str">
            <v>Mass Mkt &amp; Priority Banking</v>
          </cell>
          <cell r="G1491" t="str">
            <v>Trade Products</v>
          </cell>
          <cell r="H1491">
            <v>4.429741188759051E-3</v>
          </cell>
          <cell r="I1491" t="str">
            <v>0</v>
          </cell>
          <cell r="J1491" t="str">
            <v>0</v>
          </cell>
          <cell r="K1491" t="str">
            <v>0</v>
          </cell>
          <cell r="L1491" t="str">
            <v>0</v>
          </cell>
          <cell r="M1491" t="str">
            <v>0</v>
          </cell>
          <cell r="N1491" t="str">
            <v>0</v>
          </cell>
          <cell r="O1491" t="str">
            <v>0</v>
          </cell>
          <cell r="P1491" t="str">
            <v>0</v>
          </cell>
          <cell r="Q1491" t="str">
            <v>0</v>
          </cell>
          <cell r="R1491" t="str">
            <v>0</v>
          </cell>
          <cell r="S1491" t="str">
            <v>0</v>
          </cell>
          <cell r="T1491" t="str">
            <v>0</v>
          </cell>
          <cell r="U1491" t="str">
            <v>0</v>
          </cell>
          <cell r="V1491" t="str">
            <v>0</v>
          </cell>
          <cell r="W1491" t="str">
            <v>0</v>
          </cell>
        </row>
        <row r="1492">
          <cell r="B1492" t="str">
            <v>GhanaWM</v>
          </cell>
          <cell r="C1492" t="str">
            <v>WM</v>
          </cell>
          <cell r="D1492" t="str">
            <v>Ghana</v>
          </cell>
          <cell r="E1492" t="str">
            <v>Cash Mgt, Payments &amp; IP</v>
          </cell>
          <cell r="F1492" t="str">
            <v>Mass Mkt &amp; Priority Banking</v>
          </cell>
          <cell r="G1492" t="str">
            <v>Treasury Products</v>
          </cell>
          <cell r="H1492" t="str">
            <v>0</v>
          </cell>
          <cell r="I1492" t="str">
            <v>0</v>
          </cell>
          <cell r="J1492" t="str">
            <v>0</v>
          </cell>
          <cell r="K1492" t="str">
            <v>0</v>
          </cell>
          <cell r="L1492" t="str">
            <v>0</v>
          </cell>
          <cell r="M1492" t="str">
            <v>0</v>
          </cell>
          <cell r="N1492" t="str">
            <v>0</v>
          </cell>
          <cell r="O1492" t="str">
            <v>0</v>
          </cell>
          <cell r="P1492" t="str">
            <v>0</v>
          </cell>
          <cell r="Q1492" t="str">
            <v>0</v>
          </cell>
          <cell r="R1492" t="str">
            <v>0</v>
          </cell>
          <cell r="S1492" t="str">
            <v>0</v>
          </cell>
          <cell r="T1492" t="str">
            <v>0</v>
          </cell>
          <cell r="U1492" t="str">
            <v>0</v>
          </cell>
          <cell r="V1492">
            <v>0</v>
          </cell>
          <cell r="W1492">
            <v>0</v>
          </cell>
        </row>
        <row r="1493">
          <cell r="B1493" t="str">
            <v>GhanaWM</v>
          </cell>
          <cell r="C1493" t="str">
            <v>WM</v>
          </cell>
          <cell r="D1493" t="str">
            <v>Ghana</v>
          </cell>
          <cell r="E1493" t="str">
            <v>Cash Mgt, Payments &amp; IP</v>
          </cell>
          <cell r="F1493" t="str">
            <v>Mass Mkt &amp; Priority Banking</v>
          </cell>
          <cell r="G1493" t="str">
            <v>Investment Services</v>
          </cell>
          <cell r="H1493" t="str">
            <v>0</v>
          </cell>
          <cell r="I1493" t="str">
            <v>0</v>
          </cell>
          <cell r="J1493" t="str">
            <v>0</v>
          </cell>
          <cell r="K1493" t="str">
            <v>0</v>
          </cell>
          <cell r="L1493" t="str">
            <v>0</v>
          </cell>
          <cell r="M1493" t="str">
            <v>0</v>
          </cell>
          <cell r="N1493" t="str">
            <v>0</v>
          </cell>
          <cell r="O1493" t="str">
            <v>0</v>
          </cell>
          <cell r="P1493" t="str">
            <v>0</v>
          </cell>
          <cell r="Q1493" t="str">
            <v>0</v>
          </cell>
          <cell r="R1493" t="str">
            <v>0</v>
          </cell>
          <cell r="S1493" t="str">
            <v>0</v>
          </cell>
          <cell r="T1493" t="str">
            <v>0</v>
          </cell>
          <cell r="U1493" t="str">
            <v>0</v>
          </cell>
          <cell r="V1493" t="str">
            <v>0</v>
          </cell>
          <cell r="W1493" t="str">
            <v>0</v>
          </cell>
        </row>
        <row r="1494">
          <cell r="B1494" t="str">
            <v>GhanaOthCB</v>
          </cell>
          <cell r="C1494" t="str">
            <v>OthCB</v>
          </cell>
          <cell r="D1494" t="str">
            <v>Ghana</v>
          </cell>
          <cell r="E1494" t="str">
            <v>Cash Mgt, Payments &amp; IP</v>
          </cell>
          <cell r="F1494" t="str">
            <v>Mass Mkt &amp; Priority Banking</v>
          </cell>
          <cell r="G1494" t="str">
            <v>Other Products</v>
          </cell>
          <cell r="H1494" t="str">
            <v>0</v>
          </cell>
          <cell r="I1494" t="str">
            <v>0</v>
          </cell>
          <cell r="J1494" t="str">
            <v>0</v>
          </cell>
          <cell r="K1494" t="str">
            <v>0</v>
          </cell>
          <cell r="L1494" t="str">
            <v>0</v>
          </cell>
          <cell r="M1494" t="str">
            <v>0</v>
          </cell>
          <cell r="N1494" t="str">
            <v>0</v>
          </cell>
          <cell r="O1494" t="str">
            <v>0</v>
          </cell>
          <cell r="P1494" t="str">
            <v>0</v>
          </cell>
          <cell r="Q1494" t="str">
            <v>0</v>
          </cell>
          <cell r="R1494" t="str">
            <v>0</v>
          </cell>
          <cell r="S1494" t="str">
            <v>0</v>
          </cell>
          <cell r="T1494" t="str">
            <v>0</v>
          </cell>
          <cell r="U1494" t="str">
            <v>0</v>
          </cell>
          <cell r="V1494">
            <v>0</v>
          </cell>
          <cell r="W1494">
            <v>0</v>
          </cell>
        </row>
        <row r="1495">
          <cell r="B1495" t="str">
            <v>GhanaCROps</v>
          </cell>
          <cell r="C1495" t="str">
            <v>CROps</v>
          </cell>
          <cell r="D1495" t="str">
            <v>Ghana</v>
          </cell>
          <cell r="E1495" t="str">
            <v>Cash Mgt, Payments &amp; IP</v>
          </cell>
          <cell r="F1495" t="str">
            <v>Customer - Wholesale</v>
          </cell>
          <cell r="G1495" t="str">
            <v>Corporate and Inst Lending</v>
          </cell>
          <cell r="H1495">
            <v>56.605738622150767</v>
          </cell>
          <cell r="I1495" t="str">
            <v>0</v>
          </cell>
          <cell r="J1495" t="str">
            <v>0</v>
          </cell>
          <cell r="K1495" t="str">
            <v>0</v>
          </cell>
          <cell r="L1495" t="str">
            <v>0</v>
          </cell>
          <cell r="M1495" t="str">
            <v>0</v>
          </cell>
          <cell r="N1495" t="str">
            <v>0</v>
          </cell>
          <cell r="O1495" t="str">
            <v>0</v>
          </cell>
          <cell r="P1495" t="str">
            <v>0</v>
          </cell>
          <cell r="Q1495" t="str">
            <v>0</v>
          </cell>
          <cell r="R1495" t="str">
            <v>0</v>
          </cell>
          <cell r="S1495" t="str">
            <v>0</v>
          </cell>
          <cell r="T1495" t="str">
            <v>0</v>
          </cell>
          <cell r="U1495" t="str">
            <v>0</v>
          </cell>
          <cell r="V1495">
            <v>0</v>
          </cell>
          <cell r="W1495">
            <v>0</v>
          </cell>
        </row>
        <row r="1496">
          <cell r="B1496" t="str">
            <v>GhanaCash</v>
          </cell>
          <cell r="C1496" t="str">
            <v>Cash</v>
          </cell>
          <cell r="D1496" t="str">
            <v>Ghana</v>
          </cell>
          <cell r="E1496" t="str">
            <v>Cash Mgt, Payments &amp; IP</v>
          </cell>
          <cell r="F1496" t="str">
            <v>Customer - Wholesale</v>
          </cell>
          <cell r="G1496" t="str">
            <v>Cash Management and Payments</v>
          </cell>
          <cell r="H1496">
            <v>167.58858495147712</v>
          </cell>
          <cell r="I1496">
            <v>13.037190834088101</v>
          </cell>
          <cell r="J1496">
            <v>28.718614528845727</v>
          </cell>
          <cell r="K1496">
            <v>41.37210205377491</v>
          </cell>
          <cell r="L1496">
            <v>65.559460197512252</v>
          </cell>
          <cell r="M1496">
            <v>80.247550970965733</v>
          </cell>
          <cell r="N1496">
            <v>96.453737413849453</v>
          </cell>
          <cell r="O1496">
            <v>113.16196162215041</v>
          </cell>
          <cell r="P1496">
            <v>127.76257703728348</v>
          </cell>
          <cell r="Q1496">
            <v>143.63759548258579</v>
          </cell>
          <cell r="R1496">
            <v>174.26901125570197</v>
          </cell>
          <cell r="S1496">
            <v>183.78519495797588</v>
          </cell>
          <cell r="T1496">
            <v>202.36135636782637</v>
          </cell>
          <cell r="U1496" t="str">
            <v>0</v>
          </cell>
          <cell r="V1496">
            <v>188.07707033987381</v>
          </cell>
          <cell r="W1496">
            <v>188.07707033987381</v>
          </cell>
        </row>
        <row r="1497">
          <cell r="B1497" t="str">
            <v>GhanaTrade</v>
          </cell>
          <cell r="C1497" t="str">
            <v>Trade</v>
          </cell>
          <cell r="D1497" t="str">
            <v>Ghana</v>
          </cell>
          <cell r="E1497" t="str">
            <v>Cash Mgt, Payments &amp; IP</v>
          </cell>
          <cell r="F1497" t="str">
            <v>Customer - Wholesale</v>
          </cell>
          <cell r="G1497" t="str">
            <v>Trade Finance</v>
          </cell>
          <cell r="H1497">
            <v>0.29826924004311001</v>
          </cell>
          <cell r="I1497" t="str">
            <v>0</v>
          </cell>
          <cell r="J1497" t="str">
            <v>0</v>
          </cell>
          <cell r="K1497" t="str">
            <v>0</v>
          </cell>
          <cell r="L1497" t="str">
            <v>0</v>
          </cell>
          <cell r="M1497" t="str">
            <v>0</v>
          </cell>
          <cell r="N1497" t="str">
            <v>0</v>
          </cell>
          <cell r="O1497" t="str">
            <v>0</v>
          </cell>
          <cell r="P1497" t="str">
            <v>0</v>
          </cell>
          <cell r="Q1497" t="str">
            <v>0</v>
          </cell>
          <cell r="R1497" t="str">
            <v>0</v>
          </cell>
          <cell r="S1497" t="str">
            <v>0</v>
          </cell>
          <cell r="T1497" t="str">
            <v>0</v>
          </cell>
          <cell r="U1497" t="str">
            <v>0</v>
          </cell>
          <cell r="V1497">
            <v>0</v>
          </cell>
          <cell r="W1497">
            <v>0</v>
          </cell>
        </row>
        <row r="1498">
          <cell r="B1498" t="str">
            <v>GhanaTrade</v>
          </cell>
          <cell r="C1498" t="str">
            <v>Trade</v>
          </cell>
          <cell r="D1498" t="str">
            <v>Ghana</v>
          </cell>
          <cell r="E1498" t="str">
            <v>Cash Mgt, Payments &amp; IP</v>
          </cell>
          <cell r="F1498" t="str">
            <v>Customer - Wholesale</v>
          </cell>
          <cell r="G1498" t="str">
            <v>Trade Contingents</v>
          </cell>
          <cell r="H1498">
            <v>0.11812643170024135</v>
          </cell>
          <cell r="I1498" t="str">
            <v>0</v>
          </cell>
          <cell r="J1498" t="str">
            <v>0</v>
          </cell>
          <cell r="K1498" t="str">
            <v>0</v>
          </cell>
          <cell r="L1498" t="str">
            <v>0</v>
          </cell>
          <cell r="M1498" t="str">
            <v>0</v>
          </cell>
          <cell r="N1498" t="str">
            <v>0</v>
          </cell>
          <cell r="O1498" t="str">
            <v>0</v>
          </cell>
          <cell r="P1498" t="str">
            <v>0</v>
          </cell>
          <cell r="Q1498" t="str">
            <v>0</v>
          </cell>
          <cell r="R1498" t="str">
            <v>0</v>
          </cell>
          <cell r="S1498" t="str">
            <v>0</v>
          </cell>
          <cell r="T1498" t="str">
            <v>0</v>
          </cell>
          <cell r="U1498" t="str">
            <v>0</v>
          </cell>
          <cell r="V1498">
            <v>0</v>
          </cell>
          <cell r="W1498">
            <v>0</v>
          </cell>
        </row>
        <row r="1499">
          <cell r="B1499" t="str">
            <v>GhanaTrade</v>
          </cell>
          <cell r="C1499" t="str">
            <v>Trade</v>
          </cell>
          <cell r="D1499" t="str">
            <v>Ghana</v>
          </cell>
          <cell r="E1499" t="str">
            <v>Cash Mgt, Payments &amp; IP</v>
          </cell>
          <cell r="F1499" t="str">
            <v>Customer - Wholesale</v>
          </cell>
          <cell r="G1499" t="str">
            <v>Trade Transactional</v>
          </cell>
          <cell r="H1499" t="str">
            <v>0</v>
          </cell>
          <cell r="I1499" t="str">
            <v>0</v>
          </cell>
          <cell r="J1499" t="str">
            <v>0</v>
          </cell>
          <cell r="K1499" t="str">
            <v>0</v>
          </cell>
          <cell r="L1499" t="str">
            <v>0</v>
          </cell>
          <cell r="M1499" t="str">
            <v>0</v>
          </cell>
          <cell r="N1499" t="str">
            <v>0</v>
          </cell>
          <cell r="O1499" t="str">
            <v>0</v>
          </cell>
          <cell r="P1499" t="str">
            <v>0</v>
          </cell>
          <cell r="Q1499" t="str">
            <v>0</v>
          </cell>
          <cell r="R1499" t="str">
            <v>0</v>
          </cell>
          <cell r="S1499" t="str">
            <v>0</v>
          </cell>
          <cell r="T1499" t="str">
            <v>0</v>
          </cell>
          <cell r="U1499" t="str">
            <v>0</v>
          </cell>
          <cell r="V1499">
            <v>0</v>
          </cell>
          <cell r="W1499">
            <v>0</v>
          </cell>
        </row>
        <row r="1500">
          <cell r="B1500" t="str">
            <v>GhanaTrade</v>
          </cell>
          <cell r="C1500" t="str">
            <v>Trade</v>
          </cell>
          <cell r="D1500" t="str">
            <v>Ghana</v>
          </cell>
          <cell r="E1500" t="str">
            <v>Cash Mgt, Payments &amp; IP</v>
          </cell>
          <cell r="F1500" t="str">
            <v>Customer - Wholesale</v>
          </cell>
          <cell r="G1500" t="str">
            <v>Trade Other</v>
          </cell>
          <cell r="H1500" t="str">
            <v>0</v>
          </cell>
          <cell r="I1500" t="str">
            <v>0</v>
          </cell>
          <cell r="J1500" t="str">
            <v>0</v>
          </cell>
          <cell r="K1500" t="str">
            <v>0</v>
          </cell>
          <cell r="L1500" t="str">
            <v>0</v>
          </cell>
          <cell r="M1500" t="str">
            <v>0</v>
          </cell>
          <cell r="N1500" t="str">
            <v>0</v>
          </cell>
          <cell r="O1500" t="str">
            <v>0</v>
          </cell>
          <cell r="P1500" t="str">
            <v>0</v>
          </cell>
          <cell r="Q1500" t="str">
            <v>0</v>
          </cell>
          <cell r="R1500" t="str">
            <v>0</v>
          </cell>
          <cell r="S1500" t="str">
            <v>0</v>
          </cell>
          <cell r="T1500" t="str">
            <v>0</v>
          </cell>
          <cell r="U1500" t="str">
            <v>0</v>
          </cell>
          <cell r="V1500">
            <v>0</v>
          </cell>
          <cell r="W1500">
            <v>0</v>
          </cell>
        </row>
        <row r="1501">
          <cell r="B1501" t="str">
            <v>GhanaFX/MM</v>
          </cell>
          <cell r="C1501" t="str">
            <v>FX/MM</v>
          </cell>
          <cell r="D1501" t="str">
            <v>Ghana</v>
          </cell>
          <cell r="E1501" t="str">
            <v>Cash Mgt, Payments &amp; IP</v>
          </cell>
          <cell r="F1501" t="str">
            <v>Customer - Wholesale</v>
          </cell>
          <cell r="G1501" t="str">
            <v>FX Sales</v>
          </cell>
          <cell r="H1501">
            <v>1.300867329098913</v>
          </cell>
          <cell r="I1501" t="str">
            <v>0</v>
          </cell>
          <cell r="J1501" t="str">
            <v>0</v>
          </cell>
          <cell r="K1501" t="str">
            <v>0</v>
          </cell>
          <cell r="L1501" t="str">
            <v>0</v>
          </cell>
          <cell r="M1501" t="str">
            <v>0</v>
          </cell>
          <cell r="N1501" t="str">
            <v>0</v>
          </cell>
          <cell r="O1501" t="str">
            <v>0</v>
          </cell>
          <cell r="P1501" t="str">
            <v>0</v>
          </cell>
          <cell r="Q1501" t="str">
            <v>0</v>
          </cell>
          <cell r="R1501" t="str">
            <v>0</v>
          </cell>
          <cell r="S1501" t="str">
            <v>0</v>
          </cell>
          <cell r="T1501" t="str">
            <v>0</v>
          </cell>
          <cell r="U1501" t="str">
            <v>0</v>
          </cell>
          <cell r="V1501">
            <v>0</v>
          </cell>
          <cell r="W1501">
            <v>0</v>
          </cell>
        </row>
        <row r="1502">
          <cell r="B1502" t="str">
            <v>GhanaFX/MM</v>
          </cell>
          <cell r="C1502" t="str">
            <v>FX/MM</v>
          </cell>
          <cell r="D1502" t="str">
            <v>Ghana</v>
          </cell>
          <cell r="E1502" t="str">
            <v>Cash Mgt, Payments &amp; IP</v>
          </cell>
          <cell r="F1502" t="str">
            <v>Customer - Wholesale</v>
          </cell>
          <cell r="G1502" t="str">
            <v>FX Trading</v>
          </cell>
          <cell r="H1502" t="str">
            <v>0</v>
          </cell>
          <cell r="I1502" t="str">
            <v>0</v>
          </cell>
          <cell r="J1502" t="str">
            <v>0</v>
          </cell>
          <cell r="K1502" t="str">
            <v>0</v>
          </cell>
          <cell r="L1502" t="str">
            <v>0</v>
          </cell>
          <cell r="M1502" t="str">
            <v>0</v>
          </cell>
          <cell r="N1502" t="str">
            <v>0</v>
          </cell>
          <cell r="O1502" t="str">
            <v>0</v>
          </cell>
          <cell r="P1502" t="str">
            <v>0</v>
          </cell>
          <cell r="Q1502" t="str">
            <v>0</v>
          </cell>
          <cell r="R1502" t="str">
            <v>0</v>
          </cell>
          <cell r="S1502" t="str">
            <v>0</v>
          </cell>
          <cell r="T1502" t="str">
            <v>0</v>
          </cell>
          <cell r="U1502" t="str">
            <v>0</v>
          </cell>
          <cell r="V1502">
            <v>0</v>
          </cell>
          <cell r="W1502">
            <v>0</v>
          </cell>
        </row>
        <row r="1503">
          <cell r="B1503" t="str">
            <v>GhanaFI</v>
          </cell>
          <cell r="C1503" t="str">
            <v>FI</v>
          </cell>
          <cell r="D1503" t="str">
            <v>Ghana</v>
          </cell>
          <cell r="E1503" t="str">
            <v>Cash Mgt, Payments &amp; IP</v>
          </cell>
          <cell r="F1503" t="str">
            <v>Customer - Wholesale</v>
          </cell>
          <cell r="G1503" t="str">
            <v>Fixed Income</v>
          </cell>
          <cell r="H1503" t="str">
            <v>0</v>
          </cell>
          <cell r="I1503" t="str">
            <v>0</v>
          </cell>
          <cell r="J1503" t="str">
            <v>0</v>
          </cell>
          <cell r="K1503" t="str">
            <v>0</v>
          </cell>
          <cell r="L1503" t="str">
            <v>0</v>
          </cell>
          <cell r="M1503" t="str">
            <v>0</v>
          </cell>
          <cell r="N1503" t="str">
            <v>0</v>
          </cell>
          <cell r="O1503" t="str">
            <v>0</v>
          </cell>
          <cell r="P1503" t="str">
            <v>0</v>
          </cell>
          <cell r="Q1503" t="str">
            <v>0</v>
          </cell>
          <cell r="R1503" t="str">
            <v>0</v>
          </cell>
          <cell r="S1503" t="str">
            <v>0</v>
          </cell>
          <cell r="T1503" t="str">
            <v>0</v>
          </cell>
          <cell r="U1503" t="str">
            <v>0</v>
          </cell>
          <cell r="V1503">
            <v>0</v>
          </cell>
          <cell r="W1503">
            <v>0</v>
          </cell>
        </row>
        <row r="1504">
          <cell r="B1504" t="str">
            <v>GhanaFX/MM</v>
          </cell>
          <cell r="C1504" t="str">
            <v>FX/MM</v>
          </cell>
          <cell r="D1504" t="str">
            <v>Ghana</v>
          </cell>
          <cell r="E1504" t="str">
            <v>Cash Mgt, Payments &amp; IP</v>
          </cell>
          <cell r="F1504" t="str">
            <v>Customer - Wholesale</v>
          </cell>
          <cell r="G1504" t="str">
            <v>ALM</v>
          </cell>
          <cell r="H1504" t="str">
            <v>0</v>
          </cell>
          <cell r="I1504" t="str">
            <v>0</v>
          </cell>
          <cell r="J1504" t="str">
            <v>0</v>
          </cell>
          <cell r="K1504" t="str">
            <v>0</v>
          </cell>
          <cell r="L1504" t="str">
            <v>0</v>
          </cell>
          <cell r="M1504" t="str">
            <v>0</v>
          </cell>
          <cell r="N1504" t="str">
            <v>0</v>
          </cell>
          <cell r="O1504" t="str">
            <v>0</v>
          </cell>
          <cell r="P1504" t="str">
            <v>0</v>
          </cell>
          <cell r="Q1504" t="str">
            <v>0</v>
          </cell>
          <cell r="R1504" t="str">
            <v>0</v>
          </cell>
          <cell r="S1504" t="str">
            <v>0</v>
          </cell>
          <cell r="T1504" t="str">
            <v>0</v>
          </cell>
          <cell r="U1504" t="str">
            <v>0</v>
          </cell>
          <cell r="V1504">
            <v>0</v>
          </cell>
          <cell r="W1504">
            <v>0</v>
          </cell>
        </row>
        <row r="1505">
          <cell r="B1505" t="str">
            <v>GhanaSEF</v>
          </cell>
          <cell r="C1505" t="str">
            <v>SEF</v>
          </cell>
          <cell r="D1505" t="str">
            <v>Ghana</v>
          </cell>
          <cell r="E1505" t="str">
            <v>Cash Mgt, Payments &amp; IP</v>
          </cell>
          <cell r="F1505" t="str">
            <v>Customer - Wholesale</v>
          </cell>
          <cell r="G1505" t="str">
            <v>Structured Trade</v>
          </cell>
          <cell r="H1505">
            <v>1.4765803962530169E-3</v>
          </cell>
          <cell r="I1505" t="str">
            <v>0</v>
          </cell>
          <cell r="J1505" t="str">
            <v>0</v>
          </cell>
          <cell r="K1505" t="str">
            <v>0</v>
          </cell>
          <cell r="L1505" t="str">
            <v>0</v>
          </cell>
          <cell r="M1505" t="str">
            <v>0</v>
          </cell>
          <cell r="N1505" t="str">
            <v>0</v>
          </cell>
          <cell r="O1505" t="str">
            <v>0</v>
          </cell>
          <cell r="P1505" t="str">
            <v>0</v>
          </cell>
          <cell r="Q1505" t="str">
            <v>0</v>
          </cell>
          <cell r="R1505" t="str">
            <v>0</v>
          </cell>
          <cell r="S1505" t="str">
            <v>0</v>
          </cell>
          <cell r="T1505" t="str">
            <v>0</v>
          </cell>
          <cell r="U1505" t="str">
            <v>0</v>
          </cell>
          <cell r="V1505">
            <v>0</v>
          </cell>
          <cell r="W1505">
            <v>0</v>
          </cell>
        </row>
        <row r="1506">
          <cell r="B1506" t="str">
            <v>GhanaSME</v>
          </cell>
          <cell r="C1506" t="str">
            <v>SME</v>
          </cell>
          <cell r="D1506" t="str">
            <v>Ghana</v>
          </cell>
          <cell r="E1506" t="str">
            <v>Cash Mgt, Payments &amp; IP</v>
          </cell>
          <cell r="F1506" t="str">
            <v>SME</v>
          </cell>
          <cell r="G1506" t="str">
            <v>Product</v>
          </cell>
          <cell r="H1506">
            <v>412.45418868400986</v>
          </cell>
          <cell r="I1506">
            <v>39.329696490465963</v>
          </cell>
          <cell r="J1506">
            <v>86.636331969071279</v>
          </cell>
          <cell r="K1506">
            <v>124.80849882883237</v>
          </cell>
          <cell r="L1506">
            <v>197.77524962702606</v>
          </cell>
          <cell r="M1506">
            <v>242.08526698397787</v>
          </cell>
          <cell r="N1506">
            <v>290.97497046211959</v>
          </cell>
          <cell r="O1506">
            <v>341.37918678216886</v>
          </cell>
          <cell r="P1506">
            <v>385.42531452233692</v>
          </cell>
          <cell r="Q1506">
            <v>433.31597326776188</v>
          </cell>
          <cell r="R1506">
            <v>525.72271186362286</v>
          </cell>
          <cell r="S1506">
            <v>554.43047732636114</v>
          </cell>
          <cell r="T1506">
            <v>610.46975752904507</v>
          </cell>
          <cell r="U1506" t="str">
            <v>0</v>
          </cell>
          <cell r="V1506">
            <v>567.37791042702474</v>
          </cell>
          <cell r="W1506">
            <v>567.37791042702474</v>
          </cell>
        </row>
        <row r="1507">
          <cell r="B1507" t="str">
            <v>GhanaTotal</v>
          </cell>
          <cell r="C1507" t="str">
            <v>Total</v>
          </cell>
          <cell r="D1507" t="str">
            <v>Ghana</v>
          </cell>
          <cell r="E1507" t="str">
            <v>Cash Mgt, Payments &amp; IP</v>
          </cell>
          <cell r="F1507" t="str">
            <v>Customer</v>
          </cell>
          <cell r="G1507" t="str">
            <v>Product</v>
          </cell>
          <cell r="H1507">
            <v>1154.1543009272089</v>
          </cell>
          <cell r="I1507">
            <v>74.164440009403364</v>
          </cell>
          <cell r="J1507">
            <v>163.37108135356502</v>
          </cell>
          <cell r="K1507">
            <v>235.35275504346939</v>
          </cell>
          <cell r="L1507">
            <v>372.94695726584143</v>
          </cell>
          <cell r="M1507">
            <v>456.5028429534388</v>
          </cell>
          <cell r="N1507">
            <v>548.69469298617844</v>
          </cell>
          <cell r="O1507">
            <v>643.74247649489246</v>
          </cell>
          <cell r="P1507">
            <v>726.8007426379861</v>
          </cell>
          <cell r="Q1507">
            <v>817.10868306149996</v>
          </cell>
          <cell r="R1507">
            <v>991.36108347650679</v>
          </cell>
          <cell r="S1507">
            <v>1045.4956316538962</v>
          </cell>
          <cell r="T1507">
            <v>1151.1695169270658</v>
          </cell>
          <cell r="U1507" t="str">
            <v>0</v>
          </cell>
          <cell r="V1507">
            <v>1069.9107482491318</v>
          </cell>
          <cell r="W1507">
            <v>1069.9107482491318</v>
          </cell>
        </row>
        <row r="1508">
          <cell r="B1508" t="str">
            <v>GhanaCCPL</v>
          </cell>
          <cell r="C1508" t="str">
            <v>CCPL</v>
          </cell>
          <cell r="D1508" t="str">
            <v>Ghana</v>
          </cell>
          <cell r="E1508" t="str">
            <v>Messaging Operations</v>
          </cell>
          <cell r="F1508" t="str">
            <v>Mass Mkt &amp; Priority Banking</v>
          </cell>
          <cell r="G1508" t="str">
            <v>Unsecured Lending</v>
          </cell>
          <cell r="H1508" t="str">
            <v>0</v>
          </cell>
          <cell r="I1508" t="str">
            <v>0</v>
          </cell>
          <cell r="J1508" t="str">
            <v>0</v>
          </cell>
          <cell r="K1508" t="str">
            <v>0</v>
          </cell>
          <cell r="L1508" t="str">
            <v>0</v>
          </cell>
          <cell r="M1508" t="str">
            <v>0</v>
          </cell>
          <cell r="N1508" t="str">
            <v>0</v>
          </cell>
          <cell r="O1508" t="str">
            <v>0</v>
          </cell>
          <cell r="P1508" t="str">
            <v>0</v>
          </cell>
          <cell r="Q1508" t="str">
            <v>0</v>
          </cell>
          <cell r="R1508" t="str">
            <v>0</v>
          </cell>
          <cell r="S1508" t="str">
            <v>0</v>
          </cell>
          <cell r="T1508" t="str">
            <v>0</v>
          </cell>
          <cell r="U1508" t="str">
            <v>0</v>
          </cell>
          <cell r="V1508">
            <v>0</v>
          </cell>
          <cell r="W1508">
            <v>0</v>
          </cell>
        </row>
        <row r="1509">
          <cell r="B1509" t="str">
            <v>GhanaM &amp; AL</v>
          </cell>
          <cell r="C1509" t="str">
            <v>M &amp; AL</v>
          </cell>
          <cell r="D1509" t="str">
            <v>Ghana</v>
          </cell>
          <cell r="E1509" t="str">
            <v>Messaging Operations</v>
          </cell>
          <cell r="F1509" t="str">
            <v>Mass Mkt &amp; Priority Banking</v>
          </cell>
          <cell r="G1509" t="str">
            <v>Secured Lending</v>
          </cell>
          <cell r="H1509" t="str">
            <v>0</v>
          </cell>
          <cell r="I1509" t="str">
            <v>0</v>
          </cell>
          <cell r="J1509" t="str">
            <v>0</v>
          </cell>
          <cell r="K1509" t="str">
            <v>0</v>
          </cell>
          <cell r="L1509" t="str">
            <v>0</v>
          </cell>
          <cell r="M1509" t="str">
            <v>0</v>
          </cell>
          <cell r="N1509" t="str">
            <v>0</v>
          </cell>
          <cell r="O1509" t="str">
            <v>0</v>
          </cell>
          <cell r="P1509" t="str">
            <v>0</v>
          </cell>
          <cell r="Q1509" t="str">
            <v>0</v>
          </cell>
          <cell r="R1509" t="str">
            <v>0</v>
          </cell>
          <cell r="S1509" t="str">
            <v>0</v>
          </cell>
          <cell r="T1509" t="str">
            <v>0</v>
          </cell>
          <cell r="U1509" t="str">
            <v>0</v>
          </cell>
          <cell r="V1509">
            <v>0</v>
          </cell>
          <cell r="W1509">
            <v>0</v>
          </cell>
        </row>
        <row r="1510">
          <cell r="B1510" t="str">
            <v>GhanaWM</v>
          </cell>
          <cell r="C1510" t="str">
            <v>WM</v>
          </cell>
          <cell r="D1510" t="str">
            <v>Ghana</v>
          </cell>
          <cell r="E1510" t="str">
            <v>Messaging Operations</v>
          </cell>
          <cell r="F1510" t="str">
            <v>Mass Mkt &amp; Priority Banking</v>
          </cell>
          <cell r="G1510" t="str">
            <v>Account Management Services</v>
          </cell>
          <cell r="H1510" t="str">
            <v>0</v>
          </cell>
          <cell r="I1510">
            <v>7.9160096128949053</v>
          </cell>
          <cell r="J1510">
            <v>52.420461572762406</v>
          </cell>
          <cell r="K1510">
            <v>98.279967817460602</v>
          </cell>
          <cell r="L1510">
            <v>33.657522847839601</v>
          </cell>
          <cell r="M1510">
            <v>38.316327926838881</v>
          </cell>
          <cell r="N1510">
            <v>49.373095187076657</v>
          </cell>
          <cell r="O1510">
            <v>58.19004465624316</v>
          </cell>
          <cell r="P1510">
            <v>65.494354748208039</v>
          </cell>
          <cell r="Q1510">
            <v>74.033422876138019</v>
          </cell>
          <cell r="R1510">
            <v>65.75212498454809</v>
          </cell>
          <cell r="S1510">
            <v>70.536771868819642</v>
          </cell>
          <cell r="T1510">
            <v>79.002487259292934</v>
          </cell>
          <cell r="U1510" t="str">
            <v>0</v>
          </cell>
          <cell r="V1510">
            <v>40.672214587680656</v>
          </cell>
          <cell r="W1510">
            <v>40.672214587680656</v>
          </cell>
        </row>
        <row r="1511">
          <cell r="B1511" t="str">
            <v>GhanaWM</v>
          </cell>
          <cell r="C1511" t="str">
            <v>WM</v>
          </cell>
          <cell r="D1511" t="str">
            <v>Ghana</v>
          </cell>
          <cell r="E1511" t="str">
            <v>Messaging Operations</v>
          </cell>
          <cell r="F1511" t="str">
            <v>Mass Mkt &amp; Priority Banking</v>
          </cell>
          <cell r="G1511" t="str">
            <v>Trade Products</v>
          </cell>
          <cell r="H1511" t="str">
            <v>0</v>
          </cell>
          <cell r="I1511" t="str">
            <v>0</v>
          </cell>
          <cell r="J1511" t="str">
            <v>0</v>
          </cell>
          <cell r="K1511" t="str">
            <v>0</v>
          </cell>
          <cell r="L1511" t="str">
            <v>0</v>
          </cell>
          <cell r="M1511" t="str">
            <v>0</v>
          </cell>
          <cell r="N1511" t="str">
            <v>0</v>
          </cell>
          <cell r="O1511" t="str">
            <v>0</v>
          </cell>
          <cell r="P1511" t="str">
            <v>0</v>
          </cell>
          <cell r="Q1511" t="str">
            <v>0</v>
          </cell>
          <cell r="R1511" t="str">
            <v>0</v>
          </cell>
          <cell r="S1511" t="str">
            <v>0</v>
          </cell>
          <cell r="T1511" t="str">
            <v>0</v>
          </cell>
          <cell r="U1511" t="str">
            <v>0</v>
          </cell>
          <cell r="V1511" t="str">
            <v>0</v>
          </cell>
          <cell r="W1511" t="str">
            <v>0</v>
          </cell>
        </row>
        <row r="1512">
          <cell r="B1512" t="str">
            <v>GhanaWM</v>
          </cell>
          <cell r="C1512" t="str">
            <v>WM</v>
          </cell>
          <cell r="D1512" t="str">
            <v>Ghana</v>
          </cell>
          <cell r="E1512" t="str">
            <v>Messaging Operations</v>
          </cell>
          <cell r="F1512" t="str">
            <v>Mass Mkt &amp; Priority Banking</v>
          </cell>
          <cell r="G1512" t="str">
            <v>Treasury Products</v>
          </cell>
          <cell r="H1512" t="str">
            <v>0</v>
          </cell>
          <cell r="I1512" t="str">
            <v>0</v>
          </cell>
          <cell r="J1512" t="str">
            <v>0</v>
          </cell>
          <cell r="K1512" t="str">
            <v>0</v>
          </cell>
          <cell r="L1512" t="str">
            <v>0</v>
          </cell>
          <cell r="M1512" t="str">
            <v>0</v>
          </cell>
          <cell r="N1512" t="str">
            <v>0</v>
          </cell>
          <cell r="O1512" t="str">
            <v>0</v>
          </cell>
          <cell r="P1512" t="str">
            <v>0</v>
          </cell>
          <cell r="Q1512" t="str">
            <v>0</v>
          </cell>
          <cell r="R1512" t="str">
            <v>0</v>
          </cell>
          <cell r="S1512" t="str">
            <v>0</v>
          </cell>
          <cell r="T1512" t="str">
            <v>0</v>
          </cell>
          <cell r="U1512" t="str">
            <v>0</v>
          </cell>
          <cell r="V1512">
            <v>0</v>
          </cell>
          <cell r="W1512">
            <v>0</v>
          </cell>
        </row>
        <row r="1513">
          <cell r="B1513" t="str">
            <v>GhanaWM</v>
          </cell>
          <cell r="C1513" t="str">
            <v>WM</v>
          </cell>
          <cell r="D1513" t="str">
            <v>Ghana</v>
          </cell>
          <cell r="E1513" t="str">
            <v>Messaging Operations</v>
          </cell>
          <cell r="F1513" t="str">
            <v>Mass Mkt &amp; Priority Banking</v>
          </cell>
          <cell r="G1513" t="str">
            <v>Investment Services</v>
          </cell>
          <cell r="H1513" t="str">
            <v>0</v>
          </cell>
          <cell r="I1513" t="str">
            <v>0</v>
          </cell>
          <cell r="J1513" t="str">
            <v>0</v>
          </cell>
          <cell r="K1513" t="str">
            <v>0</v>
          </cell>
          <cell r="L1513" t="str">
            <v>0</v>
          </cell>
          <cell r="M1513" t="str">
            <v>0</v>
          </cell>
          <cell r="N1513" t="str">
            <v>0</v>
          </cell>
          <cell r="O1513" t="str">
            <v>0</v>
          </cell>
          <cell r="P1513" t="str">
            <v>0</v>
          </cell>
          <cell r="Q1513" t="str">
            <v>0</v>
          </cell>
          <cell r="R1513" t="str">
            <v>0</v>
          </cell>
          <cell r="S1513" t="str">
            <v>0</v>
          </cell>
          <cell r="T1513" t="str">
            <v>0</v>
          </cell>
          <cell r="U1513" t="str">
            <v>0</v>
          </cell>
          <cell r="V1513" t="str">
            <v>0</v>
          </cell>
          <cell r="W1513" t="str">
            <v>0</v>
          </cell>
        </row>
        <row r="1514">
          <cell r="B1514" t="str">
            <v>GhanaOthCB</v>
          </cell>
          <cell r="C1514" t="str">
            <v>OthCB</v>
          </cell>
          <cell r="D1514" t="str">
            <v>Ghana</v>
          </cell>
          <cell r="E1514" t="str">
            <v>Messaging Operations</v>
          </cell>
          <cell r="F1514" t="str">
            <v>Mass Mkt &amp; Priority Banking</v>
          </cell>
          <cell r="G1514" t="str">
            <v>Other Products</v>
          </cell>
          <cell r="H1514" t="str">
            <v>0</v>
          </cell>
          <cell r="I1514" t="str">
            <v>0</v>
          </cell>
          <cell r="J1514" t="str">
            <v>0</v>
          </cell>
          <cell r="K1514" t="str">
            <v>0</v>
          </cell>
          <cell r="L1514" t="str">
            <v>0</v>
          </cell>
          <cell r="M1514" t="str">
            <v>0</v>
          </cell>
          <cell r="N1514" t="str">
            <v>0</v>
          </cell>
          <cell r="O1514" t="str">
            <v>0</v>
          </cell>
          <cell r="P1514" t="str">
            <v>0</v>
          </cell>
          <cell r="Q1514" t="str">
            <v>0</v>
          </cell>
          <cell r="R1514" t="str">
            <v>0</v>
          </cell>
          <cell r="S1514" t="str">
            <v>0</v>
          </cell>
          <cell r="T1514" t="str">
            <v>0</v>
          </cell>
          <cell r="U1514" t="str">
            <v>0</v>
          </cell>
          <cell r="V1514">
            <v>0</v>
          </cell>
          <cell r="W1514">
            <v>0</v>
          </cell>
        </row>
        <row r="1515">
          <cell r="B1515" t="str">
            <v>GhanaCROps</v>
          </cell>
          <cell r="C1515" t="str">
            <v>CROps</v>
          </cell>
          <cell r="D1515" t="str">
            <v>Ghana</v>
          </cell>
          <cell r="E1515" t="str">
            <v>Messaging Operations</v>
          </cell>
          <cell r="F1515" t="str">
            <v>Customer - Wholesale</v>
          </cell>
          <cell r="G1515" t="str">
            <v>Corporate and Inst Lending</v>
          </cell>
          <cell r="H1515" t="str">
            <v>0</v>
          </cell>
          <cell r="I1515">
            <v>0.86720330028904813</v>
          </cell>
          <cell r="J1515">
            <v>5.7426910149936283</v>
          </cell>
          <cell r="K1515">
            <v>10.766625687867879</v>
          </cell>
          <cell r="L1515">
            <v>3.6872005367015364</v>
          </cell>
          <cell r="M1515">
            <v>4.1975752504121226</v>
          </cell>
          <cell r="N1515">
            <v>5.4088503154381682</v>
          </cell>
          <cell r="O1515">
            <v>6.3747520831277606</v>
          </cell>
          <cell r="P1515">
            <v>7.1749433572475061</v>
          </cell>
          <cell r="Q1515">
            <v>8.110403067891518</v>
          </cell>
          <cell r="R1515">
            <v>7.2031822314532983</v>
          </cell>
          <cell r="S1515">
            <v>7.7273429856291189</v>
          </cell>
          <cell r="T1515">
            <v>8.6547668626753591</v>
          </cell>
          <cell r="U1515" t="str">
            <v>0</v>
          </cell>
          <cell r="V1515">
            <v>4.4556639576391719</v>
          </cell>
          <cell r="W1515">
            <v>4.4556639576391719</v>
          </cell>
        </row>
        <row r="1516">
          <cell r="B1516" t="str">
            <v>GhanaCash</v>
          </cell>
          <cell r="C1516" t="str">
            <v>Cash</v>
          </cell>
          <cell r="D1516" t="str">
            <v>Ghana</v>
          </cell>
          <cell r="E1516" t="str">
            <v>Messaging Operations</v>
          </cell>
          <cell r="F1516" t="str">
            <v>Customer - Wholesale</v>
          </cell>
          <cell r="G1516" t="str">
            <v>Cash Management and Payments</v>
          </cell>
          <cell r="H1516" t="str">
            <v>0</v>
          </cell>
          <cell r="I1516">
            <v>5.0698039093821317</v>
          </cell>
          <cell r="J1516">
            <v>33.57265516457813</v>
          </cell>
          <cell r="K1516">
            <v>62.943350175227621</v>
          </cell>
          <cell r="L1516">
            <v>21.55594159917819</v>
          </cell>
          <cell r="M1516">
            <v>24.539670694717049</v>
          </cell>
          <cell r="N1516">
            <v>31.620971074869257</v>
          </cell>
          <cell r="O1516">
            <v>37.267781409054578</v>
          </cell>
          <cell r="P1516">
            <v>41.945822703908433</v>
          </cell>
          <cell r="Q1516">
            <v>47.414664089212003</v>
          </cell>
          <cell r="R1516">
            <v>42.11091150695772</v>
          </cell>
          <cell r="S1516">
            <v>45.175235915985638</v>
          </cell>
          <cell r="T1516">
            <v>50.59709858179442</v>
          </cell>
          <cell r="U1516" t="str">
            <v>0</v>
          </cell>
          <cell r="V1516">
            <v>26.048496983121346</v>
          </cell>
          <cell r="W1516">
            <v>26.048496983121346</v>
          </cell>
        </row>
        <row r="1517">
          <cell r="B1517" t="str">
            <v>GhanaTrade</v>
          </cell>
          <cell r="C1517" t="str">
            <v>Trade</v>
          </cell>
          <cell r="D1517" t="str">
            <v>Ghana</v>
          </cell>
          <cell r="E1517" t="str">
            <v>Messaging Operations</v>
          </cell>
          <cell r="F1517" t="str">
            <v>Customer - Wholesale</v>
          </cell>
          <cell r="G1517" t="str">
            <v>Trade Finance</v>
          </cell>
          <cell r="H1517" t="str">
            <v>0</v>
          </cell>
          <cell r="I1517" t="str">
            <v>0</v>
          </cell>
          <cell r="J1517" t="str">
            <v>0</v>
          </cell>
          <cell r="K1517" t="str">
            <v>0</v>
          </cell>
          <cell r="L1517" t="str">
            <v>0</v>
          </cell>
          <cell r="M1517" t="str">
            <v>0</v>
          </cell>
          <cell r="N1517" t="str">
            <v>0</v>
          </cell>
          <cell r="O1517" t="str">
            <v>0</v>
          </cell>
          <cell r="P1517" t="str">
            <v>0</v>
          </cell>
          <cell r="Q1517" t="str">
            <v>0</v>
          </cell>
          <cell r="R1517" t="str">
            <v>0</v>
          </cell>
          <cell r="S1517" t="str">
            <v>0</v>
          </cell>
          <cell r="T1517" t="str">
            <v>0</v>
          </cell>
          <cell r="U1517" t="str">
            <v>0</v>
          </cell>
          <cell r="V1517">
            <v>0</v>
          </cell>
          <cell r="W1517">
            <v>0</v>
          </cell>
        </row>
        <row r="1518">
          <cell r="B1518" t="str">
            <v>GhanaTrade</v>
          </cell>
          <cell r="C1518" t="str">
            <v>Trade</v>
          </cell>
          <cell r="D1518" t="str">
            <v>Ghana</v>
          </cell>
          <cell r="E1518" t="str">
            <v>Messaging Operations</v>
          </cell>
          <cell r="F1518" t="str">
            <v>Customer - Wholesale</v>
          </cell>
          <cell r="G1518" t="str">
            <v>Trade Contingents</v>
          </cell>
          <cell r="H1518" t="str">
            <v>0</v>
          </cell>
          <cell r="I1518" t="str">
            <v>0</v>
          </cell>
          <cell r="J1518" t="str">
            <v>0</v>
          </cell>
          <cell r="K1518" t="str">
            <v>0</v>
          </cell>
          <cell r="L1518" t="str">
            <v>0</v>
          </cell>
          <cell r="M1518" t="str">
            <v>0</v>
          </cell>
          <cell r="N1518" t="str">
            <v>0</v>
          </cell>
          <cell r="O1518" t="str">
            <v>0</v>
          </cell>
          <cell r="P1518" t="str">
            <v>0</v>
          </cell>
          <cell r="Q1518" t="str">
            <v>0</v>
          </cell>
          <cell r="R1518" t="str">
            <v>0</v>
          </cell>
          <cell r="S1518" t="str">
            <v>0</v>
          </cell>
          <cell r="T1518" t="str">
            <v>0</v>
          </cell>
          <cell r="U1518" t="str">
            <v>0</v>
          </cell>
          <cell r="V1518">
            <v>0</v>
          </cell>
          <cell r="W1518">
            <v>0</v>
          </cell>
        </row>
        <row r="1519">
          <cell r="B1519" t="str">
            <v>GhanaTrade</v>
          </cell>
          <cell r="C1519" t="str">
            <v>Trade</v>
          </cell>
          <cell r="D1519" t="str">
            <v>Ghana</v>
          </cell>
          <cell r="E1519" t="str">
            <v>Messaging Operations</v>
          </cell>
          <cell r="F1519" t="str">
            <v>Customer - Wholesale</v>
          </cell>
          <cell r="G1519" t="str">
            <v>Trade Transactional</v>
          </cell>
          <cell r="H1519" t="str">
            <v>0</v>
          </cell>
          <cell r="I1519" t="str">
            <v>0</v>
          </cell>
          <cell r="J1519" t="str">
            <v>0</v>
          </cell>
          <cell r="K1519" t="str">
            <v>0</v>
          </cell>
          <cell r="L1519" t="str">
            <v>0</v>
          </cell>
          <cell r="M1519" t="str">
            <v>0</v>
          </cell>
          <cell r="N1519" t="str">
            <v>0</v>
          </cell>
          <cell r="O1519" t="str">
            <v>0</v>
          </cell>
          <cell r="P1519" t="str">
            <v>0</v>
          </cell>
          <cell r="Q1519" t="str">
            <v>0</v>
          </cell>
          <cell r="R1519" t="str">
            <v>0</v>
          </cell>
          <cell r="S1519" t="str">
            <v>0</v>
          </cell>
          <cell r="T1519" t="str">
            <v>0</v>
          </cell>
          <cell r="U1519" t="str">
            <v>0</v>
          </cell>
          <cell r="V1519">
            <v>0</v>
          </cell>
          <cell r="W1519">
            <v>0</v>
          </cell>
        </row>
        <row r="1520">
          <cell r="B1520" t="str">
            <v>GhanaTrade</v>
          </cell>
          <cell r="C1520" t="str">
            <v>Trade</v>
          </cell>
          <cell r="D1520" t="str">
            <v>Ghana</v>
          </cell>
          <cell r="E1520" t="str">
            <v>Messaging Operations</v>
          </cell>
          <cell r="F1520" t="str">
            <v>Customer - Wholesale</v>
          </cell>
          <cell r="G1520" t="str">
            <v>Trade Other</v>
          </cell>
          <cell r="H1520" t="str">
            <v>0</v>
          </cell>
          <cell r="I1520" t="str">
            <v>0</v>
          </cell>
          <cell r="J1520" t="str">
            <v>0</v>
          </cell>
          <cell r="K1520" t="str">
            <v>0</v>
          </cell>
          <cell r="L1520" t="str">
            <v>0</v>
          </cell>
          <cell r="M1520" t="str">
            <v>0</v>
          </cell>
          <cell r="N1520" t="str">
            <v>0</v>
          </cell>
          <cell r="O1520" t="str">
            <v>0</v>
          </cell>
          <cell r="P1520" t="str">
            <v>0</v>
          </cell>
          <cell r="Q1520" t="str">
            <v>0</v>
          </cell>
          <cell r="R1520" t="str">
            <v>0</v>
          </cell>
          <cell r="S1520" t="str">
            <v>0</v>
          </cell>
          <cell r="T1520" t="str">
            <v>0</v>
          </cell>
          <cell r="U1520" t="str">
            <v>0</v>
          </cell>
          <cell r="V1520">
            <v>0</v>
          </cell>
          <cell r="W1520">
            <v>0</v>
          </cell>
        </row>
        <row r="1521">
          <cell r="B1521" t="str">
            <v>GhanaFX/MM</v>
          </cell>
          <cell r="C1521" t="str">
            <v>FX/MM</v>
          </cell>
          <cell r="D1521" t="str">
            <v>Ghana</v>
          </cell>
          <cell r="E1521" t="str">
            <v>Messaging Operations</v>
          </cell>
          <cell r="F1521" t="str">
            <v>Customer - Wholesale</v>
          </cell>
          <cell r="G1521" t="str">
            <v>FX Sales</v>
          </cell>
          <cell r="H1521" t="str">
            <v>0</v>
          </cell>
          <cell r="I1521" t="str">
            <v>0</v>
          </cell>
          <cell r="J1521" t="str">
            <v>0</v>
          </cell>
          <cell r="K1521" t="str">
            <v>0</v>
          </cell>
          <cell r="L1521" t="str">
            <v>0</v>
          </cell>
          <cell r="M1521" t="str">
            <v>0</v>
          </cell>
          <cell r="N1521" t="str">
            <v>0</v>
          </cell>
          <cell r="O1521" t="str">
            <v>0</v>
          </cell>
          <cell r="P1521" t="str">
            <v>0</v>
          </cell>
          <cell r="Q1521" t="str">
            <v>0</v>
          </cell>
          <cell r="R1521" t="str">
            <v>0</v>
          </cell>
          <cell r="S1521" t="str">
            <v>0</v>
          </cell>
          <cell r="T1521" t="str">
            <v>0</v>
          </cell>
          <cell r="U1521" t="str">
            <v>0</v>
          </cell>
          <cell r="V1521">
            <v>0</v>
          </cell>
          <cell r="W1521">
            <v>0</v>
          </cell>
        </row>
        <row r="1522">
          <cell r="B1522" t="str">
            <v>GhanaFX/MM</v>
          </cell>
          <cell r="C1522" t="str">
            <v>FX/MM</v>
          </cell>
          <cell r="D1522" t="str">
            <v>Ghana</v>
          </cell>
          <cell r="E1522" t="str">
            <v>Messaging Operations</v>
          </cell>
          <cell r="F1522" t="str">
            <v>Customer - Wholesale</v>
          </cell>
          <cell r="G1522" t="str">
            <v>FX Trading</v>
          </cell>
          <cell r="H1522" t="str">
            <v>0</v>
          </cell>
          <cell r="I1522" t="str">
            <v>0</v>
          </cell>
          <cell r="J1522" t="str">
            <v>0</v>
          </cell>
          <cell r="K1522" t="str">
            <v>0</v>
          </cell>
          <cell r="L1522" t="str">
            <v>0</v>
          </cell>
          <cell r="M1522" t="str">
            <v>0</v>
          </cell>
          <cell r="N1522" t="str">
            <v>0</v>
          </cell>
          <cell r="O1522" t="str">
            <v>0</v>
          </cell>
          <cell r="P1522" t="str">
            <v>0</v>
          </cell>
          <cell r="Q1522" t="str">
            <v>0</v>
          </cell>
          <cell r="R1522" t="str">
            <v>0</v>
          </cell>
          <cell r="S1522" t="str">
            <v>0</v>
          </cell>
          <cell r="T1522" t="str">
            <v>0</v>
          </cell>
          <cell r="U1522" t="str">
            <v>0</v>
          </cell>
          <cell r="V1522">
            <v>0</v>
          </cell>
          <cell r="W1522">
            <v>0</v>
          </cell>
        </row>
        <row r="1523">
          <cell r="B1523" t="str">
            <v>GhanaFI</v>
          </cell>
          <cell r="C1523" t="str">
            <v>FI</v>
          </cell>
          <cell r="D1523" t="str">
            <v>Ghana</v>
          </cell>
          <cell r="E1523" t="str">
            <v>Messaging Operations</v>
          </cell>
          <cell r="F1523" t="str">
            <v>Customer - Wholesale</v>
          </cell>
          <cell r="G1523" t="str">
            <v>Fixed Income</v>
          </cell>
          <cell r="H1523" t="str">
            <v>0</v>
          </cell>
          <cell r="I1523" t="str">
            <v>0</v>
          </cell>
          <cell r="J1523" t="str">
            <v>0</v>
          </cell>
          <cell r="K1523" t="str">
            <v>0</v>
          </cell>
          <cell r="L1523" t="str">
            <v>0</v>
          </cell>
          <cell r="M1523" t="str">
            <v>0</v>
          </cell>
          <cell r="N1523" t="str">
            <v>0</v>
          </cell>
          <cell r="O1523" t="str">
            <v>0</v>
          </cell>
          <cell r="P1523" t="str">
            <v>0</v>
          </cell>
          <cell r="Q1523" t="str">
            <v>0</v>
          </cell>
          <cell r="R1523" t="str">
            <v>0</v>
          </cell>
          <cell r="S1523" t="str">
            <v>0</v>
          </cell>
          <cell r="T1523" t="str">
            <v>0</v>
          </cell>
          <cell r="U1523" t="str">
            <v>0</v>
          </cell>
          <cell r="V1523">
            <v>0</v>
          </cell>
          <cell r="W1523">
            <v>0</v>
          </cell>
        </row>
        <row r="1524">
          <cell r="B1524" t="str">
            <v>GhanaFX/MM</v>
          </cell>
          <cell r="C1524" t="str">
            <v>FX/MM</v>
          </cell>
          <cell r="D1524" t="str">
            <v>Ghana</v>
          </cell>
          <cell r="E1524" t="str">
            <v>Messaging Operations</v>
          </cell>
          <cell r="F1524" t="str">
            <v>Customer - Wholesale</v>
          </cell>
          <cell r="G1524" t="str">
            <v>ALM</v>
          </cell>
          <cell r="H1524" t="str">
            <v>0</v>
          </cell>
          <cell r="I1524" t="str">
            <v>0</v>
          </cell>
          <cell r="J1524" t="str">
            <v>0</v>
          </cell>
          <cell r="K1524" t="str">
            <v>0</v>
          </cell>
          <cell r="L1524" t="str">
            <v>0</v>
          </cell>
          <cell r="M1524" t="str">
            <v>0</v>
          </cell>
          <cell r="N1524" t="str">
            <v>0</v>
          </cell>
          <cell r="O1524" t="str">
            <v>0</v>
          </cell>
          <cell r="P1524" t="str">
            <v>0</v>
          </cell>
          <cell r="Q1524" t="str">
            <v>0</v>
          </cell>
          <cell r="R1524" t="str">
            <v>0</v>
          </cell>
          <cell r="S1524" t="str">
            <v>0</v>
          </cell>
          <cell r="T1524" t="str">
            <v>0</v>
          </cell>
          <cell r="U1524" t="str">
            <v>0</v>
          </cell>
          <cell r="V1524">
            <v>0</v>
          </cell>
          <cell r="W1524">
            <v>0</v>
          </cell>
        </row>
        <row r="1525">
          <cell r="B1525" t="str">
            <v>GhanaSEF</v>
          </cell>
          <cell r="C1525" t="str">
            <v>SEF</v>
          </cell>
          <cell r="D1525" t="str">
            <v>Ghana</v>
          </cell>
          <cell r="E1525" t="str">
            <v>Messaging Operations</v>
          </cell>
          <cell r="F1525" t="str">
            <v>Customer - Wholesale</v>
          </cell>
          <cell r="G1525" t="str">
            <v>Structured Trade</v>
          </cell>
          <cell r="H1525" t="str">
            <v>0</v>
          </cell>
          <cell r="I1525" t="str">
            <v>0</v>
          </cell>
          <cell r="J1525" t="str">
            <v>0</v>
          </cell>
          <cell r="K1525" t="str">
            <v>0</v>
          </cell>
          <cell r="L1525" t="str">
            <v>0</v>
          </cell>
          <cell r="M1525" t="str">
            <v>0</v>
          </cell>
          <cell r="N1525" t="str">
            <v>0</v>
          </cell>
          <cell r="O1525" t="str">
            <v>0</v>
          </cell>
          <cell r="P1525" t="str">
            <v>0</v>
          </cell>
          <cell r="Q1525" t="str">
            <v>0</v>
          </cell>
          <cell r="R1525" t="str">
            <v>0</v>
          </cell>
          <cell r="S1525" t="str">
            <v>0</v>
          </cell>
          <cell r="T1525" t="str">
            <v>0</v>
          </cell>
          <cell r="U1525" t="str">
            <v>0</v>
          </cell>
          <cell r="V1525">
            <v>0</v>
          </cell>
          <cell r="W1525">
            <v>0</v>
          </cell>
        </row>
        <row r="1526">
          <cell r="B1526" t="str">
            <v>GhanaSME</v>
          </cell>
          <cell r="C1526" t="str">
            <v>SME</v>
          </cell>
          <cell r="D1526" t="str">
            <v>Ghana</v>
          </cell>
          <cell r="E1526" t="str">
            <v>Messaging Operations</v>
          </cell>
          <cell r="F1526" t="str">
            <v>SME</v>
          </cell>
          <cell r="G1526" t="str">
            <v>Product</v>
          </cell>
          <cell r="H1526" t="str">
            <v>0</v>
          </cell>
          <cell r="I1526">
            <v>6.5151427431972131</v>
          </cell>
          <cell r="J1526">
            <v>43.143806856234114</v>
          </cell>
          <cell r="K1526">
            <v>80.88772632167408</v>
          </cell>
          <cell r="L1526">
            <v>27.701275827014115</v>
          </cell>
          <cell r="M1526">
            <v>31.535629445403828</v>
          </cell>
          <cell r="N1526">
            <v>40.635721600599595</v>
          </cell>
          <cell r="O1526">
            <v>47.892368214267591</v>
          </cell>
          <cell r="P1526">
            <v>53.904061632654305</v>
          </cell>
          <cell r="Q1526">
            <v>60.932002535697826</v>
          </cell>
          <cell r="R1526">
            <v>54.116215226046613</v>
          </cell>
          <cell r="S1526">
            <v>58.054140892034169</v>
          </cell>
          <cell r="T1526">
            <v>65.021710019586678</v>
          </cell>
          <cell r="U1526" t="str">
            <v>0</v>
          </cell>
          <cell r="V1526">
            <v>33.474603579186578</v>
          </cell>
          <cell r="W1526">
            <v>33.474603579186578</v>
          </cell>
        </row>
        <row r="1527">
          <cell r="B1527" t="str">
            <v>GhanaTotal</v>
          </cell>
          <cell r="C1527" t="str">
            <v>Total</v>
          </cell>
          <cell r="D1527" t="str">
            <v>Ghana</v>
          </cell>
          <cell r="E1527" t="str">
            <v>Messaging Operations</v>
          </cell>
          <cell r="F1527" t="str">
            <v>Customer</v>
          </cell>
          <cell r="G1527" t="str">
            <v>Product</v>
          </cell>
          <cell r="H1527" t="str">
            <v>0</v>
          </cell>
          <cell r="I1527">
            <v>20.3681595657633</v>
          </cell>
          <cell r="J1527">
            <v>134.87961460856826</v>
          </cell>
          <cell r="K1527">
            <v>252.87767000223016</v>
          </cell>
          <cell r="L1527">
            <v>86.601940810733453</v>
          </cell>
          <cell r="M1527">
            <v>98.589203317371883</v>
          </cell>
          <cell r="N1527">
            <v>127.03863817798367</v>
          </cell>
          <cell r="O1527">
            <v>149.72494636269309</v>
          </cell>
          <cell r="P1527">
            <v>168.51918244201829</v>
          </cell>
          <cell r="Q1527">
            <v>190.49049256893935</v>
          </cell>
          <cell r="R1527">
            <v>169.18243394900574</v>
          </cell>
          <cell r="S1527">
            <v>181.49349166246859</v>
          </cell>
          <cell r="T1527">
            <v>203.27606272334941</v>
          </cell>
          <cell r="U1527" t="str">
            <v>0</v>
          </cell>
          <cell r="V1527">
            <v>104.65097910762776</v>
          </cell>
          <cell r="W1527">
            <v>104.65097910762776</v>
          </cell>
        </row>
        <row r="1528">
          <cell r="B1528" t="str">
            <v>GhanaCCPL</v>
          </cell>
          <cell r="C1528" t="str">
            <v>CCPL</v>
          </cell>
          <cell r="D1528" t="str">
            <v>Ghana</v>
          </cell>
          <cell r="E1528" t="str">
            <v>Account Services</v>
          </cell>
          <cell r="F1528" t="str">
            <v>Mass Mkt &amp; Priority Banking</v>
          </cell>
          <cell r="G1528" t="str">
            <v>Unsecured Lending</v>
          </cell>
          <cell r="H1528" t="str">
            <v>0</v>
          </cell>
          <cell r="I1528" t="str">
            <v>0</v>
          </cell>
          <cell r="J1528" t="str">
            <v>0</v>
          </cell>
          <cell r="K1528" t="str">
            <v>0</v>
          </cell>
          <cell r="L1528" t="str">
            <v>0</v>
          </cell>
          <cell r="M1528" t="str">
            <v>0</v>
          </cell>
          <cell r="N1528" t="str">
            <v>0</v>
          </cell>
          <cell r="O1528" t="str">
            <v>0</v>
          </cell>
          <cell r="P1528" t="str">
            <v>0</v>
          </cell>
          <cell r="Q1528" t="str">
            <v>0</v>
          </cell>
          <cell r="R1528" t="str">
            <v>0</v>
          </cell>
          <cell r="S1528" t="str">
            <v>0</v>
          </cell>
          <cell r="T1528" t="str">
            <v>0</v>
          </cell>
          <cell r="U1528" t="str">
            <v>0</v>
          </cell>
          <cell r="V1528">
            <v>0</v>
          </cell>
          <cell r="W1528">
            <v>0</v>
          </cell>
        </row>
        <row r="1529">
          <cell r="B1529" t="str">
            <v>GhanaM &amp; AL</v>
          </cell>
          <cell r="C1529" t="str">
            <v>M &amp; AL</v>
          </cell>
          <cell r="D1529" t="str">
            <v>Ghana</v>
          </cell>
          <cell r="E1529" t="str">
            <v>Account Services</v>
          </cell>
          <cell r="F1529" t="str">
            <v>Mass Mkt &amp; Priority Banking</v>
          </cell>
          <cell r="G1529" t="str">
            <v>Secured Lending</v>
          </cell>
          <cell r="H1529" t="str">
            <v>0</v>
          </cell>
          <cell r="I1529" t="str">
            <v>0</v>
          </cell>
          <cell r="J1529" t="str">
            <v>0</v>
          </cell>
          <cell r="K1529" t="str">
            <v>0</v>
          </cell>
          <cell r="L1529" t="str">
            <v>0</v>
          </cell>
          <cell r="M1529" t="str">
            <v>0</v>
          </cell>
          <cell r="N1529" t="str">
            <v>0</v>
          </cell>
          <cell r="O1529" t="str">
            <v>0</v>
          </cell>
          <cell r="P1529" t="str">
            <v>0</v>
          </cell>
          <cell r="Q1529" t="str">
            <v>0</v>
          </cell>
          <cell r="R1529" t="str">
            <v>0</v>
          </cell>
          <cell r="S1529" t="str">
            <v>0</v>
          </cell>
          <cell r="T1529" t="str">
            <v>0</v>
          </cell>
          <cell r="U1529" t="str">
            <v>0</v>
          </cell>
          <cell r="V1529">
            <v>0</v>
          </cell>
          <cell r="W1529">
            <v>0</v>
          </cell>
        </row>
        <row r="1530">
          <cell r="B1530" t="str">
            <v>GhanaWM</v>
          </cell>
          <cell r="C1530" t="str">
            <v>WM</v>
          </cell>
          <cell r="D1530" t="str">
            <v>Ghana</v>
          </cell>
          <cell r="E1530" t="str">
            <v>Account Services</v>
          </cell>
          <cell r="F1530" t="str">
            <v>Mass Mkt &amp; Priority Banking</v>
          </cell>
          <cell r="G1530" t="str">
            <v>Account Management Services</v>
          </cell>
          <cell r="H1530" t="str">
            <v>0</v>
          </cell>
          <cell r="I1530">
            <v>7.4147012093445106</v>
          </cell>
          <cell r="J1530">
            <v>13.292796930308871</v>
          </cell>
          <cell r="K1530">
            <v>15.858641226666208</v>
          </cell>
          <cell r="L1530">
            <v>20.822243677230077</v>
          </cell>
          <cell r="M1530">
            <v>26.382436619970662</v>
          </cell>
          <cell r="N1530">
            <v>31.862094615417789</v>
          </cell>
          <cell r="O1530">
            <v>38.146601151438446</v>
          </cell>
          <cell r="P1530">
            <v>40.408372777408928</v>
          </cell>
          <cell r="Q1530">
            <v>45.032819203774245</v>
          </cell>
          <cell r="R1530">
            <v>34.788510268418733</v>
          </cell>
          <cell r="S1530">
            <v>39.350896993023781</v>
          </cell>
          <cell r="T1530">
            <v>43.862213760437484</v>
          </cell>
          <cell r="U1530" t="str">
            <v>0</v>
          </cell>
          <cell r="V1530">
            <v>63.827968640979023</v>
          </cell>
          <cell r="W1530">
            <v>63.827968640979023</v>
          </cell>
        </row>
        <row r="1531">
          <cell r="B1531" t="str">
            <v>GhanaWM</v>
          </cell>
          <cell r="C1531" t="str">
            <v>WM</v>
          </cell>
          <cell r="D1531" t="str">
            <v>Ghana</v>
          </cell>
          <cell r="E1531" t="str">
            <v>Account Services</v>
          </cell>
          <cell r="F1531" t="str">
            <v>Mass Mkt &amp; Priority Banking</v>
          </cell>
          <cell r="G1531" t="str">
            <v>Trade Products</v>
          </cell>
          <cell r="H1531" t="str">
            <v>0</v>
          </cell>
          <cell r="I1531" t="str">
            <v>0</v>
          </cell>
          <cell r="J1531" t="str">
            <v>0</v>
          </cell>
          <cell r="K1531" t="str">
            <v>0</v>
          </cell>
          <cell r="L1531" t="str">
            <v>0</v>
          </cell>
          <cell r="M1531" t="str">
            <v>0</v>
          </cell>
          <cell r="N1531" t="str">
            <v>0</v>
          </cell>
          <cell r="O1531" t="str">
            <v>0</v>
          </cell>
          <cell r="P1531" t="str">
            <v>0</v>
          </cell>
          <cell r="Q1531" t="str">
            <v>0</v>
          </cell>
          <cell r="R1531" t="str">
            <v>0</v>
          </cell>
          <cell r="S1531" t="str">
            <v>0</v>
          </cell>
          <cell r="T1531" t="str">
            <v>0</v>
          </cell>
          <cell r="U1531" t="str">
            <v>0</v>
          </cell>
          <cell r="V1531" t="str">
            <v>0</v>
          </cell>
          <cell r="W1531" t="str">
            <v>0</v>
          </cell>
        </row>
        <row r="1532">
          <cell r="B1532" t="str">
            <v>GhanaWM</v>
          </cell>
          <cell r="C1532" t="str">
            <v>WM</v>
          </cell>
          <cell r="D1532" t="str">
            <v>Ghana</v>
          </cell>
          <cell r="E1532" t="str">
            <v>Account Services</v>
          </cell>
          <cell r="F1532" t="str">
            <v>Mass Mkt &amp; Priority Banking</v>
          </cell>
          <cell r="G1532" t="str">
            <v>Treasury Products</v>
          </cell>
          <cell r="H1532" t="str">
            <v>0</v>
          </cell>
          <cell r="I1532" t="str">
            <v>0</v>
          </cell>
          <cell r="J1532" t="str">
            <v>0</v>
          </cell>
          <cell r="K1532" t="str">
            <v>0</v>
          </cell>
          <cell r="L1532" t="str">
            <v>0</v>
          </cell>
          <cell r="M1532" t="str">
            <v>0</v>
          </cell>
          <cell r="N1532" t="str">
            <v>0</v>
          </cell>
          <cell r="O1532" t="str">
            <v>0</v>
          </cell>
          <cell r="P1532" t="str">
            <v>0</v>
          </cell>
          <cell r="Q1532" t="str">
            <v>0</v>
          </cell>
          <cell r="R1532" t="str">
            <v>0</v>
          </cell>
          <cell r="S1532" t="str">
            <v>0</v>
          </cell>
          <cell r="T1532" t="str">
            <v>0</v>
          </cell>
          <cell r="U1532" t="str">
            <v>0</v>
          </cell>
          <cell r="V1532">
            <v>0</v>
          </cell>
          <cell r="W1532">
            <v>0</v>
          </cell>
        </row>
        <row r="1533">
          <cell r="B1533" t="str">
            <v>GhanaWM</v>
          </cell>
          <cell r="C1533" t="str">
            <v>WM</v>
          </cell>
          <cell r="D1533" t="str">
            <v>Ghana</v>
          </cell>
          <cell r="E1533" t="str">
            <v>Account Services</v>
          </cell>
          <cell r="F1533" t="str">
            <v>Mass Mkt &amp; Priority Banking</v>
          </cell>
          <cell r="G1533" t="str">
            <v>Investment Services</v>
          </cell>
          <cell r="H1533" t="str">
            <v>0</v>
          </cell>
          <cell r="I1533" t="str">
            <v>0</v>
          </cell>
          <cell r="J1533" t="str">
            <v>0</v>
          </cell>
          <cell r="K1533" t="str">
            <v>0</v>
          </cell>
          <cell r="L1533" t="str">
            <v>0</v>
          </cell>
          <cell r="M1533" t="str">
            <v>0</v>
          </cell>
          <cell r="N1533" t="str">
            <v>0</v>
          </cell>
          <cell r="O1533" t="str">
            <v>0</v>
          </cell>
          <cell r="P1533" t="str">
            <v>0</v>
          </cell>
          <cell r="Q1533" t="str">
            <v>0</v>
          </cell>
          <cell r="R1533" t="str">
            <v>0</v>
          </cell>
          <cell r="S1533" t="str">
            <v>0</v>
          </cell>
          <cell r="T1533" t="str">
            <v>0</v>
          </cell>
          <cell r="U1533" t="str">
            <v>0</v>
          </cell>
          <cell r="V1533" t="str">
            <v>0</v>
          </cell>
          <cell r="W1533" t="str">
            <v>0</v>
          </cell>
        </row>
        <row r="1534">
          <cell r="B1534" t="str">
            <v>GhanaOthCB</v>
          </cell>
          <cell r="C1534" t="str">
            <v>OthCB</v>
          </cell>
          <cell r="D1534" t="str">
            <v>Ghana</v>
          </cell>
          <cell r="E1534" t="str">
            <v>Account Services</v>
          </cell>
          <cell r="F1534" t="str">
            <v>Mass Mkt &amp; Priority Banking</v>
          </cell>
          <cell r="G1534" t="str">
            <v>Other Products</v>
          </cell>
          <cell r="H1534" t="str">
            <v>0</v>
          </cell>
          <cell r="I1534" t="str">
            <v>0</v>
          </cell>
          <cell r="J1534" t="str">
            <v>0</v>
          </cell>
          <cell r="K1534" t="str">
            <v>0</v>
          </cell>
          <cell r="L1534" t="str">
            <v>0</v>
          </cell>
          <cell r="M1534" t="str">
            <v>0</v>
          </cell>
          <cell r="N1534" t="str">
            <v>0</v>
          </cell>
          <cell r="O1534" t="str">
            <v>0</v>
          </cell>
          <cell r="P1534" t="str">
            <v>0</v>
          </cell>
          <cell r="Q1534" t="str">
            <v>0</v>
          </cell>
          <cell r="R1534" t="str">
            <v>0</v>
          </cell>
          <cell r="S1534" t="str">
            <v>0</v>
          </cell>
          <cell r="T1534" t="str">
            <v>0</v>
          </cell>
          <cell r="U1534" t="str">
            <v>0</v>
          </cell>
          <cell r="V1534">
            <v>0</v>
          </cell>
          <cell r="W1534">
            <v>0</v>
          </cell>
        </row>
        <row r="1535">
          <cell r="B1535" t="str">
            <v>GhanaCROps</v>
          </cell>
          <cell r="C1535" t="str">
            <v>CROps</v>
          </cell>
          <cell r="D1535" t="str">
            <v>Ghana</v>
          </cell>
          <cell r="E1535" t="str">
            <v>Account Services</v>
          </cell>
          <cell r="F1535" t="str">
            <v>Customer - Wholesale</v>
          </cell>
          <cell r="G1535" t="str">
            <v>Corporate and Inst Lending</v>
          </cell>
          <cell r="H1535" t="str">
            <v>0</v>
          </cell>
          <cell r="I1535" t="str">
            <v>0</v>
          </cell>
          <cell r="J1535" t="str">
            <v>0</v>
          </cell>
          <cell r="K1535" t="str">
            <v>0</v>
          </cell>
          <cell r="L1535" t="str">
            <v>0</v>
          </cell>
          <cell r="M1535" t="str">
            <v>0</v>
          </cell>
          <cell r="N1535" t="str">
            <v>0</v>
          </cell>
          <cell r="O1535" t="str">
            <v>0</v>
          </cell>
          <cell r="P1535" t="str">
            <v>0</v>
          </cell>
          <cell r="Q1535" t="str">
            <v>0</v>
          </cell>
          <cell r="R1535" t="str">
            <v>0</v>
          </cell>
          <cell r="S1535" t="str">
            <v>0</v>
          </cell>
          <cell r="T1535" t="str">
            <v>0</v>
          </cell>
          <cell r="U1535" t="str">
            <v>0</v>
          </cell>
          <cell r="V1535">
            <v>0</v>
          </cell>
          <cell r="W1535">
            <v>0</v>
          </cell>
        </row>
        <row r="1536">
          <cell r="B1536" t="str">
            <v>GhanaCash</v>
          </cell>
          <cell r="C1536" t="str">
            <v>Cash</v>
          </cell>
          <cell r="D1536" t="str">
            <v>Ghana</v>
          </cell>
          <cell r="E1536" t="str">
            <v>Account Services</v>
          </cell>
          <cell r="F1536" t="str">
            <v>Customer - Wholesale</v>
          </cell>
          <cell r="G1536" t="str">
            <v>Cash Management and Payments</v>
          </cell>
          <cell r="H1536" t="str">
            <v>0</v>
          </cell>
          <cell r="I1536">
            <v>1.6028375380200051</v>
          </cell>
          <cell r="J1536">
            <v>2.8735067406795354</v>
          </cell>
          <cell r="K1536">
            <v>3.4281658481474198</v>
          </cell>
          <cell r="L1536">
            <v>4.501148845971449</v>
          </cell>
          <cell r="M1536">
            <v>5.703096937423445</v>
          </cell>
          <cell r="N1536">
            <v>6.8876357721839394</v>
          </cell>
          <cell r="O1536">
            <v>8.2461588872045404</v>
          </cell>
          <cell r="P1536">
            <v>8.7350865408186138</v>
          </cell>
          <cell r="Q1536">
            <v>9.7347541087307583</v>
          </cell>
          <cell r="R1536">
            <v>7.5202396665347786</v>
          </cell>
          <cell r="S1536">
            <v>8.5064917755132168</v>
          </cell>
          <cell r="T1536">
            <v>9.4817040809796698</v>
          </cell>
          <cell r="U1536" t="str">
            <v>0</v>
          </cell>
          <cell r="V1536">
            <v>13.797705561539304</v>
          </cell>
          <cell r="W1536">
            <v>13.797705561539304</v>
          </cell>
        </row>
        <row r="1537">
          <cell r="B1537" t="str">
            <v>GhanaTrade</v>
          </cell>
          <cell r="C1537" t="str">
            <v>Trade</v>
          </cell>
          <cell r="D1537" t="str">
            <v>Ghana</v>
          </cell>
          <cell r="E1537" t="str">
            <v>Account Services</v>
          </cell>
          <cell r="F1537" t="str">
            <v>Customer - Wholesale</v>
          </cell>
          <cell r="G1537" t="str">
            <v>Trade Finance</v>
          </cell>
          <cell r="H1537" t="str">
            <v>0</v>
          </cell>
          <cell r="I1537" t="str">
            <v>0</v>
          </cell>
          <cell r="J1537" t="str">
            <v>0</v>
          </cell>
          <cell r="K1537" t="str">
            <v>0</v>
          </cell>
          <cell r="L1537" t="str">
            <v>0</v>
          </cell>
          <cell r="M1537" t="str">
            <v>0</v>
          </cell>
          <cell r="N1537" t="str">
            <v>0</v>
          </cell>
          <cell r="O1537" t="str">
            <v>0</v>
          </cell>
          <cell r="P1537" t="str">
            <v>0</v>
          </cell>
          <cell r="Q1537" t="str">
            <v>0</v>
          </cell>
          <cell r="R1537" t="str">
            <v>0</v>
          </cell>
          <cell r="S1537" t="str">
            <v>0</v>
          </cell>
          <cell r="T1537" t="str">
            <v>0</v>
          </cell>
          <cell r="U1537" t="str">
            <v>0</v>
          </cell>
          <cell r="V1537">
            <v>0</v>
          </cell>
          <cell r="W1537">
            <v>0</v>
          </cell>
        </row>
        <row r="1538">
          <cell r="B1538" t="str">
            <v>GhanaTrade</v>
          </cell>
          <cell r="C1538" t="str">
            <v>Trade</v>
          </cell>
          <cell r="D1538" t="str">
            <v>Ghana</v>
          </cell>
          <cell r="E1538" t="str">
            <v>Account Services</v>
          </cell>
          <cell r="F1538" t="str">
            <v>Customer - Wholesale</v>
          </cell>
          <cell r="G1538" t="str">
            <v>Trade Contingents</v>
          </cell>
          <cell r="H1538" t="str">
            <v>0</v>
          </cell>
          <cell r="I1538" t="str">
            <v>0</v>
          </cell>
          <cell r="J1538" t="str">
            <v>0</v>
          </cell>
          <cell r="K1538" t="str">
            <v>0</v>
          </cell>
          <cell r="L1538" t="str">
            <v>0</v>
          </cell>
          <cell r="M1538" t="str">
            <v>0</v>
          </cell>
          <cell r="N1538" t="str">
            <v>0</v>
          </cell>
          <cell r="O1538" t="str">
            <v>0</v>
          </cell>
          <cell r="P1538" t="str">
            <v>0</v>
          </cell>
          <cell r="Q1538" t="str">
            <v>0</v>
          </cell>
          <cell r="R1538" t="str">
            <v>0</v>
          </cell>
          <cell r="S1538" t="str">
            <v>0</v>
          </cell>
          <cell r="T1538" t="str">
            <v>0</v>
          </cell>
          <cell r="U1538" t="str">
            <v>0</v>
          </cell>
          <cell r="V1538">
            <v>0</v>
          </cell>
          <cell r="W1538">
            <v>0</v>
          </cell>
        </row>
        <row r="1539">
          <cell r="B1539" t="str">
            <v>GhanaTrade</v>
          </cell>
          <cell r="C1539" t="str">
            <v>Trade</v>
          </cell>
          <cell r="D1539" t="str">
            <v>Ghana</v>
          </cell>
          <cell r="E1539" t="str">
            <v>Account Services</v>
          </cell>
          <cell r="F1539" t="str">
            <v>Customer - Wholesale</v>
          </cell>
          <cell r="G1539" t="str">
            <v>Trade Transactional</v>
          </cell>
          <cell r="H1539" t="str">
            <v>0</v>
          </cell>
          <cell r="I1539" t="str">
            <v>0</v>
          </cell>
          <cell r="J1539" t="str">
            <v>0</v>
          </cell>
          <cell r="K1539" t="str">
            <v>0</v>
          </cell>
          <cell r="L1539" t="str">
            <v>0</v>
          </cell>
          <cell r="M1539" t="str">
            <v>0</v>
          </cell>
          <cell r="N1539" t="str">
            <v>0</v>
          </cell>
          <cell r="O1539" t="str">
            <v>0</v>
          </cell>
          <cell r="P1539" t="str">
            <v>0</v>
          </cell>
          <cell r="Q1539" t="str">
            <v>0</v>
          </cell>
          <cell r="R1539" t="str">
            <v>0</v>
          </cell>
          <cell r="S1539" t="str">
            <v>0</v>
          </cell>
          <cell r="T1539" t="str">
            <v>0</v>
          </cell>
          <cell r="U1539" t="str">
            <v>0</v>
          </cell>
          <cell r="V1539">
            <v>0</v>
          </cell>
          <cell r="W1539">
            <v>0</v>
          </cell>
        </row>
        <row r="1540">
          <cell r="B1540" t="str">
            <v>GhanaTrade</v>
          </cell>
          <cell r="C1540" t="str">
            <v>Trade</v>
          </cell>
          <cell r="D1540" t="str">
            <v>Ghana</v>
          </cell>
          <cell r="E1540" t="str">
            <v>Account Services</v>
          </cell>
          <cell r="F1540" t="str">
            <v>Customer - Wholesale</v>
          </cell>
          <cell r="G1540" t="str">
            <v>Trade Other</v>
          </cell>
          <cell r="H1540" t="str">
            <v>0</v>
          </cell>
          <cell r="I1540" t="str">
            <v>0</v>
          </cell>
          <cell r="J1540" t="str">
            <v>0</v>
          </cell>
          <cell r="K1540" t="str">
            <v>0</v>
          </cell>
          <cell r="L1540" t="str">
            <v>0</v>
          </cell>
          <cell r="M1540" t="str">
            <v>0</v>
          </cell>
          <cell r="N1540" t="str">
            <v>0</v>
          </cell>
          <cell r="O1540" t="str">
            <v>0</v>
          </cell>
          <cell r="P1540" t="str">
            <v>0</v>
          </cell>
          <cell r="Q1540" t="str">
            <v>0</v>
          </cell>
          <cell r="R1540" t="str">
            <v>0</v>
          </cell>
          <cell r="S1540" t="str">
            <v>0</v>
          </cell>
          <cell r="T1540" t="str">
            <v>0</v>
          </cell>
          <cell r="U1540" t="str">
            <v>0</v>
          </cell>
          <cell r="V1540">
            <v>0</v>
          </cell>
          <cell r="W1540">
            <v>0</v>
          </cell>
        </row>
        <row r="1541">
          <cell r="B1541" t="str">
            <v>GhanaFX/MM</v>
          </cell>
          <cell r="C1541" t="str">
            <v>FX/MM</v>
          </cell>
          <cell r="D1541" t="str">
            <v>Ghana</v>
          </cell>
          <cell r="E1541" t="str">
            <v>Account Services</v>
          </cell>
          <cell r="F1541" t="str">
            <v>Customer - Wholesale</v>
          </cell>
          <cell r="G1541" t="str">
            <v>FX Sales</v>
          </cell>
          <cell r="H1541" t="str">
            <v>0</v>
          </cell>
          <cell r="I1541" t="str">
            <v>0</v>
          </cell>
          <cell r="J1541" t="str">
            <v>0</v>
          </cell>
          <cell r="K1541" t="str">
            <v>0</v>
          </cell>
          <cell r="L1541" t="str">
            <v>0</v>
          </cell>
          <cell r="M1541" t="str">
            <v>0</v>
          </cell>
          <cell r="N1541" t="str">
            <v>0</v>
          </cell>
          <cell r="O1541" t="str">
            <v>0</v>
          </cell>
          <cell r="P1541" t="str">
            <v>0</v>
          </cell>
          <cell r="Q1541" t="str">
            <v>0</v>
          </cell>
          <cell r="R1541" t="str">
            <v>0</v>
          </cell>
          <cell r="S1541" t="str">
            <v>0</v>
          </cell>
          <cell r="T1541" t="str">
            <v>0</v>
          </cell>
          <cell r="U1541" t="str">
            <v>0</v>
          </cell>
          <cell r="V1541">
            <v>0</v>
          </cell>
          <cell r="W1541">
            <v>0</v>
          </cell>
        </row>
        <row r="1542">
          <cell r="B1542" t="str">
            <v>GhanaFX/MM</v>
          </cell>
          <cell r="C1542" t="str">
            <v>FX/MM</v>
          </cell>
          <cell r="D1542" t="str">
            <v>Ghana</v>
          </cell>
          <cell r="E1542" t="str">
            <v>Account Services</v>
          </cell>
          <cell r="F1542" t="str">
            <v>Customer - Wholesale</v>
          </cell>
          <cell r="G1542" t="str">
            <v>FX Trading</v>
          </cell>
          <cell r="H1542" t="str">
            <v>0</v>
          </cell>
          <cell r="I1542" t="str">
            <v>0</v>
          </cell>
          <cell r="J1542" t="str">
            <v>0</v>
          </cell>
          <cell r="K1542" t="str">
            <v>0</v>
          </cell>
          <cell r="L1542" t="str">
            <v>0</v>
          </cell>
          <cell r="M1542" t="str">
            <v>0</v>
          </cell>
          <cell r="N1542" t="str">
            <v>0</v>
          </cell>
          <cell r="O1542" t="str">
            <v>0</v>
          </cell>
          <cell r="P1542" t="str">
            <v>0</v>
          </cell>
          <cell r="Q1542" t="str">
            <v>0</v>
          </cell>
          <cell r="R1542" t="str">
            <v>0</v>
          </cell>
          <cell r="S1542" t="str">
            <v>0</v>
          </cell>
          <cell r="T1542" t="str">
            <v>0</v>
          </cell>
          <cell r="U1542" t="str">
            <v>0</v>
          </cell>
          <cell r="V1542">
            <v>0</v>
          </cell>
          <cell r="W1542">
            <v>0</v>
          </cell>
        </row>
        <row r="1543">
          <cell r="B1543" t="str">
            <v>GhanaFI</v>
          </cell>
          <cell r="C1543" t="str">
            <v>FI</v>
          </cell>
          <cell r="D1543" t="str">
            <v>Ghana</v>
          </cell>
          <cell r="E1543" t="str">
            <v>Account Services</v>
          </cell>
          <cell r="F1543" t="str">
            <v>Customer - Wholesale</v>
          </cell>
          <cell r="G1543" t="str">
            <v>Fixed Income</v>
          </cell>
          <cell r="H1543" t="str">
            <v>0</v>
          </cell>
          <cell r="I1543" t="str">
            <v>0</v>
          </cell>
          <cell r="J1543" t="str">
            <v>0</v>
          </cell>
          <cell r="K1543" t="str">
            <v>0</v>
          </cell>
          <cell r="L1543" t="str">
            <v>0</v>
          </cell>
          <cell r="M1543" t="str">
            <v>0</v>
          </cell>
          <cell r="N1543" t="str">
            <v>0</v>
          </cell>
          <cell r="O1543" t="str">
            <v>0</v>
          </cell>
          <cell r="P1543" t="str">
            <v>0</v>
          </cell>
          <cell r="Q1543" t="str">
            <v>0</v>
          </cell>
          <cell r="R1543" t="str">
            <v>0</v>
          </cell>
          <cell r="S1543" t="str">
            <v>0</v>
          </cell>
          <cell r="T1543" t="str">
            <v>0</v>
          </cell>
          <cell r="U1543" t="str">
            <v>0</v>
          </cell>
          <cell r="V1543">
            <v>0</v>
          </cell>
          <cell r="W1543">
            <v>0</v>
          </cell>
        </row>
        <row r="1544">
          <cell r="B1544" t="str">
            <v>GhanaFX/MM</v>
          </cell>
          <cell r="C1544" t="str">
            <v>FX/MM</v>
          </cell>
          <cell r="D1544" t="str">
            <v>Ghana</v>
          </cell>
          <cell r="E1544" t="str">
            <v>Account Services</v>
          </cell>
          <cell r="F1544" t="str">
            <v>Customer - Wholesale</v>
          </cell>
          <cell r="G1544" t="str">
            <v>ALM</v>
          </cell>
          <cell r="H1544" t="str">
            <v>0</v>
          </cell>
          <cell r="I1544" t="str">
            <v>0</v>
          </cell>
          <cell r="J1544" t="str">
            <v>0</v>
          </cell>
          <cell r="K1544" t="str">
            <v>0</v>
          </cell>
          <cell r="L1544" t="str">
            <v>0</v>
          </cell>
          <cell r="M1544" t="str">
            <v>0</v>
          </cell>
          <cell r="N1544" t="str">
            <v>0</v>
          </cell>
          <cell r="O1544" t="str">
            <v>0</v>
          </cell>
          <cell r="P1544" t="str">
            <v>0</v>
          </cell>
          <cell r="Q1544" t="str">
            <v>0</v>
          </cell>
          <cell r="R1544" t="str">
            <v>0</v>
          </cell>
          <cell r="S1544" t="str">
            <v>0</v>
          </cell>
          <cell r="T1544" t="str">
            <v>0</v>
          </cell>
          <cell r="U1544" t="str">
            <v>0</v>
          </cell>
          <cell r="V1544">
            <v>0</v>
          </cell>
          <cell r="W1544">
            <v>0</v>
          </cell>
        </row>
        <row r="1545">
          <cell r="B1545" t="str">
            <v>GhanaSEF</v>
          </cell>
          <cell r="C1545" t="str">
            <v>SEF</v>
          </cell>
          <cell r="D1545" t="str">
            <v>Ghana</v>
          </cell>
          <cell r="E1545" t="str">
            <v>Account Services</v>
          </cell>
          <cell r="F1545" t="str">
            <v>Customer - Wholesale</v>
          </cell>
          <cell r="G1545" t="str">
            <v>Structured Trade</v>
          </cell>
          <cell r="H1545" t="str">
            <v>0</v>
          </cell>
          <cell r="I1545" t="str">
            <v>0</v>
          </cell>
          <cell r="J1545" t="str">
            <v>0</v>
          </cell>
          <cell r="K1545" t="str">
            <v>0</v>
          </cell>
          <cell r="L1545" t="str">
            <v>0</v>
          </cell>
          <cell r="M1545" t="str">
            <v>0</v>
          </cell>
          <cell r="N1545" t="str">
            <v>0</v>
          </cell>
          <cell r="O1545" t="str">
            <v>0</v>
          </cell>
          <cell r="P1545" t="str">
            <v>0</v>
          </cell>
          <cell r="Q1545" t="str">
            <v>0</v>
          </cell>
          <cell r="R1545" t="str">
            <v>0</v>
          </cell>
          <cell r="S1545" t="str">
            <v>0</v>
          </cell>
          <cell r="T1545" t="str">
            <v>0</v>
          </cell>
          <cell r="U1545" t="str">
            <v>0</v>
          </cell>
          <cell r="V1545">
            <v>0</v>
          </cell>
          <cell r="W1545">
            <v>0</v>
          </cell>
        </row>
        <row r="1546">
          <cell r="B1546" t="str">
            <v>GhanaSME</v>
          </cell>
          <cell r="C1546" t="str">
            <v>SME</v>
          </cell>
          <cell r="D1546" t="str">
            <v>Ghana</v>
          </cell>
          <cell r="E1546" t="str">
            <v>Account Services</v>
          </cell>
          <cell r="F1546" t="str">
            <v>SME</v>
          </cell>
          <cell r="G1546" t="str">
            <v>Product</v>
          </cell>
          <cell r="H1546" t="str">
            <v>0</v>
          </cell>
          <cell r="I1546">
            <v>2.6882235873878835</v>
          </cell>
          <cell r="J1546">
            <v>4.8193459509034708</v>
          </cell>
          <cell r="K1546">
            <v>5.749600989412599</v>
          </cell>
          <cell r="L1546">
            <v>7.5491708991489581</v>
          </cell>
          <cell r="M1546">
            <v>9.5650365958361618</v>
          </cell>
          <cell r="N1546">
            <v>11.551704090355692</v>
          </cell>
          <cell r="O1546">
            <v>13.830171991925704</v>
          </cell>
          <cell r="P1546">
            <v>14.650184513341452</v>
          </cell>
          <cell r="Q1546">
            <v>16.32679232409172</v>
          </cell>
          <cell r="R1546">
            <v>12.612685424975671</v>
          </cell>
          <cell r="S1546">
            <v>14.26679329278987</v>
          </cell>
          <cell r="T1546">
            <v>15.902385584635145</v>
          </cell>
          <cell r="U1546" t="str">
            <v>0</v>
          </cell>
          <cell r="V1546">
            <v>23.141033737069815</v>
          </cell>
          <cell r="W1546">
            <v>23.141033737069815</v>
          </cell>
        </row>
        <row r="1547">
          <cell r="B1547" t="str">
            <v>GhanaTotal</v>
          </cell>
          <cell r="C1547" t="str">
            <v>Total</v>
          </cell>
          <cell r="D1547" t="str">
            <v>Ghana</v>
          </cell>
          <cell r="E1547" t="str">
            <v>Account Services</v>
          </cell>
          <cell r="F1547" t="str">
            <v>Customer</v>
          </cell>
          <cell r="G1547" t="str">
            <v>Product</v>
          </cell>
          <cell r="H1547" t="str">
            <v>0</v>
          </cell>
          <cell r="I1547">
            <v>11.705762334752398</v>
          </cell>
          <cell r="J1547">
            <v>20.985649621891877</v>
          </cell>
          <cell r="K1547">
            <v>25.036408064226226</v>
          </cell>
          <cell r="L1547">
            <v>32.872563422350481</v>
          </cell>
          <cell r="M1547">
            <v>41.650570153230269</v>
          </cell>
          <cell r="N1547">
            <v>50.301434477957422</v>
          </cell>
          <cell r="O1547">
            <v>60.222932030568685</v>
          </cell>
          <cell r="P1547">
            <v>63.793643831568993</v>
          </cell>
          <cell r="Q1547">
            <v>71.09436563659672</v>
          </cell>
          <cell r="R1547">
            <v>54.921435359929184</v>
          </cell>
          <cell r="S1547">
            <v>62.12418206132687</v>
          </cell>
          <cell r="T1547">
            <v>69.246303426052293</v>
          </cell>
          <cell r="U1547" t="str">
            <v>0</v>
          </cell>
          <cell r="V1547">
            <v>100.76670793958814</v>
          </cell>
          <cell r="W1547">
            <v>100.76670793958814</v>
          </cell>
        </row>
        <row r="1548">
          <cell r="B1548" t="str">
            <v>GhanaCCPL</v>
          </cell>
          <cell r="C1548" t="str">
            <v>CCPL</v>
          </cell>
          <cell r="D1548" t="str">
            <v>Ghana</v>
          </cell>
          <cell r="E1548" t="str">
            <v>Customer Support</v>
          </cell>
          <cell r="F1548" t="str">
            <v>Mass Mkt &amp; Priority Banking</v>
          </cell>
          <cell r="G1548" t="str">
            <v>Unsecured Lending</v>
          </cell>
          <cell r="H1548">
            <v>30.131817365279957</v>
          </cell>
          <cell r="I1548">
            <v>38.968438241874168</v>
          </cell>
          <cell r="J1548">
            <v>44.988673427763267</v>
          </cell>
          <cell r="K1548">
            <v>61.154016202185176</v>
          </cell>
          <cell r="L1548">
            <v>82.246385278232594</v>
          </cell>
          <cell r="M1548">
            <v>99.20827554137017</v>
          </cell>
          <cell r="N1548">
            <v>116.81463078680669</v>
          </cell>
          <cell r="O1548">
            <v>137.97856284602807</v>
          </cell>
          <cell r="P1548">
            <v>152.86414275131273</v>
          </cell>
          <cell r="Q1548">
            <v>182.44375676767973</v>
          </cell>
          <cell r="R1548">
            <v>206.05629525711794</v>
          </cell>
          <cell r="S1548">
            <v>220.29613170536294</v>
          </cell>
          <cell r="T1548">
            <v>242.03115824464544</v>
          </cell>
          <cell r="U1548" t="str">
            <v>0</v>
          </cell>
          <cell r="V1548">
            <v>308.40610407253251</v>
          </cell>
          <cell r="W1548">
            <v>308.40610407253251</v>
          </cell>
        </row>
        <row r="1549">
          <cell r="B1549" t="str">
            <v>GhanaM &amp; AL</v>
          </cell>
          <cell r="C1549" t="str">
            <v>M &amp; AL</v>
          </cell>
          <cell r="D1549" t="str">
            <v>Ghana</v>
          </cell>
          <cell r="E1549" t="str">
            <v>Customer Support</v>
          </cell>
          <cell r="F1549" t="str">
            <v>Mass Mkt &amp; Priority Banking</v>
          </cell>
          <cell r="G1549" t="str">
            <v>Secured Lending</v>
          </cell>
          <cell r="H1549" t="str">
            <v>0</v>
          </cell>
          <cell r="I1549">
            <v>5.7350177064346983</v>
          </cell>
          <cell r="J1549">
            <v>6.6210207628998718</v>
          </cell>
          <cell r="K1549">
            <v>9.0000878034227956</v>
          </cell>
          <cell r="L1549">
            <v>12.104269432949909</v>
          </cell>
          <cell r="M1549">
            <v>14.600565034788122</v>
          </cell>
          <cell r="N1549">
            <v>17.19170708804748</v>
          </cell>
          <cell r="O1549">
            <v>20.306420701768538</v>
          </cell>
          <cell r="P1549">
            <v>22.497143968569038</v>
          </cell>
          <cell r="Q1549">
            <v>26.850400547147668</v>
          </cell>
          <cell r="R1549">
            <v>30.325477620810894</v>
          </cell>
          <cell r="S1549">
            <v>32.421166281991717</v>
          </cell>
          <cell r="T1549">
            <v>35.61992834884461</v>
          </cell>
          <cell r="U1549" t="str">
            <v>0</v>
          </cell>
          <cell r="V1549">
            <v>45.388384739727918</v>
          </cell>
          <cell r="W1549">
            <v>45.388384739727918</v>
          </cell>
        </row>
        <row r="1550">
          <cell r="B1550" t="str">
            <v>GhanaWM</v>
          </cell>
          <cell r="C1550" t="str">
            <v>WM</v>
          </cell>
          <cell r="D1550" t="str">
            <v>Ghana</v>
          </cell>
          <cell r="E1550" t="str">
            <v>Customer Support</v>
          </cell>
          <cell r="F1550" t="str">
            <v>Mass Mkt &amp; Priority Banking</v>
          </cell>
          <cell r="G1550" t="str">
            <v>Account Management Services</v>
          </cell>
          <cell r="H1550">
            <v>307.09193106130067</v>
          </cell>
          <cell r="I1550">
            <v>57.048055059479324</v>
          </cell>
          <cell r="J1550">
            <v>65.861410786590866</v>
          </cell>
          <cell r="K1550">
            <v>89.526751412421049</v>
          </cell>
          <cell r="L1550">
            <v>120.40503873090566</v>
          </cell>
          <cell r="M1550">
            <v>145.23648934327622</v>
          </cell>
          <cell r="N1550">
            <v>171.01140793775795</v>
          </cell>
          <cell r="O1550">
            <v>201.99446027091926</v>
          </cell>
          <cell r="P1550">
            <v>223.78628515130271</v>
          </cell>
          <cell r="Q1550">
            <v>267.08952041492557</v>
          </cell>
          <cell r="R1550">
            <v>301.6572233205062</v>
          </cell>
          <cell r="S1550">
            <v>322.50370858879484</v>
          </cell>
          <cell r="T1550">
            <v>354.32281776212113</v>
          </cell>
          <cell r="U1550" t="str">
            <v>0</v>
          </cell>
          <cell r="V1550">
            <v>451.49277722152624</v>
          </cell>
          <cell r="W1550">
            <v>451.49277722152624</v>
          </cell>
        </row>
        <row r="1551">
          <cell r="B1551" t="str">
            <v>GhanaWM</v>
          </cell>
          <cell r="C1551" t="str">
            <v>WM</v>
          </cell>
          <cell r="D1551" t="str">
            <v>Ghana</v>
          </cell>
          <cell r="E1551" t="str">
            <v>Customer Support</v>
          </cell>
          <cell r="F1551" t="str">
            <v>Mass Mkt &amp; Priority Banking</v>
          </cell>
          <cell r="G1551" t="str">
            <v>Trade Products</v>
          </cell>
          <cell r="H1551">
            <v>7.3832180123752549E-3</v>
          </cell>
          <cell r="I1551" t="str">
            <v>0</v>
          </cell>
          <cell r="J1551" t="str">
            <v>0</v>
          </cell>
          <cell r="K1551" t="str">
            <v>0</v>
          </cell>
          <cell r="L1551" t="str">
            <v>0</v>
          </cell>
          <cell r="M1551" t="str">
            <v>0</v>
          </cell>
          <cell r="N1551" t="str">
            <v>0</v>
          </cell>
          <cell r="O1551" t="str">
            <v>0</v>
          </cell>
          <cell r="P1551" t="str">
            <v>0</v>
          </cell>
          <cell r="Q1551" t="str">
            <v>0</v>
          </cell>
          <cell r="R1551" t="str">
            <v>0</v>
          </cell>
          <cell r="S1551" t="str">
            <v>0</v>
          </cell>
          <cell r="T1551" t="str">
            <v>0</v>
          </cell>
          <cell r="U1551" t="str">
            <v>0</v>
          </cell>
          <cell r="V1551" t="str">
            <v>0</v>
          </cell>
          <cell r="W1551" t="str">
            <v>0</v>
          </cell>
        </row>
        <row r="1552">
          <cell r="B1552" t="str">
            <v>GhanaWM</v>
          </cell>
          <cell r="C1552" t="str">
            <v>WM</v>
          </cell>
          <cell r="D1552" t="str">
            <v>Ghana</v>
          </cell>
          <cell r="E1552" t="str">
            <v>Customer Support</v>
          </cell>
          <cell r="F1552" t="str">
            <v>Mass Mkt &amp; Priority Banking</v>
          </cell>
          <cell r="G1552" t="str">
            <v>Treasury Products</v>
          </cell>
          <cell r="H1552" t="str">
            <v>0</v>
          </cell>
          <cell r="I1552" t="str">
            <v>0</v>
          </cell>
          <cell r="J1552" t="str">
            <v>0</v>
          </cell>
          <cell r="K1552" t="str">
            <v>0</v>
          </cell>
          <cell r="L1552" t="str">
            <v>0</v>
          </cell>
          <cell r="M1552" t="str">
            <v>0</v>
          </cell>
          <cell r="N1552" t="str">
            <v>0</v>
          </cell>
          <cell r="O1552" t="str">
            <v>0</v>
          </cell>
          <cell r="P1552" t="str">
            <v>0</v>
          </cell>
          <cell r="Q1552" t="str">
            <v>0</v>
          </cell>
          <cell r="R1552" t="str">
            <v>0</v>
          </cell>
          <cell r="S1552" t="str">
            <v>0</v>
          </cell>
          <cell r="T1552" t="str">
            <v>0</v>
          </cell>
          <cell r="U1552" t="str">
            <v>0</v>
          </cell>
          <cell r="V1552">
            <v>0</v>
          </cell>
          <cell r="W1552">
            <v>0</v>
          </cell>
        </row>
        <row r="1553">
          <cell r="B1553" t="str">
            <v>GhanaWM</v>
          </cell>
          <cell r="C1553" t="str">
            <v>WM</v>
          </cell>
          <cell r="D1553" t="str">
            <v>Ghana</v>
          </cell>
          <cell r="E1553" t="str">
            <v>Customer Support</v>
          </cell>
          <cell r="F1553" t="str">
            <v>Mass Mkt &amp; Priority Banking</v>
          </cell>
          <cell r="G1553" t="str">
            <v>Investment Services</v>
          </cell>
          <cell r="H1553" t="str">
            <v>0</v>
          </cell>
          <cell r="I1553" t="str">
            <v>0</v>
          </cell>
          <cell r="J1553" t="str">
            <v>0</v>
          </cell>
          <cell r="K1553" t="str">
            <v>0</v>
          </cell>
          <cell r="L1553" t="str">
            <v>0</v>
          </cell>
          <cell r="M1553" t="str">
            <v>0</v>
          </cell>
          <cell r="N1553" t="str">
            <v>0</v>
          </cell>
          <cell r="O1553" t="str">
            <v>0</v>
          </cell>
          <cell r="P1553" t="str">
            <v>0</v>
          </cell>
          <cell r="Q1553" t="str">
            <v>0</v>
          </cell>
          <cell r="R1553" t="str">
            <v>0</v>
          </cell>
          <cell r="S1553" t="str">
            <v>0</v>
          </cell>
          <cell r="T1553" t="str">
            <v>0</v>
          </cell>
          <cell r="U1553" t="str">
            <v>0</v>
          </cell>
          <cell r="V1553" t="str">
            <v>0</v>
          </cell>
          <cell r="W1553" t="str">
            <v>0</v>
          </cell>
        </row>
        <row r="1554">
          <cell r="B1554" t="str">
            <v>GhanaOthCB</v>
          </cell>
          <cell r="C1554" t="str">
            <v>OthCB</v>
          </cell>
          <cell r="D1554" t="str">
            <v>Ghana</v>
          </cell>
          <cell r="E1554" t="str">
            <v>Customer Support</v>
          </cell>
          <cell r="F1554" t="str">
            <v>Mass Mkt &amp; Priority Banking</v>
          </cell>
          <cell r="G1554" t="str">
            <v>Other Products</v>
          </cell>
          <cell r="H1554" t="str">
            <v>0</v>
          </cell>
          <cell r="I1554" t="str">
            <v>0</v>
          </cell>
          <cell r="J1554" t="str">
            <v>0</v>
          </cell>
          <cell r="K1554" t="str">
            <v>0</v>
          </cell>
          <cell r="L1554" t="str">
            <v>0</v>
          </cell>
          <cell r="M1554" t="str">
            <v>0</v>
          </cell>
          <cell r="N1554" t="str">
            <v>0</v>
          </cell>
          <cell r="O1554" t="str">
            <v>0</v>
          </cell>
          <cell r="P1554" t="str">
            <v>0</v>
          </cell>
          <cell r="Q1554" t="str">
            <v>0</v>
          </cell>
          <cell r="R1554" t="str">
            <v>0</v>
          </cell>
          <cell r="S1554" t="str">
            <v>0</v>
          </cell>
          <cell r="T1554" t="str">
            <v>0</v>
          </cell>
          <cell r="U1554" t="str">
            <v>0</v>
          </cell>
          <cell r="V1554">
            <v>0</v>
          </cell>
          <cell r="W1554">
            <v>0</v>
          </cell>
        </row>
        <row r="1555">
          <cell r="B1555" t="str">
            <v>GhanaCROps</v>
          </cell>
          <cell r="C1555" t="str">
            <v>CROps</v>
          </cell>
          <cell r="D1555" t="str">
            <v>Ghana</v>
          </cell>
          <cell r="E1555" t="str">
            <v>Customer Support</v>
          </cell>
          <cell r="F1555" t="str">
            <v>Customer - Wholesale</v>
          </cell>
          <cell r="G1555" t="str">
            <v>Corporate and Inst Lending</v>
          </cell>
          <cell r="H1555">
            <v>1.1012503867212557</v>
          </cell>
          <cell r="I1555">
            <v>3.3869466861476578</v>
          </cell>
          <cell r="J1555">
            <v>3.9101961806774641</v>
          </cell>
          <cell r="K1555">
            <v>5.3152089707829591</v>
          </cell>
          <cell r="L1555">
            <v>7.1484548684426965</v>
          </cell>
          <cell r="M1555">
            <v>8.6226996832066831</v>
          </cell>
          <cell r="N1555">
            <v>10.152958252552983</v>
          </cell>
          <cell r="O1555">
            <v>11.992424055850394</v>
          </cell>
          <cell r="P1555">
            <v>13.286206096040331</v>
          </cell>
          <cell r="Q1555">
            <v>15.857121949748018</v>
          </cell>
          <cell r="R1555">
            <v>17.90940868733659</v>
          </cell>
          <cell r="S1555">
            <v>19.147065854152142</v>
          </cell>
          <cell r="T1555">
            <v>21.036168405648546</v>
          </cell>
          <cell r="U1555" t="str">
            <v>0</v>
          </cell>
          <cell r="V1555">
            <v>26.805155128175784</v>
          </cell>
          <cell r="W1555">
            <v>26.805155128175784</v>
          </cell>
        </row>
        <row r="1556">
          <cell r="B1556" t="str">
            <v>GhanaCash</v>
          </cell>
          <cell r="C1556" t="str">
            <v>Cash</v>
          </cell>
          <cell r="D1556" t="str">
            <v>Ghana</v>
          </cell>
          <cell r="E1556" t="str">
            <v>Customer Support</v>
          </cell>
          <cell r="F1556" t="str">
            <v>Customer - Wholesale</v>
          </cell>
          <cell r="G1556" t="str">
            <v>Cash Management and Payments</v>
          </cell>
          <cell r="H1556">
            <v>6.6175038671238582</v>
          </cell>
          <cell r="I1556">
            <v>13.028348911660331</v>
          </cell>
          <cell r="J1556">
            <v>15.041098923482341</v>
          </cell>
          <cell r="K1556">
            <v>20.445670814060268</v>
          </cell>
          <cell r="L1556">
            <v>27.497499321803026</v>
          </cell>
          <cell r="M1556">
            <v>33.168381567014123</v>
          </cell>
          <cell r="N1556">
            <v>39.054728301682658</v>
          </cell>
          <cell r="O1556">
            <v>46.130482518435393</v>
          </cell>
          <cell r="P1556">
            <v>51.107190272405504</v>
          </cell>
          <cell r="Q1556">
            <v>60.996566122817917</v>
          </cell>
          <cell r="R1556">
            <v>68.890964872415054</v>
          </cell>
          <cell r="S1556">
            <v>73.651780703452346</v>
          </cell>
          <cell r="T1556">
            <v>80.918469391368063</v>
          </cell>
          <cell r="U1556" t="str">
            <v>0</v>
          </cell>
          <cell r="V1556">
            <v>103.10965775439118</v>
          </cell>
          <cell r="W1556">
            <v>103.10965775439118</v>
          </cell>
        </row>
        <row r="1557">
          <cell r="B1557" t="str">
            <v>GhanaTrade</v>
          </cell>
          <cell r="C1557" t="str">
            <v>Trade</v>
          </cell>
          <cell r="D1557" t="str">
            <v>Ghana</v>
          </cell>
          <cell r="E1557" t="str">
            <v>Customer Support</v>
          </cell>
          <cell r="F1557" t="str">
            <v>Customer - Wholesale</v>
          </cell>
          <cell r="G1557" t="str">
            <v>Trade Finance</v>
          </cell>
          <cell r="H1557">
            <v>0.49683156146929403</v>
          </cell>
          <cell r="I1557" t="str">
            <v>0</v>
          </cell>
          <cell r="J1557" t="str">
            <v>0</v>
          </cell>
          <cell r="K1557" t="str">
            <v>0</v>
          </cell>
          <cell r="L1557" t="str">
            <v>0</v>
          </cell>
          <cell r="M1557" t="str">
            <v>0</v>
          </cell>
          <cell r="N1557" t="str">
            <v>0</v>
          </cell>
          <cell r="O1557" t="str">
            <v>0</v>
          </cell>
          <cell r="P1557" t="str">
            <v>0</v>
          </cell>
          <cell r="Q1557" t="str">
            <v>0</v>
          </cell>
          <cell r="R1557" t="str">
            <v>0</v>
          </cell>
          <cell r="S1557" t="str">
            <v>0</v>
          </cell>
          <cell r="T1557" t="str">
            <v>0</v>
          </cell>
          <cell r="U1557" t="str">
            <v>0</v>
          </cell>
          <cell r="V1557">
            <v>0</v>
          </cell>
          <cell r="W1557">
            <v>0</v>
          </cell>
        </row>
        <row r="1558">
          <cell r="B1558" t="str">
            <v>GhanaTrade</v>
          </cell>
          <cell r="C1558" t="str">
            <v>Trade</v>
          </cell>
          <cell r="D1558" t="str">
            <v>Ghana</v>
          </cell>
          <cell r="E1558" t="str">
            <v>Customer Support</v>
          </cell>
          <cell r="F1558" t="str">
            <v>Customer - Wholesale</v>
          </cell>
          <cell r="G1558" t="str">
            <v>Trade Contingents</v>
          </cell>
          <cell r="H1558">
            <v>0.19676775291781637</v>
          </cell>
          <cell r="I1558" t="str">
            <v>0</v>
          </cell>
          <cell r="J1558" t="str">
            <v>0</v>
          </cell>
          <cell r="K1558" t="str">
            <v>0</v>
          </cell>
          <cell r="L1558" t="str">
            <v>0</v>
          </cell>
          <cell r="M1558" t="str">
            <v>0</v>
          </cell>
          <cell r="N1558" t="str">
            <v>0</v>
          </cell>
          <cell r="O1558" t="str">
            <v>0</v>
          </cell>
          <cell r="P1558" t="str">
            <v>0</v>
          </cell>
          <cell r="Q1558" t="str">
            <v>0</v>
          </cell>
          <cell r="R1558" t="str">
            <v>0</v>
          </cell>
          <cell r="S1558" t="str">
            <v>0</v>
          </cell>
          <cell r="T1558" t="str">
            <v>0</v>
          </cell>
          <cell r="U1558" t="str">
            <v>0</v>
          </cell>
          <cell r="V1558">
            <v>0</v>
          </cell>
          <cell r="W1558">
            <v>0</v>
          </cell>
        </row>
        <row r="1559">
          <cell r="B1559" t="str">
            <v>GhanaTrade</v>
          </cell>
          <cell r="C1559" t="str">
            <v>Trade</v>
          </cell>
          <cell r="D1559" t="str">
            <v>Ghana</v>
          </cell>
          <cell r="E1559" t="str">
            <v>Customer Support</v>
          </cell>
          <cell r="F1559" t="str">
            <v>Customer - Wholesale</v>
          </cell>
          <cell r="G1559" t="str">
            <v>Trade Transactional</v>
          </cell>
          <cell r="H1559" t="str">
            <v>0</v>
          </cell>
          <cell r="I1559" t="str">
            <v>0</v>
          </cell>
          <cell r="J1559" t="str">
            <v>0</v>
          </cell>
          <cell r="K1559" t="str">
            <v>0</v>
          </cell>
          <cell r="L1559" t="str">
            <v>0</v>
          </cell>
          <cell r="M1559" t="str">
            <v>0</v>
          </cell>
          <cell r="N1559" t="str">
            <v>0</v>
          </cell>
          <cell r="O1559" t="str">
            <v>0</v>
          </cell>
          <cell r="P1559" t="str">
            <v>0</v>
          </cell>
          <cell r="Q1559" t="str">
            <v>0</v>
          </cell>
          <cell r="R1559" t="str">
            <v>0</v>
          </cell>
          <cell r="S1559" t="str">
            <v>0</v>
          </cell>
          <cell r="T1559" t="str">
            <v>0</v>
          </cell>
          <cell r="U1559" t="str">
            <v>0</v>
          </cell>
          <cell r="V1559">
            <v>0</v>
          </cell>
          <cell r="W1559">
            <v>0</v>
          </cell>
        </row>
        <row r="1560">
          <cell r="B1560" t="str">
            <v>GhanaTrade</v>
          </cell>
          <cell r="C1560" t="str">
            <v>Trade</v>
          </cell>
          <cell r="D1560" t="str">
            <v>Ghana</v>
          </cell>
          <cell r="E1560" t="str">
            <v>Customer Support</v>
          </cell>
          <cell r="F1560" t="str">
            <v>Customer - Wholesale</v>
          </cell>
          <cell r="G1560" t="str">
            <v>Trade Other</v>
          </cell>
          <cell r="H1560" t="str">
            <v>0</v>
          </cell>
          <cell r="I1560" t="str">
            <v>0</v>
          </cell>
          <cell r="J1560" t="str">
            <v>0</v>
          </cell>
          <cell r="K1560" t="str">
            <v>0</v>
          </cell>
          <cell r="L1560" t="str">
            <v>0</v>
          </cell>
          <cell r="M1560" t="str">
            <v>0</v>
          </cell>
          <cell r="N1560" t="str">
            <v>0</v>
          </cell>
          <cell r="O1560" t="str">
            <v>0</v>
          </cell>
          <cell r="P1560" t="str">
            <v>0</v>
          </cell>
          <cell r="Q1560" t="str">
            <v>0</v>
          </cell>
          <cell r="R1560" t="str">
            <v>0</v>
          </cell>
          <cell r="S1560" t="str">
            <v>0</v>
          </cell>
          <cell r="T1560" t="str">
            <v>0</v>
          </cell>
          <cell r="U1560" t="str">
            <v>0</v>
          </cell>
          <cell r="V1560">
            <v>0</v>
          </cell>
          <cell r="W1560">
            <v>0</v>
          </cell>
        </row>
        <row r="1561">
          <cell r="B1561" t="str">
            <v>GhanaFX/MM</v>
          </cell>
          <cell r="C1561" t="str">
            <v>FX/MM</v>
          </cell>
          <cell r="D1561" t="str">
            <v>Ghana</v>
          </cell>
          <cell r="E1561" t="str">
            <v>Customer Support</v>
          </cell>
          <cell r="F1561" t="str">
            <v>Customer - Wholesale</v>
          </cell>
          <cell r="G1561" t="str">
            <v>FX Sales</v>
          </cell>
          <cell r="H1561">
            <v>379.24835268169636</v>
          </cell>
          <cell r="I1561" t="str">
            <v>0</v>
          </cell>
          <cell r="J1561" t="str">
            <v>0</v>
          </cell>
          <cell r="K1561" t="str">
            <v>0</v>
          </cell>
          <cell r="L1561" t="str">
            <v>0</v>
          </cell>
          <cell r="M1561" t="str">
            <v>0</v>
          </cell>
          <cell r="N1561" t="str">
            <v>0</v>
          </cell>
          <cell r="O1561" t="str">
            <v>0</v>
          </cell>
          <cell r="P1561" t="str">
            <v>0</v>
          </cell>
          <cell r="Q1561" t="str">
            <v>0</v>
          </cell>
          <cell r="R1561" t="str">
            <v>0</v>
          </cell>
          <cell r="S1561" t="str">
            <v>0</v>
          </cell>
          <cell r="T1561" t="str">
            <v>0</v>
          </cell>
          <cell r="U1561" t="str">
            <v>0</v>
          </cell>
          <cell r="V1561">
            <v>0</v>
          </cell>
          <cell r="W1561">
            <v>0</v>
          </cell>
        </row>
        <row r="1562">
          <cell r="B1562" t="str">
            <v>GhanaFX/MM</v>
          </cell>
          <cell r="C1562" t="str">
            <v>FX/MM</v>
          </cell>
          <cell r="D1562" t="str">
            <v>Ghana</v>
          </cell>
          <cell r="E1562" t="str">
            <v>Customer Support</v>
          </cell>
          <cell r="F1562" t="str">
            <v>Customer - Wholesale</v>
          </cell>
          <cell r="G1562" t="str">
            <v>FX Trading</v>
          </cell>
          <cell r="H1562" t="str">
            <v>0</v>
          </cell>
          <cell r="I1562" t="str">
            <v>0</v>
          </cell>
          <cell r="J1562" t="str">
            <v>0</v>
          </cell>
          <cell r="K1562" t="str">
            <v>0</v>
          </cell>
          <cell r="L1562" t="str">
            <v>0</v>
          </cell>
          <cell r="M1562" t="str">
            <v>0</v>
          </cell>
          <cell r="N1562" t="str">
            <v>0</v>
          </cell>
          <cell r="O1562" t="str">
            <v>0</v>
          </cell>
          <cell r="P1562" t="str">
            <v>0</v>
          </cell>
          <cell r="Q1562" t="str">
            <v>0</v>
          </cell>
          <cell r="R1562" t="str">
            <v>0</v>
          </cell>
          <cell r="S1562" t="str">
            <v>0</v>
          </cell>
          <cell r="T1562" t="str">
            <v>0</v>
          </cell>
          <cell r="U1562" t="str">
            <v>0</v>
          </cell>
          <cell r="V1562">
            <v>0</v>
          </cell>
          <cell r="W1562">
            <v>0</v>
          </cell>
        </row>
        <row r="1563">
          <cell r="B1563" t="str">
            <v>GhanaFI</v>
          </cell>
          <cell r="C1563" t="str">
            <v>FI</v>
          </cell>
          <cell r="D1563" t="str">
            <v>Ghana</v>
          </cell>
          <cell r="E1563" t="str">
            <v>Customer Support</v>
          </cell>
          <cell r="F1563" t="str">
            <v>Customer - Wholesale</v>
          </cell>
          <cell r="G1563" t="str">
            <v>Fixed Income</v>
          </cell>
          <cell r="H1563" t="str">
            <v>0</v>
          </cell>
          <cell r="I1563" t="str">
            <v>0</v>
          </cell>
          <cell r="J1563" t="str">
            <v>0</v>
          </cell>
          <cell r="K1563" t="str">
            <v>0</v>
          </cell>
          <cell r="L1563" t="str">
            <v>0</v>
          </cell>
          <cell r="M1563" t="str">
            <v>0</v>
          </cell>
          <cell r="N1563" t="str">
            <v>0</v>
          </cell>
          <cell r="O1563" t="str">
            <v>0</v>
          </cell>
          <cell r="P1563" t="str">
            <v>0</v>
          </cell>
          <cell r="Q1563" t="str">
            <v>0</v>
          </cell>
          <cell r="R1563" t="str">
            <v>0</v>
          </cell>
          <cell r="S1563" t="str">
            <v>0</v>
          </cell>
          <cell r="T1563" t="str">
            <v>0</v>
          </cell>
          <cell r="U1563" t="str">
            <v>0</v>
          </cell>
          <cell r="V1563">
            <v>0</v>
          </cell>
          <cell r="W1563">
            <v>0</v>
          </cell>
        </row>
        <row r="1564">
          <cell r="B1564" t="str">
            <v>GhanaFX/MM</v>
          </cell>
          <cell r="C1564" t="str">
            <v>FX/MM</v>
          </cell>
          <cell r="D1564" t="str">
            <v>Ghana</v>
          </cell>
          <cell r="E1564" t="str">
            <v>Customer Support</v>
          </cell>
          <cell r="F1564" t="str">
            <v>Customer - Wholesale</v>
          </cell>
          <cell r="G1564" t="str">
            <v>ALM</v>
          </cell>
          <cell r="H1564" t="str">
            <v>0</v>
          </cell>
          <cell r="I1564" t="str">
            <v>0</v>
          </cell>
          <cell r="J1564" t="str">
            <v>0</v>
          </cell>
          <cell r="K1564" t="str">
            <v>0</v>
          </cell>
          <cell r="L1564" t="str">
            <v>0</v>
          </cell>
          <cell r="M1564" t="str">
            <v>0</v>
          </cell>
          <cell r="N1564" t="str">
            <v>0</v>
          </cell>
          <cell r="O1564" t="str">
            <v>0</v>
          </cell>
          <cell r="P1564" t="str">
            <v>0</v>
          </cell>
          <cell r="Q1564" t="str">
            <v>0</v>
          </cell>
          <cell r="R1564" t="str">
            <v>0</v>
          </cell>
          <cell r="S1564" t="str">
            <v>0</v>
          </cell>
          <cell r="T1564" t="str">
            <v>0</v>
          </cell>
          <cell r="U1564" t="str">
            <v>0</v>
          </cell>
          <cell r="V1564">
            <v>0</v>
          </cell>
          <cell r="W1564">
            <v>0</v>
          </cell>
        </row>
        <row r="1565">
          <cell r="B1565" t="str">
            <v>GhanaSEF</v>
          </cell>
          <cell r="C1565" t="str">
            <v>SEF</v>
          </cell>
          <cell r="D1565" t="str">
            <v>Ghana</v>
          </cell>
          <cell r="E1565" t="str">
            <v>Customer Support</v>
          </cell>
          <cell r="F1565" t="str">
            <v>Customer - Wholesale</v>
          </cell>
          <cell r="G1565" t="str">
            <v>Structured Trade</v>
          </cell>
          <cell r="H1565">
            <v>2.4595394143563779E-3</v>
          </cell>
          <cell r="I1565" t="str">
            <v>0</v>
          </cell>
          <cell r="J1565" t="str">
            <v>0</v>
          </cell>
          <cell r="K1565" t="str">
            <v>0</v>
          </cell>
          <cell r="L1565" t="str">
            <v>0</v>
          </cell>
          <cell r="M1565" t="str">
            <v>0</v>
          </cell>
          <cell r="N1565" t="str">
            <v>0</v>
          </cell>
          <cell r="O1565" t="str">
            <v>0</v>
          </cell>
          <cell r="P1565" t="str">
            <v>0</v>
          </cell>
          <cell r="Q1565" t="str">
            <v>0</v>
          </cell>
          <cell r="R1565" t="str">
            <v>0</v>
          </cell>
          <cell r="S1565" t="str">
            <v>0</v>
          </cell>
          <cell r="T1565" t="str">
            <v>0</v>
          </cell>
          <cell r="U1565" t="str">
            <v>0</v>
          </cell>
          <cell r="V1565">
            <v>0</v>
          </cell>
          <cell r="W1565">
            <v>0</v>
          </cell>
        </row>
        <row r="1566">
          <cell r="B1566" t="str">
            <v>GhanaSME</v>
          </cell>
          <cell r="C1566" t="str">
            <v>SME</v>
          </cell>
          <cell r="D1566" t="str">
            <v>Ghana</v>
          </cell>
          <cell r="E1566" t="str">
            <v>Customer Support</v>
          </cell>
          <cell r="F1566" t="str">
            <v>SME</v>
          </cell>
          <cell r="G1566" t="str">
            <v>Product</v>
          </cell>
          <cell r="H1566">
            <v>44.095471500379887</v>
          </cell>
          <cell r="I1566">
            <v>16.521303318814176</v>
          </cell>
          <cell r="J1566">
            <v>19.073679961145039</v>
          </cell>
          <cell r="K1566">
            <v>25.927240003021126</v>
          </cell>
          <cell r="L1566">
            <v>34.869692996769786</v>
          </cell>
          <cell r="M1566">
            <v>42.060962304468227</v>
          </cell>
          <cell r="N1566">
            <v>49.525463025364132</v>
          </cell>
          <cell r="O1566">
            <v>58.498256309993202</v>
          </cell>
          <cell r="P1566">
            <v>64.809240064722573</v>
          </cell>
          <cell r="Q1566">
            <v>77.349998618723816</v>
          </cell>
          <cell r="R1566">
            <v>87.360918432594673</v>
          </cell>
          <cell r="S1566">
            <v>93.398128743963099</v>
          </cell>
          <cell r="T1566">
            <v>102.61304682379735</v>
          </cell>
          <cell r="U1566" t="str">
            <v>0</v>
          </cell>
          <cell r="V1566">
            <v>130.75378487405911</v>
          </cell>
          <cell r="W1566">
            <v>130.75378487405911</v>
          </cell>
        </row>
        <row r="1567">
          <cell r="B1567" t="str">
            <v>GhanaTotal</v>
          </cell>
          <cell r="C1567" t="str">
            <v>Total</v>
          </cell>
          <cell r="D1567" t="str">
            <v>Ghana</v>
          </cell>
          <cell r="E1567" t="str">
            <v>Customer Support</v>
          </cell>
          <cell r="F1567" t="str">
            <v>Customer</v>
          </cell>
          <cell r="G1567" t="str">
            <v>Product</v>
          </cell>
          <cell r="H1567">
            <v>768.98976893431586</v>
          </cell>
          <cell r="I1567">
            <v>134.68810992441036</v>
          </cell>
          <cell r="J1567">
            <v>155.49608004255884</v>
          </cell>
          <cell r="K1567">
            <v>211.36897520589338</v>
          </cell>
          <cell r="L1567">
            <v>284.27134062910369</v>
          </cell>
          <cell r="M1567">
            <v>342.89737347412353</v>
          </cell>
          <cell r="N1567">
            <v>403.75089539221193</v>
          </cell>
          <cell r="O1567">
            <v>476.90060670299482</v>
          </cell>
          <cell r="P1567">
            <v>528.35020830435292</v>
          </cell>
          <cell r="Q1567">
            <v>630.58736442104271</v>
          </cell>
          <cell r="R1567">
            <v>712.20028819078141</v>
          </cell>
          <cell r="S1567">
            <v>761.41798187771712</v>
          </cell>
          <cell r="T1567">
            <v>836.54158897642526</v>
          </cell>
          <cell r="U1567" t="str">
            <v>0</v>
          </cell>
          <cell r="V1567">
            <v>1065.9558637904126</v>
          </cell>
          <cell r="W1567">
            <v>1065.9558637904126</v>
          </cell>
        </row>
        <row r="1568">
          <cell r="B1568" t="str">
            <v>GhanaCCPL</v>
          </cell>
          <cell r="C1568" t="str">
            <v>CCPL</v>
          </cell>
          <cell r="D1568" t="str">
            <v>Ghana</v>
          </cell>
          <cell r="E1568" t="str">
            <v>Card Operations</v>
          </cell>
          <cell r="F1568" t="str">
            <v>Mass Mkt &amp; Priority Banking</v>
          </cell>
          <cell r="G1568" t="str">
            <v>Unsecured Lending</v>
          </cell>
          <cell r="H1568">
            <v>178.61707909685737</v>
          </cell>
          <cell r="I1568" t="str">
            <v>0</v>
          </cell>
          <cell r="J1568" t="str">
            <v>0</v>
          </cell>
          <cell r="K1568" t="str">
            <v>0</v>
          </cell>
          <cell r="L1568" t="str">
            <v>0</v>
          </cell>
          <cell r="M1568" t="str">
            <v>0</v>
          </cell>
          <cell r="N1568" t="str">
            <v>0</v>
          </cell>
          <cell r="O1568" t="str">
            <v>0</v>
          </cell>
          <cell r="P1568" t="str">
            <v>0</v>
          </cell>
          <cell r="Q1568" t="str">
            <v>0</v>
          </cell>
          <cell r="R1568" t="str">
            <v>0</v>
          </cell>
          <cell r="S1568" t="str">
            <v>0</v>
          </cell>
          <cell r="T1568" t="str">
            <v>0</v>
          </cell>
          <cell r="U1568" t="str">
            <v>0</v>
          </cell>
          <cell r="V1568">
            <v>0</v>
          </cell>
          <cell r="W1568">
            <v>0</v>
          </cell>
        </row>
        <row r="1569">
          <cell r="B1569" t="str">
            <v>GhanaM &amp; AL</v>
          </cell>
          <cell r="C1569" t="str">
            <v>M &amp; AL</v>
          </cell>
          <cell r="D1569" t="str">
            <v>Ghana</v>
          </cell>
          <cell r="E1569" t="str">
            <v>Card Operations</v>
          </cell>
          <cell r="F1569" t="str">
            <v>Mass Mkt &amp; Priority Banking</v>
          </cell>
          <cell r="G1569" t="str">
            <v>Secured Lending</v>
          </cell>
          <cell r="H1569" t="str">
            <v>0</v>
          </cell>
          <cell r="I1569" t="str">
            <v>0</v>
          </cell>
          <cell r="J1569" t="str">
            <v>0</v>
          </cell>
          <cell r="K1569" t="str">
            <v>0</v>
          </cell>
          <cell r="L1569" t="str">
            <v>0</v>
          </cell>
          <cell r="M1569" t="str">
            <v>0</v>
          </cell>
          <cell r="N1569" t="str">
            <v>0</v>
          </cell>
          <cell r="O1569" t="str">
            <v>0</v>
          </cell>
          <cell r="P1569" t="str">
            <v>0</v>
          </cell>
          <cell r="Q1569" t="str">
            <v>0</v>
          </cell>
          <cell r="R1569" t="str">
            <v>0</v>
          </cell>
          <cell r="S1569" t="str">
            <v>0</v>
          </cell>
          <cell r="T1569" t="str">
            <v>0</v>
          </cell>
          <cell r="U1569" t="str">
            <v>0</v>
          </cell>
          <cell r="V1569">
            <v>0</v>
          </cell>
          <cell r="W1569">
            <v>0</v>
          </cell>
        </row>
        <row r="1570">
          <cell r="B1570" t="str">
            <v>GhanaWM</v>
          </cell>
          <cell r="C1570" t="str">
            <v>WM</v>
          </cell>
          <cell r="D1570" t="str">
            <v>Ghana</v>
          </cell>
          <cell r="E1570" t="str">
            <v>Card Operations</v>
          </cell>
          <cell r="F1570" t="str">
            <v>Mass Mkt &amp; Priority Banking</v>
          </cell>
          <cell r="G1570" t="str">
            <v>Account Management Services</v>
          </cell>
          <cell r="H1570" t="str">
            <v>0</v>
          </cell>
          <cell r="I1570">
            <v>18.763639117961681</v>
          </cell>
          <cell r="J1570">
            <v>36.124054639797556</v>
          </cell>
          <cell r="K1570">
            <v>50.789698079244737</v>
          </cell>
          <cell r="L1570">
            <v>73.843317742420936</v>
          </cell>
          <cell r="M1570">
            <v>92.616440532557846</v>
          </cell>
          <cell r="N1570">
            <v>113.54891080706284</v>
          </cell>
          <cell r="O1570">
            <v>134.57230591120131</v>
          </cell>
          <cell r="P1570">
            <v>144.3570688653468</v>
          </cell>
          <cell r="Q1570">
            <v>162.9691962675638</v>
          </cell>
          <cell r="R1570">
            <v>214.49547383233278</v>
          </cell>
          <cell r="S1570">
            <v>229.00051608918386</v>
          </cell>
          <cell r="T1570">
            <v>239.38060068036339</v>
          </cell>
          <cell r="U1570" t="str">
            <v>0</v>
          </cell>
          <cell r="V1570">
            <v>203.12573525108968</v>
          </cell>
          <cell r="W1570">
            <v>203.12573525108968</v>
          </cell>
        </row>
        <row r="1571">
          <cell r="B1571" t="str">
            <v>GhanaWM</v>
          </cell>
          <cell r="C1571" t="str">
            <v>WM</v>
          </cell>
          <cell r="D1571" t="str">
            <v>Ghana</v>
          </cell>
          <cell r="E1571" t="str">
            <v>Card Operations</v>
          </cell>
          <cell r="F1571" t="str">
            <v>Mass Mkt &amp; Priority Banking</v>
          </cell>
          <cell r="G1571" t="str">
            <v>Trade Products</v>
          </cell>
          <cell r="H1571" t="str">
            <v>0</v>
          </cell>
          <cell r="I1571" t="str">
            <v>0</v>
          </cell>
          <cell r="J1571" t="str">
            <v>0</v>
          </cell>
          <cell r="K1571" t="str">
            <v>0</v>
          </cell>
          <cell r="L1571" t="str">
            <v>0</v>
          </cell>
          <cell r="M1571" t="str">
            <v>0</v>
          </cell>
          <cell r="N1571" t="str">
            <v>0</v>
          </cell>
          <cell r="O1571" t="str">
            <v>0</v>
          </cell>
          <cell r="P1571" t="str">
            <v>0</v>
          </cell>
          <cell r="Q1571" t="str">
            <v>0</v>
          </cell>
          <cell r="R1571" t="str">
            <v>0</v>
          </cell>
          <cell r="S1571" t="str">
            <v>0</v>
          </cell>
          <cell r="T1571" t="str">
            <v>0</v>
          </cell>
          <cell r="U1571" t="str">
            <v>0</v>
          </cell>
          <cell r="V1571" t="str">
            <v>0</v>
          </cell>
          <cell r="W1571" t="str">
            <v>0</v>
          </cell>
        </row>
        <row r="1572">
          <cell r="B1572" t="str">
            <v>GhanaWM</v>
          </cell>
          <cell r="C1572" t="str">
            <v>WM</v>
          </cell>
          <cell r="D1572" t="str">
            <v>Ghana</v>
          </cell>
          <cell r="E1572" t="str">
            <v>Card Operations</v>
          </cell>
          <cell r="F1572" t="str">
            <v>Mass Mkt &amp; Priority Banking</v>
          </cell>
          <cell r="G1572" t="str">
            <v>Treasury Products</v>
          </cell>
          <cell r="H1572" t="str">
            <v>0</v>
          </cell>
          <cell r="I1572" t="str">
            <v>0</v>
          </cell>
          <cell r="J1572" t="str">
            <v>0</v>
          </cell>
          <cell r="K1572" t="str">
            <v>0</v>
          </cell>
          <cell r="L1572" t="str">
            <v>0</v>
          </cell>
          <cell r="M1572" t="str">
            <v>0</v>
          </cell>
          <cell r="N1572" t="str">
            <v>0</v>
          </cell>
          <cell r="O1572" t="str">
            <v>0</v>
          </cell>
          <cell r="P1572" t="str">
            <v>0</v>
          </cell>
          <cell r="Q1572" t="str">
            <v>0</v>
          </cell>
          <cell r="R1572" t="str">
            <v>0</v>
          </cell>
          <cell r="S1572" t="str">
            <v>0</v>
          </cell>
          <cell r="T1572" t="str">
            <v>0</v>
          </cell>
          <cell r="U1572" t="str">
            <v>0</v>
          </cell>
          <cell r="V1572">
            <v>0</v>
          </cell>
          <cell r="W1572">
            <v>0</v>
          </cell>
        </row>
        <row r="1573">
          <cell r="B1573" t="str">
            <v>GhanaWM</v>
          </cell>
          <cell r="C1573" t="str">
            <v>WM</v>
          </cell>
          <cell r="D1573" t="str">
            <v>Ghana</v>
          </cell>
          <cell r="E1573" t="str">
            <v>Card Operations</v>
          </cell>
          <cell r="F1573" t="str">
            <v>Mass Mkt &amp; Priority Banking</v>
          </cell>
          <cell r="G1573" t="str">
            <v>Investment Services</v>
          </cell>
          <cell r="H1573" t="str">
            <v>0</v>
          </cell>
          <cell r="I1573" t="str">
            <v>0</v>
          </cell>
          <cell r="J1573" t="str">
            <v>0</v>
          </cell>
          <cell r="K1573" t="str">
            <v>0</v>
          </cell>
          <cell r="L1573" t="str">
            <v>0</v>
          </cell>
          <cell r="M1573" t="str">
            <v>0</v>
          </cell>
          <cell r="N1573" t="str">
            <v>0</v>
          </cell>
          <cell r="O1573" t="str">
            <v>0</v>
          </cell>
          <cell r="P1573" t="str">
            <v>0</v>
          </cell>
          <cell r="Q1573" t="str">
            <v>0</v>
          </cell>
          <cell r="R1573" t="str">
            <v>0</v>
          </cell>
          <cell r="S1573" t="str">
            <v>0</v>
          </cell>
          <cell r="T1573" t="str">
            <v>0</v>
          </cell>
          <cell r="U1573" t="str">
            <v>0</v>
          </cell>
          <cell r="V1573" t="str">
            <v>0</v>
          </cell>
          <cell r="W1573" t="str">
            <v>0</v>
          </cell>
        </row>
        <row r="1574">
          <cell r="B1574" t="str">
            <v>GhanaOthCB</v>
          </cell>
          <cell r="C1574" t="str">
            <v>OthCB</v>
          </cell>
          <cell r="D1574" t="str">
            <v>Ghana</v>
          </cell>
          <cell r="E1574" t="str">
            <v>Card Operations</v>
          </cell>
          <cell r="F1574" t="str">
            <v>Mass Mkt &amp; Priority Banking</v>
          </cell>
          <cell r="G1574" t="str">
            <v>Other Products</v>
          </cell>
          <cell r="H1574" t="str">
            <v>0</v>
          </cell>
          <cell r="I1574" t="str">
            <v>0</v>
          </cell>
          <cell r="J1574" t="str">
            <v>0</v>
          </cell>
          <cell r="K1574" t="str">
            <v>0</v>
          </cell>
          <cell r="L1574" t="str">
            <v>0</v>
          </cell>
          <cell r="M1574" t="str">
            <v>0</v>
          </cell>
          <cell r="N1574" t="str">
            <v>0</v>
          </cell>
          <cell r="O1574" t="str">
            <v>0</v>
          </cell>
          <cell r="P1574" t="str">
            <v>0</v>
          </cell>
          <cell r="Q1574" t="str">
            <v>0</v>
          </cell>
          <cell r="R1574" t="str">
            <v>0</v>
          </cell>
          <cell r="S1574" t="str">
            <v>0</v>
          </cell>
          <cell r="T1574" t="str">
            <v>0</v>
          </cell>
          <cell r="U1574" t="str">
            <v>0</v>
          </cell>
          <cell r="V1574">
            <v>0</v>
          </cell>
          <cell r="W1574">
            <v>0</v>
          </cell>
        </row>
        <row r="1575">
          <cell r="B1575" t="str">
            <v>GhanaCROps</v>
          </cell>
          <cell r="C1575" t="str">
            <v>CROps</v>
          </cell>
          <cell r="D1575" t="str">
            <v>Ghana</v>
          </cell>
          <cell r="E1575" t="str">
            <v>Card Operations</v>
          </cell>
          <cell r="F1575" t="str">
            <v>Customer - Wholesale</v>
          </cell>
          <cell r="G1575" t="str">
            <v>Corporate and Inst Lending</v>
          </cell>
          <cell r="H1575" t="str">
            <v>0</v>
          </cell>
          <cell r="I1575" t="str">
            <v>0</v>
          </cell>
          <cell r="J1575" t="str">
            <v>0</v>
          </cell>
          <cell r="K1575" t="str">
            <v>0</v>
          </cell>
          <cell r="L1575" t="str">
            <v>0</v>
          </cell>
          <cell r="M1575" t="str">
            <v>0</v>
          </cell>
          <cell r="N1575" t="str">
            <v>0</v>
          </cell>
          <cell r="O1575" t="str">
            <v>0</v>
          </cell>
          <cell r="P1575" t="str">
            <v>0</v>
          </cell>
          <cell r="Q1575" t="str">
            <v>0</v>
          </cell>
          <cell r="R1575" t="str">
            <v>0</v>
          </cell>
          <cell r="S1575" t="str">
            <v>0</v>
          </cell>
          <cell r="T1575" t="str">
            <v>0</v>
          </cell>
          <cell r="U1575" t="str">
            <v>0</v>
          </cell>
          <cell r="V1575">
            <v>0</v>
          </cell>
          <cell r="W1575">
            <v>0</v>
          </cell>
        </row>
        <row r="1576">
          <cell r="B1576" t="str">
            <v>GhanaCash</v>
          </cell>
          <cell r="C1576" t="str">
            <v>Cash</v>
          </cell>
          <cell r="D1576" t="str">
            <v>Ghana</v>
          </cell>
          <cell r="E1576" t="str">
            <v>Card Operations</v>
          </cell>
          <cell r="F1576" t="str">
            <v>Customer - Wholesale</v>
          </cell>
          <cell r="G1576" t="str">
            <v>Cash Management and Payments</v>
          </cell>
          <cell r="H1576" t="str">
            <v>0</v>
          </cell>
          <cell r="I1576">
            <v>7.5479126558739744E-3</v>
          </cell>
          <cell r="J1576">
            <v>1.453136076019507E-2</v>
          </cell>
          <cell r="K1576">
            <v>2.0430802495736401E-2</v>
          </cell>
          <cell r="L1576">
            <v>2.9704414428126592E-2</v>
          </cell>
          <cell r="M1576">
            <v>3.7256142011839743E-2</v>
          </cell>
          <cell r="N1576">
            <v>4.5676494604978177E-2</v>
          </cell>
          <cell r="O1576">
            <v>5.4133422868113658E-2</v>
          </cell>
          <cell r="P1576">
            <v>5.8069468305356371E-2</v>
          </cell>
          <cell r="Q1576">
            <v>6.5556433445154466E-2</v>
          </cell>
          <cell r="R1576">
            <v>8.6283534414011778E-2</v>
          </cell>
          <cell r="S1576">
            <v>9.211837227974698E-2</v>
          </cell>
          <cell r="T1576">
            <v>9.6293893422647575E-2</v>
          </cell>
          <cell r="U1576" t="str">
            <v>0</v>
          </cell>
          <cell r="V1576">
            <v>8.1709912357446568E-2</v>
          </cell>
          <cell r="W1576">
            <v>8.1709912357446568E-2</v>
          </cell>
        </row>
        <row r="1577">
          <cell r="B1577" t="str">
            <v>GhanaTrade</v>
          </cell>
          <cell r="C1577" t="str">
            <v>Trade</v>
          </cell>
          <cell r="D1577" t="str">
            <v>Ghana</v>
          </cell>
          <cell r="E1577" t="str">
            <v>Card Operations</v>
          </cell>
          <cell r="F1577" t="str">
            <v>Customer - Wholesale</v>
          </cell>
          <cell r="G1577" t="str">
            <v>Trade Finance</v>
          </cell>
          <cell r="H1577" t="str">
            <v>0</v>
          </cell>
          <cell r="I1577" t="str">
            <v>0</v>
          </cell>
          <cell r="J1577" t="str">
            <v>0</v>
          </cell>
          <cell r="K1577" t="str">
            <v>0</v>
          </cell>
          <cell r="L1577" t="str">
            <v>0</v>
          </cell>
          <cell r="M1577" t="str">
            <v>0</v>
          </cell>
          <cell r="N1577" t="str">
            <v>0</v>
          </cell>
          <cell r="O1577" t="str">
            <v>0</v>
          </cell>
          <cell r="P1577" t="str">
            <v>0</v>
          </cell>
          <cell r="Q1577" t="str">
            <v>0</v>
          </cell>
          <cell r="R1577" t="str">
            <v>0</v>
          </cell>
          <cell r="S1577" t="str">
            <v>0</v>
          </cell>
          <cell r="T1577" t="str">
            <v>0</v>
          </cell>
          <cell r="U1577" t="str">
            <v>0</v>
          </cell>
          <cell r="V1577">
            <v>0</v>
          </cell>
          <cell r="W1577">
            <v>0</v>
          </cell>
        </row>
        <row r="1578">
          <cell r="B1578" t="str">
            <v>GhanaTrade</v>
          </cell>
          <cell r="C1578" t="str">
            <v>Trade</v>
          </cell>
          <cell r="D1578" t="str">
            <v>Ghana</v>
          </cell>
          <cell r="E1578" t="str">
            <v>Card Operations</v>
          </cell>
          <cell r="F1578" t="str">
            <v>Customer - Wholesale</v>
          </cell>
          <cell r="G1578" t="str">
            <v>Trade Contingents</v>
          </cell>
          <cell r="H1578" t="str">
            <v>0</v>
          </cell>
          <cell r="I1578" t="str">
            <v>0</v>
          </cell>
          <cell r="J1578" t="str">
            <v>0</v>
          </cell>
          <cell r="K1578" t="str">
            <v>0</v>
          </cell>
          <cell r="L1578" t="str">
            <v>0</v>
          </cell>
          <cell r="M1578" t="str">
            <v>0</v>
          </cell>
          <cell r="N1578" t="str">
            <v>0</v>
          </cell>
          <cell r="O1578" t="str">
            <v>0</v>
          </cell>
          <cell r="P1578" t="str">
            <v>0</v>
          </cell>
          <cell r="Q1578" t="str">
            <v>0</v>
          </cell>
          <cell r="R1578" t="str">
            <v>0</v>
          </cell>
          <cell r="S1578" t="str">
            <v>0</v>
          </cell>
          <cell r="T1578" t="str">
            <v>0</v>
          </cell>
          <cell r="U1578" t="str">
            <v>0</v>
          </cell>
          <cell r="V1578">
            <v>0</v>
          </cell>
          <cell r="W1578">
            <v>0</v>
          </cell>
        </row>
        <row r="1579">
          <cell r="B1579" t="str">
            <v>GhanaTrade</v>
          </cell>
          <cell r="C1579" t="str">
            <v>Trade</v>
          </cell>
          <cell r="D1579" t="str">
            <v>Ghana</v>
          </cell>
          <cell r="E1579" t="str">
            <v>Card Operations</v>
          </cell>
          <cell r="F1579" t="str">
            <v>Customer - Wholesale</v>
          </cell>
          <cell r="G1579" t="str">
            <v>Trade Transactional</v>
          </cell>
          <cell r="H1579" t="str">
            <v>0</v>
          </cell>
          <cell r="I1579" t="str">
            <v>0</v>
          </cell>
          <cell r="J1579" t="str">
            <v>0</v>
          </cell>
          <cell r="K1579" t="str">
            <v>0</v>
          </cell>
          <cell r="L1579" t="str">
            <v>0</v>
          </cell>
          <cell r="M1579" t="str">
            <v>0</v>
          </cell>
          <cell r="N1579" t="str">
            <v>0</v>
          </cell>
          <cell r="O1579" t="str">
            <v>0</v>
          </cell>
          <cell r="P1579" t="str">
            <v>0</v>
          </cell>
          <cell r="Q1579" t="str">
            <v>0</v>
          </cell>
          <cell r="R1579" t="str">
            <v>0</v>
          </cell>
          <cell r="S1579" t="str">
            <v>0</v>
          </cell>
          <cell r="T1579" t="str">
            <v>0</v>
          </cell>
          <cell r="U1579" t="str">
            <v>0</v>
          </cell>
          <cell r="V1579">
            <v>0</v>
          </cell>
          <cell r="W1579">
            <v>0</v>
          </cell>
        </row>
        <row r="1580">
          <cell r="B1580" t="str">
            <v>GhanaTrade</v>
          </cell>
          <cell r="C1580" t="str">
            <v>Trade</v>
          </cell>
          <cell r="D1580" t="str">
            <v>Ghana</v>
          </cell>
          <cell r="E1580" t="str">
            <v>Card Operations</v>
          </cell>
          <cell r="F1580" t="str">
            <v>Customer - Wholesale</v>
          </cell>
          <cell r="G1580" t="str">
            <v>Trade Other</v>
          </cell>
          <cell r="H1580" t="str">
            <v>0</v>
          </cell>
          <cell r="I1580" t="str">
            <v>0</v>
          </cell>
          <cell r="J1580" t="str">
            <v>0</v>
          </cell>
          <cell r="K1580" t="str">
            <v>0</v>
          </cell>
          <cell r="L1580" t="str">
            <v>0</v>
          </cell>
          <cell r="M1580" t="str">
            <v>0</v>
          </cell>
          <cell r="N1580" t="str">
            <v>0</v>
          </cell>
          <cell r="O1580" t="str">
            <v>0</v>
          </cell>
          <cell r="P1580" t="str">
            <v>0</v>
          </cell>
          <cell r="Q1580" t="str">
            <v>0</v>
          </cell>
          <cell r="R1580" t="str">
            <v>0</v>
          </cell>
          <cell r="S1580" t="str">
            <v>0</v>
          </cell>
          <cell r="T1580" t="str">
            <v>0</v>
          </cell>
          <cell r="U1580" t="str">
            <v>0</v>
          </cell>
          <cell r="V1580">
            <v>0</v>
          </cell>
          <cell r="W1580">
            <v>0</v>
          </cell>
        </row>
        <row r="1581">
          <cell r="B1581" t="str">
            <v>GhanaFX/MM</v>
          </cell>
          <cell r="C1581" t="str">
            <v>FX/MM</v>
          </cell>
          <cell r="D1581" t="str">
            <v>Ghana</v>
          </cell>
          <cell r="E1581" t="str">
            <v>Card Operations</v>
          </cell>
          <cell r="F1581" t="str">
            <v>Customer - Wholesale</v>
          </cell>
          <cell r="G1581" t="str">
            <v>FX Sales</v>
          </cell>
          <cell r="H1581" t="str">
            <v>0</v>
          </cell>
          <cell r="I1581" t="str">
            <v>0</v>
          </cell>
          <cell r="J1581" t="str">
            <v>0</v>
          </cell>
          <cell r="K1581" t="str">
            <v>0</v>
          </cell>
          <cell r="L1581" t="str">
            <v>0</v>
          </cell>
          <cell r="M1581" t="str">
            <v>0</v>
          </cell>
          <cell r="N1581" t="str">
            <v>0</v>
          </cell>
          <cell r="O1581" t="str">
            <v>0</v>
          </cell>
          <cell r="P1581" t="str">
            <v>0</v>
          </cell>
          <cell r="Q1581" t="str">
            <v>0</v>
          </cell>
          <cell r="R1581" t="str">
            <v>0</v>
          </cell>
          <cell r="S1581" t="str">
            <v>0</v>
          </cell>
          <cell r="T1581" t="str">
            <v>0</v>
          </cell>
          <cell r="U1581" t="str">
            <v>0</v>
          </cell>
          <cell r="V1581">
            <v>0</v>
          </cell>
          <cell r="W1581">
            <v>0</v>
          </cell>
        </row>
        <row r="1582">
          <cell r="B1582" t="str">
            <v>GhanaFX/MM</v>
          </cell>
          <cell r="C1582" t="str">
            <v>FX/MM</v>
          </cell>
          <cell r="D1582" t="str">
            <v>Ghana</v>
          </cell>
          <cell r="E1582" t="str">
            <v>Card Operations</v>
          </cell>
          <cell r="F1582" t="str">
            <v>Customer - Wholesale</v>
          </cell>
          <cell r="G1582" t="str">
            <v>FX Trading</v>
          </cell>
          <cell r="H1582" t="str">
            <v>0</v>
          </cell>
          <cell r="I1582" t="str">
            <v>0</v>
          </cell>
          <cell r="J1582" t="str">
            <v>0</v>
          </cell>
          <cell r="K1582" t="str">
            <v>0</v>
          </cell>
          <cell r="L1582" t="str">
            <v>0</v>
          </cell>
          <cell r="M1582" t="str">
            <v>0</v>
          </cell>
          <cell r="N1582" t="str">
            <v>0</v>
          </cell>
          <cell r="O1582" t="str">
            <v>0</v>
          </cell>
          <cell r="P1582" t="str">
            <v>0</v>
          </cell>
          <cell r="Q1582" t="str">
            <v>0</v>
          </cell>
          <cell r="R1582" t="str">
            <v>0</v>
          </cell>
          <cell r="S1582" t="str">
            <v>0</v>
          </cell>
          <cell r="T1582" t="str">
            <v>0</v>
          </cell>
          <cell r="U1582" t="str">
            <v>0</v>
          </cell>
          <cell r="V1582">
            <v>0</v>
          </cell>
          <cell r="W1582">
            <v>0</v>
          </cell>
        </row>
        <row r="1583">
          <cell r="B1583" t="str">
            <v>GhanaFI</v>
          </cell>
          <cell r="C1583" t="str">
            <v>FI</v>
          </cell>
          <cell r="D1583" t="str">
            <v>Ghana</v>
          </cell>
          <cell r="E1583" t="str">
            <v>Card Operations</v>
          </cell>
          <cell r="F1583" t="str">
            <v>Customer - Wholesale</v>
          </cell>
          <cell r="G1583" t="str">
            <v>Fixed Income</v>
          </cell>
          <cell r="H1583" t="str">
            <v>0</v>
          </cell>
          <cell r="I1583" t="str">
            <v>0</v>
          </cell>
          <cell r="J1583" t="str">
            <v>0</v>
          </cell>
          <cell r="K1583" t="str">
            <v>0</v>
          </cell>
          <cell r="L1583" t="str">
            <v>0</v>
          </cell>
          <cell r="M1583" t="str">
            <v>0</v>
          </cell>
          <cell r="N1583" t="str">
            <v>0</v>
          </cell>
          <cell r="O1583" t="str">
            <v>0</v>
          </cell>
          <cell r="P1583" t="str">
            <v>0</v>
          </cell>
          <cell r="Q1583" t="str">
            <v>0</v>
          </cell>
          <cell r="R1583" t="str">
            <v>0</v>
          </cell>
          <cell r="S1583" t="str">
            <v>0</v>
          </cell>
          <cell r="T1583" t="str">
            <v>0</v>
          </cell>
          <cell r="U1583" t="str">
            <v>0</v>
          </cell>
          <cell r="V1583">
            <v>0</v>
          </cell>
          <cell r="W1583">
            <v>0</v>
          </cell>
        </row>
        <row r="1584">
          <cell r="B1584" t="str">
            <v>GhanaFX/MM</v>
          </cell>
          <cell r="C1584" t="str">
            <v>FX/MM</v>
          </cell>
          <cell r="D1584" t="str">
            <v>Ghana</v>
          </cell>
          <cell r="E1584" t="str">
            <v>Card Operations</v>
          </cell>
          <cell r="F1584" t="str">
            <v>Customer - Wholesale</v>
          </cell>
          <cell r="G1584" t="str">
            <v>ALM</v>
          </cell>
          <cell r="H1584" t="str">
            <v>0</v>
          </cell>
          <cell r="I1584" t="str">
            <v>0</v>
          </cell>
          <cell r="J1584" t="str">
            <v>0</v>
          </cell>
          <cell r="K1584" t="str">
            <v>0</v>
          </cell>
          <cell r="L1584" t="str">
            <v>0</v>
          </cell>
          <cell r="M1584" t="str">
            <v>0</v>
          </cell>
          <cell r="N1584" t="str">
            <v>0</v>
          </cell>
          <cell r="O1584" t="str">
            <v>0</v>
          </cell>
          <cell r="P1584" t="str">
            <v>0</v>
          </cell>
          <cell r="Q1584" t="str">
            <v>0</v>
          </cell>
          <cell r="R1584" t="str">
            <v>0</v>
          </cell>
          <cell r="S1584" t="str">
            <v>0</v>
          </cell>
          <cell r="T1584" t="str">
            <v>0</v>
          </cell>
          <cell r="U1584" t="str">
            <v>0</v>
          </cell>
          <cell r="V1584">
            <v>0</v>
          </cell>
          <cell r="W1584">
            <v>0</v>
          </cell>
        </row>
        <row r="1585">
          <cell r="B1585" t="str">
            <v>GhanaSEF</v>
          </cell>
          <cell r="C1585" t="str">
            <v>SEF</v>
          </cell>
          <cell r="D1585" t="str">
            <v>Ghana</v>
          </cell>
          <cell r="E1585" t="str">
            <v>Card Operations</v>
          </cell>
          <cell r="F1585" t="str">
            <v>Customer - Wholesale</v>
          </cell>
          <cell r="G1585" t="str">
            <v>Structured Trade</v>
          </cell>
          <cell r="H1585" t="str">
            <v>0</v>
          </cell>
          <cell r="I1585" t="str">
            <v>0</v>
          </cell>
          <cell r="J1585" t="str">
            <v>0</v>
          </cell>
          <cell r="K1585" t="str">
            <v>0</v>
          </cell>
          <cell r="L1585" t="str">
            <v>0</v>
          </cell>
          <cell r="M1585" t="str">
            <v>0</v>
          </cell>
          <cell r="N1585" t="str">
            <v>0</v>
          </cell>
          <cell r="O1585" t="str">
            <v>0</v>
          </cell>
          <cell r="P1585" t="str">
            <v>0</v>
          </cell>
          <cell r="Q1585" t="str">
            <v>0</v>
          </cell>
          <cell r="R1585" t="str">
            <v>0</v>
          </cell>
          <cell r="S1585" t="str">
            <v>0</v>
          </cell>
          <cell r="T1585" t="str">
            <v>0</v>
          </cell>
          <cell r="U1585" t="str">
            <v>0</v>
          </cell>
          <cell r="V1585">
            <v>0</v>
          </cell>
          <cell r="W1585">
            <v>0</v>
          </cell>
        </row>
        <row r="1586">
          <cell r="B1586" t="str">
            <v>GhanaSME</v>
          </cell>
          <cell r="C1586" t="str">
            <v>SME</v>
          </cell>
          <cell r="D1586" t="str">
            <v>Ghana</v>
          </cell>
          <cell r="E1586" t="str">
            <v>Card Operations</v>
          </cell>
          <cell r="F1586" t="str">
            <v>SME</v>
          </cell>
          <cell r="G1586" t="str">
            <v>Product</v>
          </cell>
          <cell r="H1586" t="str">
            <v>0</v>
          </cell>
          <cell r="I1586">
            <v>0.48023594272998171</v>
          </cell>
          <cell r="J1586">
            <v>0.92455782836741296</v>
          </cell>
          <cell r="K1586">
            <v>1.2999098087912253</v>
          </cell>
          <cell r="L1586">
            <v>1.8899433679895534</v>
          </cell>
          <cell r="M1586">
            <v>2.3704220355033052</v>
          </cell>
          <cell r="N1586">
            <v>2.9061669692417382</v>
          </cell>
          <cell r="O1586">
            <v>3.4442390299837311</v>
          </cell>
          <cell r="P1586">
            <v>3.6946699209282898</v>
          </cell>
          <cell r="Q1586">
            <v>4.1710280779479589</v>
          </cell>
          <cell r="R1586">
            <v>5.4897898770914972</v>
          </cell>
          <cell r="S1586">
            <v>5.8610314362989033</v>
          </cell>
          <cell r="T1586">
            <v>6.1266989690159503</v>
          </cell>
          <cell r="U1586" t="str">
            <v>0</v>
          </cell>
          <cell r="V1586">
            <v>5.1987931737425361</v>
          </cell>
          <cell r="W1586">
            <v>5.1987931737425361</v>
          </cell>
        </row>
        <row r="1587">
          <cell r="B1587" t="str">
            <v>GhanaTotal</v>
          </cell>
          <cell r="C1587" t="str">
            <v>Total</v>
          </cell>
          <cell r="D1587" t="str">
            <v>Ghana</v>
          </cell>
          <cell r="E1587" t="str">
            <v>Card Operations</v>
          </cell>
          <cell r="F1587" t="str">
            <v>Customer</v>
          </cell>
          <cell r="G1587" t="str">
            <v>Product</v>
          </cell>
          <cell r="H1587">
            <v>178.61707909685737</v>
          </cell>
          <cell r="I1587">
            <v>19.251422973347537</v>
          </cell>
          <cell r="J1587">
            <v>37.063143828925163</v>
          </cell>
          <cell r="K1587">
            <v>52.110038690531702</v>
          </cell>
          <cell r="L1587">
            <v>75.76296552483862</v>
          </cell>
          <cell r="M1587">
            <v>95.024118710072997</v>
          </cell>
          <cell r="N1587">
            <v>116.50075427090955</v>
          </cell>
          <cell r="O1587">
            <v>138.07067836405315</v>
          </cell>
          <cell r="P1587">
            <v>148.10980825458043</v>
          </cell>
          <cell r="Q1587">
            <v>167.20578077895692</v>
          </cell>
          <cell r="R1587">
            <v>220.0715472438383</v>
          </cell>
          <cell r="S1587">
            <v>234.95366589776251</v>
          </cell>
          <cell r="T1587">
            <v>245.603593542802</v>
          </cell>
          <cell r="U1587" t="str">
            <v>0</v>
          </cell>
          <cell r="V1587">
            <v>208.40623833718965</v>
          </cell>
          <cell r="W1587">
            <v>208.40623833718965</v>
          </cell>
        </row>
        <row r="1588">
          <cell r="B1588" t="str">
            <v>GhanaCCPL</v>
          </cell>
          <cell r="C1588" t="str">
            <v>CCPL</v>
          </cell>
          <cell r="D1588" t="str">
            <v>Ghana</v>
          </cell>
          <cell r="E1588" t="str">
            <v>Compliance, Audit &amp; OR</v>
          </cell>
          <cell r="F1588" t="str">
            <v>Mass Mkt &amp; Priority Banking</v>
          </cell>
          <cell r="G1588" t="str">
            <v>Unsecured Lending</v>
          </cell>
          <cell r="H1588">
            <v>44.462129133973946</v>
          </cell>
          <cell r="I1588">
            <v>0.42445929056176962</v>
          </cell>
          <cell r="J1588">
            <v>0.84126893343592979</v>
          </cell>
          <cell r="K1588">
            <v>1.2093986363696856</v>
          </cell>
          <cell r="L1588">
            <v>1.695405789965678</v>
          </cell>
          <cell r="M1588">
            <v>2.1348601424974367</v>
          </cell>
          <cell r="N1588">
            <v>2.6916881332467417</v>
          </cell>
          <cell r="O1588">
            <v>3.1706881836444505</v>
          </cell>
          <cell r="P1588">
            <v>3.6395755607338227</v>
          </cell>
          <cell r="Q1588">
            <v>4.0380951183267193</v>
          </cell>
          <cell r="R1588">
            <v>4.6154174768949554</v>
          </cell>
          <cell r="S1588">
            <v>4.8369921986252775</v>
          </cell>
          <cell r="T1588">
            <v>5.5165672757269819</v>
          </cell>
          <cell r="U1588" t="str">
            <v>0</v>
          </cell>
          <cell r="V1588">
            <v>5.3480014286413189</v>
          </cell>
          <cell r="W1588">
            <v>5.3480014286413189</v>
          </cell>
        </row>
        <row r="1589">
          <cell r="B1589" t="str">
            <v>GhanaM &amp; AL</v>
          </cell>
          <cell r="C1589" t="str">
            <v>M &amp; AL</v>
          </cell>
          <cell r="D1589" t="str">
            <v>Ghana</v>
          </cell>
          <cell r="E1589" t="str">
            <v>Compliance, Audit &amp; OR</v>
          </cell>
          <cell r="F1589" t="str">
            <v>Mass Mkt &amp; Priority Banking</v>
          </cell>
          <cell r="G1589" t="str">
            <v>Secured Lending</v>
          </cell>
          <cell r="H1589" t="str">
            <v>0</v>
          </cell>
          <cell r="I1589">
            <v>7.2294729242116856E-2</v>
          </cell>
          <cell r="J1589">
            <v>0.14328655566016918</v>
          </cell>
          <cell r="K1589">
            <v>0.20598712033470692</v>
          </cell>
          <cell r="L1589">
            <v>0.28876480092794432</v>
          </cell>
          <cell r="M1589">
            <v>0.36361351819481202</v>
          </cell>
          <cell r="N1589">
            <v>0.45845354106808767</v>
          </cell>
          <cell r="O1589">
            <v>0.5400377582603455</v>
          </cell>
          <cell r="P1589">
            <v>0.61989956532989587</v>
          </cell>
          <cell r="Q1589">
            <v>0.68777618896495918</v>
          </cell>
          <cell r="R1589">
            <v>0.78610685229635191</v>
          </cell>
          <cell r="S1589">
            <v>0.82384588845501305</v>
          </cell>
          <cell r="T1589">
            <v>0.93959243303820528</v>
          </cell>
          <cell r="U1589" t="str">
            <v>0</v>
          </cell>
          <cell r="V1589">
            <v>0.91088197117413183</v>
          </cell>
          <cell r="W1589">
            <v>0.91088197117413183</v>
          </cell>
        </row>
        <row r="1590">
          <cell r="B1590" t="str">
            <v>GhanaWM</v>
          </cell>
          <cell r="C1590" t="str">
            <v>WM</v>
          </cell>
          <cell r="D1590" t="str">
            <v>Ghana</v>
          </cell>
          <cell r="E1590" t="str">
            <v>Compliance, Audit &amp; OR</v>
          </cell>
          <cell r="F1590" t="str">
            <v>Mass Mkt &amp; Priority Banking</v>
          </cell>
          <cell r="G1590" t="str">
            <v>Account Management Services</v>
          </cell>
          <cell r="H1590">
            <v>115.21063293361821</v>
          </cell>
          <cell r="I1590">
            <v>14.109144847364718</v>
          </cell>
          <cell r="J1590">
            <v>27.964006373627932</v>
          </cell>
          <cell r="K1590">
            <v>40.200722770038055</v>
          </cell>
          <cell r="L1590">
            <v>56.355732727299241</v>
          </cell>
          <cell r="M1590">
            <v>70.963316355741085</v>
          </cell>
          <cell r="N1590">
            <v>89.47242486763875</v>
          </cell>
          <cell r="O1590">
            <v>105.39451074074476</v>
          </cell>
          <cell r="P1590">
            <v>120.98045073351355</v>
          </cell>
          <cell r="Q1590">
            <v>134.22734949533975</v>
          </cell>
          <cell r="R1590">
            <v>153.41770158724978</v>
          </cell>
          <cell r="S1590">
            <v>160.78290060290504</v>
          </cell>
          <cell r="T1590">
            <v>183.3721530908436</v>
          </cell>
          <cell r="U1590" t="str">
            <v>0</v>
          </cell>
          <cell r="V1590">
            <v>177.76898132395797</v>
          </cell>
          <cell r="W1590">
            <v>177.76898132395797</v>
          </cell>
        </row>
        <row r="1591">
          <cell r="B1591" t="str">
            <v>GhanaWM</v>
          </cell>
          <cell r="C1591" t="str">
            <v>WM</v>
          </cell>
          <cell r="D1591" t="str">
            <v>Ghana</v>
          </cell>
          <cell r="E1591" t="str">
            <v>Compliance, Audit &amp; OR</v>
          </cell>
          <cell r="F1591" t="str">
            <v>Mass Mkt &amp; Priority Banking</v>
          </cell>
          <cell r="G1591" t="str">
            <v>Trade Products</v>
          </cell>
          <cell r="H1591">
            <v>0.25485341922707522</v>
          </cell>
          <cell r="I1591" t="str">
            <v>0</v>
          </cell>
          <cell r="J1591" t="str">
            <v>0</v>
          </cell>
          <cell r="K1591" t="str">
            <v>0</v>
          </cell>
          <cell r="L1591" t="str">
            <v>0</v>
          </cell>
          <cell r="M1591" t="str">
            <v>0</v>
          </cell>
          <cell r="N1591" t="str">
            <v>0</v>
          </cell>
          <cell r="O1591" t="str">
            <v>0</v>
          </cell>
          <cell r="P1591" t="str">
            <v>0</v>
          </cell>
          <cell r="Q1591" t="str">
            <v>0</v>
          </cell>
          <cell r="R1591" t="str">
            <v>0</v>
          </cell>
          <cell r="S1591" t="str">
            <v>0</v>
          </cell>
          <cell r="T1591" t="str">
            <v>0</v>
          </cell>
          <cell r="U1591" t="str">
            <v>0</v>
          </cell>
          <cell r="V1591" t="str">
            <v>0</v>
          </cell>
          <cell r="W1591" t="str">
            <v>0</v>
          </cell>
        </row>
        <row r="1592">
          <cell r="B1592" t="str">
            <v>GhanaWM</v>
          </cell>
          <cell r="C1592" t="str">
            <v>WM</v>
          </cell>
          <cell r="D1592" t="str">
            <v>Ghana</v>
          </cell>
          <cell r="E1592" t="str">
            <v>Compliance, Audit &amp; OR</v>
          </cell>
          <cell r="F1592" t="str">
            <v>Mass Mkt &amp; Priority Banking</v>
          </cell>
          <cell r="G1592" t="str">
            <v>Treasury Products</v>
          </cell>
          <cell r="H1592" t="str">
            <v>0</v>
          </cell>
          <cell r="I1592" t="str">
            <v>0</v>
          </cell>
          <cell r="J1592" t="str">
            <v>0</v>
          </cell>
          <cell r="K1592" t="str">
            <v>0</v>
          </cell>
          <cell r="L1592" t="str">
            <v>0</v>
          </cell>
          <cell r="M1592" t="str">
            <v>0</v>
          </cell>
          <cell r="N1592" t="str">
            <v>0</v>
          </cell>
          <cell r="O1592" t="str">
            <v>0</v>
          </cell>
          <cell r="P1592" t="str">
            <v>0</v>
          </cell>
          <cell r="Q1592" t="str">
            <v>0</v>
          </cell>
          <cell r="R1592" t="str">
            <v>0</v>
          </cell>
          <cell r="S1592" t="str">
            <v>0</v>
          </cell>
          <cell r="T1592" t="str">
            <v>0</v>
          </cell>
          <cell r="U1592" t="str">
            <v>0</v>
          </cell>
          <cell r="V1592">
            <v>0</v>
          </cell>
          <cell r="W1592">
            <v>0</v>
          </cell>
        </row>
        <row r="1593">
          <cell r="B1593" t="str">
            <v>GhanaWM</v>
          </cell>
          <cell r="C1593" t="str">
            <v>WM</v>
          </cell>
          <cell r="D1593" t="str">
            <v>Ghana</v>
          </cell>
          <cell r="E1593" t="str">
            <v>Compliance, Audit &amp; OR</v>
          </cell>
          <cell r="F1593" t="str">
            <v>Mass Mkt &amp; Priority Banking</v>
          </cell>
          <cell r="G1593" t="str">
            <v>Investment Services</v>
          </cell>
          <cell r="H1593" t="str">
            <v>0</v>
          </cell>
          <cell r="I1593" t="str">
            <v>0</v>
          </cell>
          <cell r="J1593" t="str">
            <v>0</v>
          </cell>
          <cell r="K1593" t="str">
            <v>0</v>
          </cell>
          <cell r="L1593" t="str">
            <v>0</v>
          </cell>
          <cell r="M1593" t="str">
            <v>0</v>
          </cell>
          <cell r="N1593" t="str">
            <v>0</v>
          </cell>
          <cell r="O1593" t="str">
            <v>0</v>
          </cell>
          <cell r="P1593" t="str">
            <v>0</v>
          </cell>
          <cell r="Q1593" t="str">
            <v>0</v>
          </cell>
          <cell r="R1593" t="str">
            <v>0</v>
          </cell>
          <cell r="S1593" t="str">
            <v>0</v>
          </cell>
          <cell r="T1593" t="str">
            <v>0</v>
          </cell>
          <cell r="U1593" t="str">
            <v>0</v>
          </cell>
          <cell r="V1593" t="str">
            <v>0</v>
          </cell>
          <cell r="W1593" t="str">
            <v>0</v>
          </cell>
        </row>
        <row r="1594">
          <cell r="B1594" t="str">
            <v>GhanaOthCB</v>
          </cell>
          <cell r="C1594" t="str">
            <v>OthCB</v>
          </cell>
          <cell r="D1594" t="str">
            <v>Ghana</v>
          </cell>
          <cell r="E1594" t="str">
            <v>Compliance, Audit &amp; OR</v>
          </cell>
          <cell r="F1594" t="str">
            <v>Mass Mkt &amp; Priority Banking</v>
          </cell>
          <cell r="G1594" t="str">
            <v>Other Products</v>
          </cell>
          <cell r="H1594" t="str">
            <v>0</v>
          </cell>
          <cell r="I1594" t="str">
            <v>0</v>
          </cell>
          <cell r="J1594" t="str">
            <v>0</v>
          </cell>
          <cell r="K1594" t="str">
            <v>0</v>
          </cell>
          <cell r="L1594" t="str">
            <v>0</v>
          </cell>
          <cell r="M1594" t="str">
            <v>0</v>
          </cell>
          <cell r="N1594" t="str">
            <v>0</v>
          </cell>
          <cell r="O1594" t="str">
            <v>0</v>
          </cell>
          <cell r="P1594" t="str">
            <v>0</v>
          </cell>
          <cell r="Q1594" t="str">
            <v>0</v>
          </cell>
          <cell r="R1594" t="str">
            <v>0</v>
          </cell>
          <cell r="S1594" t="str">
            <v>0</v>
          </cell>
          <cell r="T1594" t="str">
            <v>0</v>
          </cell>
          <cell r="U1594" t="str">
            <v>0</v>
          </cell>
          <cell r="V1594">
            <v>0</v>
          </cell>
          <cell r="W1594">
            <v>0</v>
          </cell>
        </row>
        <row r="1595">
          <cell r="B1595" t="str">
            <v>GhanaCROps</v>
          </cell>
          <cell r="C1595" t="str">
            <v>CROps</v>
          </cell>
          <cell r="D1595" t="str">
            <v>Ghana</v>
          </cell>
          <cell r="E1595" t="str">
            <v>Compliance, Audit &amp; OR</v>
          </cell>
          <cell r="F1595" t="str">
            <v>Customer - Wholesale</v>
          </cell>
          <cell r="G1595" t="str">
            <v>Corporate and Inst Lending</v>
          </cell>
          <cell r="H1595">
            <v>3.5466213412920413E-3</v>
          </cell>
          <cell r="I1595">
            <v>2.0060583397435563</v>
          </cell>
          <cell r="J1595">
            <v>3.9759632959211162</v>
          </cell>
          <cell r="K1595">
            <v>5.7157995466489373</v>
          </cell>
          <cell r="L1595">
            <v>8.0127423285018438</v>
          </cell>
          <cell r="M1595">
            <v>10.089669582623618</v>
          </cell>
          <cell r="N1595">
            <v>12.721322274609474</v>
          </cell>
          <cell r="O1595">
            <v>14.98514843463103</v>
          </cell>
          <cell r="P1595">
            <v>17.20118058217972</v>
          </cell>
          <cell r="Q1595">
            <v>19.084643849062399</v>
          </cell>
          <cell r="R1595">
            <v>21.813156000589178</v>
          </cell>
          <cell r="S1595">
            <v>22.860351404923904</v>
          </cell>
          <cell r="T1595">
            <v>26.072125257482156</v>
          </cell>
          <cell r="U1595" t="str">
            <v>0</v>
          </cell>
          <cell r="V1595">
            <v>25.275457753998943</v>
          </cell>
          <cell r="W1595">
            <v>25.275457753998943</v>
          </cell>
        </row>
        <row r="1596">
          <cell r="B1596" t="str">
            <v>GhanaCash</v>
          </cell>
          <cell r="C1596" t="str">
            <v>Cash</v>
          </cell>
          <cell r="D1596" t="str">
            <v>Ghana</v>
          </cell>
          <cell r="E1596" t="str">
            <v>Compliance, Audit &amp; OR</v>
          </cell>
          <cell r="F1596" t="str">
            <v>Customer - Wholesale</v>
          </cell>
          <cell r="G1596" t="str">
            <v>Cash Management and Payments</v>
          </cell>
          <cell r="H1596">
            <v>95.726327397830957</v>
          </cell>
          <cell r="I1596">
            <v>7.3445663080108332</v>
          </cell>
          <cell r="J1596">
            <v>14.556768109168216</v>
          </cell>
          <cell r="K1596">
            <v>20.926644027226011</v>
          </cell>
          <cell r="L1596">
            <v>29.336194354252946</v>
          </cell>
          <cell r="M1596">
            <v>36.940225419851089</v>
          </cell>
          <cell r="N1596">
            <v>46.575213252964829</v>
          </cell>
          <cell r="O1596">
            <v>54.86351724327308</v>
          </cell>
          <cell r="P1596">
            <v>62.976838140229496</v>
          </cell>
          <cell r="Q1596">
            <v>69.872560252723389</v>
          </cell>
          <cell r="R1596">
            <v>79.862169239700165</v>
          </cell>
          <cell r="S1596">
            <v>83.69615349240334</v>
          </cell>
          <cell r="T1596">
            <v>95.455076729633276</v>
          </cell>
          <cell r="U1596" t="str">
            <v>0</v>
          </cell>
          <cell r="V1596">
            <v>92.538323418501719</v>
          </cell>
          <cell r="W1596">
            <v>92.538323418501719</v>
          </cell>
        </row>
        <row r="1597">
          <cell r="B1597" t="str">
            <v>GhanaTrade</v>
          </cell>
          <cell r="C1597" t="str">
            <v>Trade</v>
          </cell>
          <cell r="D1597" t="str">
            <v>Ghana</v>
          </cell>
          <cell r="E1597" t="str">
            <v>Compliance, Audit &amp; OR</v>
          </cell>
          <cell r="F1597" t="str">
            <v>Customer - Wholesale</v>
          </cell>
          <cell r="G1597" t="str">
            <v>Trade Finance</v>
          </cell>
          <cell r="H1597">
            <v>9.2939268247178877</v>
          </cell>
          <cell r="I1597" t="str">
            <v>0</v>
          </cell>
          <cell r="J1597" t="str">
            <v>0</v>
          </cell>
          <cell r="K1597" t="str">
            <v>0</v>
          </cell>
          <cell r="L1597" t="str">
            <v>0</v>
          </cell>
          <cell r="M1597" t="str">
            <v>0</v>
          </cell>
          <cell r="N1597" t="str">
            <v>0</v>
          </cell>
          <cell r="O1597" t="str">
            <v>0</v>
          </cell>
          <cell r="P1597" t="str">
            <v>0</v>
          </cell>
          <cell r="Q1597" t="str">
            <v>0</v>
          </cell>
          <cell r="R1597" t="str">
            <v>0</v>
          </cell>
          <cell r="S1597" t="str">
            <v>0</v>
          </cell>
          <cell r="T1597" t="str">
            <v>0</v>
          </cell>
          <cell r="U1597" t="str">
            <v>0</v>
          </cell>
          <cell r="V1597">
            <v>0</v>
          </cell>
          <cell r="W1597">
            <v>0</v>
          </cell>
        </row>
        <row r="1598">
          <cell r="B1598" t="str">
            <v>GhanaTrade</v>
          </cell>
          <cell r="C1598" t="str">
            <v>Trade</v>
          </cell>
          <cell r="D1598" t="str">
            <v>Ghana</v>
          </cell>
          <cell r="E1598" t="str">
            <v>Compliance, Audit &amp; OR</v>
          </cell>
          <cell r="F1598" t="str">
            <v>Customer - Wholesale</v>
          </cell>
          <cell r="G1598" t="str">
            <v>Trade Contingents</v>
          </cell>
          <cell r="H1598">
            <v>1.7087575127854842</v>
          </cell>
          <cell r="I1598" t="str">
            <v>0</v>
          </cell>
          <cell r="J1598" t="str">
            <v>0</v>
          </cell>
          <cell r="K1598" t="str">
            <v>0</v>
          </cell>
          <cell r="L1598" t="str">
            <v>0</v>
          </cell>
          <cell r="M1598" t="str">
            <v>0</v>
          </cell>
          <cell r="N1598" t="str">
            <v>0</v>
          </cell>
          <cell r="O1598" t="str">
            <v>0</v>
          </cell>
          <cell r="P1598" t="str">
            <v>0</v>
          </cell>
          <cell r="Q1598" t="str">
            <v>0</v>
          </cell>
          <cell r="R1598" t="str">
            <v>0</v>
          </cell>
          <cell r="S1598" t="str">
            <v>0</v>
          </cell>
          <cell r="T1598" t="str">
            <v>0</v>
          </cell>
          <cell r="U1598" t="str">
            <v>0</v>
          </cell>
          <cell r="V1598">
            <v>0</v>
          </cell>
          <cell r="W1598">
            <v>0</v>
          </cell>
        </row>
        <row r="1599">
          <cell r="B1599" t="str">
            <v>GhanaTrade</v>
          </cell>
          <cell r="C1599" t="str">
            <v>Trade</v>
          </cell>
          <cell r="D1599" t="str">
            <v>Ghana</v>
          </cell>
          <cell r="E1599" t="str">
            <v>Compliance, Audit &amp; OR</v>
          </cell>
          <cell r="F1599" t="str">
            <v>Customer - Wholesale</v>
          </cell>
          <cell r="G1599" t="str">
            <v>Trade Transactional</v>
          </cell>
          <cell r="H1599" t="str">
            <v>0</v>
          </cell>
          <cell r="I1599" t="str">
            <v>0</v>
          </cell>
          <cell r="J1599" t="str">
            <v>0</v>
          </cell>
          <cell r="K1599" t="str">
            <v>0</v>
          </cell>
          <cell r="L1599" t="str">
            <v>0</v>
          </cell>
          <cell r="M1599" t="str">
            <v>0</v>
          </cell>
          <cell r="N1599" t="str">
            <v>0</v>
          </cell>
          <cell r="O1599" t="str">
            <v>0</v>
          </cell>
          <cell r="P1599" t="str">
            <v>0</v>
          </cell>
          <cell r="Q1599" t="str">
            <v>0</v>
          </cell>
          <cell r="R1599" t="str">
            <v>0</v>
          </cell>
          <cell r="S1599" t="str">
            <v>0</v>
          </cell>
          <cell r="T1599" t="str">
            <v>0</v>
          </cell>
          <cell r="U1599" t="str">
            <v>0</v>
          </cell>
          <cell r="V1599">
            <v>0</v>
          </cell>
          <cell r="W1599">
            <v>0</v>
          </cell>
        </row>
        <row r="1600">
          <cell r="B1600" t="str">
            <v>GhanaTrade</v>
          </cell>
          <cell r="C1600" t="str">
            <v>Trade</v>
          </cell>
          <cell r="D1600" t="str">
            <v>Ghana</v>
          </cell>
          <cell r="E1600" t="str">
            <v>Compliance, Audit &amp; OR</v>
          </cell>
          <cell r="F1600" t="str">
            <v>Customer - Wholesale</v>
          </cell>
          <cell r="G1600" t="str">
            <v>Trade Other</v>
          </cell>
          <cell r="H1600" t="str">
            <v>0</v>
          </cell>
          <cell r="I1600" t="str">
            <v>0</v>
          </cell>
          <cell r="J1600" t="str">
            <v>0</v>
          </cell>
          <cell r="K1600" t="str">
            <v>0</v>
          </cell>
          <cell r="L1600" t="str">
            <v>0</v>
          </cell>
          <cell r="M1600" t="str">
            <v>0</v>
          </cell>
          <cell r="N1600" t="str">
            <v>0</v>
          </cell>
          <cell r="O1600" t="str">
            <v>0</v>
          </cell>
          <cell r="P1600" t="str">
            <v>0</v>
          </cell>
          <cell r="Q1600" t="str">
            <v>0</v>
          </cell>
          <cell r="R1600" t="str">
            <v>0</v>
          </cell>
          <cell r="S1600" t="str">
            <v>0</v>
          </cell>
          <cell r="T1600" t="str">
            <v>0</v>
          </cell>
          <cell r="U1600" t="str">
            <v>0</v>
          </cell>
          <cell r="V1600">
            <v>0</v>
          </cell>
          <cell r="W1600">
            <v>0</v>
          </cell>
        </row>
        <row r="1601">
          <cell r="B1601" t="str">
            <v>GhanaFX/MM</v>
          </cell>
          <cell r="C1601" t="str">
            <v>FX/MM</v>
          </cell>
          <cell r="D1601" t="str">
            <v>Ghana</v>
          </cell>
          <cell r="E1601" t="str">
            <v>Compliance, Audit &amp; OR</v>
          </cell>
          <cell r="F1601" t="str">
            <v>Customer - Wholesale</v>
          </cell>
          <cell r="G1601" t="str">
            <v>FX Sales</v>
          </cell>
          <cell r="H1601" t="str">
            <v>0</v>
          </cell>
          <cell r="I1601" t="str">
            <v>0</v>
          </cell>
          <cell r="J1601" t="str">
            <v>0</v>
          </cell>
          <cell r="K1601" t="str">
            <v>0</v>
          </cell>
          <cell r="L1601" t="str">
            <v>0</v>
          </cell>
          <cell r="M1601" t="str">
            <v>0</v>
          </cell>
          <cell r="N1601" t="str">
            <v>0</v>
          </cell>
          <cell r="O1601" t="str">
            <v>0</v>
          </cell>
          <cell r="P1601" t="str">
            <v>0</v>
          </cell>
          <cell r="Q1601" t="str">
            <v>0</v>
          </cell>
          <cell r="R1601" t="str">
            <v>0</v>
          </cell>
          <cell r="S1601" t="str">
            <v>0</v>
          </cell>
          <cell r="T1601" t="str">
            <v>0</v>
          </cell>
          <cell r="U1601" t="str">
            <v>0</v>
          </cell>
          <cell r="V1601">
            <v>0</v>
          </cell>
          <cell r="W1601">
            <v>0</v>
          </cell>
        </row>
        <row r="1602">
          <cell r="B1602" t="str">
            <v>GhanaFX/MM</v>
          </cell>
          <cell r="C1602" t="str">
            <v>FX/MM</v>
          </cell>
          <cell r="D1602" t="str">
            <v>Ghana</v>
          </cell>
          <cell r="E1602" t="str">
            <v>Compliance, Audit &amp; OR</v>
          </cell>
          <cell r="F1602" t="str">
            <v>Customer - Wholesale</v>
          </cell>
          <cell r="G1602" t="str">
            <v>FX Trading</v>
          </cell>
          <cell r="H1602" t="str">
            <v>0</v>
          </cell>
          <cell r="I1602" t="str">
            <v>0</v>
          </cell>
          <cell r="J1602" t="str">
            <v>0</v>
          </cell>
          <cell r="K1602" t="str">
            <v>0</v>
          </cell>
          <cell r="L1602" t="str">
            <v>0</v>
          </cell>
          <cell r="M1602" t="str">
            <v>0</v>
          </cell>
          <cell r="N1602" t="str">
            <v>0</v>
          </cell>
          <cell r="O1602" t="str">
            <v>0</v>
          </cell>
          <cell r="P1602" t="str">
            <v>0</v>
          </cell>
          <cell r="Q1602" t="str">
            <v>0</v>
          </cell>
          <cell r="R1602" t="str">
            <v>0</v>
          </cell>
          <cell r="S1602" t="str">
            <v>0</v>
          </cell>
          <cell r="T1602" t="str">
            <v>0</v>
          </cell>
          <cell r="U1602" t="str">
            <v>0</v>
          </cell>
          <cell r="V1602">
            <v>0</v>
          </cell>
          <cell r="W1602">
            <v>0</v>
          </cell>
        </row>
        <row r="1603">
          <cell r="B1603" t="str">
            <v>GhanaFI</v>
          </cell>
          <cell r="C1603" t="str">
            <v>FI</v>
          </cell>
          <cell r="D1603" t="str">
            <v>Ghana</v>
          </cell>
          <cell r="E1603" t="str">
            <v>Compliance, Audit &amp; OR</v>
          </cell>
          <cell r="F1603" t="str">
            <v>Customer - Wholesale</v>
          </cell>
          <cell r="G1603" t="str">
            <v>Fixed Income</v>
          </cell>
          <cell r="H1603" t="str">
            <v>0</v>
          </cell>
          <cell r="I1603" t="str">
            <v>0</v>
          </cell>
          <cell r="J1603" t="str">
            <v>0</v>
          </cell>
          <cell r="K1603" t="str">
            <v>0</v>
          </cell>
          <cell r="L1603" t="str">
            <v>0</v>
          </cell>
          <cell r="M1603" t="str">
            <v>0</v>
          </cell>
          <cell r="N1603" t="str">
            <v>0</v>
          </cell>
          <cell r="O1603" t="str">
            <v>0</v>
          </cell>
          <cell r="P1603" t="str">
            <v>0</v>
          </cell>
          <cell r="Q1603" t="str">
            <v>0</v>
          </cell>
          <cell r="R1603" t="str">
            <v>0</v>
          </cell>
          <cell r="S1603" t="str">
            <v>0</v>
          </cell>
          <cell r="T1603" t="str">
            <v>0</v>
          </cell>
          <cell r="U1603" t="str">
            <v>0</v>
          </cell>
          <cell r="V1603">
            <v>0</v>
          </cell>
          <cell r="W1603">
            <v>0</v>
          </cell>
        </row>
        <row r="1604">
          <cell r="B1604" t="str">
            <v>GhanaFX/MM</v>
          </cell>
          <cell r="C1604" t="str">
            <v>FX/MM</v>
          </cell>
          <cell r="D1604" t="str">
            <v>Ghana</v>
          </cell>
          <cell r="E1604" t="str">
            <v>Compliance, Audit &amp; OR</v>
          </cell>
          <cell r="F1604" t="str">
            <v>Customer - Wholesale</v>
          </cell>
          <cell r="G1604" t="str">
            <v>ALM</v>
          </cell>
          <cell r="H1604" t="str">
            <v>0</v>
          </cell>
          <cell r="I1604" t="str">
            <v>0</v>
          </cell>
          <cell r="J1604" t="str">
            <v>0</v>
          </cell>
          <cell r="K1604" t="str">
            <v>0</v>
          </cell>
          <cell r="L1604" t="str">
            <v>0</v>
          </cell>
          <cell r="M1604" t="str">
            <v>0</v>
          </cell>
          <cell r="N1604" t="str">
            <v>0</v>
          </cell>
          <cell r="O1604" t="str">
            <v>0</v>
          </cell>
          <cell r="P1604" t="str">
            <v>0</v>
          </cell>
          <cell r="Q1604" t="str">
            <v>0</v>
          </cell>
          <cell r="R1604" t="str">
            <v>0</v>
          </cell>
          <cell r="S1604" t="str">
            <v>0</v>
          </cell>
          <cell r="T1604" t="str">
            <v>0</v>
          </cell>
          <cell r="U1604" t="str">
            <v>0</v>
          </cell>
          <cell r="V1604">
            <v>0</v>
          </cell>
          <cell r="W1604">
            <v>0</v>
          </cell>
        </row>
        <row r="1605">
          <cell r="B1605" t="str">
            <v>GhanaSEF</v>
          </cell>
          <cell r="C1605" t="str">
            <v>SEF</v>
          </cell>
          <cell r="D1605" t="str">
            <v>Ghana</v>
          </cell>
          <cell r="E1605" t="str">
            <v>Compliance, Audit &amp; OR</v>
          </cell>
          <cell r="F1605" t="str">
            <v>Customer - Wholesale</v>
          </cell>
          <cell r="G1605" t="str">
            <v>Structured Trade</v>
          </cell>
          <cell r="H1605" t="str">
            <v>0</v>
          </cell>
          <cell r="I1605" t="str">
            <v>0</v>
          </cell>
          <cell r="J1605" t="str">
            <v>0</v>
          </cell>
          <cell r="K1605" t="str">
            <v>0</v>
          </cell>
          <cell r="L1605" t="str">
            <v>0</v>
          </cell>
          <cell r="M1605" t="str">
            <v>0</v>
          </cell>
          <cell r="N1605" t="str">
            <v>0</v>
          </cell>
          <cell r="O1605" t="str">
            <v>0</v>
          </cell>
          <cell r="P1605" t="str">
            <v>0</v>
          </cell>
          <cell r="Q1605" t="str">
            <v>0</v>
          </cell>
          <cell r="R1605" t="str">
            <v>0</v>
          </cell>
          <cell r="S1605" t="str">
            <v>0</v>
          </cell>
          <cell r="T1605" t="str">
            <v>0</v>
          </cell>
          <cell r="U1605" t="str">
            <v>0</v>
          </cell>
          <cell r="V1605">
            <v>0</v>
          </cell>
          <cell r="W1605">
            <v>0</v>
          </cell>
        </row>
        <row r="1606">
          <cell r="B1606" t="str">
            <v>GhanaSME</v>
          </cell>
          <cell r="C1606" t="str">
            <v>SME</v>
          </cell>
          <cell r="D1606" t="str">
            <v>Ghana</v>
          </cell>
          <cell r="E1606" t="str">
            <v>Compliance, Audit &amp; OR</v>
          </cell>
          <cell r="F1606" t="str">
            <v>SME</v>
          </cell>
          <cell r="G1606" t="str">
            <v>Product</v>
          </cell>
          <cell r="H1606">
            <v>83.95506278569799</v>
          </cell>
          <cell r="I1606">
            <v>9.8908156963673655</v>
          </cell>
          <cell r="J1606">
            <v>19.60336854956488</v>
          </cell>
          <cell r="K1606">
            <v>28.181584664068236</v>
          </cell>
          <cell r="L1606">
            <v>39.506596828199065</v>
          </cell>
          <cell r="M1606">
            <v>49.746824511152013</v>
          </cell>
          <cell r="N1606">
            <v>62.722108446862535</v>
          </cell>
          <cell r="O1606">
            <v>73.883834731184137</v>
          </cell>
          <cell r="P1606">
            <v>84.809922660723643</v>
          </cell>
          <cell r="Q1606">
            <v>94.096283656167472</v>
          </cell>
          <cell r="R1606">
            <v>107.54913461553538</v>
          </cell>
          <cell r="S1606">
            <v>112.71229819585862</v>
          </cell>
          <cell r="T1606">
            <v>128.54785592788352</v>
          </cell>
          <cell r="U1606" t="str">
            <v>0</v>
          </cell>
          <cell r="V1606">
            <v>124.61990812911772</v>
          </cell>
          <cell r="W1606">
            <v>124.61990812911772</v>
          </cell>
        </row>
        <row r="1607">
          <cell r="B1607" t="str">
            <v>GhanaTotal</v>
          </cell>
          <cell r="C1607" t="str">
            <v>Total</v>
          </cell>
          <cell r="D1607" t="str">
            <v>Ghana</v>
          </cell>
          <cell r="E1607" t="str">
            <v>Compliance, Audit &amp; OR</v>
          </cell>
          <cell r="F1607" t="str">
            <v>Customer</v>
          </cell>
          <cell r="G1607" t="str">
            <v>Product</v>
          </cell>
          <cell r="H1607">
            <v>350.61523662919285</v>
          </cell>
          <cell r="I1607">
            <v>33.847339211290361</v>
          </cell>
          <cell r="J1607">
            <v>67.084661817378247</v>
          </cell>
          <cell r="K1607">
            <v>96.440136764685633</v>
          </cell>
          <cell r="L1607">
            <v>135.19543682914673</v>
          </cell>
          <cell r="M1607">
            <v>170.23850953006004</v>
          </cell>
          <cell r="N1607">
            <v>214.6412105163904</v>
          </cell>
          <cell r="O1607">
            <v>252.83773709173781</v>
          </cell>
          <cell r="P1607">
            <v>290.22786724271015</v>
          </cell>
          <cell r="Q1607">
            <v>322.00670856058474</v>
          </cell>
          <cell r="R1607">
            <v>368.0436857722658</v>
          </cell>
          <cell r="S1607">
            <v>385.71254178317122</v>
          </cell>
          <cell r="T1607">
            <v>439.90337071460772</v>
          </cell>
          <cell r="U1607" t="str">
            <v>0</v>
          </cell>
          <cell r="V1607">
            <v>426.46155402539182</v>
          </cell>
          <cell r="W1607">
            <v>426.46155402539182</v>
          </cell>
        </row>
        <row r="1608">
          <cell r="B1608" t="str">
            <v>GhanaCCPL</v>
          </cell>
          <cell r="C1608" t="str">
            <v>CCPL</v>
          </cell>
          <cell r="D1608" t="str">
            <v>Ghana</v>
          </cell>
          <cell r="E1608" t="str">
            <v>Central Cash</v>
          </cell>
          <cell r="F1608" t="str">
            <v>Mass Mkt &amp; Priority Banking</v>
          </cell>
          <cell r="G1608" t="str">
            <v>Unsecured Lending</v>
          </cell>
          <cell r="H1608" t="str">
            <v>0</v>
          </cell>
          <cell r="I1608" t="str">
            <v>0</v>
          </cell>
          <cell r="J1608" t="str">
            <v>0</v>
          </cell>
          <cell r="K1608" t="str">
            <v>0</v>
          </cell>
          <cell r="L1608" t="str">
            <v>0</v>
          </cell>
          <cell r="M1608" t="str">
            <v>0</v>
          </cell>
          <cell r="N1608" t="str">
            <v>0</v>
          </cell>
          <cell r="O1608" t="str">
            <v>0</v>
          </cell>
          <cell r="P1608" t="str">
            <v>0</v>
          </cell>
          <cell r="Q1608" t="str">
            <v>0</v>
          </cell>
          <cell r="R1608" t="str">
            <v>0</v>
          </cell>
          <cell r="S1608" t="str">
            <v>0</v>
          </cell>
          <cell r="T1608" t="str">
            <v>0</v>
          </cell>
          <cell r="U1608" t="str">
            <v>0</v>
          </cell>
          <cell r="V1608" t="str">
            <v>0</v>
          </cell>
          <cell r="W1608" t="str">
            <v>0</v>
          </cell>
        </row>
        <row r="1609">
          <cell r="B1609" t="str">
            <v>GhanaM &amp; AL</v>
          </cell>
          <cell r="C1609" t="str">
            <v>M &amp; AL</v>
          </cell>
          <cell r="D1609" t="str">
            <v>Ghana</v>
          </cell>
          <cell r="E1609" t="str">
            <v>Central Cash</v>
          </cell>
          <cell r="F1609" t="str">
            <v>Mass Mkt &amp; Priority Banking</v>
          </cell>
          <cell r="G1609" t="str">
            <v>Secured Lending</v>
          </cell>
          <cell r="H1609" t="str">
            <v>0</v>
          </cell>
          <cell r="I1609" t="str">
            <v>0</v>
          </cell>
          <cell r="J1609" t="str">
            <v>0</v>
          </cell>
          <cell r="K1609" t="str">
            <v>0</v>
          </cell>
          <cell r="L1609" t="str">
            <v>0</v>
          </cell>
          <cell r="M1609" t="str">
            <v>0</v>
          </cell>
          <cell r="N1609" t="str">
            <v>0</v>
          </cell>
          <cell r="O1609" t="str">
            <v>0</v>
          </cell>
          <cell r="P1609" t="str">
            <v>0</v>
          </cell>
          <cell r="Q1609" t="str">
            <v>0</v>
          </cell>
          <cell r="R1609" t="str">
            <v>0</v>
          </cell>
          <cell r="S1609" t="str">
            <v>0</v>
          </cell>
          <cell r="T1609" t="str">
            <v>0</v>
          </cell>
          <cell r="U1609" t="str">
            <v>0</v>
          </cell>
          <cell r="V1609" t="str">
            <v>0</v>
          </cell>
          <cell r="W1609" t="str">
            <v>0</v>
          </cell>
        </row>
        <row r="1610">
          <cell r="B1610" t="str">
            <v>GhanaWM</v>
          </cell>
          <cell r="C1610" t="str">
            <v>WM</v>
          </cell>
          <cell r="D1610" t="str">
            <v>Ghana</v>
          </cell>
          <cell r="E1610" t="str">
            <v>Central Cash</v>
          </cell>
          <cell r="F1610" t="str">
            <v>Mass Mkt &amp; Priority Banking</v>
          </cell>
          <cell r="G1610" t="str">
            <v>Account Management Services</v>
          </cell>
          <cell r="H1610" t="str">
            <v>0</v>
          </cell>
          <cell r="I1610" t="str">
            <v>0</v>
          </cell>
          <cell r="J1610" t="str">
            <v>0</v>
          </cell>
          <cell r="K1610" t="str">
            <v>0</v>
          </cell>
          <cell r="L1610" t="str">
            <v>0</v>
          </cell>
          <cell r="M1610" t="str">
            <v>0</v>
          </cell>
          <cell r="N1610" t="str">
            <v>0</v>
          </cell>
          <cell r="O1610" t="str">
            <v>0</v>
          </cell>
          <cell r="P1610" t="str">
            <v>0</v>
          </cell>
          <cell r="Q1610" t="str">
            <v>0</v>
          </cell>
          <cell r="R1610" t="str">
            <v>0</v>
          </cell>
          <cell r="S1610" t="str">
            <v>0</v>
          </cell>
          <cell r="T1610" t="str">
            <v>0</v>
          </cell>
          <cell r="U1610" t="str">
            <v>0</v>
          </cell>
          <cell r="V1610" t="str">
            <v>0</v>
          </cell>
          <cell r="W1610" t="str">
            <v>0</v>
          </cell>
        </row>
        <row r="1611">
          <cell r="B1611" t="str">
            <v>GhanaWM</v>
          </cell>
          <cell r="C1611" t="str">
            <v>WM</v>
          </cell>
          <cell r="D1611" t="str">
            <v>Ghana</v>
          </cell>
          <cell r="E1611" t="str">
            <v>Central Cash</v>
          </cell>
          <cell r="F1611" t="str">
            <v>Mass Mkt &amp; Priority Banking</v>
          </cell>
          <cell r="G1611" t="str">
            <v>Trade Products</v>
          </cell>
          <cell r="H1611" t="str">
            <v>0</v>
          </cell>
          <cell r="I1611" t="str">
            <v>0</v>
          </cell>
          <cell r="J1611" t="str">
            <v>0</v>
          </cell>
          <cell r="K1611" t="str">
            <v>0</v>
          </cell>
          <cell r="L1611" t="str">
            <v>0</v>
          </cell>
          <cell r="M1611" t="str">
            <v>0</v>
          </cell>
          <cell r="N1611" t="str">
            <v>0</v>
          </cell>
          <cell r="O1611" t="str">
            <v>0</v>
          </cell>
          <cell r="P1611" t="str">
            <v>0</v>
          </cell>
          <cell r="Q1611" t="str">
            <v>0</v>
          </cell>
          <cell r="R1611" t="str">
            <v>0</v>
          </cell>
          <cell r="S1611" t="str">
            <v>0</v>
          </cell>
          <cell r="T1611" t="str">
            <v>0</v>
          </cell>
          <cell r="U1611" t="str">
            <v>0</v>
          </cell>
          <cell r="V1611" t="str">
            <v>0</v>
          </cell>
          <cell r="W1611" t="str">
            <v>0</v>
          </cell>
        </row>
        <row r="1612">
          <cell r="B1612" t="str">
            <v>GhanaWM</v>
          </cell>
          <cell r="C1612" t="str">
            <v>WM</v>
          </cell>
          <cell r="D1612" t="str">
            <v>Ghana</v>
          </cell>
          <cell r="E1612" t="str">
            <v>Central Cash</v>
          </cell>
          <cell r="F1612" t="str">
            <v>Mass Mkt &amp; Priority Banking</v>
          </cell>
          <cell r="G1612" t="str">
            <v>Treasury Products</v>
          </cell>
          <cell r="H1612" t="str">
            <v>0</v>
          </cell>
          <cell r="I1612" t="str">
            <v>0</v>
          </cell>
          <cell r="J1612" t="str">
            <v>0</v>
          </cell>
          <cell r="K1612" t="str">
            <v>0</v>
          </cell>
          <cell r="L1612" t="str">
            <v>0</v>
          </cell>
          <cell r="M1612" t="str">
            <v>0</v>
          </cell>
          <cell r="N1612" t="str">
            <v>0</v>
          </cell>
          <cell r="O1612" t="str">
            <v>0</v>
          </cell>
          <cell r="P1612" t="str">
            <v>0</v>
          </cell>
          <cell r="Q1612" t="str">
            <v>0</v>
          </cell>
          <cell r="R1612" t="str">
            <v>0</v>
          </cell>
          <cell r="S1612" t="str">
            <v>0</v>
          </cell>
          <cell r="T1612" t="str">
            <v>0</v>
          </cell>
          <cell r="U1612" t="str">
            <v>0</v>
          </cell>
          <cell r="V1612" t="str">
            <v>0</v>
          </cell>
          <cell r="W1612" t="str">
            <v>0</v>
          </cell>
        </row>
        <row r="1613">
          <cell r="B1613" t="str">
            <v>GhanaWM</v>
          </cell>
          <cell r="C1613" t="str">
            <v>WM</v>
          </cell>
          <cell r="D1613" t="str">
            <v>Ghana</v>
          </cell>
          <cell r="E1613" t="str">
            <v>Central Cash</v>
          </cell>
          <cell r="F1613" t="str">
            <v>Mass Mkt &amp; Priority Banking</v>
          </cell>
          <cell r="G1613" t="str">
            <v>Investment Services</v>
          </cell>
          <cell r="H1613" t="str">
            <v>0</v>
          </cell>
          <cell r="I1613" t="str">
            <v>0</v>
          </cell>
          <cell r="J1613" t="str">
            <v>0</v>
          </cell>
          <cell r="K1613" t="str">
            <v>0</v>
          </cell>
          <cell r="L1613" t="str">
            <v>0</v>
          </cell>
          <cell r="M1613" t="str">
            <v>0</v>
          </cell>
          <cell r="N1613" t="str">
            <v>0</v>
          </cell>
          <cell r="O1613" t="str">
            <v>0</v>
          </cell>
          <cell r="P1613" t="str">
            <v>0</v>
          </cell>
          <cell r="Q1613" t="str">
            <v>0</v>
          </cell>
          <cell r="R1613" t="str">
            <v>0</v>
          </cell>
          <cell r="S1613" t="str">
            <v>0</v>
          </cell>
          <cell r="T1613" t="str">
            <v>0</v>
          </cell>
          <cell r="U1613" t="str">
            <v>0</v>
          </cell>
          <cell r="V1613" t="str">
            <v>0</v>
          </cell>
          <cell r="W1613" t="str">
            <v>0</v>
          </cell>
        </row>
        <row r="1614">
          <cell r="B1614" t="str">
            <v>GhanaOthCB</v>
          </cell>
          <cell r="C1614" t="str">
            <v>OthCB</v>
          </cell>
          <cell r="D1614" t="str">
            <v>Ghana</v>
          </cell>
          <cell r="E1614" t="str">
            <v>Central Cash</v>
          </cell>
          <cell r="F1614" t="str">
            <v>Mass Mkt &amp; Priority Banking</v>
          </cell>
          <cell r="G1614" t="str">
            <v>Other Products</v>
          </cell>
          <cell r="H1614" t="str">
            <v>0</v>
          </cell>
          <cell r="I1614" t="str">
            <v>0</v>
          </cell>
          <cell r="J1614" t="str">
            <v>0</v>
          </cell>
          <cell r="K1614" t="str">
            <v>0</v>
          </cell>
          <cell r="L1614" t="str">
            <v>0</v>
          </cell>
          <cell r="M1614" t="str">
            <v>0</v>
          </cell>
          <cell r="N1614" t="str">
            <v>0</v>
          </cell>
          <cell r="O1614" t="str">
            <v>0</v>
          </cell>
          <cell r="P1614" t="str">
            <v>0</v>
          </cell>
          <cell r="Q1614" t="str">
            <v>0</v>
          </cell>
          <cell r="R1614" t="str">
            <v>0</v>
          </cell>
          <cell r="S1614" t="str">
            <v>0</v>
          </cell>
          <cell r="T1614" t="str">
            <v>0</v>
          </cell>
          <cell r="U1614" t="str">
            <v>0</v>
          </cell>
          <cell r="V1614" t="str">
            <v>0</v>
          </cell>
          <cell r="W1614" t="str">
            <v>0</v>
          </cell>
        </row>
        <row r="1615">
          <cell r="B1615" t="str">
            <v>GhanaCROps</v>
          </cell>
          <cell r="C1615" t="str">
            <v>CROps</v>
          </cell>
          <cell r="D1615" t="str">
            <v>Ghana</v>
          </cell>
          <cell r="E1615" t="str">
            <v>Central Cash</v>
          </cell>
          <cell r="F1615" t="str">
            <v>Customer - Wholesale</v>
          </cell>
          <cell r="G1615" t="str">
            <v>Corporate and Inst Lending</v>
          </cell>
          <cell r="H1615" t="str">
            <v>0</v>
          </cell>
          <cell r="I1615" t="str">
            <v>0</v>
          </cell>
          <cell r="J1615" t="str">
            <v>0</v>
          </cell>
          <cell r="K1615" t="str">
            <v>0</v>
          </cell>
          <cell r="L1615" t="str">
            <v>0</v>
          </cell>
          <cell r="M1615" t="str">
            <v>0</v>
          </cell>
          <cell r="N1615" t="str">
            <v>0</v>
          </cell>
          <cell r="O1615" t="str">
            <v>0</v>
          </cell>
          <cell r="P1615" t="str">
            <v>0</v>
          </cell>
          <cell r="Q1615" t="str">
            <v>0</v>
          </cell>
          <cell r="R1615" t="str">
            <v>0</v>
          </cell>
          <cell r="S1615" t="str">
            <v>0</v>
          </cell>
          <cell r="T1615" t="str">
            <v>0</v>
          </cell>
          <cell r="U1615" t="str">
            <v>0</v>
          </cell>
          <cell r="V1615" t="str">
            <v>0</v>
          </cell>
          <cell r="W1615" t="str">
            <v>0</v>
          </cell>
        </row>
        <row r="1616">
          <cell r="B1616" t="str">
            <v>GhanaCash</v>
          </cell>
          <cell r="C1616" t="str">
            <v>Cash</v>
          </cell>
          <cell r="D1616" t="str">
            <v>Ghana</v>
          </cell>
          <cell r="E1616" t="str">
            <v>Central Cash</v>
          </cell>
          <cell r="F1616" t="str">
            <v>Customer - Wholesale</v>
          </cell>
          <cell r="G1616" t="str">
            <v>Cash Management and Payments</v>
          </cell>
          <cell r="H1616" t="str">
            <v>0</v>
          </cell>
          <cell r="I1616" t="str">
            <v>0</v>
          </cell>
          <cell r="J1616" t="str">
            <v>0</v>
          </cell>
          <cell r="K1616" t="str">
            <v>0</v>
          </cell>
          <cell r="L1616" t="str">
            <v>0</v>
          </cell>
          <cell r="M1616" t="str">
            <v>0</v>
          </cell>
          <cell r="N1616" t="str">
            <v>0</v>
          </cell>
          <cell r="O1616" t="str">
            <v>0</v>
          </cell>
          <cell r="P1616" t="str">
            <v>0</v>
          </cell>
          <cell r="Q1616" t="str">
            <v>0</v>
          </cell>
          <cell r="R1616" t="str">
            <v>0</v>
          </cell>
          <cell r="S1616" t="str">
            <v>0</v>
          </cell>
          <cell r="T1616" t="str">
            <v>0</v>
          </cell>
          <cell r="U1616" t="str">
            <v>0</v>
          </cell>
          <cell r="V1616" t="str">
            <v>0</v>
          </cell>
          <cell r="W1616" t="str">
            <v>0</v>
          </cell>
        </row>
        <row r="1617">
          <cell r="B1617" t="str">
            <v>GhanaTrade</v>
          </cell>
          <cell r="C1617" t="str">
            <v>Trade</v>
          </cell>
          <cell r="D1617" t="str">
            <v>Ghana</v>
          </cell>
          <cell r="E1617" t="str">
            <v>Central Cash</v>
          </cell>
          <cell r="F1617" t="str">
            <v>Customer - Wholesale</v>
          </cell>
          <cell r="G1617" t="str">
            <v>Trade Finance</v>
          </cell>
          <cell r="H1617" t="str">
            <v>0</v>
          </cell>
          <cell r="I1617" t="str">
            <v>0</v>
          </cell>
          <cell r="J1617" t="str">
            <v>0</v>
          </cell>
          <cell r="K1617" t="str">
            <v>0</v>
          </cell>
          <cell r="L1617" t="str">
            <v>0</v>
          </cell>
          <cell r="M1617" t="str">
            <v>0</v>
          </cell>
          <cell r="N1617" t="str">
            <v>0</v>
          </cell>
          <cell r="O1617" t="str">
            <v>0</v>
          </cell>
          <cell r="P1617" t="str">
            <v>0</v>
          </cell>
          <cell r="Q1617" t="str">
            <v>0</v>
          </cell>
          <cell r="R1617" t="str">
            <v>0</v>
          </cell>
          <cell r="S1617" t="str">
            <v>0</v>
          </cell>
          <cell r="T1617" t="str">
            <v>0</v>
          </cell>
          <cell r="U1617" t="str">
            <v>0</v>
          </cell>
          <cell r="V1617" t="str">
            <v>0</v>
          </cell>
          <cell r="W1617" t="str">
            <v>0</v>
          </cell>
        </row>
        <row r="1618">
          <cell r="B1618" t="str">
            <v>GhanaTrade</v>
          </cell>
          <cell r="C1618" t="str">
            <v>Trade</v>
          </cell>
          <cell r="D1618" t="str">
            <v>Ghana</v>
          </cell>
          <cell r="E1618" t="str">
            <v>Central Cash</v>
          </cell>
          <cell r="F1618" t="str">
            <v>Customer - Wholesale</v>
          </cell>
          <cell r="G1618" t="str">
            <v>Trade Contingents</v>
          </cell>
          <cell r="H1618" t="str">
            <v>0</v>
          </cell>
          <cell r="I1618" t="str">
            <v>0</v>
          </cell>
          <cell r="J1618" t="str">
            <v>0</v>
          </cell>
          <cell r="K1618" t="str">
            <v>0</v>
          </cell>
          <cell r="L1618" t="str">
            <v>0</v>
          </cell>
          <cell r="M1618" t="str">
            <v>0</v>
          </cell>
          <cell r="N1618" t="str">
            <v>0</v>
          </cell>
          <cell r="O1618" t="str">
            <v>0</v>
          </cell>
          <cell r="P1618" t="str">
            <v>0</v>
          </cell>
          <cell r="Q1618" t="str">
            <v>0</v>
          </cell>
          <cell r="R1618" t="str">
            <v>0</v>
          </cell>
          <cell r="S1618" t="str">
            <v>0</v>
          </cell>
          <cell r="T1618" t="str">
            <v>0</v>
          </cell>
          <cell r="U1618" t="str">
            <v>0</v>
          </cell>
          <cell r="V1618" t="str">
            <v>0</v>
          </cell>
          <cell r="W1618" t="str">
            <v>0</v>
          </cell>
        </row>
        <row r="1619">
          <cell r="B1619" t="str">
            <v>GhanaTrade</v>
          </cell>
          <cell r="C1619" t="str">
            <v>Trade</v>
          </cell>
          <cell r="D1619" t="str">
            <v>Ghana</v>
          </cell>
          <cell r="E1619" t="str">
            <v>Central Cash</v>
          </cell>
          <cell r="F1619" t="str">
            <v>Customer - Wholesale</v>
          </cell>
          <cell r="G1619" t="str">
            <v>Trade Transactional</v>
          </cell>
          <cell r="H1619" t="str">
            <v>0</v>
          </cell>
          <cell r="I1619" t="str">
            <v>0</v>
          </cell>
          <cell r="J1619" t="str">
            <v>0</v>
          </cell>
          <cell r="K1619" t="str">
            <v>0</v>
          </cell>
          <cell r="L1619" t="str">
            <v>0</v>
          </cell>
          <cell r="M1619" t="str">
            <v>0</v>
          </cell>
          <cell r="N1619" t="str">
            <v>0</v>
          </cell>
          <cell r="O1619" t="str">
            <v>0</v>
          </cell>
          <cell r="P1619" t="str">
            <v>0</v>
          </cell>
          <cell r="Q1619" t="str">
            <v>0</v>
          </cell>
          <cell r="R1619" t="str">
            <v>0</v>
          </cell>
          <cell r="S1619" t="str">
            <v>0</v>
          </cell>
          <cell r="T1619" t="str">
            <v>0</v>
          </cell>
          <cell r="U1619" t="str">
            <v>0</v>
          </cell>
          <cell r="V1619" t="str">
            <v>0</v>
          </cell>
          <cell r="W1619" t="str">
            <v>0</v>
          </cell>
        </row>
        <row r="1620">
          <cell r="B1620" t="str">
            <v>GhanaTrade</v>
          </cell>
          <cell r="C1620" t="str">
            <v>Trade</v>
          </cell>
          <cell r="D1620" t="str">
            <v>Ghana</v>
          </cell>
          <cell r="E1620" t="str">
            <v>Central Cash</v>
          </cell>
          <cell r="F1620" t="str">
            <v>Customer - Wholesale</v>
          </cell>
          <cell r="G1620" t="str">
            <v>Trade Other</v>
          </cell>
          <cell r="H1620" t="str">
            <v>0</v>
          </cell>
          <cell r="I1620" t="str">
            <v>0</v>
          </cell>
          <cell r="J1620" t="str">
            <v>0</v>
          </cell>
          <cell r="K1620" t="str">
            <v>0</v>
          </cell>
          <cell r="L1620" t="str">
            <v>0</v>
          </cell>
          <cell r="M1620" t="str">
            <v>0</v>
          </cell>
          <cell r="N1620" t="str">
            <v>0</v>
          </cell>
          <cell r="O1620" t="str">
            <v>0</v>
          </cell>
          <cell r="P1620" t="str">
            <v>0</v>
          </cell>
          <cell r="Q1620" t="str">
            <v>0</v>
          </cell>
          <cell r="R1620" t="str">
            <v>0</v>
          </cell>
          <cell r="S1620" t="str">
            <v>0</v>
          </cell>
          <cell r="T1620" t="str">
            <v>0</v>
          </cell>
          <cell r="U1620" t="str">
            <v>0</v>
          </cell>
          <cell r="V1620" t="str">
            <v>0</v>
          </cell>
          <cell r="W1620" t="str">
            <v>0</v>
          </cell>
        </row>
        <row r="1621">
          <cell r="B1621" t="str">
            <v>GhanaFX/MM</v>
          </cell>
          <cell r="C1621" t="str">
            <v>FX/MM</v>
          </cell>
          <cell r="D1621" t="str">
            <v>Ghana</v>
          </cell>
          <cell r="E1621" t="str">
            <v>Central Cash</v>
          </cell>
          <cell r="F1621" t="str">
            <v>Customer - Wholesale</v>
          </cell>
          <cell r="G1621" t="str">
            <v>FX Sales</v>
          </cell>
          <cell r="H1621" t="str">
            <v>0</v>
          </cell>
          <cell r="I1621" t="str">
            <v>0</v>
          </cell>
          <cell r="J1621" t="str">
            <v>0</v>
          </cell>
          <cell r="K1621" t="str">
            <v>0</v>
          </cell>
          <cell r="L1621" t="str">
            <v>0</v>
          </cell>
          <cell r="M1621" t="str">
            <v>0</v>
          </cell>
          <cell r="N1621" t="str">
            <v>0</v>
          </cell>
          <cell r="O1621" t="str">
            <v>0</v>
          </cell>
          <cell r="P1621" t="str">
            <v>0</v>
          </cell>
          <cell r="Q1621" t="str">
            <v>0</v>
          </cell>
          <cell r="R1621" t="str">
            <v>0</v>
          </cell>
          <cell r="S1621" t="str">
            <v>0</v>
          </cell>
          <cell r="T1621" t="str">
            <v>0</v>
          </cell>
          <cell r="U1621" t="str">
            <v>0</v>
          </cell>
          <cell r="V1621" t="str">
            <v>0</v>
          </cell>
          <cell r="W1621" t="str">
            <v>0</v>
          </cell>
        </row>
        <row r="1622">
          <cell r="B1622" t="str">
            <v>GhanaFX/MM</v>
          </cell>
          <cell r="C1622" t="str">
            <v>FX/MM</v>
          </cell>
          <cell r="D1622" t="str">
            <v>Ghana</v>
          </cell>
          <cell r="E1622" t="str">
            <v>Central Cash</v>
          </cell>
          <cell r="F1622" t="str">
            <v>Customer - Wholesale</v>
          </cell>
          <cell r="G1622" t="str">
            <v>FX Trading</v>
          </cell>
          <cell r="H1622" t="str">
            <v>0</v>
          </cell>
          <cell r="I1622" t="str">
            <v>0</v>
          </cell>
          <cell r="J1622" t="str">
            <v>0</v>
          </cell>
          <cell r="K1622" t="str">
            <v>0</v>
          </cell>
          <cell r="L1622" t="str">
            <v>0</v>
          </cell>
          <cell r="M1622" t="str">
            <v>0</v>
          </cell>
          <cell r="N1622" t="str">
            <v>0</v>
          </cell>
          <cell r="O1622" t="str">
            <v>0</v>
          </cell>
          <cell r="P1622" t="str">
            <v>0</v>
          </cell>
          <cell r="Q1622" t="str">
            <v>0</v>
          </cell>
          <cell r="R1622" t="str">
            <v>0</v>
          </cell>
          <cell r="S1622" t="str">
            <v>0</v>
          </cell>
          <cell r="T1622" t="str">
            <v>0</v>
          </cell>
          <cell r="U1622" t="str">
            <v>0</v>
          </cell>
          <cell r="V1622" t="str">
            <v>0</v>
          </cell>
          <cell r="W1622" t="str">
            <v>0</v>
          </cell>
        </row>
        <row r="1623">
          <cell r="B1623" t="str">
            <v>GhanaFI</v>
          </cell>
          <cell r="C1623" t="str">
            <v>FI</v>
          </cell>
          <cell r="D1623" t="str">
            <v>Ghana</v>
          </cell>
          <cell r="E1623" t="str">
            <v>Central Cash</v>
          </cell>
          <cell r="F1623" t="str">
            <v>Customer - Wholesale</v>
          </cell>
          <cell r="G1623" t="str">
            <v>Fixed Income</v>
          </cell>
          <cell r="H1623" t="str">
            <v>0</v>
          </cell>
          <cell r="I1623" t="str">
            <v>0</v>
          </cell>
          <cell r="J1623" t="str">
            <v>0</v>
          </cell>
          <cell r="K1623" t="str">
            <v>0</v>
          </cell>
          <cell r="L1623" t="str">
            <v>0</v>
          </cell>
          <cell r="M1623" t="str">
            <v>0</v>
          </cell>
          <cell r="N1623" t="str">
            <v>0</v>
          </cell>
          <cell r="O1623" t="str">
            <v>0</v>
          </cell>
          <cell r="P1623" t="str">
            <v>0</v>
          </cell>
          <cell r="Q1623" t="str">
            <v>0</v>
          </cell>
          <cell r="R1623" t="str">
            <v>0</v>
          </cell>
          <cell r="S1623" t="str">
            <v>0</v>
          </cell>
          <cell r="T1623" t="str">
            <v>0</v>
          </cell>
          <cell r="U1623" t="str">
            <v>0</v>
          </cell>
          <cell r="V1623" t="str">
            <v>0</v>
          </cell>
          <cell r="W1623" t="str">
            <v>0</v>
          </cell>
        </row>
        <row r="1624">
          <cell r="B1624" t="str">
            <v>GhanaFX/MM</v>
          </cell>
          <cell r="C1624" t="str">
            <v>FX/MM</v>
          </cell>
          <cell r="D1624" t="str">
            <v>Ghana</v>
          </cell>
          <cell r="E1624" t="str">
            <v>Central Cash</v>
          </cell>
          <cell r="F1624" t="str">
            <v>Customer - Wholesale</v>
          </cell>
          <cell r="G1624" t="str">
            <v>ALM</v>
          </cell>
          <cell r="H1624" t="str">
            <v>0</v>
          </cell>
          <cell r="I1624" t="str">
            <v>0</v>
          </cell>
          <cell r="J1624" t="str">
            <v>0</v>
          </cell>
          <cell r="K1624" t="str">
            <v>0</v>
          </cell>
          <cell r="L1624" t="str">
            <v>0</v>
          </cell>
          <cell r="M1624" t="str">
            <v>0</v>
          </cell>
          <cell r="N1624" t="str">
            <v>0</v>
          </cell>
          <cell r="O1624" t="str">
            <v>0</v>
          </cell>
          <cell r="P1624" t="str">
            <v>0</v>
          </cell>
          <cell r="Q1624" t="str">
            <v>0</v>
          </cell>
          <cell r="R1624" t="str">
            <v>0</v>
          </cell>
          <cell r="S1624" t="str">
            <v>0</v>
          </cell>
          <cell r="T1624" t="str">
            <v>0</v>
          </cell>
          <cell r="U1624" t="str">
            <v>0</v>
          </cell>
          <cell r="V1624" t="str">
            <v>0</v>
          </cell>
          <cell r="W1624" t="str">
            <v>0</v>
          </cell>
        </row>
        <row r="1625">
          <cell r="B1625" t="str">
            <v>GhanaSEF</v>
          </cell>
          <cell r="C1625" t="str">
            <v>SEF</v>
          </cell>
          <cell r="D1625" t="str">
            <v>Ghana</v>
          </cell>
          <cell r="E1625" t="str">
            <v>Central Cash</v>
          </cell>
          <cell r="F1625" t="str">
            <v>Customer - Wholesale</v>
          </cell>
          <cell r="G1625" t="str">
            <v>Structured Trade</v>
          </cell>
          <cell r="H1625" t="str">
            <v>0</v>
          </cell>
          <cell r="I1625" t="str">
            <v>0</v>
          </cell>
          <cell r="J1625" t="str">
            <v>0</v>
          </cell>
          <cell r="K1625" t="str">
            <v>0</v>
          </cell>
          <cell r="L1625" t="str">
            <v>0</v>
          </cell>
          <cell r="M1625" t="str">
            <v>0</v>
          </cell>
          <cell r="N1625" t="str">
            <v>0</v>
          </cell>
          <cell r="O1625" t="str">
            <v>0</v>
          </cell>
          <cell r="P1625" t="str">
            <v>0</v>
          </cell>
          <cell r="Q1625" t="str">
            <v>0</v>
          </cell>
          <cell r="R1625" t="str">
            <v>0</v>
          </cell>
          <cell r="S1625" t="str">
            <v>0</v>
          </cell>
          <cell r="T1625" t="str">
            <v>0</v>
          </cell>
          <cell r="U1625" t="str">
            <v>0</v>
          </cell>
          <cell r="V1625" t="str">
            <v>0</v>
          </cell>
          <cell r="W1625" t="str">
            <v>0</v>
          </cell>
        </row>
        <row r="1626">
          <cell r="B1626" t="str">
            <v>GhanaSME</v>
          </cell>
          <cell r="C1626" t="str">
            <v>SME</v>
          </cell>
          <cell r="D1626" t="str">
            <v>Ghana</v>
          </cell>
          <cell r="E1626" t="str">
            <v>Central Cash</v>
          </cell>
          <cell r="F1626" t="str">
            <v>SME</v>
          </cell>
          <cell r="G1626" t="str">
            <v>Product</v>
          </cell>
          <cell r="H1626" t="str">
            <v>0</v>
          </cell>
          <cell r="I1626" t="str">
            <v>0</v>
          </cell>
          <cell r="J1626" t="str">
            <v>0</v>
          </cell>
          <cell r="K1626" t="str">
            <v>0</v>
          </cell>
          <cell r="L1626" t="str">
            <v>0</v>
          </cell>
          <cell r="M1626" t="str">
            <v>0</v>
          </cell>
          <cell r="N1626" t="str">
            <v>0</v>
          </cell>
          <cell r="O1626" t="str">
            <v>0</v>
          </cell>
          <cell r="P1626" t="str">
            <v>0</v>
          </cell>
          <cell r="Q1626" t="str">
            <v>0</v>
          </cell>
          <cell r="R1626" t="str">
            <v>0</v>
          </cell>
          <cell r="S1626" t="str">
            <v>0</v>
          </cell>
          <cell r="T1626" t="str">
            <v>0</v>
          </cell>
          <cell r="U1626" t="str">
            <v>0</v>
          </cell>
          <cell r="V1626" t="str">
            <v>0</v>
          </cell>
          <cell r="W1626" t="str">
            <v>0</v>
          </cell>
        </row>
        <row r="1627">
          <cell r="B1627" t="str">
            <v>GhanaTotal</v>
          </cell>
          <cell r="C1627" t="str">
            <v>Total</v>
          </cell>
          <cell r="D1627" t="str">
            <v>Ghana</v>
          </cell>
          <cell r="E1627" t="str">
            <v>Central Cash</v>
          </cell>
          <cell r="F1627" t="str">
            <v>Customer</v>
          </cell>
          <cell r="G1627" t="str">
            <v>Product</v>
          </cell>
          <cell r="H1627" t="str">
            <v>0</v>
          </cell>
          <cell r="I1627" t="str">
            <v>0</v>
          </cell>
          <cell r="J1627" t="str">
            <v>0</v>
          </cell>
          <cell r="K1627" t="str">
            <v>0</v>
          </cell>
          <cell r="L1627" t="str">
            <v>0</v>
          </cell>
          <cell r="M1627" t="str">
            <v>0</v>
          </cell>
          <cell r="N1627" t="str">
            <v>0</v>
          </cell>
          <cell r="O1627" t="str">
            <v>0</v>
          </cell>
          <cell r="P1627" t="str">
            <v>0</v>
          </cell>
          <cell r="Q1627" t="str">
            <v>0</v>
          </cell>
          <cell r="R1627" t="str">
            <v>0</v>
          </cell>
          <cell r="S1627" t="str">
            <v>0</v>
          </cell>
          <cell r="T1627" t="str">
            <v>0</v>
          </cell>
          <cell r="U1627" t="str">
            <v>0</v>
          </cell>
          <cell r="V1627" t="str">
            <v>0</v>
          </cell>
          <cell r="W1627" t="str">
            <v>0</v>
          </cell>
        </row>
        <row r="1628">
          <cell r="B1628" t="str">
            <v>GhanaCCPL</v>
          </cell>
          <cell r="C1628" t="str">
            <v>CCPL</v>
          </cell>
          <cell r="D1628" t="str">
            <v>Ghana</v>
          </cell>
          <cell r="E1628" t="str">
            <v>Systems &amp; Processes</v>
          </cell>
          <cell r="F1628" t="str">
            <v>Mass Mkt &amp; Priority Banking</v>
          </cell>
          <cell r="G1628" t="str">
            <v>Unsecured Lending</v>
          </cell>
          <cell r="H1628">
            <v>17.334055993634475</v>
          </cell>
          <cell r="I1628">
            <v>0.35567841291320557</v>
          </cell>
          <cell r="J1628">
            <v>0.55275186953750477</v>
          </cell>
          <cell r="K1628">
            <v>0.76005615851980568</v>
          </cell>
          <cell r="L1628">
            <v>1.0356723610462255</v>
          </cell>
          <cell r="M1628">
            <v>1.2454817181958031</v>
          </cell>
          <cell r="N1628">
            <v>1.5017808593404318</v>
          </cell>
          <cell r="O1628">
            <v>1.7661190012419195</v>
          </cell>
          <cell r="P1628">
            <v>1.9503927886535368</v>
          </cell>
          <cell r="Q1628">
            <v>2.2705811803701708</v>
          </cell>
          <cell r="R1628">
            <v>2.2545923343845473</v>
          </cell>
          <cell r="S1628">
            <v>2.4827907929985935</v>
          </cell>
          <cell r="T1628">
            <v>2.7394841386994635</v>
          </cell>
          <cell r="U1628" t="str">
            <v>0</v>
          </cell>
          <cell r="V1628">
            <v>4.9084737712074737</v>
          </cell>
          <cell r="W1628">
            <v>4.9084737712074737</v>
          </cell>
        </row>
        <row r="1629">
          <cell r="B1629" t="str">
            <v>GhanaM &amp; AL</v>
          </cell>
          <cell r="C1629" t="str">
            <v>M &amp; AL</v>
          </cell>
          <cell r="D1629" t="str">
            <v>Ghana</v>
          </cell>
          <cell r="E1629" t="str">
            <v>Systems &amp; Processes</v>
          </cell>
          <cell r="F1629" t="str">
            <v>Mass Mkt &amp; Priority Banking</v>
          </cell>
          <cell r="G1629" t="str">
            <v>Secured Lending</v>
          </cell>
          <cell r="H1629">
            <v>0.29747932145722628</v>
          </cell>
          <cell r="I1629">
            <v>4.4958029715286119E-2</v>
          </cell>
          <cell r="J1629">
            <v>6.987484706590813E-2</v>
          </cell>
          <cell r="K1629">
            <v>9.6085100717345717E-2</v>
          </cell>
          <cell r="L1629">
            <v>0.13092911351307959</v>
          </cell>
          <cell r="M1629">
            <v>0.15745321740455442</v>
          </cell>
          <cell r="N1629">
            <v>0.18984857373449987</v>
          </cell>
          <cell r="O1629">
            <v>0.22327377489006395</v>
          </cell>
          <cell r="P1629">
            <v>0.24656214929899661</v>
          </cell>
          <cell r="Q1629">
            <v>0.28704325079138776</v>
          </cell>
          <cell r="R1629">
            <v>0.28502324292981401</v>
          </cell>
          <cell r="S1629">
            <v>0.31387413687872961</v>
          </cell>
          <cell r="T1629">
            <v>0.34631569704585596</v>
          </cell>
          <cell r="U1629" t="str">
            <v>0</v>
          </cell>
          <cell r="V1629">
            <v>0.62051600041623323</v>
          </cell>
          <cell r="W1629">
            <v>0.62051600041623323</v>
          </cell>
        </row>
        <row r="1630">
          <cell r="B1630" t="str">
            <v>GhanaWM</v>
          </cell>
          <cell r="C1630" t="str">
            <v>WM</v>
          </cell>
          <cell r="D1630" t="str">
            <v>Ghana</v>
          </cell>
          <cell r="E1630" t="str">
            <v>Systems &amp; Processes</v>
          </cell>
          <cell r="F1630" t="str">
            <v>Mass Mkt &amp; Priority Banking</v>
          </cell>
          <cell r="G1630" t="str">
            <v>Account Management Services</v>
          </cell>
          <cell r="H1630">
            <v>165.03066806037793</v>
          </cell>
          <cell r="I1630">
            <v>9.8582557968453912</v>
          </cell>
          <cell r="J1630">
            <v>15.32049105191323</v>
          </cell>
          <cell r="K1630">
            <v>21.066308536583868</v>
          </cell>
          <cell r="L1630">
            <v>28.705492692833932</v>
          </cell>
          <cell r="M1630">
            <v>34.520728519622715</v>
          </cell>
          <cell r="N1630">
            <v>41.624521185769147</v>
          </cell>
          <cell r="O1630">
            <v>48.951113767123218</v>
          </cell>
          <cell r="P1630">
            <v>54.058593734112222</v>
          </cell>
          <cell r="Q1630">
            <v>62.933185018047141</v>
          </cell>
          <cell r="R1630">
            <v>62.490031505328183</v>
          </cell>
          <cell r="S1630">
            <v>68.814953489471122</v>
          </cell>
          <cell r="T1630">
            <v>75.929652910980593</v>
          </cell>
          <cell r="U1630" t="str">
            <v>0</v>
          </cell>
          <cell r="V1630">
            <v>136.04705730068989</v>
          </cell>
          <cell r="W1630">
            <v>136.04705730068989</v>
          </cell>
        </row>
        <row r="1631">
          <cell r="B1631" t="str">
            <v>GhanaWM</v>
          </cell>
          <cell r="C1631" t="str">
            <v>WM</v>
          </cell>
          <cell r="D1631" t="str">
            <v>Ghana</v>
          </cell>
          <cell r="E1631" t="str">
            <v>Systems &amp; Processes</v>
          </cell>
          <cell r="F1631" t="str">
            <v>Mass Mkt &amp; Priority Banking</v>
          </cell>
          <cell r="G1631" t="str">
            <v>Trade Products</v>
          </cell>
          <cell r="H1631">
            <v>9.4799627047114309E-4</v>
          </cell>
          <cell r="I1631" t="str">
            <v>0</v>
          </cell>
          <cell r="J1631" t="str">
            <v>0</v>
          </cell>
          <cell r="K1631" t="str">
            <v>0</v>
          </cell>
          <cell r="L1631" t="str">
            <v>0</v>
          </cell>
          <cell r="M1631" t="str">
            <v>0</v>
          </cell>
          <cell r="N1631" t="str">
            <v>0</v>
          </cell>
          <cell r="O1631" t="str">
            <v>0</v>
          </cell>
          <cell r="P1631" t="str">
            <v>0</v>
          </cell>
          <cell r="Q1631" t="str">
            <v>0</v>
          </cell>
          <cell r="R1631" t="str">
            <v>0</v>
          </cell>
          <cell r="S1631" t="str">
            <v>0</v>
          </cell>
          <cell r="T1631" t="str">
            <v>0</v>
          </cell>
          <cell r="U1631" t="str">
            <v>0</v>
          </cell>
          <cell r="V1631" t="str">
            <v>0</v>
          </cell>
          <cell r="W1631" t="str">
            <v>0</v>
          </cell>
        </row>
        <row r="1632">
          <cell r="B1632" t="str">
            <v>GhanaWM</v>
          </cell>
          <cell r="C1632" t="str">
            <v>WM</v>
          </cell>
          <cell r="D1632" t="str">
            <v>Ghana</v>
          </cell>
          <cell r="E1632" t="str">
            <v>Systems &amp; Processes</v>
          </cell>
          <cell r="F1632" t="str">
            <v>Mass Mkt &amp; Priority Banking</v>
          </cell>
          <cell r="G1632" t="str">
            <v>Treasury Products</v>
          </cell>
          <cell r="H1632" t="str">
            <v>0</v>
          </cell>
          <cell r="I1632">
            <v>7.7924228051068157E-3</v>
          </cell>
          <cell r="J1632">
            <v>1.2113072638559435E-2</v>
          </cell>
          <cell r="K1632">
            <v>1.6662965938680337E-2</v>
          </cell>
          <cell r="L1632">
            <v>2.2703359561183929E-2</v>
          </cell>
          <cell r="M1632">
            <v>2.7292272913608636E-2</v>
          </cell>
          <cell r="N1632">
            <v>3.2915462262784995E-2</v>
          </cell>
          <cell r="O1632">
            <v>3.8709283289218376E-2</v>
          </cell>
          <cell r="P1632">
            <v>4.2746289456042391E-2</v>
          </cell>
          <cell r="Q1632">
            <v>4.9760556761410821E-2</v>
          </cell>
          <cell r="R1632">
            <v>4.9409274144607718E-2</v>
          </cell>
          <cell r="S1632">
            <v>5.4418418885573319E-2</v>
          </cell>
          <cell r="T1632">
            <v>6.0036359158571979E-2</v>
          </cell>
          <cell r="U1632" t="str">
            <v>0</v>
          </cell>
          <cell r="V1632">
            <v>0.10757905693762719</v>
          </cell>
          <cell r="W1632">
            <v>0.10757905693762719</v>
          </cell>
        </row>
        <row r="1633">
          <cell r="B1633" t="str">
            <v>GhanaWM</v>
          </cell>
          <cell r="C1633" t="str">
            <v>WM</v>
          </cell>
          <cell r="D1633" t="str">
            <v>Ghana</v>
          </cell>
          <cell r="E1633" t="str">
            <v>Systems &amp; Processes</v>
          </cell>
          <cell r="F1633" t="str">
            <v>Mass Mkt &amp; Priority Banking</v>
          </cell>
          <cell r="G1633" t="str">
            <v>Investment Services</v>
          </cell>
          <cell r="H1633" t="str">
            <v>0</v>
          </cell>
          <cell r="I1633" t="str">
            <v>0</v>
          </cell>
          <cell r="J1633" t="str">
            <v>0</v>
          </cell>
          <cell r="K1633" t="str">
            <v>0</v>
          </cell>
          <cell r="L1633" t="str">
            <v>0</v>
          </cell>
          <cell r="M1633" t="str">
            <v>0</v>
          </cell>
          <cell r="N1633" t="str">
            <v>0</v>
          </cell>
          <cell r="O1633" t="str">
            <v>0</v>
          </cell>
          <cell r="P1633" t="str">
            <v>0</v>
          </cell>
          <cell r="Q1633" t="str">
            <v>0</v>
          </cell>
          <cell r="R1633" t="str">
            <v>0</v>
          </cell>
          <cell r="S1633" t="str">
            <v>0</v>
          </cell>
          <cell r="T1633" t="str">
            <v>0</v>
          </cell>
          <cell r="U1633" t="str">
            <v>0</v>
          </cell>
          <cell r="V1633" t="str">
            <v>0</v>
          </cell>
          <cell r="W1633" t="str">
            <v>0</v>
          </cell>
        </row>
        <row r="1634">
          <cell r="B1634" t="str">
            <v>GhanaOthCB</v>
          </cell>
          <cell r="C1634" t="str">
            <v>OthCB</v>
          </cell>
          <cell r="D1634" t="str">
            <v>Ghana</v>
          </cell>
          <cell r="E1634" t="str">
            <v>Systems &amp; Processes</v>
          </cell>
          <cell r="F1634" t="str">
            <v>Mass Mkt &amp; Priority Banking</v>
          </cell>
          <cell r="G1634" t="str">
            <v>Other Products</v>
          </cell>
          <cell r="H1634" t="str">
            <v>0</v>
          </cell>
          <cell r="I1634" t="str">
            <v>0</v>
          </cell>
          <cell r="J1634" t="str">
            <v>0</v>
          </cell>
          <cell r="K1634" t="str">
            <v>0</v>
          </cell>
          <cell r="L1634" t="str">
            <v>0</v>
          </cell>
          <cell r="M1634" t="str">
            <v>0</v>
          </cell>
          <cell r="N1634" t="str">
            <v>0</v>
          </cell>
          <cell r="O1634" t="str">
            <v>0</v>
          </cell>
          <cell r="P1634" t="str">
            <v>0</v>
          </cell>
          <cell r="Q1634" t="str">
            <v>0</v>
          </cell>
          <cell r="R1634" t="str">
            <v>0</v>
          </cell>
          <cell r="S1634" t="str">
            <v>0</v>
          </cell>
          <cell r="T1634" t="str">
            <v>0</v>
          </cell>
          <cell r="U1634" t="str">
            <v>0</v>
          </cell>
          <cell r="V1634">
            <v>0</v>
          </cell>
          <cell r="W1634">
            <v>0</v>
          </cell>
        </row>
        <row r="1635">
          <cell r="B1635" t="str">
            <v>GhanaCROps</v>
          </cell>
          <cell r="C1635" t="str">
            <v>CROps</v>
          </cell>
          <cell r="D1635" t="str">
            <v>Ghana</v>
          </cell>
          <cell r="E1635" t="str">
            <v>Systems &amp; Processes</v>
          </cell>
          <cell r="F1635" t="str">
            <v>Customer - Wholesale</v>
          </cell>
          <cell r="G1635" t="str">
            <v>Corporate and Inst Lending</v>
          </cell>
          <cell r="H1635">
            <v>6.8417208762317241</v>
          </cell>
          <cell r="I1635">
            <v>1.2762173447441507</v>
          </cell>
          <cell r="J1635">
            <v>1.9833408428294517</v>
          </cell>
          <cell r="K1635">
            <v>2.7271738100093508</v>
          </cell>
          <cell r="L1635">
            <v>3.7161182198646867</v>
          </cell>
          <cell r="M1635">
            <v>4.468939675883866</v>
          </cell>
          <cell r="N1635">
            <v>5.3885721233319082</v>
          </cell>
          <cell r="O1635">
            <v>6.3370494818789238</v>
          </cell>
          <cell r="P1635">
            <v>6.9982462122348759</v>
          </cell>
          <cell r="Q1635">
            <v>8.1471210504562954</v>
          </cell>
          <cell r="R1635">
            <v>8.0897511291215398</v>
          </cell>
          <cell r="S1635">
            <v>8.9085549146585308</v>
          </cell>
          <cell r="T1635">
            <v>9.829601815932806</v>
          </cell>
          <cell r="U1635" t="str">
            <v>0</v>
          </cell>
          <cell r="V1635">
            <v>17.612200053775336</v>
          </cell>
          <cell r="W1635">
            <v>17.612200053775336</v>
          </cell>
        </row>
        <row r="1636">
          <cell r="B1636" t="str">
            <v>GhanaCash</v>
          </cell>
          <cell r="C1636" t="str">
            <v>Cash</v>
          </cell>
          <cell r="D1636" t="str">
            <v>Ghana</v>
          </cell>
          <cell r="E1636" t="str">
            <v>Systems &amp; Processes</v>
          </cell>
          <cell r="F1636" t="str">
            <v>Customer - Wholesale</v>
          </cell>
          <cell r="G1636" t="str">
            <v>Cash Management and Payments</v>
          </cell>
          <cell r="H1636">
            <v>6.2935372426659857</v>
          </cell>
          <cell r="I1636">
            <v>3.560253232857244</v>
          </cell>
          <cell r="J1636">
            <v>5.5328999877301523</v>
          </cell>
          <cell r="K1636">
            <v>7.607972343175593</v>
          </cell>
          <cell r="L1636">
            <v>10.366812549572661</v>
          </cell>
          <cell r="M1636">
            <v>12.466955577117265</v>
          </cell>
          <cell r="N1636">
            <v>15.032439757130177</v>
          </cell>
          <cell r="O1636">
            <v>17.678399190464297</v>
          </cell>
          <cell r="P1636">
            <v>19.522929965801605</v>
          </cell>
          <cell r="Q1636">
            <v>22.727942216955874</v>
          </cell>
          <cell r="R1636">
            <v>22.567894350099905</v>
          </cell>
          <cell r="S1636">
            <v>24.852105912462537</v>
          </cell>
          <cell r="T1636">
            <v>27.421533385952621</v>
          </cell>
          <cell r="U1636" t="str">
            <v>0</v>
          </cell>
          <cell r="V1636">
            <v>49.132566729767859</v>
          </cell>
          <cell r="W1636">
            <v>49.132566729767859</v>
          </cell>
        </row>
        <row r="1637">
          <cell r="B1637" t="str">
            <v>GhanaTrade</v>
          </cell>
          <cell r="C1637" t="str">
            <v>Trade</v>
          </cell>
          <cell r="D1637" t="str">
            <v>Ghana</v>
          </cell>
          <cell r="E1637" t="str">
            <v>Systems &amp; Processes</v>
          </cell>
          <cell r="F1637" t="str">
            <v>Customer - Wholesale</v>
          </cell>
          <cell r="G1637" t="str">
            <v>Trade Finance</v>
          </cell>
          <cell r="H1637">
            <v>6.3775983930231719E-2</v>
          </cell>
          <cell r="I1637">
            <v>6.7884912772653183E-2</v>
          </cell>
          <cell r="J1637">
            <v>0.10549842522388643</v>
          </cell>
          <cell r="K1637">
            <v>0.14506459810375311</v>
          </cell>
          <cell r="L1637">
            <v>0.19766880794035482</v>
          </cell>
          <cell r="M1637">
            <v>0.2377130990524528</v>
          </cell>
          <cell r="N1637">
            <v>0.28663044744535343</v>
          </cell>
          <cell r="O1637">
            <v>0.33708212248093256</v>
          </cell>
          <cell r="P1637">
            <v>0.37225268535615696</v>
          </cell>
          <cell r="Q1637">
            <v>0.43336395962346719</v>
          </cell>
          <cell r="R1637">
            <v>0.43031232259500674</v>
          </cell>
          <cell r="S1637">
            <v>0.4738663643795118</v>
          </cell>
          <cell r="T1637">
            <v>0.52285895079907729</v>
          </cell>
          <cell r="U1637" t="str">
            <v>0</v>
          </cell>
          <cell r="V1637">
            <v>0.93683311021348581</v>
          </cell>
          <cell r="W1637">
            <v>0.93683311021348581</v>
          </cell>
        </row>
        <row r="1638">
          <cell r="B1638" t="str">
            <v>GhanaTrade</v>
          </cell>
          <cell r="C1638" t="str">
            <v>Trade</v>
          </cell>
          <cell r="D1638" t="str">
            <v>Ghana</v>
          </cell>
          <cell r="E1638" t="str">
            <v>Systems &amp; Processes</v>
          </cell>
          <cell r="F1638" t="str">
            <v>Customer - Wholesale</v>
          </cell>
          <cell r="G1638" t="str">
            <v>Trade Contingents</v>
          </cell>
          <cell r="H1638">
            <v>3.977767280448645E-2</v>
          </cell>
          <cell r="I1638">
            <v>1.9105288304783072E-2</v>
          </cell>
          <cell r="J1638">
            <v>2.9703938923174942E-2</v>
          </cell>
          <cell r="K1638">
            <v>4.0838636270303617E-2</v>
          </cell>
          <cell r="L1638">
            <v>5.5650846605527562E-2</v>
          </cell>
          <cell r="M1638">
            <v>6.6921116867201744E-2</v>
          </cell>
          <cell r="N1638">
            <v>8.0689223996285503E-2</v>
          </cell>
          <cell r="O1638">
            <v>9.4887693109971957E-2</v>
          </cell>
          <cell r="P1638">
            <v>0.10479512088757752</v>
          </cell>
          <cell r="Q1638">
            <v>0.12199888719680409</v>
          </cell>
          <cell r="R1638">
            <v>0.12114103528481437</v>
          </cell>
          <cell r="S1638">
            <v>0.13339712658647246</v>
          </cell>
          <cell r="T1638">
            <v>0.1471915273197516</v>
          </cell>
          <cell r="U1638" t="str">
            <v>0</v>
          </cell>
          <cell r="V1638">
            <v>0.26373032934581281</v>
          </cell>
          <cell r="W1638">
            <v>0.26373032934581281</v>
          </cell>
        </row>
        <row r="1639">
          <cell r="B1639" t="str">
            <v>GhanaTrade</v>
          </cell>
          <cell r="C1639" t="str">
            <v>Trade</v>
          </cell>
          <cell r="D1639" t="str">
            <v>Ghana</v>
          </cell>
          <cell r="E1639" t="str">
            <v>Systems &amp; Processes</v>
          </cell>
          <cell r="F1639" t="str">
            <v>Customer - Wholesale</v>
          </cell>
          <cell r="G1639" t="str">
            <v>Trade Transactional</v>
          </cell>
          <cell r="H1639" t="str">
            <v>0</v>
          </cell>
          <cell r="I1639" t="str">
            <v>0</v>
          </cell>
          <cell r="J1639" t="str">
            <v>0</v>
          </cell>
          <cell r="K1639" t="str">
            <v>0</v>
          </cell>
          <cell r="L1639" t="str">
            <v>0</v>
          </cell>
          <cell r="M1639" t="str">
            <v>0</v>
          </cell>
          <cell r="N1639" t="str">
            <v>0</v>
          </cell>
          <cell r="O1639" t="str">
            <v>0</v>
          </cell>
          <cell r="P1639" t="str">
            <v>0</v>
          </cell>
          <cell r="Q1639" t="str">
            <v>0</v>
          </cell>
          <cell r="R1639" t="str">
            <v>0</v>
          </cell>
          <cell r="S1639" t="str">
            <v>0</v>
          </cell>
          <cell r="T1639" t="str">
            <v>0</v>
          </cell>
          <cell r="U1639" t="str">
            <v>0</v>
          </cell>
          <cell r="V1639">
            <v>0</v>
          </cell>
          <cell r="W1639">
            <v>0</v>
          </cell>
        </row>
        <row r="1640">
          <cell r="B1640" t="str">
            <v>GhanaTrade</v>
          </cell>
          <cell r="C1640" t="str">
            <v>Trade</v>
          </cell>
          <cell r="D1640" t="str">
            <v>Ghana</v>
          </cell>
          <cell r="E1640" t="str">
            <v>Systems &amp; Processes</v>
          </cell>
          <cell r="F1640" t="str">
            <v>Customer - Wholesale</v>
          </cell>
          <cell r="G1640" t="str">
            <v>Trade Other</v>
          </cell>
          <cell r="H1640" t="str">
            <v>0</v>
          </cell>
          <cell r="I1640" t="str">
            <v>0</v>
          </cell>
          <cell r="J1640" t="str">
            <v>0</v>
          </cell>
          <cell r="K1640" t="str">
            <v>0</v>
          </cell>
          <cell r="L1640" t="str">
            <v>0</v>
          </cell>
          <cell r="M1640" t="str">
            <v>0</v>
          </cell>
          <cell r="N1640" t="str">
            <v>0</v>
          </cell>
          <cell r="O1640" t="str">
            <v>0</v>
          </cell>
          <cell r="P1640" t="str">
            <v>0</v>
          </cell>
          <cell r="Q1640" t="str">
            <v>0</v>
          </cell>
          <cell r="R1640" t="str">
            <v>0</v>
          </cell>
          <cell r="S1640" t="str">
            <v>0</v>
          </cell>
          <cell r="T1640" t="str">
            <v>0</v>
          </cell>
          <cell r="U1640" t="str">
            <v>0</v>
          </cell>
          <cell r="V1640">
            <v>0</v>
          </cell>
          <cell r="W1640">
            <v>0</v>
          </cell>
        </row>
        <row r="1641">
          <cell r="B1641" t="str">
            <v>GhanaFX/MM</v>
          </cell>
          <cell r="C1641" t="str">
            <v>FX/MM</v>
          </cell>
          <cell r="D1641" t="str">
            <v>Ghana</v>
          </cell>
          <cell r="E1641" t="str">
            <v>Systems &amp; Processes</v>
          </cell>
          <cell r="F1641" t="str">
            <v>Customer - Wholesale</v>
          </cell>
          <cell r="G1641" t="str">
            <v>FX Sales</v>
          </cell>
          <cell r="H1641">
            <v>12.964985284459665</v>
          </cell>
          <cell r="I1641">
            <v>0.18302304914195708</v>
          </cell>
          <cell r="J1641">
            <v>0.28443202878988971</v>
          </cell>
          <cell r="K1641">
            <v>0.39110553410325488</v>
          </cell>
          <cell r="L1641">
            <v>0.53293060964311345</v>
          </cell>
          <cell r="M1641">
            <v>0.64089315921004564</v>
          </cell>
          <cell r="N1641">
            <v>0.77277816713208158</v>
          </cell>
          <cell r="O1641">
            <v>0.90879984002212078</v>
          </cell>
          <cell r="P1641">
            <v>1.0036224360092483</v>
          </cell>
          <cell r="Q1641">
            <v>1.168383224475033</v>
          </cell>
          <cell r="R1641">
            <v>1.1601557717022253</v>
          </cell>
          <cell r="S1641">
            <v>1.2775808843565282</v>
          </cell>
          <cell r="T1641">
            <v>1.4096687398994734</v>
          </cell>
          <cell r="U1641" t="str">
            <v>0</v>
          </cell>
          <cell r="V1641">
            <v>2.5257755422422381</v>
          </cell>
          <cell r="W1641">
            <v>2.5257755422422381</v>
          </cell>
        </row>
        <row r="1642">
          <cell r="B1642" t="str">
            <v>GhanaFX/MM</v>
          </cell>
          <cell r="C1642" t="str">
            <v>FX/MM</v>
          </cell>
          <cell r="D1642" t="str">
            <v>Ghana</v>
          </cell>
          <cell r="E1642" t="str">
            <v>Systems &amp; Processes</v>
          </cell>
          <cell r="F1642" t="str">
            <v>Customer - Wholesale</v>
          </cell>
          <cell r="G1642" t="str">
            <v>FX Trading</v>
          </cell>
          <cell r="H1642" t="str">
            <v>0</v>
          </cell>
          <cell r="I1642">
            <v>0.27477226598454846</v>
          </cell>
          <cell r="J1642">
            <v>0.4270174354300163</v>
          </cell>
          <cell r="K1642">
            <v>0.58716623041995142</v>
          </cell>
          <cell r="L1642">
            <v>0.80008803213953172</v>
          </cell>
          <cell r="M1642">
            <v>0.96217206759326301</v>
          </cell>
          <cell r="N1642">
            <v>1.1601708587073849</v>
          </cell>
          <cell r="O1642">
            <v>1.3643800195656801</v>
          </cell>
          <cell r="P1642">
            <v>1.5067370597749243</v>
          </cell>
          <cell r="Q1642">
            <v>1.7540922175235578</v>
          </cell>
          <cell r="R1642">
            <v>1.7417403533607489</v>
          </cell>
          <cell r="S1642">
            <v>1.9180305224884995</v>
          </cell>
          <cell r="T1642">
            <v>2.1163338484724559</v>
          </cell>
          <cell r="U1642" t="str">
            <v>0</v>
          </cell>
          <cell r="V1642">
            <v>3.7919435413403022</v>
          </cell>
          <cell r="W1642">
            <v>3.7919435413403022</v>
          </cell>
        </row>
        <row r="1643">
          <cell r="B1643" t="str">
            <v>GhanaFI</v>
          </cell>
          <cell r="C1643" t="str">
            <v>FI</v>
          </cell>
          <cell r="D1643" t="str">
            <v>Ghana</v>
          </cell>
          <cell r="E1643" t="str">
            <v>Systems &amp; Processes</v>
          </cell>
          <cell r="F1643" t="str">
            <v>Customer - Wholesale</v>
          </cell>
          <cell r="G1643" t="str">
            <v>Fixed Income</v>
          </cell>
          <cell r="H1643" t="str">
            <v>0</v>
          </cell>
          <cell r="I1643" t="str">
            <v>0</v>
          </cell>
          <cell r="J1643" t="str">
            <v>0</v>
          </cell>
          <cell r="K1643" t="str">
            <v>0</v>
          </cell>
          <cell r="L1643" t="str">
            <v>0</v>
          </cell>
          <cell r="M1643" t="str">
            <v>0</v>
          </cell>
          <cell r="N1643" t="str">
            <v>0</v>
          </cell>
          <cell r="O1643" t="str">
            <v>0</v>
          </cell>
          <cell r="P1643" t="str">
            <v>0</v>
          </cell>
          <cell r="Q1643" t="str">
            <v>0</v>
          </cell>
          <cell r="R1643" t="str">
            <v>0</v>
          </cell>
          <cell r="S1643" t="str">
            <v>0</v>
          </cell>
          <cell r="T1643" t="str">
            <v>0</v>
          </cell>
          <cell r="U1643" t="str">
            <v>0</v>
          </cell>
          <cell r="V1643">
            <v>0</v>
          </cell>
          <cell r="W1643">
            <v>0</v>
          </cell>
        </row>
        <row r="1644">
          <cell r="B1644" t="str">
            <v>GhanaFX/MM</v>
          </cell>
          <cell r="C1644" t="str">
            <v>FX/MM</v>
          </cell>
          <cell r="D1644" t="str">
            <v>Ghana</v>
          </cell>
          <cell r="E1644" t="str">
            <v>Systems &amp; Processes</v>
          </cell>
          <cell r="F1644" t="str">
            <v>Customer - Wholesale</v>
          </cell>
          <cell r="G1644" t="str">
            <v>ALM</v>
          </cell>
          <cell r="H1644" t="str">
            <v>0</v>
          </cell>
          <cell r="I1644">
            <v>0.32516302756649035</v>
          </cell>
          <cell r="J1644">
            <v>0.50532859140853115</v>
          </cell>
          <cell r="K1644">
            <v>0.69484723461461462</v>
          </cell>
          <cell r="L1644">
            <v>0.94681697921010299</v>
          </cell>
          <cell r="M1644">
            <v>1.1386257685705692</v>
          </cell>
          <cell r="N1644">
            <v>1.3729357566710181</v>
          </cell>
          <cell r="O1644">
            <v>1.6145950404548874</v>
          </cell>
          <cell r="P1644">
            <v>1.7830590811177316</v>
          </cell>
          <cell r="Q1644">
            <v>2.0757769494569391</v>
          </cell>
          <cell r="R1644">
            <v>2.0611598645307105</v>
          </cell>
          <cell r="S1644">
            <v>2.269780064674972</v>
          </cell>
          <cell r="T1644">
            <v>2.5044504366006284</v>
          </cell>
          <cell r="U1644" t="str">
            <v>0</v>
          </cell>
          <cell r="V1644">
            <v>4.4873518724511454</v>
          </cell>
          <cell r="W1644">
            <v>4.4873518724511454</v>
          </cell>
        </row>
        <row r="1645">
          <cell r="B1645" t="str">
            <v>GhanaSEF</v>
          </cell>
          <cell r="C1645" t="str">
            <v>SEF</v>
          </cell>
          <cell r="D1645" t="str">
            <v>Ghana</v>
          </cell>
          <cell r="E1645" t="str">
            <v>Systems &amp; Processes</v>
          </cell>
          <cell r="F1645" t="str">
            <v>Customer - Wholesale</v>
          </cell>
          <cell r="G1645" t="str">
            <v>Structured Trade</v>
          </cell>
          <cell r="H1645">
            <v>3.1228112439049419E-4</v>
          </cell>
          <cell r="I1645" t="str">
            <v>0</v>
          </cell>
          <cell r="J1645" t="str">
            <v>0</v>
          </cell>
          <cell r="K1645" t="str">
            <v>0</v>
          </cell>
          <cell r="L1645" t="str">
            <v>0</v>
          </cell>
          <cell r="M1645" t="str">
            <v>0</v>
          </cell>
          <cell r="N1645" t="str">
            <v>0</v>
          </cell>
          <cell r="O1645" t="str">
            <v>0</v>
          </cell>
          <cell r="P1645" t="str">
            <v>0</v>
          </cell>
          <cell r="Q1645" t="str">
            <v>0</v>
          </cell>
          <cell r="R1645" t="str">
            <v>0</v>
          </cell>
          <cell r="S1645" t="str">
            <v>0</v>
          </cell>
          <cell r="T1645" t="str">
            <v>0</v>
          </cell>
          <cell r="U1645" t="str">
            <v>0</v>
          </cell>
          <cell r="V1645">
            <v>0</v>
          </cell>
          <cell r="W1645">
            <v>0</v>
          </cell>
        </row>
        <row r="1646">
          <cell r="B1646" t="str">
            <v>GhanaSME</v>
          </cell>
          <cell r="C1646" t="str">
            <v>SME</v>
          </cell>
          <cell r="D1646" t="str">
            <v>Ghana</v>
          </cell>
          <cell r="E1646" t="str">
            <v>Systems &amp; Processes</v>
          </cell>
          <cell r="F1646" t="str">
            <v>SME</v>
          </cell>
          <cell r="G1646" t="str">
            <v>Product</v>
          </cell>
          <cell r="H1646">
            <v>37.928958617639907</v>
          </cell>
          <cell r="I1646">
            <v>3.6222010763102936</v>
          </cell>
          <cell r="J1646">
            <v>5.6291903998798256</v>
          </cell>
          <cell r="K1646">
            <v>7.7403557637179201</v>
          </cell>
          <cell r="L1646">
            <v>10.547213990155823</v>
          </cell>
          <cell r="M1646">
            <v>12.683901022552366</v>
          </cell>
          <cell r="N1646">
            <v>15.294031381633896</v>
          </cell>
          <cell r="O1646">
            <v>17.986027495033252</v>
          </cell>
          <cell r="P1646">
            <v>19.862659990235102</v>
          </cell>
          <cell r="Q1646">
            <v>23.123433537379896</v>
          </cell>
          <cell r="R1646">
            <v>22.960609824252053</v>
          </cell>
          <cell r="S1646">
            <v>25.284563607710041</v>
          </cell>
          <cell r="T1646">
            <v>27.898708032440535</v>
          </cell>
          <cell r="U1646" t="str">
            <v>0</v>
          </cell>
          <cell r="V1646">
            <v>49.987541157895301</v>
          </cell>
          <cell r="W1646">
            <v>49.987541157895301</v>
          </cell>
        </row>
        <row r="1647">
          <cell r="B1647" t="str">
            <v>GhanaTotal</v>
          </cell>
          <cell r="C1647" t="str">
            <v>Total</v>
          </cell>
          <cell r="D1647" t="str">
            <v>Ghana</v>
          </cell>
          <cell r="E1647" t="str">
            <v>Systems &amp; Processes</v>
          </cell>
          <cell r="F1647" t="str">
            <v>Customer</v>
          </cell>
          <cell r="G1647" t="str">
            <v>Product</v>
          </cell>
          <cell r="H1647">
            <v>246.79621933059647</v>
          </cell>
          <cell r="I1647">
            <v>19.595304859961111</v>
          </cell>
          <cell r="J1647">
            <v>30.452642491370128</v>
          </cell>
          <cell r="K1647">
            <v>41.873636912174447</v>
          </cell>
          <cell r="L1647">
            <v>57.058097562086225</v>
          </cell>
          <cell r="M1647">
            <v>68.617077214983709</v>
          </cell>
          <cell r="N1647">
            <v>82.737313797154968</v>
          </cell>
          <cell r="O1647">
            <v>97.300436709554489</v>
          </cell>
          <cell r="P1647">
            <v>107.45259751293803</v>
          </cell>
          <cell r="Q1647">
            <v>125.09268204903798</v>
          </cell>
          <cell r="R1647">
            <v>124.21182100773417</v>
          </cell>
          <cell r="S1647">
            <v>136.78391623555109</v>
          </cell>
          <cell r="T1647">
            <v>150.92583584330185</v>
          </cell>
          <cell r="U1647" t="str">
            <v>0</v>
          </cell>
          <cell r="V1647">
            <v>270.42156846628268</v>
          </cell>
          <cell r="W1647">
            <v>270.42156846628268</v>
          </cell>
        </row>
        <row r="1648">
          <cell r="B1648" t="str">
            <v>GhanaCCPL</v>
          </cell>
          <cell r="C1648" t="str">
            <v>CCPL</v>
          </cell>
          <cell r="D1648" t="str">
            <v>Ghana</v>
          </cell>
          <cell r="E1648" t="str">
            <v>Projects</v>
          </cell>
          <cell r="F1648" t="str">
            <v>Mass Mkt &amp; Priority Banking</v>
          </cell>
          <cell r="G1648" t="str">
            <v>Unsecured Lending</v>
          </cell>
          <cell r="H1648">
            <v>1.7703450538229335</v>
          </cell>
          <cell r="I1648" t="str">
            <v>0</v>
          </cell>
          <cell r="J1648" t="str">
            <v>0</v>
          </cell>
          <cell r="K1648" t="str">
            <v>0</v>
          </cell>
          <cell r="L1648" t="str">
            <v>0</v>
          </cell>
          <cell r="M1648" t="str">
            <v>0</v>
          </cell>
          <cell r="N1648" t="str">
            <v>0</v>
          </cell>
          <cell r="O1648" t="str">
            <v>0</v>
          </cell>
          <cell r="P1648" t="str">
            <v>0</v>
          </cell>
          <cell r="Q1648" t="str">
            <v>0</v>
          </cell>
          <cell r="R1648" t="str">
            <v>0</v>
          </cell>
          <cell r="S1648" t="str">
            <v>0</v>
          </cell>
          <cell r="T1648" t="str">
            <v>0</v>
          </cell>
          <cell r="U1648" t="str">
            <v>0</v>
          </cell>
          <cell r="V1648">
            <v>0</v>
          </cell>
          <cell r="W1648">
            <v>0</v>
          </cell>
        </row>
        <row r="1649">
          <cell r="B1649" t="str">
            <v>GhanaM &amp; AL</v>
          </cell>
          <cell r="C1649" t="str">
            <v>M &amp; AL</v>
          </cell>
          <cell r="D1649" t="str">
            <v>Ghana</v>
          </cell>
          <cell r="E1649" t="str">
            <v>Projects</v>
          </cell>
          <cell r="F1649" t="str">
            <v>Mass Mkt &amp; Priority Banking</v>
          </cell>
          <cell r="G1649" t="str">
            <v>Secured Lending</v>
          </cell>
          <cell r="H1649">
            <v>3.0381862859021457E-2</v>
          </cell>
          <cell r="I1649" t="str">
            <v>0</v>
          </cell>
          <cell r="J1649" t="str">
            <v>0</v>
          </cell>
          <cell r="K1649" t="str">
            <v>0</v>
          </cell>
          <cell r="L1649" t="str">
            <v>0</v>
          </cell>
          <cell r="M1649" t="str">
            <v>0</v>
          </cell>
          <cell r="N1649" t="str">
            <v>0</v>
          </cell>
          <cell r="O1649" t="str">
            <v>0</v>
          </cell>
          <cell r="P1649" t="str">
            <v>0</v>
          </cell>
          <cell r="Q1649" t="str">
            <v>0</v>
          </cell>
          <cell r="R1649" t="str">
            <v>0</v>
          </cell>
          <cell r="S1649" t="str">
            <v>0</v>
          </cell>
          <cell r="T1649" t="str">
            <v>0</v>
          </cell>
          <cell r="U1649" t="str">
            <v>0</v>
          </cell>
          <cell r="V1649">
            <v>0</v>
          </cell>
          <cell r="W1649">
            <v>0</v>
          </cell>
        </row>
        <row r="1650">
          <cell r="B1650" t="str">
            <v>GhanaWM</v>
          </cell>
          <cell r="C1650" t="str">
            <v>WM</v>
          </cell>
          <cell r="D1650" t="str">
            <v>Ghana</v>
          </cell>
          <cell r="E1650" t="str">
            <v>Projects</v>
          </cell>
          <cell r="F1650" t="str">
            <v>Mass Mkt &amp; Priority Banking</v>
          </cell>
          <cell r="G1650" t="str">
            <v>Account Management Services</v>
          </cell>
          <cell r="H1650">
            <v>16.854748524481248</v>
          </cell>
          <cell r="I1650" t="str">
            <v>0</v>
          </cell>
          <cell r="J1650" t="str">
            <v>0</v>
          </cell>
          <cell r="K1650" t="str">
            <v>0</v>
          </cell>
          <cell r="L1650" t="str">
            <v>0</v>
          </cell>
          <cell r="M1650" t="str">
            <v>0</v>
          </cell>
          <cell r="N1650" t="str">
            <v>0</v>
          </cell>
          <cell r="O1650" t="str">
            <v>0</v>
          </cell>
          <cell r="P1650" t="str">
            <v>0</v>
          </cell>
          <cell r="Q1650" t="str">
            <v>0</v>
          </cell>
          <cell r="R1650" t="str">
            <v>0</v>
          </cell>
          <cell r="S1650" t="str">
            <v>0</v>
          </cell>
          <cell r="T1650" t="str">
            <v>0</v>
          </cell>
          <cell r="U1650" t="str">
            <v>0</v>
          </cell>
          <cell r="V1650">
            <v>0</v>
          </cell>
          <cell r="W1650">
            <v>0</v>
          </cell>
        </row>
        <row r="1651">
          <cell r="B1651" t="str">
            <v>GhanaWM</v>
          </cell>
          <cell r="C1651" t="str">
            <v>WM</v>
          </cell>
          <cell r="D1651" t="str">
            <v>Ghana</v>
          </cell>
          <cell r="E1651" t="str">
            <v>Projects</v>
          </cell>
          <cell r="F1651" t="str">
            <v>Mass Mkt &amp; Priority Banking</v>
          </cell>
          <cell r="G1651" t="str">
            <v>Trade Products</v>
          </cell>
          <cell r="H1651">
            <v>9.6741010812775996E-5</v>
          </cell>
          <cell r="I1651" t="str">
            <v>0</v>
          </cell>
          <cell r="J1651" t="str">
            <v>0</v>
          </cell>
          <cell r="K1651" t="str">
            <v>0</v>
          </cell>
          <cell r="L1651" t="str">
            <v>0</v>
          </cell>
          <cell r="M1651" t="str">
            <v>0</v>
          </cell>
          <cell r="N1651" t="str">
            <v>0</v>
          </cell>
          <cell r="O1651" t="str">
            <v>0</v>
          </cell>
          <cell r="P1651" t="str">
            <v>0</v>
          </cell>
          <cell r="Q1651" t="str">
            <v>0</v>
          </cell>
          <cell r="R1651" t="str">
            <v>0</v>
          </cell>
          <cell r="S1651" t="str">
            <v>0</v>
          </cell>
          <cell r="T1651" t="str">
            <v>0</v>
          </cell>
          <cell r="U1651" t="str">
            <v>0</v>
          </cell>
          <cell r="V1651" t="str">
            <v>0</v>
          </cell>
          <cell r="W1651" t="str">
            <v>0</v>
          </cell>
        </row>
        <row r="1652">
          <cell r="B1652" t="str">
            <v>GhanaWM</v>
          </cell>
          <cell r="C1652" t="str">
            <v>WM</v>
          </cell>
          <cell r="D1652" t="str">
            <v>Ghana</v>
          </cell>
          <cell r="E1652" t="str">
            <v>Projects</v>
          </cell>
          <cell r="F1652" t="str">
            <v>Mass Mkt &amp; Priority Banking</v>
          </cell>
          <cell r="G1652" t="str">
            <v>Treasury Products</v>
          </cell>
          <cell r="H1652" t="str">
            <v>0</v>
          </cell>
          <cell r="I1652" t="str">
            <v>0</v>
          </cell>
          <cell r="J1652" t="str">
            <v>0</v>
          </cell>
          <cell r="K1652" t="str">
            <v>0</v>
          </cell>
          <cell r="L1652" t="str">
            <v>0</v>
          </cell>
          <cell r="M1652" t="str">
            <v>0</v>
          </cell>
          <cell r="N1652" t="str">
            <v>0</v>
          </cell>
          <cell r="O1652" t="str">
            <v>0</v>
          </cell>
          <cell r="P1652" t="str">
            <v>0</v>
          </cell>
          <cell r="Q1652" t="str">
            <v>0</v>
          </cell>
          <cell r="R1652" t="str">
            <v>0</v>
          </cell>
          <cell r="S1652" t="str">
            <v>0</v>
          </cell>
          <cell r="T1652" t="str">
            <v>0</v>
          </cell>
          <cell r="U1652" t="str">
            <v>0</v>
          </cell>
          <cell r="V1652">
            <v>0</v>
          </cell>
          <cell r="W1652">
            <v>0</v>
          </cell>
        </row>
        <row r="1653">
          <cell r="B1653" t="str">
            <v>GhanaWM</v>
          </cell>
          <cell r="C1653" t="str">
            <v>WM</v>
          </cell>
          <cell r="D1653" t="str">
            <v>Ghana</v>
          </cell>
          <cell r="E1653" t="str">
            <v>Projects</v>
          </cell>
          <cell r="F1653" t="str">
            <v>Mass Mkt &amp; Priority Banking</v>
          </cell>
          <cell r="G1653" t="str">
            <v>Investment Services</v>
          </cell>
          <cell r="H1653" t="str">
            <v>0</v>
          </cell>
          <cell r="I1653" t="str">
            <v>0</v>
          </cell>
          <cell r="J1653" t="str">
            <v>0</v>
          </cell>
          <cell r="K1653" t="str">
            <v>0</v>
          </cell>
          <cell r="L1653" t="str">
            <v>0</v>
          </cell>
          <cell r="M1653" t="str">
            <v>0</v>
          </cell>
          <cell r="N1653" t="str">
            <v>0</v>
          </cell>
          <cell r="O1653" t="str">
            <v>0</v>
          </cell>
          <cell r="P1653" t="str">
            <v>0</v>
          </cell>
          <cell r="Q1653" t="str">
            <v>0</v>
          </cell>
          <cell r="R1653" t="str">
            <v>0</v>
          </cell>
          <cell r="S1653" t="str">
            <v>0</v>
          </cell>
          <cell r="T1653" t="str">
            <v>0</v>
          </cell>
          <cell r="U1653" t="str">
            <v>0</v>
          </cell>
          <cell r="V1653" t="str">
            <v>0</v>
          </cell>
          <cell r="W1653" t="str">
            <v>0</v>
          </cell>
        </row>
        <row r="1654">
          <cell r="B1654" t="str">
            <v>GhanaOthCB</v>
          </cell>
          <cell r="C1654" t="str">
            <v>OthCB</v>
          </cell>
          <cell r="D1654" t="str">
            <v>Ghana</v>
          </cell>
          <cell r="E1654" t="str">
            <v>Projects</v>
          </cell>
          <cell r="F1654" t="str">
            <v>Mass Mkt &amp; Priority Banking</v>
          </cell>
          <cell r="G1654" t="str">
            <v>Other Products</v>
          </cell>
          <cell r="H1654" t="str">
            <v>0</v>
          </cell>
          <cell r="I1654" t="str">
            <v>0</v>
          </cell>
          <cell r="J1654" t="str">
            <v>0</v>
          </cell>
          <cell r="K1654" t="str">
            <v>0</v>
          </cell>
          <cell r="L1654" t="str">
            <v>0</v>
          </cell>
          <cell r="M1654" t="str">
            <v>0</v>
          </cell>
          <cell r="N1654" t="str">
            <v>0</v>
          </cell>
          <cell r="O1654" t="str">
            <v>0</v>
          </cell>
          <cell r="P1654" t="str">
            <v>0</v>
          </cell>
          <cell r="Q1654" t="str">
            <v>0</v>
          </cell>
          <cell r="R1654" t="str">
            <v>0</v>
          </cell>
          <cell r="S1654" t="str">
            <v>0</v>
          </cell>
          <cell r="T1654" t="str">
            <v>0</v>
          </cell>
          <cell r="U1654" t="str">
            <v>0</v>
          </cell>
          <cell r="V1654">
            <v>0</v>
          </cell>
          <cell r="W1654">
            <v>0</v>
          </cell>
        </row>
        <row r="1655">
          <cell r="B1655" t="str">
            <v>GhanaCROps</v>
          </cell>
          <cell r="C1655" t="str">
            <v>CROps</v>
          </cell>
          <cell r="D1655" t="str">
            <v>Ghana</v>
          </cell>
          <cell r="E1655" t="str">
            <v>Projects</v>
          </cell>
          <cell r="F1655" t="str">
            <v>Customer - Wholesale</v>
          </cell>
          <cell r="G1655" t="str">
            <v>Corporate and Inst Lending</v>
          </cell>
          <cell r="H1655">
            <v>0.69875184723138828</v>
          </cell>
          <cell r="I1655" t="str">
            <v>0</v>
          </cell>
          <cell r="J1655" t="str">
            <v>0</v>
          </cell>
          <cell r="K1655" t="str">
            <v>0</v>
          </cell>
          <cell r="L1655" t="str">
            <v>0</v>
          </cell>
          <cell r="M1655" t="str">
            <v>0</v>
          </cell>
          <cell r="N1655" t="str">
            <v>0</v>
          </cell>
          <cell r="O1655" t="str">
            <v>0</v>
          </cell>
          <cell r="P1655" t="str">
            <v>0</v>
          </cell>
          <cell r="Q1655" t="str">
            <v>0</v>
          </cell>
          <cell r="R1655" t="str">
            <v>0</v>
          </cell>
          <cell r="S1655" t="str">
            <v>0</v>
          </cell>
          <cell r="T1655" t="str">
            <v>0</v>
          </cell>
          <cell r="U1655" t="str">
            <v>0</v>
          </cell>
          <cell r="V1655">
            <v>0</v>
          </cell>
          <cell r="W1655">
            <v>0</v>
          </cell>
        </row>
        <row r="1656">
          <cell r="B1656" t="str">
            <v>GhanaCash</v>
          </cell>
          <cell r="C1656" t="str">
            <v>Cash</v>
          </cell>
          <cell r="D1656" t="str">
            <v>Ghana</v>
          </cell>
          <cell r="E1656" t="str">
            <v>Projects</v>
          </cell>
          <cell r="F1656" t="str">
            <v>Customer - Wholesale</v>
          </cell>
          <cell r="G1656" t="str">
            <v>Cash Management and Payments</v>
          </cell>
          <cell r="H1656">
            <v>0.64276565376922368</v>
          </cell>
          <cell r="I1656" t="str">
            <v>0</v>
          </cell>
          <cell r="J1656" t="str">
            <v>0</v>
          </cell>
          <cell r="K1656" t="str">
            <v>0</v>
          </cell>
          <cell r="L1656" t="str">
            <v>0</v>
          </cell>
          <cell r="M1656" t="str">
            <v>0</v>
          </cell>
          <cell r="N1656" t="str">
            <v>0</v>
          </cell>
          <cell r="O1656" t="str">
            <v>0</v>
          </cell>
          <cell r="P1656" t="str">
            <v>0</v>
          </cell>
          <cell r="Q1656" t="str">
            <v>0</v>
          </cell>
          <cell r="R1656" t="str">
            <v>0</v>
          </cell>
          <cell r="S1656" t="str">
            <v>0</v>
          </cell>
          <cell r="T1656" t="str">
            <v>0</v>
          </cell>
          <cell r="U1656" t="str">
            <v>0</v>
          </cell>
          <cell r="V1656">
            <v>0</v>
          </cell>
          <cell r="W1656">
            <v>0</v>
          </cell>
        </row>
        <row r="1657">
          <cell r="B1657" t="str">
            <v>GhanaTrade</v>
          </cell>
          <cell r="C1657" t="str">
            <v>Trade</v>
          </cell>
          <cell r="D1657" t="str">
            <v>Ghana</v>
          </cell>
          <cell r="E1657" t="str">
            <v>Projects</v>
          </cell>
          <cell r="F1657" t="str">
            <v>Customer - Wholesale</v>
          </cell>
          <cell r="G1657" t="str">
            <v>Trade Finance</v>
          </cell>
          <cell r="H1657">
            <v>6.5138947280602528E-3</v>
          </cell>
          <cell r="I1657" t="str">
            <v>0</v>
          </cell>
          <cell r="J1657" t="str">
            <v>0</v>
          </cell>
          <cell r="K1657" t="str">
            <v>0</v>
          </cell>
          <cell r="L1657" t="str">
            <v>0</v>
          </cell>
          <cell r="M1657" t="str">
            <v>0</v>
          </cell>
          <cell r="N1657" t="str">
            <v>0</v>
          </cell>
          <cell r="O1657" t="str">
            <v>0</v>
          </cell>
          <cell r="P1657" t="str">
            <v>0</v>
          </cell>
          <cell r="Q1657" t="str">
            <v>0</v>
          </cell>
          <cell r="R1657" t="str">
            <v>0</v>
          </cell>
          <cell r="S1657" t="str">
            <v>0</v>
          </cell>
          <cell r="T1657" t="str">
            <v>0</v>
          </cell>
          <cell r="U1657" t="str">
            <v>0</v>
          </cell>
          <cell r="V1657">
            <v>0</v>
          </cell>
          <cell r="W1657">
            <v>0</v>
          </cell>
        </row>
        <row r="1658">
          <cell r="B1658" t="str">
            <v>GhanaTrade</v>
          </cell>
          <cell r="C1658" t="str">
            <v>Trade</v>
          </cell>
          <cell r="D1658" t="str">
            <v>Ghana</v>
          </cell>
          <cell r="E1658" t="str">
            <v>Projects</v>
          </cell>
          <cell r="F1658" t="str">
            <v>Customer - Wholesale</v>
          </cell>
          <cell r="G1658" t="str">
            <v>Trade Contingents</v>
          </cell>
          <cell r="H1658">
            <v>4.0622977139480295E-3</v>
          </cell>
          <cell r="I1658" t="str">
            <v>0</v>
          </cell>
          <cell r="J1658" t="str">
            <v>0</v>
          </cell>
          <cell r="K1658" t="str">
            <v>0</v>
          </cell>
          <cell r="L1658" t="str">
            <v>0</v>
          </cell>
          <cell r="M1658" t="str">
            <v>0</v>
          </cell>
          <cell r="N1658" t="str">
            <v>0</v>
          </cell>
          <cell r="O1658" t="str">
            <v>0</v>
          </cell>
          <cell r="P1658" t="str">
            <v>0</v>
          </cell>
          <cell r="Q1658" t="str">
            <v>0</v>
          </cell>
          <cell r="R1658" t="str">
            <v>0</v>
          </cell>
          <cell r="S1658" t="str">
            <v>0</v>
          </cell>
          <cell r="T1658" t="str">
            <v>0</v>
          </cell>
          <cell r="U1658" t="str">
            <v>0</v>
          </cell>
          <cell r="V1658">
            <v>0</v>
          </cell>
          <cell r="W1658">
            <v>0</v>
          </cell>
        </row>
        <row r="1659">
          <cell r="B1659" t="str">
            <v>GhanaTrade</v>
          </cell>
          <cell r="C1659" t="str">
            <v>Trade</v>
          </cell>
          <cell r="D1659" t="str">
            <v>Ghana</v>
          </cell>
          <cell r="E1659" t="str">
            <v>Projects</v>
          </cell>
          <cell r="F1659" t="str">
            <v>Customer - Wholesale</v>
          </cell>
          <cell r="G1659" t="str">
            <v>Trade Transactional</v>
          </cell>
          <cell r="H1659" t="str">
            <v>0</v>
          </cell>
          <cell r="I1659" t="str">
            <v>0</v>
          </cell>
          <cell r="J1659" t="str">
            <v>0</v>
          </cell>
          <cell r="K1659" t="str">
            <v>0</v>
          </cell>
          <cell r="L1659" t="str">
            <v>0</v>
          </cell>
          <cell r="M1659" t="str">
            <v>0</v>
          </cell>
          <cell r="N1659" t="str">
            <v>0</v>
          </cell>
          <cell r="O1659" t="str">
            <v>0</v>
          </cell>
          <cell r="P1659" t="str">
            <v>0</v>
          </cell>
          <cell r="Q1659" t="str">
            <v>0</v>
          </cell>
          <cell r="R1659" t="str">
            <v>0</v>
          </cell>
          <cell r="S1659" t="str">
            <v>0</v>
          </cell>
          <cell r="T1659" t="str">
            <v>0</v>
          </cell>
          <cell r="U1659" t="str">
            <v>0</v>
          </cell>
          <cell r="V1659">
            <v>0</v>
          </cell>
          <cell r="W1659">
            <v>0</v>
          </cell>
        </row>
        <row r="1660">
          <cell r="B1660" t="str">
            <v>GhanaTrade</v>
          </cell>
          <cell r="C1660" t="str">
            <v>Trade</v>
          </cell>
          <cell r="D1660" t="str">
            <v>Ghana</v>
          </cell>
          <cell r="E1660" t="str">
            <v>Projects</v>
          </cell>
          <cell r="F1660" t="str">
            <v>Customer - Wholesale</v>
          </cell>
          <cell r="G1660" t="str">
            <v>Trade Other</v>
          </cell>
          <cell r="H1660" t="str">
            <v>0</v>
          </cell>
          <cell r="I1660" t="str">
            <v>0</v>
          </cell>
          <cell r="J1660" t="str">
            <v>0</v>
          </cell>
          <cell r="K1660" t="str">
            <v>0</v>
          </cell>
          <cell r="L1660" t="str">
            <v>0</v>
          </cell>
          <cell r="M1660" t="str">
            <v>0</v>
          </cell>
          <cell r="N1660" t="str">
            <v>0</v>
          </cell>
          <cell r="O1660" t="str">
            <v>0</v>
          </cell>
          <cell r="P1660" t="str">
            <v>0</v>
          </cell>
          <cell r="Q1660" t="str">
            <v>0</v>
          </cell>
          <cell r="R1660" t="str">
            <v>0</v>
          </cell>
          <cell r="S1660" t="str">
            <v>0</v>
          </cell>
          <cell r="T1660" t="str">
            <v>0</v>
          </cell>
          <cell r="U1660" t="str">
            <v>0</v>
          </cell>
          <cell r="V1660">
            <v>0</v>
          </cell>
          <cell r="W1660">
            <v>0</v>
          </cell>
        </row>
        <row r="1661">
          <cell r="B1661" t="str">
            <v>GhanaFX/MM</v>
          </cell>
          <cell r="C1661" t="str">
            <v>FX/MM</v>
          </cell>
          <cell r="D1661" t="str">
            <v>Ghana</v>
          </cell>
          <cell r="E1661" t="str">
            <v>Projects</v>
          </cell>
          <cell r="F1661" t="str">
            <v>Customer - Wholesale</v>
          </cell>
          <cell r="G1661" t="str">
            <v>FX Sales</v>
          </cell>
          <cell r="H1661">
            <v>1.3241270114243031</v>
          </cell>
          <cell r="I1661" t="str">
            <v>0</v>
          </cell>
          <cell r="J1661" t="str">
            <v>0</v>
          </cell>
          <cell r="K1661" t="str">
            <v>0</v>
          </cell>
          <cell r="L1661" t="str">
            <v>0</v>
          </cell>
          <cell r="M1661" t="str">
            <v>0</v>
          </cell>
          <cell r="N1661" t="str">
            <v>0</v>
          </cell>
          <cell r="O1661" t="str">
            <v>0</v>
          </cell>
          <cell r="P1661" t="str">
            <v>0</v>
          </cell>
          <cell r="Q1661" t="str">
            <v>0</v>
          </cell>
          <cell r="R1661" t="str">
            <v>0</v>
          </cell>
          <cell r="S1661" t="str">
            <v>0</v>
          </cell>
          <cell r="T1661" t="str">
            <v>0</v>
          </cell>
          <cell r="U1661" t="str">
            <v>0</v>
          </cell>
          <cell r="V1661">
            <v>0</v>
          </cell>
          <cell r="W1661">
            <v>0</v>
          </cell>
        </row>
        <row r="1662">
          <cell r="B1662" t="str">
            <v>GhanaFX/MM</v>
          </cell>
          <cell r="C1662" t="str">
            <v>FX/MM</v>
          </cell>
          <cell r="D1662" t="str">
            <v>Ghana</v>
          </cell>
          <cell r="E1662" t="str">
            <v>Projects</v>
          </cell>
          <cell r="F1662" t="str">
            <v>Customer - Wholesale</v>
          </cell>
          <cell r="G1662" t="str">
            <v>FX Trading</v>
          </cell>
          <cell r="H1662" t="str">
            <v>0</v>
          </cell>
          <cell r="I1662" t="str">
            <v>0</v>
          </cell>
          <cell r="J1662" t="str">
            <v>0</v>
          </cell>
          <cell r="K1662" t="str">
            <v>0</v>
          </cell>
          <cell r="L1662" t="str">
            <v>0</v>
          </cell>
          <cell r="M1662" t="str">
            <v>0</v>
          </cell>
          <cell r="N1662" t="str">
            <v>0</v>
          </cell>
          <cell r="O1662" t="str">
            <v>0</v>
          </cell>
          <cell r="P1662" t="str">
            <v>0</v>
          </cell>
          <cell r="Q1662" t="str">
            <v>0</v>
          </cell>
          <cell r="R1662" t="str">
            <v>0</v>
          </cell>
          <cell r="S1662" t="str">
            <v>0</v>
          </cell>
          <cell r="T1662" t="str">
            <v>0</v>
          </cell>
          <cell r="U1662" t="str">
            <v>0</v>
          </cell>
          <cell r="V1662">
            <v>0</v>
          </cell>
          <cell r="W1662">
            <v>0</v>
          </cell>
        </row>
        <row r="1663">
          <cell r="B1663" t="str">
            <v>GhanaFI</v>
          </cell>
          <cell r="C1663" t="str">
            <v>FI</v>
          </cell>
          <cell r="D1663" t="str">
            <v>Ghana</v>
          </cell>
          <cell r="E1663" t="str">
            <v>Projects</v>
          </cell>
          <cell r="F1663" t="str">
            <v>Customer - Wholesale</v>
          </cell>
          <cell r="G1663" t="str">
            <v>Fixed Income</v>
          </cell>
          <cell r="H1663" t="str">
            <v>0</v>
          </cell>
          <cell r="I1663" t="str">
            <v>0</v>
          </cell>
          <cell r="J1663" t="str">
            <v>0</v>
          </cell>
          <cell r="K1663" t="str">
            <v>0</v>
          </cell>
          <cell r="L1663" t="str">
            <v>0</v>
          </cell>
          <cell r="M1663" t="str">
            <v>0</v>
          </cell>
          <cell r="N1663" t="str">
            <v>0</v>
          </cell>
          <cell r="O1663" t="str">
            <v>0</v>
          </cell>
          <cell r="P1663" t="str">
            <v>0</v>
          </cell>
          <cell r="Q1663" t="str">
            <v>0</v>
          </cell>
          <cell r="R1663" t="str">
            <v>0</v>
          </cell>
          <cell r="S1663" t="str">
            <v>0</v>
          </cell>
          <cell r="T1663" t="str">
            <v>0</v>
          </cell>
          <cell r="U1663" t="str">
            <v>0</v>
          </cell>
          <cell r="V1663">
            <v>0</v>
          </cell>
          <cell r="W1663">
            <v>0</v>
          </cell>
        </row>
        <row r="1664">
          <cell r="B1664" t="str">
            <v>GhanaFX/MM</v>
          </cell>
          <cell r="C1664" t="str">
            <v>FX/MM</v>
          </cell>
          <cell r="D1664" t="str">
            <v>Ghana</v>
          </cell>
          <cell r="E1664" t="str">
            <v>Projects</v>
          </cell>
          <cell r="F1664" t="str">
            <v>Customer - Wholesale</v>
          </cell>
          <cell r="G1664" t="str">
            <v>ALM</v>
          </cell>
          <cell r="H1664" t="str">
            <v>0</v>
          </cell>
          <cell r="I1664" t="str">
            <v>0</v>
          </cell>
          <cell r="J1664" t="str">
            <v>0</v>
          </cell>
          <cell r="K1664" t="str">
            <v>0</v>
          </cell>
          <cell r="L1664" t="str">
            <v>0</v>
          </cell>
          <cell r="M1664" t="str">
            <v>0</v>
          </cell>
          <cell r="N1664" t="str">
            <v>0</v>
          </cell>
          <cell r="O1664" t="str">
            <v>0</v>
          </cell>
          <cell r="P1664" t="str">
            <v>0</v>
          </cell>
          <cell r="Q1664" t="str">
            <v>0</v>
          </cell>
          <cell r="R1664" t="str">
            <v>0</v>
          </cell>
          <cell r="S1664" t="str">
            <v>0</v>
          </cell>
          <cell r="T1664" t="str">
            <v>0</v>
          </cell>
          <cell r="U1664" t="str">
            <v>0</v>
          </cell>
          <cell r="V1664">
            <v>0</v>
          </cell>
          <cell r="W1664">
            <v>0</v>
          </cell>
        </row>
        <row r="1665">
          <cell r="B1665" t="str">
            <v>GhanaSEF</v>
          </cell>
          <cell r="C1665" t="str">
            <v>SEF</v>
          </cell>
          <cell r="D1665" t="str">
            <v>Ghana</v>
          </cell>
          <cell r="E1665" t="str">
            <v>Projects</v>
          </cell>
          <cell r="F1665" t="str">
            <v>Customer - Wholesale</v>
          </cell>
          <cell r="G1665" t="str">
            <v>Structured Trade</v>
          </cell>
          <cell r="H1665">
            <v>3.2247003604258627E-5</v>
          </cell>
          <cell r="I1665" t="str">
            <v>0</v>
          </cell>
          <cell r="J1665" t="str">
            <v>0</v>
          </cell>
          <cell r="K1665" t="str">
            <v>0</v>
          </cell>
          <cell r="L1665" t="str">
            <v>0</v>
          </cell>
          <cell r="M1665" t="str">
            <v>0</v>
          </cell>
          <cell r="N1665" t="str">
            <v>0</v>
          </cell>
          <cell r="O1665" t="str">
            <v>0</v>
          </cell>
          <cell r="P1665" t="str">
            <v>0</v>
          </cell>
          <cell r="Q1665" t="str">
            <v>0</v>
          </cell>
          <cell r="R1665" t="str">
            <v>0</v>
          </cell>
          <cell r="S1665" t="str">
            <v>0</v>
          </cell>
          <cell r="T1665" t="str">
            <v>0</v>
          </cell>
          <cell r="U1665" t="str">
            <v>0</v>
          </cell>
          <cell r="V1665">
            <v>0</v>
          </cell>
          <cell r="W1665">
            <v>0</v>
          </cell>
        </row>
        <row r="1666">
          <cell r="B1666" t="str">
            <v>GhanaSME</v>
          </cell>
          <cell r="C1666" t="str">
            <v>SME</v>
          </cell>
          <cell r="D1666" t="str">
            <v>Ghana</v>
          </cell>
          <cell r="E1666" t="str">
            <v>Projects</v>
          </cell>
          <cell r="F1666" t="str">
            <v>SME</v>
          </cell>
          <cell r="G1666" t="str">
            <v>Product</v>
          </cell>
          <cell r="H1666">
            <v>3.8737227631881996</v>
          </cell>
          <cell r="I1666" t="str">
            <v>0</v>
          </cell>
          <cell r="J1666" t="str">
            <v>0</v>
          </cell>
          <cell r="K1666" t="str">
            <v>0</v>
          </cell>
          <cell r="L1666" t="str">
            <v>0</v>
          </cell>
          <cell r="M1666" t="str">
            <v>0</v>
          </cell>
          <cell r="N1666" t="str">
            <v>0</v>
          </cell>
          <cell r="O1666" t="str">
            <v>0</v>
          </cell>
          <cell r="P1666" t="str">
            <v>0</v>
          </cell>
          <cell r="Q1666" t="str">
            <v>0</v>
          </cell>
          <cell r="R1666" t="str">
            <v>0</v>
          </cell>
          <cell r="S1666" t="str">
            <v>0</v>
          </cell>
          <cell r="T1666" t="str">
            <v>0</v>
          </cell>
          <cell r="U1666" t="str">
            <v>0</v>
          </cell>
          <cell r="V1666">
            <v>0</v>
          </cell>
          <cell r="W1666">
            <v>0</v>
          </cell>
        </row>
        <row r="1667">
          <cell r="B1667" t="str">
            <v>GhanaTotal</v>
          </cell>
          <cell r="C1667" t="str">
            <v>Total</v>
          </cell>
          <cell r="D1667" t="str">
            <v>Ghana</v>
          </cell>
          <cell r="E1667" t="str">
            <v>Projects</v>
          </cell>
          <cell r="F1667" t="str">
            <v>Customer</v>
          </cell>
          <cell r="G1667" t="str">
            <v>Product</v>
          </cell>
          <cell r="H1667">
            <v>25.205547897232744</v>
          </cell>
          <cell r="I1667" t="str">
            <v>0</v>
          </cell>
          <cell r="J1667" t="str">
            <v>0</v>
          </cell>
          <cell r="K1667" t="str">
            <v>0</v>
          </cell>
          <cell r="L1667" t="str">
            <v>0</v>
          </cell>
          <cell r="M1667" t="str">
            <v>0</v>
          </cell>
          <cell r="N1667" t="str">
            <v>0</v>
          </cell>
          <cell r="O1667" t="str">
            <v>0</v>
          </cell>
          <cell r="P1667" t="str">
            <v>0</v>
          </cell>
          <cell r="Q1667" t="str">
            <v>0</v>
          </cell>
          <cell r="R1667" t="str">
            <v>0</v>
          </cell>
          <cell r="S1667" t="str">
            <v>0</v>
          </cell>
          <cell r="T1667" t="str">
            <v>0</v>
          </cell>
          <cell r="U1667" t="str">
            <v>0</v>
          </cell>
          <cell r="V1667">
            <v>0</v>
          </cell>
          <cell r="W1667">
            <v>0</v>
          </cell>
        </row>
        <row r="1668">
          <cell r="B1668" t="str">
            <v>GhanaCCPL</v>
          </cell>
          <cell r="C1668" t="str">
            <v>CCPL</v>
          </cell>
          <cell r="D1668" t="str">
            <v>Ghana</v>
          </cell>
          <cell r="E1668" t="str">
            <v>T&amp;O Management</v>
          </cell>
          <cell r="F1668" t="str">
            <v>Mass Mkt &amp; Priority Banking</v>
          </cell>
          <cell r="G1668" t="str">
            <v>Unsecured Lending</v>
          </cell>
          <cell r="H1668">
            <v>74.849544241793026</v>
          </cell>
          <cell r="I1668">
            <v>4.224781635641718</v>
          </cell>
          <cell r="J1668">
            <v>8.5301942189855477</v>
          </cell>
          <cell r="K1668">
            <v>12.690168932318409</v>
          </cell>
          <cell r="L1668">
            <v>19.888702732904441</v>
          </cell>
          <cell r="M1668">
            <v>26.634292663379224</v>
          </cell>
          <cell r="N1668">
            <v>32.078237440425447</v>
          </cell>
          <cell r="O1668">
            <v>31.143972348141503</v>
          </cell>
          <cell r="P1668">
            <v>34.634152361329505</v>
          </cell>
          <cell r="Q1668">
            <v>38.881533349475013</v>
          </cell>
          <cell r="R1668">
            <v>41.867400310230764</v>
          </cell>
          <cell r="S1668">
            <v>45.799402863678445</v>
          </cell>
          <cell r="T1668">
            <v>49.520396569155992</v>
          </cell>
          <cell r="U1668" t="str">
            <v>0</v>
          </cell>
          <cell r="V1668">
            <v>69.052202371990887</v>
          </cell>
          <cell r="W1668">
            <v>69.052202371990887</v>
          </cell>
        </row>
        <row r="1669">
          <cell r="B1669" t="str">
            <v>GhanaM &amp; AL</v>
          </cell>
          <cell r="C1669" t="str">
            <v>M &amp; AL</v>
          </cell>
          <cell r="D1669" t="str">
            <v>Ghana</v>
          </cell>
          <cell r="E1669" t="str">
            <v>T&amp;O Management</v>
          </cell>
          <cell r="F1669" t="str">
            <v>Mass Mkt &amp; Priority Banking</v>
          </cell>
          <cell r="G1669" t="str">
            <v>Secured Lending</v>
          </cell>
          <cell r="H1669">
            <v>0.56598890440183558</v>
          </cell>
          <cell r="I1669">
            <v>0.69896505515815888</v>
          </cell>
          <cell r="J1669">
            <v>1.4112700222143906</v>
          </cell>
          <cell r="K1669">
            <v>2.0995131565887504</v>
          </cell>
          <cell r="L1669">
            <v>3.2904678635816023</v>
          </cell>
          <cell r="M1669">
            <v>4.4064856946694526</v>
          </cell>
          <cell r="N1669">
            <v>5.3071540580387353</v>
          </cell>
          <cell r="O1669">
            <v>5.1525854416985561</v>
          </cell>
          <cell r="P1669">
            <v>5.7300150169573723</v>
          </cell>
          <cell r="Q1669">
            <v>6.4327190009008905</v>
          </cell>
          <cell r="R1669">
            <v>6.9267129738231219</v>
          </cell>
          <cell r="S1669">
            <v>7.5772394669480496</v>
          </cell>
          <cell r="T1669">
            <v>8.1928557981332357</v>
          </cell>
          <cell r="U1669" t="str">
            <v>0</v>
          </cell>
          <cell r="V1669">
            <v>11.424277182174382</v>
          </cell>
          <cell r="W1669">
            <v>11.424277182174382</v>
          </cell>
        </row>
        <row r="1670">
          <cell r="B1670" t="str">
            <v>GhanaWM</v>
          </cell>
          <cell r="C1670" t="str">
            <v>WM</v>
          </cell>
          <cell r="D1670" t="str">
            <v>Ghana</v>
          </cell>
          <cell r="E1670" t="str">
            <v>T&amp;O Management</v>
          </cell>
          <cell r="F1670" t="str">
            <v>Mass Mkt &amp; Priority Banking</v>
          </cell>
          <cell r="G1670" t="str">
            <v>Account Management Services</v>
          </cell>
          <cell r="H1670">
            <v>464.71173215201492</v>
          </cell>
          <cell r="I1670">
            <v>25.269517043872998</v>
          </cell>
          <cell r="J1670">
            <v>51.021308743087481</v>
          </cell>
          <cell r="K1670">
            <v>75.903198740386401</v>
          </cell>
          <cell r="L1670">
            <v>118.95950040346</v>
          </cell>
          <cell r="M1670">
            <v>159.3066270528164</v>
          </cell>
          <cell r="N1670">
            <v>191.86827572334604</v>
          </cell>
          <cell r="O1670">
            <v>186.28019337755217</v>
          </cell>
          <cell r="P1670">
            <v>207.15586718407391</v>
          </cell>
          <cell r="Q1670">
            <v>232.56055682916647</v>
          </cell>
          <cell r="R1670">
            <v>250.41980319092391</v>
          </cell>
          <cell r="S1670">
            <v>273.93813244672845</v>
          </cell>
          <cell r="T1670">
            <v>296.19436293860991</v>
          </cell>
          <cell r="U1670" t="str">
            <v>0</v>
          </cell>
          <cell r="V1670">
            <v>413.01917004071379</v>
          </cell>
          <cell r="W1670">
            <v>413.01917004071379</v>
          </cell>
        </row>
        <row r="1671">
          <cell r="B1671" t="str">
            <v>GhanaWM</v>
          </cell>
          <cell r="C1671" t="str">
            <v>WM</v>
          </cell>
          <cell r="D1671" t="str">
            <v>Ghana</v>
          </cell>
          <cell r="E1671" t="str">
            <v>T&amp;O Management</v>
          </cell>
          <cell r="F1671" t="str">
            <v>Mass Mkt &amp; Priority Banking</v>
          </cell>
          <cell r="G1671" t="str">
            <v>Trade Products</v>
          </cell>
          <cell r="H1671">
            <v>0.6887780505783202</v>
          </cell>
          <cell r="I1671" t="str">
            <v>0</v>
          </cell>
          <cell r="J1671" t="str">
            <v>0</v>
          </cell>
          <cell r="K1671" t="str">
            <v>0</v>
          </cell>
          <cell r="L1671" t="str">
            <v>0</v>
          </cell>
          <cell r="M1671" t="str">
            <v>0</v>
          </cell>
          <cell r="N1671" t="str">
            <v>0</v>
          </cell>
          <cell r="O1671" t="str">
            <v>0</v>
          </cell>
          <cell r="P1671" t="str">
            <v>0</v>
          </cell>
          <cell r="Q1671" t="str">
            <v>0</v>
          </cell>
          <cell r="R1671" t="str">
            <v>0</v>
          </cell>
          <cell r="S1671" t="str">
            <v>0</v>
          </cell>
          <cell r="T1671" t="str">
            <v>0</v>
          </cell>
          <cell r="U1671" t="str">
            <v>0</v>
          </cell>
          <cell r="V1671" t="str">
            <v>0</v>
          </cell>
          <cell r="W1671" t="str">
            <v>0</v>
          </cell>
        </row>
        <row r="1672">
          <cell r="B1672" t="str">
            <v>GhanaWM</v>
          </cell>
          <cell r="C1672" t="str">
            <v>WM</v>
          </cell>
          <cell r="D1672" t="str">
            <v>Ghana</v>
          </cell>
          <cell r="E1672" t="str">
            <v>T&amp;O Management</v>
          </cell>
          <cell r="F1672" t="str">
            <v>Mass Mkt &amp; Priority Banking</v>
          </cell>
          <cell r="G1672" t="str">
            <v>Treasury Products</v>
          </cell>
          <cell r="H1672" t="str">
            <v>0</v>
          </cell>
          <cell r="I1672">
            <v>1.1385223880466087E-2</v>
          </cell>
          <cell r="J1672">
            <v>2.2997019697608836E-2</v>
          </cell>
          <cell r="K1672">
            <v>3.4213877526116175E-2</v>
          </cell>
          <cell r="L1672">
            <v>5.3621106237256057E-2</v>
          </cell>
          <cell r="M1672">
            <v>7.1799216509846636E-2</v>
          </cell>
          <cell r="N1672">
            <v>8.6474868389581516E-2</v>
          </cell>
          <cell r="O1672">
            <v>8.395793556970646E-2</v>
          </cell>
          <cell r="P1672">
            <v>9.3371604986199189E-2</v>
          </cell>
          <cell r="Q1672">
            <v>0.10481324899836683</v>
          </cell>
          <cell r="R1672">
            <v>0.11286174379890683</v>
          </cell>
          <cell r="S1672">
            <v>0.12346541925817625</v>
          </cell>
          <cell r="T1672">
            <v>0.13349451860875927</v>
          </cell>
          <cell r="U1672" t="str">
            <v>0</v>
          </cell>
          <cell r="V1672">
            <v>0.18615153577397175</v>
          </cell>
          <cell r="W1672">
            <v>0.18615153577397175</v>
          </cell>
        </row>
        <row r="1673">
          <cell r="B1673" t="str">
            <v>GhanaWM</v>
          </cell>
          <cell r="C1673" t="str">
            <v>WM</v>
          </cell>
          <cell r="D1673" t="str">
            <v>Ghana</v>
          </cell>
          <cell r="E1673" t="str">
            <v>T&amp;O Management</v>
          </cell>
          <cell r="F1673" t="str">
            <v>Mass Mkt &amp; Priority Banking</v>
          </cell>
          <cell r="G1673" t="str">
            <v>Investment Services</v>
          </cell>
          <cell r="H1673" t="str">
            <v>0</v>
          </cell>
          <cell r="I1673" t="str">
            <v>0</v>
          </cell>
          <cell r="J1673" t="str">
            <v>0</v>
          </cell>
          <cell r="K1673" t="str">
            <v>0</v>
          </cell>
          <cell r="L1673" t="str">
            <v>0</v>
          </cell>
          <cell r="M1673" t="str">
            <v>0</v>
          </cell>
          <cell r="N1673" t="str">
            <v>0</v>
          </cell>
          <cell r="O1673" t="str">
            <v>0</v>
          </cell>
          <cell r="P1673" t="str">
            <v>0</v>
          </cell>
          <cell r="Q1673" t="str">
            <v>0</v>
          </cell>
          <cell r="R1673" t="str">
            <v>0</v>
          </cell>
          <cell r="S1673" t="str">
            <v>0</v>
          </cell>
          <cell r="T1673" t="str">
            <v>0</v>
          </cell>
          <cell r="U1673" t="str">
            <v>0</v>
          </cell>
          <cell r="V1673" t="str">
            <v>0</v>
          </cell>
          <cell r="W1673" t="str">
            <v>0</v>
          </cell>
        </row>
        <row r="1674">
          <cell r="B1674" t="str">
            <v>GhanaOthCB</v>
          </cell>
          <cell r="C1674" t="str">
            <v>OthCB</v>
          </cell>
          <cell r="D1674" t="str">
            <v>Ghana</v>
          </cell>
          <cell r="E1674" t="str">
            <v>T&amp;O Management</v>
          </cell>
          <cell r="F1674" t="str">
            <v>Mass Mkt &amp; Priority Banking</v>
          </cell>
          <cell r="G1674" t="str">
            <v>Other Products</v>
          </cell>
          <cell r="H1674" t="str">
            <v>0</v>
          </cell>
          <cell r="I1674" t="str">
            <v>0</v>
          </cell>
          <cell r="J1674" t="str">
            <v>0</v>
          </cell>
          <cell r="K1674" t="str">
            <v>0</v>
          </cell>
          <cell r="L1674" t="str">
            <v>0</v>
          </cell>
          <cell r="M1674" t="str">
            <v>0</v>
          </cell>
          <cell r="N1674" t="str">
            <v>0</v>
          </cell>
          <cell r="O1674" t="str">
            <v>0</v>
          </cell>
          <cell r="P1674" t="str">
            <v>0</v>
          </cell>
          <cell r="Q1674" t="str">
            <v>0</v>
          </cell>
          <cell r="R1674" t="str">
            <v>0</v>
          </cell>
          <cell r="S1674" t="str">
            <v>0</v>
          </cell>
          <cell r="T1674" t="str">
            <v>0</v>
          </cell>
          <cell r="U1674" t="str">
            <v>0</v>
          </cell>
          <cell r="V1674">
            <v>0</v>
          </cell>
          <cell r="W1674">
            <v>0</v>
          </cell>
        </row>
        <row r="1675">
          <cell r="B1675" t="str">
            <v>GhanaCROps</v>
          </cell>
          <cell r="C1675" t="str">
            <v>CROps</v>
          </cell>
          <cell r="D1675" t="str">
            <v>Ghana</v>
          </cell>
          <cell r="E1675" t="str">
            <v>T&amp;O Management</v>
          </cell>
          <cell r="F1675" t="str">
            <v>Customer - Wholesale</v>
          </cell>
          <cell r="G1675" t="str">
            <v>Corporate and Inst Lending</v>
          </cell>
          <cell r="H1675">
            <v>29.341302451438661</v>
          </cell>
          <cell r="I1675">
            <v>5.2232594237192194</v>
          </cell>
          <cell r="J1675">
            <v>10.546205977744899</v>
          </cell>
          <cell r="K1675">
            <v>15.689342120105319</v>
          </cell>
          <cell r="L1675">
            <v>24.589165295264824</v>
          </cell>
          <cell r="M1675">
            <v>32.928996607646027</v>
          </cell>
          <cell r="N1675">
            <v>39.659554139667321</v>
          </cell>
          <cell r="O1675">
            <v>38.504486406377822</v>
          </cell>
          <cell r="P1675">
            <v>42.819529695376495</v>
          </cell>
          <cell r="Q1675">
            <v>48.070729564570918</v>
          </cell>
          <cell r="R1675">
            <v>51.76227130229443</v>
          </cell>
          <cell r="S1675">
            <v>56.623556727822539</v>
          </cell>
          <cell r="T1675">
            <v>61.223963829048593</v>
          </cell>
          <cell r="U1675" t="str">
            <v>0</v>
          </cell>
          <cell r="V1675">
            <v>85.371883773889721</v>
          </cell>
          <cell r="W1675">
            <v>85.371883773889721</v>
          </cell>
        </row>
        <row r="1676">
          <cell r="B1676" t="str">
            <v>GhanaCash</v>
          </cell>
          <cell r="C1676" t="str">
            <v>Cash</v>
          </cell>
          <cell r="D1676" t="str">
            <v>Ghana</v>
          </cell>
          <cell r="E1676" t="str">
            <v>T&amp;O Management</v>
          </cell>
          <cell r="F1676" t="str">
            <v>Customer - Wholesale</v>
          </cell>
          <cell r="G1676" t="str">
            <v>Cash Management and Payments</v>
          </cell>
          <cell r="H1676">
            <v>56.596512436688542</v>
          </cell>
          <cell r="I1676">
            <v>14.050387778898745</v>
          </cell>
          <cell r="J1676">
            <v>28.368930501626416</v>
          </cell>
          <cell r="K1676">
            <v>42.203789415905547</v>
          </cell>
          <cell r="L1676">
            <v>66.144006937320768</v>
          </cell>
          <cell r="M1676">
            <v>88.577865653478895</v>
          </cell>
          <cell r="N1676">
            <v>106.68283337988549</v>
          </cell>
          <cell r="O1676">
            <v>103.57574099808409</v>
          </cell>
          <cell r="P1676">
            <v>115.18305868516828</v>
          </cell>
          <cell r="Q1676">
            <v>129.30860529915364</v>
          </cell>
          <cell r="R1676">
            <v>139.23872530840899</v>
          </cell>
          <cell r="S1676">
            <v>152.31541551116044</v>
          </cell>
          <cell r="T1676">
            <v>164.6903520152716</v>
          </cell>
          <cell r="U1676" t="str">
            <v>0</v>
          </cell>
          <cell r="V1676">
            <v>229.6474241718048</v>
          </cell>
          <cell r="W1676">
            <v>229.6474241718048</v>
          </cell>
        </row>
        <row r="1677">
          <cell r="B1677" t="str">
            <v>GhanaTrade</v>
          </cell>
          <cell r="C1677" t="str">
            <v>Trade</v>
          </cell>
          <cell r="D1677" t="str">
            <v>Ghana</v>
          </cell>
          <cell r="E1677" t="str">
            <v>T&amp;O Management</v>
          </cell>
          <cell r="F1677" t="str">
            <v>Customer - Wholesale</v>
          </cell>
          <cell r="G1677" t="str">
            <v>Trade Finance</v>
          </cell>
          <cell r="H1677">
            <v>11.007254354195087</v>
          </cell>
          <cell r="I1677">
            <v>5.1849175148603246</v>
          </cell>
          <cell r="J1677">
            <v>10.468790395710107</v>
          </cell>
          <cell r="K1677">
            <v>15.574172782949086</v>
          </cell>
          <cell r="L1677">
            <v>24.408665829665559</v>
          </cell>
          <cell r="M1677">
            <v>32.687277695311032</v>
          </cell>
          <cell r="N1677">
            <v>39.36842883133923</v>
          </cell>
          <cell r="O1677">
            <v>38.221839999471769</v>
          </cell>
          <cell r="P1677">
            <v>42.5052082397916</v>
          </cell>
          <cell r="Q1677">
            <v>47.717861100221683</v>
          </cell>
          <cell r="R1677">
            <v>51.382304670809603</v>
          </cell>
          <cell r="S1677">
            <v>56.207905297325688</v>
          </cell>
          <cell r="T1677">
            <v>60.774542605501154</v>
          </cell>
          <cell r="U1677" t="str">
            <v>0</v>
          </cell>
          <cell r="V1677">
            <v>84.74520209464805</v>
          </cell>
          <cell r="W1677">
            <v>84.74520209464805</v>
          </cell>
        </row>
        <row r="1678">
          <cell r="B1678" t="str">
            <v>GhanaTrade</v>
          </cell>
          <cell r="C1678" t="str">
            <v>Trade</v>
          </cell>
          <cell r="D1678" t="str">
            <v>Ghana</v>
          </cell>
          <cell r="E1678" t="str">
            <v>T&amp;O Management</v>
          </cell>
          <cell r="F1678" t="str">
            <v>Customer - Wholesale</v>
          </cell>
          <cell r="G1678" t="str">
            <v>Trade Contingents</v>
          </cell>
          <cell r="H1678">
            <v>15.436623494394848</v>
          </cell>
          <cell r="I1678">
            <v>1.6263637088329963</v>
          </cell>
          <cell r="J1678">
            <v>3.2837669502291091</v>
          </cell>
          <cell r="K1678">
            <v>4.8851827124901401</v>
          </cell>
          <cell r="L1678">
            <v>7.6563162620475325</v>
          </cell>
          <cell r="M1678">
            <v>10.25308542167468</v>
          </cell>
          <cell r="N1678">
            <v>12.348775798565359</v>
          </cell>
          <cell r="O1678">
            <v>11.989122928532632</v>
          </cell>
          <cell r="P1678">
            <v>13.332695827746168</v>
          </cell>
          <cell r="Q1678">
            <v>14.967759339296817</v>
          </cell>
          <cell r="R1678">
            <v>16.117192868217909</v>
          </cell>
          <cell r="S1678">
            <v>17.630848911885742</v>
          </cell>
          <cell r="T1678">
            <v>19.063275400471728</v>
          </cell>
          <cell r="U1678" t="str">
            <v>0</v>
          </cell>
          <cell r="V1678">
            <v>26.582201315533659</v>
          </cell>
          <cell r="W1678">
            <v>26.582201315533659</v>
          </cell>
        </row>
        <row r="1679">
          <cell r="B1679" t="str">
            <v>GhanaTrade</v>
          </cell>
          <cell r="C1679" t="str">
            <v>Trade</v>
          </cell>
          <cell r="D1679" t="str">
            <v>Ghana</v>
          </cell>
          <cell r="E1679" t="str">
            <v>T&amp;O Management</v>
          </cell>
          <cell r="F1679" t="str">
            <v>Customer - Wholesale</v>
          </cell>
          <cell r="G1679" t="str">
            <v>Trade Transactional</v>
          </cell>
          <cell r="H1679" t="str">
            <v>0</v>
          </cell>
          <cell r="I1679" t="str">
            <v>0</v>
          </cell>
          <cell r="J1679" t="str">
            <v>0</v>
          </cell>
          <cell r="K1679" t="str">
            <v>0</v>
          </cell>
          <cell r="L1679" t="str">
            <v>0</v>
          </cell>
          <cell r="M1679" t="str">
            <v>0</v>
          </cell>
          <cell r="N1679" t="str">
            <v>0</v>
          </cell>
          <cell r="O1679" t="str">
            <v>0</v>
          </cell>
          <cell r="P1679" t="str">
            <v>0</v>
          </cell>
          <cell r="Q1679" t="str">
            <v>0</v>
          </cell>
          <cell r="R1679" t="str">
            <v>0</v>
          </cell>
          <cell r="S1679" t="str">
            <v>0</v>
          </cell>
          <cell r="T1679" t="str">
            <v>0</v>
          </cell>
          <cell r="U1679" t="str">
            <v>0</v>
          </cell>
          <cell r="V1679">
            <v>0</v>
          </cell>
          <cell r="W1679">
            <v>0</v>
          </cell>
        </row>
        <row r="1680">
          <cell r="B1680" t="str">
            <v>GhanaTrade</v>
          </cell>
          <cell r="C1680" t="str">
            <v>Trade</v>
          </cell>
          <cell r="D1680" t="str">
            <v>Ghana</v>
          </cell>
          <cell r="E1680" t="str">
            <v>T&amp;O Management</v>
          </cell>
          <cell r="F1680" t="str">
            <v>Customer - Wholesale</v>
          </cell>
          <cell r="G1680" t="str">
            <v>Trade Other</v>
          </cell>
          <cell r="H1680" t="str">
            <v>0</v>
          </cell>
          <cell r="I1680" t="str">
            <v>0</v>
          </cell>
          <cell r="J1680" t="str">
            <v>0</v>
          </cell>
          <cell r="K1680" t="str">
            <v>0</v>
          </cell>
          <cell r="L1680" t="str">
            <v>0</v>
          </cell>
          <cell r="M1680" t="str">
            <v>0</v>
          </cell>
          <cell r="N1680" t="str">
            <v>0</v>
          </cell>
          <cell r="O1680" t="str">
            <v>0</v>
          </cell>
          <cell r="P1680" t="str">
            <v>0</v>
          </cell>
          <cell r="Q1680" t="str">
            <v>0</v>
          </cell>
          <cell r="R1680" t="str">
            <v>0</v>
          </cell>
          <cell r="S1680" t="str">
            <v>0</v>
          </cell>
          <cell r="T1680" t="str">
            <v>0</v>
          </cell>
          <cell r="U1680" t="str">
            <v>0</v>
          </cell>
          <cell r="V1680">
            <v>0</v>
          </cell>
          <cell r="W1680">
            <v>0</v>
          </cell>
        </row>
        <row r="1681">
          <cell r="B1681" t="str">
            <v>GhanaFX/MM</v>
          </cell>
          <cell r="C1681" t="str">
            <v>FX/MM</v>
          </cell>
          <cell r="D1681" t="str">
            <v>Ghana</v>
          </cell>
          <cell r="E1681" t="str">
            <v>T&amp;O Management</v>
          </cell>
          <cell r="F1681" t="str">
            <v>Customer - Wholesale</v>
          </cell>
          <cell r="G1681" t="str">
            <v>FX Sales</v>
          </cell>
          <cell r="H1681">
            <v>121.01967639801904</v>
          </cell>
          <cell r="I1681">
            <v>1.4593948578296168</v>
          </cell>
          <cell r="J1681">
            <v>2.9466426085675175</v>
          </cell>
          <cell r="K1681">
            <v>4.3836507734681192</v>
          </cell>
          <cell r="L1681">
            <v>6.8702889286475166</v>
          </cell>
          <cell r="M1681">
            <v>9.2004636232425572</v>
          </cell>
          <cell r="N1681">
            <v>11.081002240174579</v>
          </cell>
          <cell r="O1681">
            <v>10.758272738600784</v>
          </cell>
          <cell r="P1681">
            <v>11.963909195920918</v>
          </cell>
          <cell r="Q1681">
            <v>13.431110700739357</v>
          </cell>
          <cell r="R1681">
            <v>14.462538893838936</v>
          </cell>
          <cell r="S1681">
            <v>15.820797095650827</v>
          </cell>
          <cell r="T1681">
            <v>17.106165085792046</v>
          </cell>
          <cell r="U1681" t="str">
            <v>0</v>
          </cell>
          <cell r="V1681">
            <v>23.853168697128805</v>
          </cell>
          <cell r="W1681">
            <v>23.853168697128805</v>
          </cell>
        </row>
        <row r="1682">
          <cell r="B1682" t="str">
            <v>GhanaFX/MM</v>
          </cell>
          <cell r="C1682" t="str">
            <v>FX/MM</v>
          </cell>
          <cell r="D1682" t="str">
            <v>Ghana</v>
          </cell>
          <cell r="E1682" t="str">
            <v>T&amp;O Management</v>
          </cell>
          <cell r="F1682" t="str">
            <v>Customer - Wholesale</v>
          </cell>
          <cell r="G1682" t="str">
            <v>FX Trading</v>
          </cell>
          <cell r="H1682" t="str">
            <v>0</v>
          </cell>
          <cell r="I1682">
            <v>1.3686384207599251</v>
          </cell>
          <cell r="J1682">
            <v>2.7633976265555567</v>
          </cell>
          <cell r="K1682">
            <v>4.1110415317517077</v>
          </cell>
          <cell r="L1682">
            <v>6.4430413325235341</v>
          </cell>
          <cell r="M1682">
            <v>8.6283077784038404</v>
          </cell>
          <cell r="N1682">
            <v>10.391899988591277</v>
          </cell>
          <cell r="O1682">
            <v>10.089240298517058</v>
          </cell>
          <cell r="P1682">
            <v>11.219900974827281</v>
          </cell>
          <cell r="Q1682">
            <v>12.595860565008065</v>
          </cell>
          <cell r="R1682">
            <v>13.563146591649586</v>
          </cell>
          <cell r="S1682">
            <v>14.836937814318857</v>
          </cell>
          <cell r="T1682">
            <v>16.042371701305751</v>
          </cell>
          <cell r="U1682" t="str">
            <v>0</v>
          </cell>
          <cell r="V1682">
            <v>22.36979454916646</v>
          </cell>
          <cell r="W1682">
            <v>22.36979454916646</v>
          </cell>
        </row>
        <row r="1683">
          <cell r="B1683" t="str">
            <v>GhanaFI</v>
          </cell>
          <cell r="C1683" t="str">
            <v>FI</v>
          </cell>
          <cell r="D1683" t="str">
            <v>Ghana</v>
          </cell>
          <cell r="E1683" t="str">
            <v>T&amp;O Management</v>
          </cell>
          <cell r="F1683" t="str">
            <v>Customer - Wholesale</v>
          </cell>
          <cell r="G1683" t="str">
            <v>Fixed Income</v>
          </cell>
          <cell r="H1683" t="str">
            <v>0</v>
          </cell>
          <cell r="I1683" t="str">
            <v>0</v>
          </cell>
          <cell r="J1683" t="str">
            <v>0</v>
          </cell>
          <cell r="K1683" t="str">
            <v>0</v>
          </cell>
          <cell r="L1683" t="str">
            <v>0</v>
          </cell>
          <cell r="M1683" t="str">
            <v>0</v>
          </cell>
          <cell r="N1683" t="str">
            <v>0</v>
          </cell>
          <cell r="O1683" t="str">
            <v>0</v>
          </cell>
          <cell r="P1683" t="str">
            <v>0</v>
          </cell>
          <cell r="Q1683" t="str">
            <v>0</v>
          </cell>
          <cell r="R1683" t="str">
            <v>0</v>
          </cell>
          <cell r="S1683" t="str">
            <v>0</v>
          </cell>
          <cell r="T1683" t="str">
            <v>0</v>
          </cell>
          <cell r="U1683" t="str">
            <v>0</v>
          </cell>
          <cell r="V1683">
            <v>0</v>
          </cell>
          <cell r="W1683">
            <v>0</v>
          </cell>
        </row>
        <row r="1684">
          <cell r="B1684" t="str">
            <v>GhanaFX/MM</v>
          </cell>
          <cell r="C1684" t="str">
            <v>FX/MM</v>
          </cell>
          <cell r="D1684" t="str">
            <v>Ghana</v>
          </cell>
          <cell r="E1684" t="str">
            <v>T&amp;O Management</v>
          </cell>
          <cell r="F1684" t="str">
            <v>Customer - Wholesale</v>
          </cell>
          <cell r="G1684" t="str">
            <v>ALM</v>
          </cell>
          <cell r="H1684" t="str">
            <v>0</v>
          </cell>
          <cell r="I1684">
            <v>1.8967333574033789</v>
          </cell>
          <cell r="J1684">
            <v>3.8296663154809001</v>
          </cell>
          <cell r="K1684">
            <v>5.6973043344893179</v>
          </cell>
          <cell r="L1684">
            <v>8.9291161443068656</v>
          </cell>
          <cell r="M1684">
            <v>11.957576912209333</v>
          </cell>
          <cell r="N1684">
            <v>14.401658652996675</v>
          </cell>
          <cell r="O1684">
            <v>13.982216438458824</v>
          </cell>
          <cell r="P1684">
            <v>15.549147329870598</v>
          </cell>
          <cell r="Q1684">
            <v>17.456026760952156</v>
          </cell>
          <cell r="R1684">
            <v>18.796544201535553</v>
          </cell>
          <cell r="S1684">
            <v>20.561833167384531</v>
          </cell>
          <cell r="T1684">
            <v>22.23238882979453</v>
          </cell>
          <cell r="U1684" t="str">
            <v>0</v>
          </cell>
          <cell r="V1684">
            <v>31.001274606996354</v>
          </cell>
          <cell r="W1684">
            <v>31.001274606996354</v>
          </cell>
        </row>
        <row r="1685">
          <cell r="B1685" t="str">
            <v>GhanaSEF</v>
          </cell>
          <cell r="C1685" t="str">
            <v>SEF</v>
          </cell>
          <cell r="D1685" t="str">
            <v>Ghana</v>
          </cell>
          <cell r="E1685" t="str">
            <v>T&amp;O Management</v>
          </cell>
          <cell r="F1685" t="str">
            <v>Customer - Wholesale</v>
          </cell>
          <cell r="G1685" t="str">
            <v>Structured Trade</v>
          </cell>
          <cell r="H1685">
            <v>1.2937360867606186E-3</v>
          </cell>
          <cell r="I1685" t="str">
            <v>0</v>
          </cell>
          <cell r="J1685" t="str">
            <v>0</v>
          </cell>
          <cell r="K1685" t="str">
            <v>0</v>
          </cell>
          <cell r="L1685" t="str">
            <v>0</v>
          </cell>
          <cell r="M1685" t="str">
            <v>0</v>
          </cell>
          <cell r="N1685" t="str">
            <v>0</v>
          </cell>
          <cell r="O1685" t="str">
            <v>0</v>
          </cell>
          <cell r="P1685" t="str">
            <v>0</v>
          </cell>
          <cell r="Q1685" t="str">
            <v>0</v>
          </cell>
          <cell r="R1685" t="str">
            <v>0</v>
          </cell>
          <cell r="S1685" t="str">
            <v>0</v>
          </cell>
          <cell r="T1685" t="str">
            <v>0</v>
          </cell>
          <cell r="U1685" t="str">
            <v>0</v>
          </cell>
          <cell r="V1685">
            <v>0</v>
          </cell>
          <cell r="W1685">
            <v>0</v>
          </cell>
        </row>
        <row r="1686">
          <cell r="B1686" t="str">
            <v>GhanaSME</v>
          </cell>
          <cell r="C1686" t="str">
            <v>SME</v>
          </cell>
          <cell r="D1686" t="str">
            <v>Ghana</v>
          </cell>
          <cell r="E1686" t="str">
            <v>T&amp;O Management</v>
          </cell>
          <cell r="F1686" t="str">
            <v>SME</v>
          </cell>
          <cell r="G1686" t="str">
            <v>Product</v>
          </cell>
          <cell r="H1686">
            <v>182.50969227993221</v>
          </cell>
          <cell r="I1686">
            <v>14.146178717546032</v>
          </cell>
          <cell r="J1686">
            <v>28.562340571436177</v>
          </cell>
          <cell r="K1686">
            <v>42.491521019206381</v>
          </cell>
          <cell r="L1686">
            <v>66.594955096910667</v>
          </cell>
          <cell r="M1686">
            <v>89.181760508755701</v>
          </cell>
          <cell r="N1686">
            <v>107.41016197094123</v>
          </cell>
          <cell r="O1686">
            <v>104.28188645167762</v>
          </cell>
          <cell r="P1686">
            <v>115.96833902627672</v>
          </cell>
          <cell r="Q1686">
            <v>130.19018898721259</v>
          </cell>
          <cell r="R1686">
            <v>140.18800929994279</v>
          </cell>
          <cell r="S1686">
            <v>153.35385209041129</v>
          </cell>
          <cell r="T1686">
            <v>165.81315685553295</v>
          </cell>
          <cell r="U1686" t="str">
            <v>0</v>
          </cell>
          <cell r="V1686">
            <v>231.2130850393568</v>
          </cell>
          <cell r="W1686">
            <v>231.2130850393568</v>
          </cell>
        </row>
        <row r="1687">
          <cell r="B1687" t="str">
            <v>GhanaTotal</v>
          </cell>
          <cell r="C1687" t="str">
            <v>Total</v>
          </cell>
          <cell r="D1687" t="str">
            <v>Ghana</v>
          </cell>
          <cell r="E1687" t="str">
            <v>T&amp;O Management</v>
          </cell>
          <cell r="F1687" t="str">
            <v>Customer</v>
          </cell>
          <cell r="G1687" t="str">
            <v>Product</v>
          </cell>
          <cell r="H1687">
            <v>956.72839849954335</v>
          </cell>
          <cell r="I1687">
            <v>75.160522738403571</v>
          </cell>
          <cell r="J1687">
            <v>151.75551095133571</v>
          </cell>
          <cell r="K1687">
            <v>225.76309939718533</v>
          </cell>
          <cell r="L1687">
            <v>353.82784793287055</v>
          </cell>
          <cell r="M1687">
            <v>473.83453882809698</v>
          </cell>
          <cell r="N1687">
            <v>570.68445709236096</v>
          </cell>
          <cell r="O1687">
            <v>554.06351536268244</v>
          </cell>
          <cell r="P1687">
            <v>616.15519514232506</v>
          </cell>
          <cell r="Q1687">
            <v>691.71776474569594</v>
          </cell>
          <cell r="R1687">
            <v>744.83751135547459</v>
          </cell>
          <cell r="S1687">
            <v>814.78938681257307</v>
          </cell>
          <cell r="T1687">
            <v>880.98732614722621</v>
          </cell>
          <cell r="U1687" t="str">
            <v>0</v>
          </cell>
          <cell r="V1687">
            <v>1228.4658353791779</v>
          </cell>
          <cell r="W1687">
            <v>1228.4658353791779</v>
          </cell>
        </row>
        <row r="1688">
          <cell r="B1688" t="str">
            <v>KenyaCCPL</v>
          </cell>
          <cell r="C1688" t="str">
            <v>CCPL</v>
          </cell>
          <cell r="D1688" t="str">
            <v>Kenya</v>
          </cell>
          <cell r="E1688" t="str">
            <v>Credit Operations</v>
          </cell>
          <cell r="F1688" t="str">
            <v>Mass Mkt &amp; Priority Banking</v>
          </cell>
          <cell r="G1688" t="str">
            <v>Unsecured Lending</v>
          </cell>
          <cell r="H1688">
            <v>189.65446642809852</v>
          </cell>
          <cell r="I1688">
            <v>6.8236318173634061</v>
          </cell>
          <cell r="J1688">
            <v>12.798019910744939</v>
          </cell>
          <cell r="K1688">
            <v>17.778010042448564</v>
          </cell>
          <cell r="L1688">
            <v>24.696824597393313</v>
          </cell>
          <cell r="M1688">
            <v>31.55760492289841</v>
          </cell>
          <cell r="N1688">
            <v>38.052485024166231</v>
          </cell>
          <cell r="O1688">
            <v>44.318506003837257</v>
          </cell>
          <cell r="P1688">
            <v>50.107003960199656</v>
          </cell>
          <cell r="Q1688">
            <v>57.243321475698217</v>
          </cell>
          <cell r="R1688">
            <v>63.390623794642096</v>
          </cell>
          <cell r="S1688">
            <v>69.578019539429505</v>
          </cell>
          <cell r="T1688">
            <v>78.330484710895092</v>
          </cell>
          <cell r="U1688" t="str">
            <v>0</v>
          </cell>
          <cell r="V1688">
            <v>72.075334911738807</v>
          </cell>
          <cell r="W1688">
            <v>72.075334911738807</v>
          </cell>
        </row>
        <row r="1689">
          <cell r="B1689" t="str">
            <v>KenyaM &amp; AL</v>
          </cell>
          <cell r="C1689" t="str">
            <v>M &amp; AL</v>
          </cell>
          <cell r="D1689" t="str">
            <v>Kenya</v>
          </cell>
          <cell r="E1689" t="str">
            <v>Credit Operations</v>
          </cell>
          <cell r="F1689" t="str">
            <v>Mass Mkt &amp; Priority Banking</v>
          </cell>
          <cell r="G1689" t="str">
            <v>Secured Lending</v>
          </cell>
          <cell r="H1689">
            <v>21.039440852541311</v>
          </cell>
          <cell r="I1689">
            <v>2.8627213144752712</v>
          </cell>
          <cell r="J1689">
            <v>5.3691590288241606</v>
          </cell>
          <cell r="K1689">
            <v>7.4584165206524702</v>
          </cell>
          <cell r="L1689">
            <v>10.36106989168316</v>
          </cell>
          <cell r="M1689">
            <v>13.239376136427875</v>
          </cell>
          <cell r="N1689">
            <v>15.96417609611342</v>
          </cell>
          <cell r="O1689">
            <v>18.59296268594796</v>
          </cell>
          <cell r="P1689">
            <v>21.021413827803123</v>
          </cell>
          <cell r="Q1689">
            <v>24.015316313352944</v>
          </cell>
          <cell r="R1689">
            <v>26.594296810246693</v>
          </cell>
          <cell r="S1689">
            <v>29.190097720053153</v>
          </cell>
          <cell r="T1689">
            <v>32.862023356017311</v>
          </cell>
          <cell r="U1689" t="str">
            <v>0</v>
          </cell>
          <cell r="V1689">
            <v>30.237797557416165</v>
          </cell>
          <cell r="W1689">
            <v>30.237797557416165</v>
          </cell>
        </row>
        <row r="1690">
          <cell r="B1690" t="str">
            <v>KenyaWM</v>
          </cell>
          <cell r="C1690" t="str">
            <v>WM</v>
          </cell>
          <cell r="D1690" t="str">
            <v>Kenya</v>
          </cell>
          <cell r="E1690" t="str">
            <v>Credit Operations</v>
          </cell>
          <cell r="F1690" t="str">
            <v>Mass Mkt &amp; Priority Banking</v>
          </cell>
          <cell r="G1690" t="str">
            <v>Account Management Services</v>
          </cell>
          <cell r="H1690" t="str">
            <v>0</v>
          </cell>
          <cell r="I1690" t="str">
            <v>0</v>
          </cell>
          <cell r="J1690" t="str">
            <v>0</v>
          </cell>
          <cell r="K1690" t="str">
            <v>0</v>
          </cell>
          <cell r="L1690" t="str">
            <v>0</v>
          </cell>
          <cell r="M1690" t="str">
            <v>0</v>
          </cell>
          <cell r="N1690" t="str">
            <v>0</v>
          </cell>
          <cell r="O1690" t="str">
            <v>0</v>
          </cell>
          <cell r="P1690" t="str">
            <v>0</v>
          </cell>
          <cell r="Q1690" t="str">
            <v>0</v>
          </cell>
          <cell r="R1690" t="str">
            <v>0</v>
          </cell>
          <cell r="S1690" t="str">
            <v>0</v>
          </cell>
          <cell r="T1690" t="str">
            <v>0</v>
          </cell>
          <cell r="U1690" t="str">
            <v>0</v>
          </cell>
          <cell r="V1690">
            <v>0</v>
          </cell>
          <cell r="W1690">
            <v>0</v>
          </cell>
        </row>
        <row r="1691">
          <cell r="B1691" t="str">
            <v>KenyaWM</v>
          </cell>
          <cell r="C1691" t="str">
            <v>WM</v>
          </cell>
          <cell r="D1691" t="str">
            <v>Kenya</v>
          </cell>
          <cell r="E1691" t="str">
            <v>Credit Operations</v>
          </cell>
          <cell r="F1691" t="str">
            <v>Mass Mkt &amp; Priority Banking</v>
          </cell>
          <cell r="G1691" t="str">
            <v>Trade Products</v>
          </cell>
          <cell r="H1691">
            <v>2.4875949961730917</v>
          </cell>
          <cell r="I1691" t="str">
            <v>0</v>
          </cell>
          <cell r="J1691" t="str">
            <v>0</v>
          </cell>
          <cell r="K1691" t="str">
            <v>0</v>
          </cell>
          <cell r="L1691" t="str">
            <v>0</v>
          </cell>
          <cell r="M1691" t="str">
            <v>0</v>
          </cell>
          <cell r="N1691" t="str">
            <v>0</v>
          </cell>
          <cell r="O1691" t="str">
            <v>0</v>
          </cell>
          <cell r="P1691" t="str">
            <v>0</v>
          </cell>
          <cell r="Q1691" t="str">
            <v>0</v>
          </cell>
          <cell r="R1691" t="str">
            <v>0</v>
          </cell>
          <cell r="S1691" t="str">
            <v>0</v>
          </cell>
          <cell r="T1691" t="str">
            <v>0</v>
          </cell>
          <cell r="U1691" t="str">
            <v>0</v>
          </cell>
          <cell r="V1691" t="str">
            <v>0</v>
          </cell>
          <cell r="W1691" t="str">
            <v>0</v>
          </cell>
        </row>
        <row r="1692">
          <cell r="B1692" t="str">
            <v>KenyaWM</v>
          </cell>
          <cell r="C1692" t="str">
            <v>WM</v>
          </cell>
          <cell r="D1692" t="str">
            <v>Kenya</v>
          </cell>
          <cell r="E1692" t="str">
            <v>Credit Operations</v>
          </cell>
          <cell r="F1692" t="str">
            <v>Mass Mkt &amp; Priority Banking</v>
          </cell>
          <cell r="G1692" t="str">
            <v>Treasury Products</v>
          </cell>
          <cell r="H1692" t="str">
            <v>0</v>
          </cell>
          <cell r="I1692" t="str">
            <v>0</v>
          </cell>
          <cell r="J1692" t="str">
            <v>0</v>
          </cell>
          <cell r="K1692" t="str">
            <v>0</v>
          </cell>
          <cell r="L1692" t="str">
            <v>0</v>
          </cell>
          <cell r="M1692" t="str">
            <v>0</v>
          </cell>
          <cell r="N1692" t="str">
            <v>0</v>
          </cell>
          <cell r="O1692" t="str">
            <v>0</v>
          </cell>
          <cell r="P1692" t="str">
            <v>0</v>
          </cell>
          <cell r="Q1692" t="str">
            <v>0</v>
          </cell>
          <cell r="R1692" t="str">
            <v>0</v>
          </cell>
          <cell r="S1692" t="str">
            <v>0</v>
          </cell>
          <cell r="T1692" t="str">
            <v>0</v>
          </cell>
          <cell r="U1692" t="str">
            <v>0</v>
          </cell>
          <cell r="V1692">
            <v>0</v>
          </cell>
          <cell r="W1692">
            <v>0</v>
          </cell>
        </row>
        <row r="1693">
          <cell r="B1693" t="str">
            <v>KenyaWM</v>
          </cell>
          <cell r="C1693" t="str">
            <v>WM</v>
          </cell>
          <cell r="D1693" t="str">
            <v>Kenya</v>
          </cell>
          <cell r="E1693" t="str">
            <v>Credit Operations</v>
          </cell>
          <cell r="F1693" t="str">
            <v>Mass Mkt &amp; Priority Banking</v>
          </cell>
          <cell r="G1693" t="str">
            <v>Investment Services</v>
          </cell>
          <cell r="H1693" t="str">
            <v>0</v>
          </cell>
          <cell r="I1693" t="str">
            <v>0</v>
          </cell>
          <cell r="J1693" t="str">
            <v>0</v>
          </cell>
          <cell r="K1693" t="str">
            <v>0</v>
          </cell>
          <cell r="L1693" t="str">
            <v>0</v>
          </cell>
          <cell r="M1693" t="str">
            <v>0</v>
          </cell>
          <cell r="N1693" t="str">
            <v>0</v>
          </cell>
          <cell r="O1693" t="str">
            <v>0</v>
          </cell>
          <cell r="P1693" t="str">
            <v>0</v>
          </cell>
          <cell r="Q1693" t="str">
            <v>0</v>
          </cell>
          <cell r="R1693" t="str">
            <v>0</v>
          </cell>
          <cell r="S1693" t="str">
            <v>0</v>
          </cell>
          <cell r="T1693" t="str">
            <v>0</v>
          </cell>
          <cell r="U1693" t="str">
            <v>0</v>
          </cell>
          <cell r="V1693" t="str">
            <v>0</v>
          </cell>
          <cell r="W1693" t="str">
            <v>0</v>
          </cell>
        </row>
        <row r="1694">
          <cell r="B1694" t="str">
            <v>KenyaOthCB</v>
          </cell>
          <cell r="C1694" t="str">
            <v>OthCB</v>
          </cell>
          <cell r="D1694" t="str">
            <v>Kenya</v>
          </cell>
          <cell r="E1694" t="str">
            <v>Credit Operations</v>
          </cell>
          <cell r="F1694" t="str">
            <v>Mass Mkt &amp; Priority Banking</v>
          </cell>
          <cell r="G1694" t="str">
            <v>Other Products</v>
          </cell>
          <cell r="H1694" t="str">
            <v>0</v>
          </cell>
          <cell r="I1694" t="str">
            <v>0</v>
          </cell>
          <cell r="J1694" t="str">
            <v>0</v>
          </cell>
          <cell r="K1694" t="str">
            <v>0</v>
          </cell>
          <cell r="L1694" t="str">
            <v>0</v>
          </cell>
          <cell r="M1694" t="str">
            <v>0</v>
          </cell>
          <cell r="N1694" t="str">
            <v>0</v>
          </cell>
          <cell r="O1694" t="str">
            <v>0</v>
          </cell>
          <cell r="P1694" t="str">
            <v>0</v>
          </cell>
          <cell r="Q1694" t="str">
            <v>0</v>
          </cell>
          <cell r="R1694" t="str">
            <v>0</v>
          </cell>
          <cell r="S1694" t="str">
            <v>0</v>
          </cell>
          <cell r="T1694" t="str">
            <v>0</v>
          </cell>
          <cell r="U1694" t="str">
            <v>0</v>
          </cell>
          <cell r="V1694">
            <v>0</v>
          </cell>
          <cell r="W1694">
            <v>0</v>
          </cell>
        </row>
        <row r="1695">
          <cell r="B1695" t="str">
            <v>KenyaCROps</v>
          </cell>
          <cell r="C1695" t="str">
            <v>CROps</v>
          </cell>
          <cell r="D1695" t="str">
            <v>Kenya</v>
          </cell>
          <cell r="E1695" t="str">
            <v>Credit Operations</v>
          </cell>
          <cell r="F1695" t="str">
            <v>Customer - Wholesale</v>
          </cell>
          <cell r="G1695" t="str">
            <v>Corporate and Inst Lending</v>
          </cell>
          <cell r="H1695">
            <v>77.529254877132018</v>
          </cell>
          <cell r="I1695">
            <v>13.471209800331472</v>
          </cell>
          <cell r="J1695">
            <v>25.2658431552188</v>
          </cell>
          <cell r="K1695">
            <v>35.097336656531674</v>
          </cell>
          <cell r="L1695">
            <v>48.756456159737986</v>
          </cell>
          <cell r="M1695">
            <v>62.301004522339483</v>
          </cell>
          <cell r="N1695">
            <v>75.123192883900771</v>
          </cell>
          <cell r="O1695">
            <v>87.493567706240228</v>
          </cell>
          <cell r="P1695">
            <v>98.921216865229866</v>
          </cell>
          <cell r="Q1695">
            <v>113.0097305814063</v>
          </cell>
          <cell r="R1695">
            <v>125.14573109565369</v>
          </cell>
          <cell r="S1695">
            <v>137.36088402691428</v>
          </cell>
          <cell r="T1695">
            <v>154.63999546649737</v>
          </cell>
          <cell r="U1695" t="str">
            <v>0</v>
          </cell>
          <cell r="V1695">
            <v>142.29108252214456</v>
          </cell>
          <cell r="W1695">
            <v>142.29108252214456</v>
          </cell>
        </row>
        <row r="1696">
          <cell r="B1696" t="str">
            <v>KenyaCash</v>
          </cell>
          <cell r="C1696" t="str">
            <v>Cash</v>
          </cell>
          <cell r="D1696" t="str">
            <v>Kenya</v>
          </cell>
          <cell r="E1696" t="str">
            <v>Credit Operations</v>
          </cell>
          <cell r="F1696" t="str">
            <v>Customer - Wholesale</v>
          </cell>
          <cell r="G1696" t="str">
            <v>Cash Management and Payments</v>
          </cell>
          <cell r="H1696" t="str">
            <v>0</v>
          </cell>
          <cell r="I1696" t="str">
            <v>0</v>
          </cell>
          <cell r="J1696" t="str">
            <v>0</v>
          </cell>
          <cell r="K1696" t="str">
            <v>0</v>
          </cell>
          <cell r="L1696" t="str">
            <v>0</v>
          </cell>
          <cell r="M1696" t="str">
            <v>0</v>
          </cell>
          <cell r="N1696" t="str">
            <v>0</v>
          </cell>
          <cell r="O1696" t="str">
            <v>0</v>
          </cell>
          <cell r="P1696" t="str">
            <v>0</v>
          </cell>
          <cell r="Q1696" t="str">
            <v>0</v>
          </cell>
          <cell r="R1696" t="str">
            <v>0</v>
          </cell>
          <cell r="S1696" t="str">
            <v>0</v>
          </cell>
          <cell r="T1696" t="str">
            <v>0</v>
          </cell>
          <cell r="U1696" t="str">
            <v>0</v>
          </cell>
          <cell r="V1696">
            <v>0</v>
          </cell>
          <cell r="W1696">
            <v>0</v>
          </cell>
        </row>
        <row r="1697">
          <cell r="B1697" t="str">
            <v>KenyaTrade</v>
          </cell>
          <cell r="C1697" t="str">
            <v>Trade</v>
          </cell>
          <cell r="D1697" t="str">
            <v>Kenya</v>
          </cell>
          <cell r="E1697" t="str">
            <v>Credit Operations</v>
          </cell>
          <cell r="F1697" t="str">
            <v>Customer - Wholesale</v>
          </cell>
          <cell r="G1697" t="str">
            <v>Trade Finance</v>
          </cell>
          <cell r="H1697">
            <v>1.6843942799165859</v>
          </cell>
          <cell r="I1697">
            <v>5.4595648657699156E-2</v>
          </cell>
          <cell r="J1697">
            <v>0.10239652684415296</v>
          </cell>
          <cell r="K1697">
            <v>0.14224126038582213</v>
          </cell>
          <cell r="L1697">
            <v>0.19759846292543606</v>
          </cell>
          <cell r="M1697">
            <v>0.2524913355472852</v>
          </cell>
          <cell r="N1697">
            <v>0.30445665278207545</v>
          </cell>
          <cell r="O1697">
            <v>0.35459087588265203</v>
          </cell>
          <cell r="P1697">
            <v>0.40090445333523556</v>
          </cell>
          <cell r="Q1697">
            <v>0.45800188974652245</v>
          </cell>
          <cell r="R1697">
            <v>0.50718624883572661</v>
          </cell>
          <cell r="S1697">
            <v>0.55669139407656165</v>
          </cell>
          <cell r="T1697">
            <v>0.62671957352407515</v>
          </cell>
          <cell r="U1697" t="str">
            <v>0</v>
          </cell>
          <cell r="V1697">
            <v>0.57667233037314303</v>
          </cell>
          <cell r="W1697">
            <v>0.57667233037314303</v>
          </cell>
        </row>
        <row r="1698">
          <cell r="B1698" t="str">
            <v>KenyaTrade</v>
          </cell>
          <cell r="C1698" t="str">
            <v>Trade</v>
          </cell>
          <cell r="D1698" t="str">
            <v>Kenya</v>
          </cell>
          <cell r="E1698" t="str">
            <v>Credit Operations</v>
          </cell>
          <cell r="F1698" t="str">
            <v>Customer - Wholesale</v>
          </cell>
          <cell r="G1698" t="str">
            <v>Trade Contingents</v>
          </cell>
          <cell r="H1698">
            <v>18.818756776058631</v>
          </cell>
          <cell r="I1698">
            <v>2.8170821695461159</v>
          </cell>
          <cell r="J1698">
            <v>5.2835608164430976</v>
          </cell>
          <cell r="K1698">
            <v>7.3395101671744403</v>
          </cell>
          <cell r="L1698">
            <v>10.195887773529828</v>
          </cell>
          <cell r="M1698">
            <v>13.028306409449288</v>
          </cell>
          <cell r="N1698">
            <v>15.70966604553983</v>
          </cell>
          <cell r="O1698">
            <v>18.296543011984028</v>
          </cell>
          <cell r="P1698">
            <v>20.686278393050245</v>
          </cell>
          <cell r="Q1698">
            <v>23.63245036821089</v>
          </cell>
          <cell r="R1698">
            <v>26.170315279011053</v>
          </cell>
          <cell r="S1698">
            <v>28.724732442055114</v>
          </cell>
          <cell r="T1698">
            <v>32.338118133728614</v>
          </cell>
          <cell r="U1698" t="str">
            <v>0</v>
          </cell>
          <cell r="V1698">
            <v>29.755729247768425</v>
          </cell>
          <cell r="W1698">
            <v>29.755729247768425</v>
          </cell>
        </row>
        <row r="1699">
          <cell r="B1699" t="str">
            <v>KenyaTrade</v>
          </cell>
          <cell r="C1699" t="str">
            <v>Trade</v>
          </cell>
          <cell r="D1699" t="str">
            <v>Kenya</v>
          </cell>
          <cell r="E1699" t="str">
            <v>Credit Operations</v>
          </cell>
          <cell r="F1699" t="str">
            <v>Customer - Wholesale</v>
          </cell>
          <cell r="G1699" t="str">
            <v>Trade Transactional</v>
          </cell>
          <cell r="H1699" t="str">
            <v>0</v>
          </cell>
          <cell r="I1699" t="str">
            <v>0</v>
          </cell>
          <cell r="J1699" t="str">
            <v>0</v>
          </cell>
          <cell r="K1699" t="str">
            <v>0</v>
          </cell>
          <cell r="L1699" t="str">
            <v>0</v>
          </cell>
          <cell r="M1699" t="str">
            <v>0</v>
          </cell>
          <cell r="N1699" t="str">
            <v>0</v>
          </cell>
          <cell r="O1699" t="str">
            <v>0</v>
          </cell>
          <cell r="P1699" t="str">
            <v>0</v>
          </cell>
          <cell r="Q1699" t="str">
            <v>0</v>
          </cell>
          <cell r="R1699" t="str">
            <v>0</v>
          </cell>
          <cell r="S1699" t="str">
            <v>0</v>
          </cell>
          <cell r="T1699" t="str">
            <v>0</v>
          </cell>
          <cell r="U1699" t="str">
            <v>0</v>
          </cell>
          <cell r="V1699">
            <v>0</v>
          </cell>
          <cell r="W1699">
            <v>0</v>
          </cell>
        </row>
        <row r="1700">
          <cell r="B1700" t="str">
            <v>KenyaTrade</v>
          </cell>
          <cell r="C1700" t="str">
            <v>Trade</v>
          </cell>
          <cell r="D1700" t="str">
            <v>Kenya</v>
          </cell>
          <cell r="E1700" t="str">
            <v>Credit Operations</v>
          </cell>
          <cell r="F1700" t="str">
            <v>Customer - Wholesale</v>
          </cell>
          <cell r="G1700" t="str">
            <v>Trade Other</v>
          </cell>
          <cell r="H1700" t="str">
            <v>0</v>
          </cell>
          <cell r="I1700" t="str">
            <v>0</v>
          </cell>
          <cell r="J1700" t="str">
            <v>0</v>
          </cell>
          <cell r="K1700" t="str">
            <v>0</v>
          </cell>
          <cell r="L1700" t="str">
            <v>0</v>
          </cell>
          <cell r="M1700" t="str">
            <v>0</v>
          </cell>
          <cell r="N1700" t="str">
            <v>0</v>
          </cell>
          <cell r="O1700" t="str">
            <v>0</v>
          </cell>
          <cell r="P1700" t="str">
            <v>0</v>
          </cell>
          <cell r="Q1700" t="str">
            <v>0</v>
          </cell>
          <cell r="R1700" t="str">
            <v>0</v>
          </cell>
          <cell r="S1700" t="str">
            <v>0</v>
          </cell>
          <cell r="T1700" t="str">
            <v>0</v>
          </cell>
          <cell r="U1700" t="str">
            <v>0</v>
          </cell>
          <cell r="V1700">
            <v>0</v>
          </cell>
          <cell r="W1700">
            <v>0</v>
          </cell>
        </row>
        <row r="1701">
          <cell r="B1701" t="str">
            <v>KenyaFX/MM</v>
          </cell>
          <cell r="C1701" t="str">
            <v>FX/MM</v>
          </cell>
          <cell r="D1701" t="str">
            <v>Kenya</v>
          </cell>
          <cell r="E1701" t="str">
            <v>Credit Operations</v>
          </cell>
          <cell r="F1701" t="str">
            <v>Customer - Wholesale</v>
          </cell>
          <cell r="G1701" t="str">
            <v>FX Sales</v>
          </cell>
          <cell r="H1701" t="str">
            <v>0</v>
          </cell>
          <cell r="I1701" t="str">
            <v>0</v>
          </cell>
          <cell r="J1701" t="str">
            <v>0</v>
          </cell>
          <cell r="K1701" t="str">
            <v>0</v>
          </cell>
          <cell r="L1701" t="str">
            <v>0</v>
          </cell>
          <cell r="M1701" t="str">
            <v>0</v>
          </cell>
          <cell r="N1701" t="str">
            <v>0</v>
          </cell>
          <cell r="O1701" t="str">
            <v>0</v>
          </cell>
          <cell r="P1701" t="str">
            <v>0</v>
          </cell>
          <cell r="Q1701" t="str">
            <v>0</v>
          </cell>
          <cell r="R1701" t="str">
            <v>0</v>
          </cell>
          <cell r="S1701" t="str">
            <v>0</v>
          </cell>
          <cell r="T1701" t="str">
            <v>0</v>
          </cell>
          <cell r="U1701" t="str">
            <v>0</v>
          </cell>
          <cell r="V1701">
            <v>0</v>
          </cell>
          <cell r="W1701">
            <v>0</v>
          </cell>
        </row>
        <row r="1702">
          <cell r="B1702" t="str">
            <v>KenyaFX/MM</v>
          </cell>
          <cell r="C1702" t="str">
            <v>FX/MM</v>
          </cell>
          <cell r="D1702" t="str">
            <v>Kenya</v>
          </cell>
          <cell r="E1702" t="str">
            <v>Credit Operations</v>
          </cell>
          <cell r="F1702" t="str">
            <v>Customer - Wholesale</v>
          </cell>
          <cell r="G1702" t="str">
            <v>FX Trading</v>
          </cell>
          <cell r="H1702" t="str">
            <v>0</v>
          </cell>
          <cell r="I1702" t="str">
            <v>0</v>
          </cell>
          <cell r="J1702" t="str">
            <v>0</v>
          </cell>
          <cell r="K1702" t="str">
            <v>0</v>
          </cell>
          <cell r="L1702" t="str">
            <v>0</v>
          </cell>
          <cell r="M1702" t="str">
            <v>0</v>
          </cell>
          <cell r="N1702" t="str">
            <v>0</v>
          </cell>
          <cell r="O1702" t="str">
            <v>0</v>
          </cell>
          <cell r="P1702" t="str">
            <v>0</v>
          </cell>
          <cell r="Q1702" t="str">
            <v>0</v>
          </cell>
          <cell r="R1702" t="str">
            <v>0</v>
          </cell>
          <cell r="S1702" t="str">
            <v>0</v>
          </cell>
          <cell r="T1702" t="str">
            <v>0</v>
          </cell>
          <cell r="U1702" t="str">
            <v>0</v>
          </cell>
          <cell r="V1702">
            <v>0</v>
          </cell>
          <cell r="W1702">
            <v>0</v>
          </cell>
        </row>
        <row r="1703">
          <cell r="B1703" t="str">
            <v>KenyaFI</v>
          </cell>
          <cell r="C1703" t="str">
            <v>FI</v>
          </cell>
          <cell r="D1703" t="str">
            <v>Kenya</v>
          </cell>
          <cell r="E1703" t="str">
            <v>Credit Operations</v>
          </cell>
          <cell r="F1703" t="str">
            <v>Customer - Wholesale</v>
          </cell>
          <cell r="G1703" t="str">
            <v>Fixed Income</v>
          </cell>
          <cell r="H1703" t="str">
            <v>0</v>
          </cell>
          <cell r="I1703" t="str">
            <v>0</v>
          </cell>
          <cell r="J1703" t="str">
            <v>0</v>
          </cell>
          <cell r="K1703" t="str">
            <v>0</v>
          </cell>
          <cell r="L1703" t="str">
            <v>0</v>
          </cell>
          <cell r="M1703" t="str">
            <v>0</v>
          </cell>
          <cell r="N1703" t="str">
            <v>0</v>
          </cell>
          <cell r="O1703" t="str">
            <v>0</v>
          </cell>
          <cell r="P1703" t="str">
            <v>0</v>
          </cell>
          <cell r="Q1703" t="str">
            <v>0</v>
          </cell>
          <cell r="R1703" t="str">
            <v>0</v>
          </cell>
          <cell r="S1703" t="str">
            <v>0</v>
          </cell>
          <cell r="T1703" t="str">
            <v>0</v>
          </cell>
          <cell r="U1703" t="str">
            <v>0</v>
          </cell>
          <cell r="V1703">
            <v>0</v>
          </cell>
          <cell r="W1703">
            <v>0</v>
          </cell>
        </row>
        <row r="1704">
          <cell r="B1704" t="str">
            <v>KenyaFX/MM</v>
          </cell>
          <cell r="C1704" t="str">
            <v>FX/MM</v>
          </cell>
          <cell r="D1704" t="str">
            <v>Kenya</v>
          </cell>
          <cell r="E1704" t="str">
            <v>Credit Operations</v>
          </cell>
          <cell r="F1704" t="str">
            <v>Customer - Wholesale</v>
          </cell>
          <cell r="G1704" t="str">
            <v>ALM</v>
          </cell>
          <cell r="H1704" t="str">
            <v>0</v>
          </cell>
          <cell r="I1704" t="str">
            <v>0</v>
          </cell>
          <cell r="J1704" t="str">
            <v>0</v>
          </cell>
          <cell r="K1704" t="str">
            <v>0</v>
          </cell>
          <cell r="L1704" t="str">
            <v>0</v>
          </cell>
          <cell r="M1704" t="str">
            <v>0</v>
          </cell>
          <cell r="N1704" t="str">
            <v>0</v>
          </cell>
          <cell r="O1704" t="str">
            <v>0</v>
          </cell>
          <cell r="P1704" t="str">
            <v>0</v>
          </cell>
          <cell r="Q1704" t="str">
            <v>0</v>
          </cell>
          <cell r="R1704" t="str">
            <v>0</v>
          </cell>
          <cell r="S1704" t="str">
            <v>0</v>
          </cell>
          <cell r="T1704" t="str">
            <v>0</v>
          </cell>
          <cell r="U1704" t="str">
            <v>0</v>
          </cell>
          <cell r="V1704">
            <v>0</v>
          </cell>
          <cell r="W1704">
            <v>0</v>
          </cell>
        </row>
        <row r="1705">
          <cell r="B1705" t="str">
            <v>KenyaSEF</v>
          </cell>
          <cell r="C1705" t="str">
            <v>SEF</v>
          </cell>
          <cell r="D1705" t="str">
            <v>Kenya</v>
          </cell>
          <cell r="E1705" t="str">
            <v>Credit Operations</v>
          </cell>
          <cell r="F1705" t="str">
            <v>Customer - Wholesale</v>
          </cell>
          <cell r="G1705" t="str">
            <v>Structured Trade</v>
          </cell>
          <cell r="H1705" t="str">
            <v>0</v>
          </cell>
          <cell r="I1705" t="str">
            <v>0</v>
          </cell>
          <cell r="J1705" t="str">
            <v>0</v>
          </cell>
          <cell r="K1705" t="str">
            <v>0</v>
          </cell>
          <cell r="L1705" t="str">
            <v>0</v>
          </cell>
          <cell r="M1705" t="str">
            <v>0</v>
          </cell>
          <cell r="N1705" t="str">
            <v>0</v>
          </cell>
          <cell r="O1705" t="str">
            <v>0</v>
          </cell>
          <cell r="P1705" t="str">
            <v>0</v>
          </cell>
          <cell r="Q1705" t="str">
            <v>0</v>
          </cell>
          <cell r="R1705" t="str">
            <v>0</v>
          </cell>
          <cell r="S1705" t="str">
            <v>0</v>
          </cell>
          <cell r="T1705" t="str">
            <v>0</v>
          </cell>
          <cell r="U1705" t="str">
            <v>0</v>
          </cell>
          <cell r="V1705">
            <v>0</v>
          </cell>
          <cell r="W1705">
            <v>0</v>
          </cell>
        </row>
        <row r="1706">
          <cell r="B1706" t="str">
            <v>KenyaSME</v>
          </cell>
          <cell r="C1706" t="str">
            <v>SME</v>
          </cell>
          <cell r="D1706" t="str">
            <v>Kenya</v>
          </cell>
          <cell r="E1706" t="str">
            <v>Credit Operations</v>
          </cell>
          <cell r="F1706" t="str">
            <v>SME</v>
          </cell>
          <cell r="G1706" t="str">
            <v>Product</v>
          </cell>
          <cell r="H1706">
            <v>139.90827142798577</v>
          </cell>
          <cell r="I1706">
            <v>18.797426507507467</v>
          </cell>
          <cell r="J1706">
            <v>35.255395536097339</v>
          </cell>
          <cell r="K1706">
            <v>48.974042880259368</v>
          </cell>
          <cell r="L1706">
            <v>68.033674407374789</v>
          </cell>
          <cell r="M1706">
            <v>86.93343591336199</v>
          </cell>
          <cell r="N1706">
            <v>104.82523234176723</v>
          </cell>
          <cell r="O1706">
            <v>122.08657820749077</v>
          </cell>
          <cell r="P1706">
            <v>138.03246565216588</v>
          </cell>
          <cell r="Q1706">
            <v>157.69126431279682</v>
          </cell>
          <cell r="R1706">
            <v>174.62556948233083</v>
          </cell>
          <cell r="S1706">
            <v>191.67032217393418</v>
          </cell>
          <cell r="T1706">
            <v>215.78120992750451</v>
          </cell>
          <cell r="U1706" t="str">
            <v>0</v>
          </cell>
          <cell r="V1706">
            <v>198.54981148893441</v>
          </cell>
          <cell r="W1706">
            <v>198.54981148893441</v>
          </cell>
        </row>
        <row r="1707">
          <cell r="B1707" t="str">
            <v>KenyaTotal</v>
          </cell>
          <cell r="C1707" t="str">
            <v>Total</v>
          </cell>
          <cell r="D1707" t="str">
            <v>Kenya</v>
          </cell>
          <cell r="E1707" t="str">
            <v>Credit Operations</v>
          </cell>
          <cell r="F1707" t="str">
            <v>Customer</v>
          </cell>
          <cell r="G1707" t="str">
            <v>Product</v>
          </cell>
          <cell r="H1707">
            <v>451.1221796379059</v>
          </cell>
          <cell r="I1707">
            <v>44.826667257881432</v>
          </cell>
          <cell r="J1707">
            <v>84.074374974172486</v>
          </cell>
          <cell r="K1707">
            <v>116.78955752745235</v>
          </cell>
          <cell r="L1707">
            <v>162.2415112926445</v>
          </cell>
          <cell r="M1707">
            <v>207.31221924002432</v>
          </cell>
          <cell r="N1707">
            <v>249.97920904426954</v>
          </cell>
          <cell r="O1707">
            <v>291.14274849138292</v>
          </cell>
          <cell r="P1707">
            <v>329.16928315178404</v>
          </cell>
          <cell r="Q1707">
            <v>376.05008494121171</v>
          </cell>
          <cell r="R1707">
            <v>416.43372271072008</v>
          </cell>
          <cell r="S1707">
            <v>457.08074729646279</v>
          </cell>
          <cell r="T1707">
            <v>514.578551168167</v>
          </cell>
          <cell r="U1707" t="str">
            <v>0</v>
          </cell>
          <cell r="V1707">
            <v>473.48642805837551</v>
          </cell>
          <cell r="W1707">
            <v>473.48642805837551</v>
          </cell>
        </row>
        <row r="1708">
          <cell r="B1708" t="str">
            <v>KenyaCCPL</v>
          </cell>
          <cell r="C1708" t="str">
            <v>CCPL</v>
          </cell>
          <cell r="D1708" t="str">
            <v>Kenya</v>
          </cell>
          <cell r="E1708" t="str">
            <v>Trade Operations</v>
          </cell>
          <cell r="F1708" t="str">
            <v>Mass Mkt &amp; Priority Banking</v>
          </cell>
          <cell r="G1708" t="str">
            <v>Unsecured Lending</v>
          </cell>
          <cell r="H1708" t="str">
            <v>0</v>
          </cell>
          <cell r="I1708" t="str">
            <v>0</v>
          </cell>
          <cell r="J1708" t="str">
            <v>0</v>
          </cell>
          <cell r="K1708" t="str">
            <v>0</v>
          </cell>
          <cell r="L1708" t="str">
            <v>0</v>
          </cell>
          <cell r="M1708" t="str">
            <v>0</v>
          </cell>
          <cell r="N1708" t="str">
            <v>0</v>
          </cell>
          <cell r="O1708" t="str">
            <v>0</v>
          </cell>
          <cell r="P1708" t="str">
            <v>0</v>
          </cell>
          <cell r="Q1708" t="str">
            <v>0</v>
          </cell>
          <cell r="R1708" t="str">
            <v>0</v>
          </cell>
          <cell r="S1708" t="str">
            <v>0</v>
          </cell>
          <cell r="T1708" t="str">
            <v>0</v>
          </cell>
          <cell r="U1708" t="str">
            <v>0</v>
          </cell>
          <cell r="V1708">
            <v>0</v>
          </cell>
          <cell r="W1708">
            <v>0</v>
          </cell>
        </row>
        <row r="1709">
          <cell r="B1709" t="str">
            <v>KenyaM &amp; AL</v>
          </cell>
          <cell r="C1709" t="str">
            <v>M &amp; AL</v>
          </cell>
          <cell r="D1709" t="str">
            <v>Kenya</v>
          </cell>
          <cell r="E1709" t="str">
            <v>Trade Operations</v>
          </cell>
          <cell r="F1709" t="str">
            <v>Mass Mkt &amp; Priority Banking</v>
          </cell>
          <cell r="G1709" t="str">
            <v>Secured Lending</v>
          </cell>
          <cell r="H1709" t="str">
            <v>0</v>
          </cell>
          <cell r="I1709" t="str">
            <v>0</v>
          </cell>
          <cell r="J1709" t="str">
            <v>0</v>
          </cell>
          <cell r="K1709" t="str">
            <v>0</v>
          </cell>
          <cell r="L1709" t="str">
            <v>0</v>
          </cell>
          <cell r="M1709" t="str">
            <v>0</v>
          </cell>
          <cell r="N1709" t="str">
            <v>0</v>
          </cell>
          <cell r="O1709" t="str">
            <v>0</v>
          </cell>
          <cell r="P1709" t="str">
            <v>0</v>
          </cell>
          <cell r="Q1709" t="str">
            <v>0</v>
          </cell>
          <cell r="R1709" t="str">
            <v>0</v>
          </cell>
          <cell r="S1709" t="str">
            <v>0</v>
          </cell>
          <cell r="T1709" t="str">
            <v>0</v>
          </cell>
          <cell r="U1709" t="str">
            <v>0</v>
          </cell>
          <cell r="V1709">
            <v>0</v>
          </cell>
          <cell r="W1709">
            <v>0</v>
          </cell>
        </row>
        <row r="1710">
          <cell r="B1710" t="str">
            <v>KenyaWM</v>
          </cell>
          <cell r="C1710" t="str">
            <v>WM</v>
          </cell>
          <cell r="D1710" t="str">
            <v>Kenya</v>
          </cell>
          <cell r="E1710" t="str">
            <v>Trade Operations</v>
          </cell>
          <cell r="F1710" t="str">
            <v>Mass Mkt &amp; Priority Banking</v>
          </cell>
          <cell r="G1710" t="str">
            <v>Account Management Services</v>
          </cell>
          <cell r="H1710" t="str">
            <v>0</v>
          </cell>
          <cell r="I1710" t="str">
            <v>0</v>
          </cell>
          <cell r="J1710" t="str">
            <v>0</v>
          </cell>
          <cell r="K1710" t="str">
            <v>0</v>
          </cell>
          <cell r="L1710" t="str">
            <v>0</v>
          </cell>
          <cell r="M1710" t="str">
            <v>0</v>
          </cell>
          <cell r="N1710" t="str">
            <v>0</v>
          </cell>
          <cell r="O1710" t="str">
            <v>0</v>
          </cell>
          <cell r="P1710" t="str">
            <v>0</v>
          </cell>
          <cell r="Q1710" t="str">
            <v>0</v>
          </cell>
          <cell r="R1710" t="str">
            <v>0</v>
          </cell>
          <cell r="S1710" t="str">
            <v>0</v>
          </cell>
          <cell r="T1710" t="str">
            <v>0</v>
          </cell>
          <cell r="U1710" t="str">
            <v>0</v>
          </cell>
          <cell r="V1710">
            <v>0</v>
          </cell>
          <cell r="W1710">
            <v>0</v>
          </cell>
        </row>
        <row r="1711">
          <cell r="B1711" t="str">
            <v>KenyaWM</v>
          </cell>
          <cell r="C1711" t="str">
            <v>WM</v>
          </cell>
          <cell r="D1711" t="str">
            <v>Kenya</v>
          </cell>
          <cell r="E1711" t="str">
            <v>Trade Operations</v>
          </cell>
          <cell r="F1711" t="str">
            <v>Mass Mkt &amp; Priority Banking</v>
          </cell>
          <cell r="G1711" t="str">
            <v>Trade Products</v>
          </cell>
          <cell r="H1711">
            <v>48.503966602473128</v>
          </cell>
          <cell r="I1711" t="str">
            <v>0</v>
          </cell>
          <cell r="J1711" t="str">
            <v>0</v>
          </cell>
          <cell r="K1711" t="str">
            <v>0</v>
          </cell>
          <cell r="L1711" t="str">
            <v>0</v>
          </cell>
          <cell r="M1711" t="str">
            <v>0</v>
          </cell>
          <cell r="N1711" t="str">
            <v>0</v>
          </cell>
          <cell r="O1711" t="str">
            <v>0</v>
          </cell>
          <cell r="P1711" t="str">
            <v>0</v>
          </cell>
          <cell r="Q1711" t="str">
            <v>0</v>
          </cell>
          <cell r="R1711" t="str">
            <v>0</v>
          </cell>
          <cell r="S1711" t="str">
            <v>0</v>
          </cell>
          <cell r="T1711" t="str">
            <v>0</v>
          </cell>
          <cell r="U1711" t="str">
            <v>0</v>
          </cell>
          <cell r="V1711" t="str">
            <v>0</v>
          </cell>
          <cell r="W1711" t="str">
            <v>0</v>
          </cell>
        </row>
        <row r="1712">
          <cell r="B1712" t="str">
            <v>KenyaWM</v>
          </cell>
          <cell r="C1712" t="str">
            <v>WM</v>
          </cell>
          <cell r="D1712" t="str">
            <v>Kenya</v>
          </cell>
          <cell r="E1712" t="str">
            <v>Trade Operations</v>
          </cell>
          <cell r="F1712" t="str">
            <v>Mass Mkt &amp; Priority Banking</v>
          </cell>
          <cell r="G1712" t="str">
            <v>Treasury Products</v>
          </cell>
          <cell r="H1712" t="str">
            <v>0</v>
          </cell>
          <cell r="I1712" t="str">
            <v>0</v>
          </cell>
          <cell r="J1712" t="str">
            <v>0</v>
          </cell>
          <cell r="K1712" t="str">
            <v>0</v>
          </cell>
          <cell r="L1712" t="str">
            <v>0</v>
          </cell>
          <cell r="M1712" t="str">
            <v>0</v>
          </cell>
          <cell r="N1712" t="str">
            <v>0</v>
          </cell>
          <cell r="O1712" t="str">
            <v>0</v>
          </cell>
          <cell r="P1712" t="str">
            <v>0</v>
          </cell>
          <cell r="Q1712" t="str">
            <v>0</v>
          </cell>
          <cell r="R1712" t="str">
            <v>0</v>
          </cell>
          <cell r="S1712" t="str">
            <v>0</v>
          </cell>
          <cell r="T1712" t="str">
            <v>0</v>
          </cell>
          <cell r="U1712" t="str">
            <v>0</v>
          </cell>
          <cell r="V1712">
            <v>0</v>
          </cell>
          <cell r="W1712">
            <v>0</v>
          </cell>
        </row>
        <row r="1713">
          <cell r="B1713" t="str">
            <v>KenyaWM</v>
          </cell>
          <cell r="C1713" t="str">
            <v>WM</v>
          </cell>
          <cell r="D1713" t="str">
            <v>Kenya</v>
          </cell>
          <cell r="E1713" t="str">
            <v>Trade Operations</v>
          </cell>
          <cell r="F1713" t="str">
            <v>Mass Mkt &amp; Priority Banking</v>
          </cell>
          <cell r="G1713" t="str">
            <v>Investment Services</v>
          </cell>
          <cell r="H1713" t="str">
            <v>0</v>
          </cell>
          <cell r="I1713" t="str">
            <v>0</v>
          </cell>
          <cell r="J1713" t="str">
            <v>0</v>
          </cell>
          <cell r="K1713" t="str">
            <v>0</v>
          </cell>
          <cell r="L1713" t="str">
            <v>0</v>
          </cell>
          <cell r="M1713" t="str">
            <v>0</v>
          </cell>
          <cell r="N1713" t="str">
            <v>0</v>
          </cell>
          <cell r="O1713" t="str">
            <v>0</v>
          </cell>
          <cell r="P1713" t="str">
            <v>0</v>
          </cell>
          <cell r="Q1713" t="str">
            <v>0</v>
          </cell>
          <cell r="R1713" t="str">
            <v>0</v>
          </cell>
          <cell r="S1713" t="str">
            <v>0</v>
          </cell>
          <cell r="T1713" t="str">
            <v>0</v>
          </cell>
          <cell r="U1713" t="str">
            <v>0</v>
          </cell>
          <cell r="V1713" t="str">
            <v>0</v>
          </cell>
          <cell r="W1713" t="str">
            <v>0</v>
          </cell>
        </row>
        <row r="1714">
          <cell r="B1714" t="str">
            <v>KenyaOthCB</v>
          </cell>
          <cell r="C1714" t="str">
            <v>OthCB</v>
          </cell>
          <cell r="D1714" t="str">
            <v>Kenya</v>
          </cell>
          <cell r="E1714" t="str">
            <v>Trade Operations</v>
          </cell>
          <cell r="F1714" t="str">
            <v>Mass Mkt &amp; Priority Banking</v>
          </cell>
          <cell r="G1714" t="str">
            <v>Other Products</v>
          </cell>
          <cell r="H1714" t="str">
            <v>0</v>
          </cell>
          <cell r="I1714" t="str">
            <v>0</v>
          </cell>
          <cell r="J1714" t="str">
            <v>0</v>
          </cell>
          <cell r="K1714" t="str">
            <v>0</v>
          </cell>
          <cell r="L1714" t="str">
            <v>0</v>
          </cell>
          <cell r="M1714" t="str">
            <v>0</v>
          </cell>
          <cell r="N1714" t="str">
            <v>0</v>
          </cell>
          <cell r="O1714" t="str">
            <v>0</v>
          </cell>
          <cell r="P1714" t="str">
            <v>0</v>
          </cell>
          <cell r="Q1714" t="str">
            <v>0</v>
          </cell>
          <cell r="R1714" t="str">
            <v>0</v>
          </cell>
          <cell r="S1714" t="str">
            <v>0</v>
          </cell>
          <cell r="T1714" t="str">
            <v>0</v>
          </cell>
          <cell r="U1714" t="str">
            <v>0</v>
          </cell>
          <cell r="V1714">
            <v>0</v>
          </cell>
          <cell r="W1714">
            <v>0</v>
          </cell>
        </row>
        <row r="1715">
          <cell r="B1715" t="str">
            <v>KenyaCROps</v>
          </cell>
          <cell r="C1715" t="str">
            <v>CROps</v>
          </cell>
          <cell r="D1715" t="str">
            <v>Kenya</v>
          </cell>
          <cell r="E1715" t="str">
            <v>Trade Operations</v>
          </cell>
          <cell r="F1715" t="str">
            <v>Customer - Wholesale</v>
          </cell>
          <cell r="G1715" t="str">
            <v>Corporate and Inst Lending</v>
          </cell>
          <cell r="H1715" t="str">
            <v>0</v>
          </cell>
          <cell r="I1715" t="str">
            <v>0</v>
          </cell>
          <cell r="J1715" t="str">
            <v>0</v>
          </cell>
          <cell r="K1715" t="str">
            <v>0</v>
          </cell>
          <cell r="L1715" t="str">
            <v>0</v>
          </cell>
          <cell r="M1715" t="str">
            <v>0</v>
          </cell>
          <cell r="N1715" t="str">
            <v>0</v>
          </cell>
          <cell r="O1715" t="str">
            <v>0</v>
          </cell>
          <cell r="P1715" t="str">
            <v>0</v>
          </cell>
          <cell r="Q1715" t="str">
            <v>0</v>
          </cell>
          <cell r="R1715" t="str">
            <v>0</v>
          </cell>
          <cell r="S1715" t="str">
            <v>0</v>
          </cell>
          <cell r="T1715" t="str">
            <v>0</v>
          </cell>
          <cell r="U1715" t="str">
            <v>0</v>
          </cell>
          <cell r="V1715">
            <v>0</v>
          </cell>
          <cell r="W1715">
            <v>0</v>
          </cell>
        </row>
        <row r="1716">
          <cell r="B1716" t="str">
            <v>KenyaCash</v>
          </cell>
          <cell r="C1716" t="str">
            <v>Cash</v>
          </cell>
          <cell r="D1716" t="str">
            <v>Kenya</v>
          </cell>
          <cell r="E1716" t="str">
            <v>Trade Operations</v>
          </cell>
          <cell r="F1716" t="str">
            <v>Customer - Wholesale</v>
          </cell>
          <cell r="G1716" t="str">
            <v>Cash Management and Payments</v>
          </cell>
          <cell r="H1716" t="str">
            <v>0</v>
          </cell>
          <cell r="I1716" t="str">
            <v>0</v>
          </cell>
          <cell r="J1716" t="str">
            <v>0</v>
          </cell>
          <cell r="K1716" t="str">
            <v>0</v>
          </cell>
          <cell r="L1716" t="str">
            <v>0</v>
          </cell>
          <cell r="M1716" t="str">
            <v>0</v>
          </cell>
          <cell r="N1716" t="str">
            <v>0</v>
          </cell>
          <cell r="O1716" t="str">
            <v>0</v>
          </cell>
          <cell r="P1716" t="str">
            <v>0</v>
          </cell>
          <cell r="Q1716" t="str">
            <v>0</v>
          </cell>
          <cell r="R1716" t="str">
            <v>0</v>
          </cell>
          <cell r="S1716" t="str">
            <v>0</v>
          </cell>
          <cell r="T1716" t="str">
            <v>0</v>
          </cell>
          <cell r="U1716" t="str">
            <v>0</v>
          </cell>
          <cell r="V1716">
            <v>0</v>
          </cell>
          <cell r="W1716">
            <v>0</v>
          </cell>
        </row>
        <row r="1717">
          <cell r="B1717" t="str">
            <v>KenyaTrade</v>
          </cell>
          <cell r="C1717" t="str">
            <v>Trade</v>
          </cell>
          <cell r="D1717" t="str">
            <v>Kenya</v>
          </cell>
          <cell r="E1717" t="str">
            <v>Trade Operations</v>
          </cell>
          <cell r="F1717" t="str">
            <v>Customer - Wholesale</v>
          </cell>
          <cell r="G1717" t="str">
            <v>Trade Finance</v>
          </cell>
          <cell r="H1717">
            <v>17.274118260809267</v>
          </cell>
          <cell r="I1717">
            <v>3.5544788186925826</v>
          </cell>
          <cell r="J1717">
            <v>7.1547746714607179</v>
          </cell>
          <cell r="K1717">
            <v>10.173442188825963</v>
          </cell>
          <cell r="L1717">
            <v>14.002220920255173</v>
          </cell>
          <cell r="M1717">
            <v>17.397311717632235</v>
          </cell>
          <cell r="N1717">
            <v>21.125824196513364</v>
          </cell>
          <cell r="O1717">
            <v>24.856215483809578</v>
          </cell>
          <cell r="P1717">
            <v>28.630834340250871</v>
          </cell>
          <cell r="Q1717">
            <v>33.511576161332826</v>
          </cell>
          <cell r="R1717">
            <v>37.429516822251415</v>
          </cell>
          <cell r="S1717">
            <v>41.552768350196459</v>
          </cell>
          <cell r="T1717">
            <v>46.523417786565759</v>
          </cell>
          <cell r="U1717" t="str">
            <v>0</v>
          </cell>
          <cell r="V1717">
            <v>50.530471864846234</v>
          </cell>
          <cell r="W1717">
            <v>50.530471864846234</v>
          </cell>
        </row>
        <row r="1718">
          <cell r="B1718" t="str">
            <v>KenyaTrade</v>
          </cell>
          <cell r="C1718" t="str">
            <v>Trade</v>
          </cell>
          <cell r="D1718" t="str">
            <v>Kenya</v>
          </cell>
          <cell r="E1718" t="str">
            <v>Trade Operations</v>
          </cell>
          <cell r="F1718" t="str">
            <v>Customer - Wholesale</v>
          </cell>
          <cell r="G1718" t="str">
            <v>Trade Contingents</v>
          </cell>
          <cell r="H1718">
            <v>111.66896530314324</v>
          </cell>
          <cell r="I1718">
            <v>23.548422173838361</v>
          </cell>
          <cell r="J1718">
            <v>47.400382198427415</v>
          </cell>
          <cell r="K1718">
            <v>67.399054500972056</v>
          </cell>
          <cell r="L1718">
            <v>92.764713596690498</v>
          </cell>
          <cell r="M1718">
            <v>115.25719012931357</v>
          </cell>
          <cell r="N1718">
            <v>139.95858530190105</v>
          </cell>
          <cell r="O1718">
            <v>164.67242758023835</v>
          </cell>
          <cell r="P1718">
            <v>189.6792775041622</v>
          </cell>
          <cell r="Q1718">
            <v>222.01419206883</v>
          </cell>
          <cell r="R1718">
            <v>247.97054894741549</v>
          </cell>
          <cell r="S1718">
            <v>275.28709032005224</v>
          </cell>
          <cell r="T1718">
            <v>308.2176428359972</v>
          </cell>
          <cell r="U1718" t="str">
            <v>0</v>
          </cell>
          <cell r="V1718">
            <v>334.76437610460584</v>
          </cell>
          <cell r="W1718">
            <v>334.76437610460584</v>
          </cell>
        </row>
        <row r="1719">
          <cell r="B1719" t="str">
            <v>KenyaTrade</v>
          </cell>
          <cell r="C1719" t="str">
            <v>Trade</v>
          </cell>
          <cell r="D1719" t="str">
            <v>Kenya</v>
          </cell>
          <cell r="E1719" t="str">
            <v>Trade Operations</v>
          </cell>
          <cell r="F1719" t="str">
            <v>Customer - Wholesale</v>
          </cell>
          <cell r="G1719" t="str">
            <v>Trade Transactional</v>
          </cell>
          <cell r="H1719" t="str">
            <v>0</v>
          </cell>
          <cell r="I1719" t="str">
            <v>0</v>
          </cell>
          <cell r="J1719" t="str">
            <v>0</v>
          </cell>
          <cell r="K1719" t="str">
            <v>0</v>
          </cell>
          <cell r="L1719" t="str">
            <v>0</v>
          </cell>
          <cell r="M1719" t="str">
            <v>0</v>
          </cell>
          <cell r="N1719" t="str">
            <v>0</v>
          </cell>
          <cell r="O1719" t="str">
            <v>0</v>
          </cell>
          <cell r="P1719" t="str">
            <v>0</v>
          </cell>
          <cell r="Q1719" t="str">
            <v>0</v>
          </cell>
          <cell r="R1719" t="str">
            <v>0</v>
          </cell>
          <cell r="S1719" t="str">
            <v>0</v>
          </cell>
          <cell r="T1719" t="str">
            <v>0</v>
          </cell>
          <cell r="U1719" t="str">
            <v>0</v>
          </cell>
          <cell r="V1719">
            <v>0</v>
          </cell>
          <cell r="W1719">
            <v>0</v>
          </cell>
        </row>
        <row r="1720">
          <cell r="B1720" t="str">
            <v>KenyaTrade</v>
          </cell>
          <cell r="C1720" t="str">
            <v>Trade</v>
          </cell>
          <cell r="D1720" t="str">
            <v>Kenya</v>
          </cell>
          <cell r="E1720" t="str">
            <v>Trade Operations</v>
          </cell>
          <cell r="F1720" t="str">
            <v>Customer - Wholesale</v>
          </cell>
          <cell r="G1720" t="str">
            <v>Trade Other</v>
          </cell>
          <cell r="H1720" t="str">
            <v>0</v>
          </cell>
          <cell r="I1720" t="str">
            <v>0</v>
          </cell>
          <cell r="J1720" t="str">
            <v>0</v>
          </cell>
          <cell r="K1720" t="str">
            <v>0</v>
          </cell>
          <cell r="L1720" t="str">
            <v>0</v>
          </cell>
          <cell r="M1720" t="str">
            <v>0</v>
          </cell>
          <cell r="N1720" t="str">
            <v>0</v>
          </cell>
          <cell r="O1720" t="str">
            <v>0</v>
          </cell>
          <cell r="P1720" t="str">
            <v>0</v>
          </cell>
          <cell r="Q1720" t="str">
            <v>0</v>
          </cell>
          <cell r="R1720" t="str">
            <v>0</v>
          </cell>
          <cell r="S1720" t="str">
            <v>0</v>
          </cell>
          <cell r="T1720" t="str">
            <v>0</v>
          </cell>
          <cell r="U1720" t="str">
            <v>0</v>
          </cell>
          <cell r="V1720">
            <v>0</v>
          </cell>
          <cell r="W1720">
            <v>0</v>
          </cell>
        </row>
        <row r="1721">
          <cell r="B1721" t="str">
            <v>KenyaFX/MM</v>
          </cell>
          <cell r="C1721" t="str">
            <v>FX/MM</v>
          </cell>
          <cell r="D1721" t="str">
            <v>Kenya</v>
          </cell>
          <cell r="E1721" t="str">
            <v>Trade Operations</v>
          </cell>
          <cell r="F1721" t="str">
            <v>Customer - Wholesale</v>
          </cell>
          <cell r="G1721" t="str">
            <v>FX Sales</v>
          </cell>
          <cell r="H1721" t="str">
            <v>0</v>
          </cell>
          <cell r="I1721" t="str">
            <v>0</v>
          </cell>
          <cell r="J1721" t="str">
            <v>0</v>
          </cell>
          <cell r="K1721" t="str">
            <v>0</v>
          </cell>
          <cell r="L1721" t="str">
            <v>0</v>
          </cell>
          <cell r="M1721" t="str">
            <v>0</v>
          </cell>
          <cell r="N1721" t="str">
            <v>0</v>
          </cell>
          <cell r="O1721" t="str">
            <v>0</v>
          </cell>
          <cell r="P1721" t="str">
            <v>0</v>
          </cell>
          <cell r="Q1721" t="str">
            <v>0</v>
          </cell>
          <cell r="R1721" t="str">
            <v>0</v>
          </cell>
          <cell r="S1721" t="str">
            <v>0</v>
          </cell>
          <cell r="T1721" t="str">
            <v>0</v>
          </cell>
          <cell r="U1721" t="str">
            <v>0</v>
          </cell>
          <cell r="V1721">
            <v>0</v>
          </cell>
          <cell r="W1721">
            <v>0</v>
          </cell>
        </row>
        <row r="1722">
          <cell r="B1722" t="str">
            <v>KenyaFX/MM</v>
          </cell>
          <cell r="C1722" t="str">
            <v>FX/MM</v>
          </cell>
          <cell r="D1722" t="str">
            <v>Kenya</v>
          </cell>
          <cell r="E1722" t="str">
            <v>Trade Operations</v>
          </cell>
          <cell r="F1722" t="str">
            <v>Customer - Wholesale</v>
          </cell>
          <cell r="G1722" t="str">
            <v>FX Trading</v>
          </cell>
          <cell r="H1722" t="str">
            <v>0</v>
          </cell>
          <cell r="I1722" t="str">
            <v>0</v>
          </cell>
          <cell r="J1722" t="str">
            <v>0</v>
          </cell>
          <cell r="K1722" t="str">
            <v>0</v>
          </cell>
          <cell r="L1722" t="str">
            <v>0</v>
          </cell>
          <cell r="M1722" t="str">
            <v>0</v>
          </cell>
          <cell r="N1722" t="str">
            <v>0</v>
          </cell>
          <cell r="O1722" t="str">
            <v>0</v>
          </cell>
          <cell r="P1722" t="str">
            <v>0</v>
          </cell>
          <cell r="Q1722" t="str">
            <v>0</v>
          </cell>
          <cell r="R1722" t="str">
            <v>0</v>
          </cell>
          <cell r="S1722" t="str">
            <v>0</v>
          </cell>
          <cell r="T1722" t="str">
            <v>0</v>
          </cell>
          <cell r="U1722" t="str">
            <v>0</v>
          </cell>
          <cell r="V1722">
            <v>0</v>
          </cell>
          <cell r="W1722">
            <v>0</v>
          </cell>
        </row>
        <row r="1723">
          <cell r="B1723" t="str">
            <v>KenyaFI</v>
          </cell>
          <cell r="C1723" t="str">
            <v>FI</v>
          </cell>
          <cell r="D1723" t="str">
            <v>Kenya</v>
          </cell>
          <cell r="E1723" t="str">
            <v>Trade Operations</v>
          </cell>
          <cell r="F1723" t="str">
            <v>Customer - Wholesale</v>
          </cell>
          <cell r="G1723" t="str">
            <v>Fixed Income</v>
          </cell>
          <cell r="H1723" t="str">
            <v>0</v>
          </cell>
          <cell r="I1723" t="str">
            <v>0</v>
          </cell>
          <cell r="J1723" t="str">
            <v>0</v>
          </cell>
          <cell r="K1723" t="str">
            <v>0</v>
          </cell>
          <cell r="L1723" t="str">
            <v>0</v>
          </cell>
          <cell r="M1723" t="str">
            <v>0</v>
          </cell>
          <cell r="N1723" t="str">
            <v>0</v>
          </cell>
          <cell r="O1723" t="str">
            <v>0</v>
          </cell>
          <cell r="P1723" t="str">
            <v>0</v>
          </cell>
          <cell r="Q1723" t="str">
            <v>0</v>
          </cell>
          <cell r="R1723" t="str">
            <v>0</v>
          </cell>
          <cell r="S1723" t="str">
            <v>0</v>
          </cell>
          <cell r="T1723" t="str">
            <v>0</v>
          </cell>
          <cell r="U1723" t="str">
            <v>0</v>
          </cell>
          <cell r="V1723">
            <v>0</v>
          </cell>
          <cell r="W1723">
            <v>0</v>
          </cell>
        </row>
        <row r="1724">
          <cell r="B1724" t="str">
            <v>KenyaFX/MM</v>
          </cell>
          <cell r="C1724" t="str">
            <v>FX/MM</v>
          </cell>
          <cell r="D1724" t="str">
            <v>Kenya</v>
          </cell>
          <cell r="E1724" t="str">
            <v>Trade Operations</v>
          </cell>
          <cell r="F1724" t="str">
            <v>Customer - Wholesale</v>
          </cell>
          <cell r="G1724" t="str">
            <v>ALM</v>
          </cell>
          <cell r="H1724" t="str">
            <v>0</v>
          </cell>
          <cell r="I1724" t="str">
            <v>0</v>
          </cell>
          <cell r="J1724" t="str">
            <v>0</v>
          </cell>
          <cell r="K1724" t="str">
            <v>0</v>
          </cell>
          <cell r="L1724" t="str">
            <v>0</v>
          </cell>
          <cell r="M1724" t="str">
            <v>0</v>
          </cell>
          <cell r="N1724" t="str">
            <v>0</v>
          </cell>
          <cell r="O1724" t="str">
            <v>0</v>
          </cell>
          <cell r="P1724" t="str">
            <v>0</v>
          </cell>
          <cell r="Q1724" t="str">
            <v>0</v>
          </cell>
          <cell r="R1724" t="str">
            <v>0</v>
          </cell>
          <cell r="S1724" t="str">
            <v>0</v>
          </cell>
          <cell r="T1724" t="str">
            <v>0</v>
          </cell>
          <cell r="U1724" t="str">
            <v>0</v>
          </cell>
          <cell r="V1724">
            <v>0</v>
          </cell>
          <cell r="W1724">
            <v>0</v>
          </cell>
        </row>
        <row r="1725">
          <cell r="B1725" t="str">
            <v>KenyaSEF</v>
          </cell>
          <cell r="C1725" t="str">
            <v>SEF</v>
          </cell>
          <cell r="D1725" t="str">
            <v>Kenya</v>
          </cell>
          <cell r="E1725" t="str">
            <v>Trade Operations</v>
          </cell>
          <cell r="F1725" t="str">
            <v>Customer - Wholesale</v>
          </cell>
          <cell r="G1725" t="str">
            <v>Structured Trade</v>
          </cell>
          <cell r="H1725" t="str">
            <v>0</v>
          </cell>
          <cell r="I1725" t="str">
            <v>0</v>
          </cell>
          <cell r="J1725" t="str">
            <v>0</v>
          </cell>
          <cell r="K1725" t="str">
            <v>0</v>
          </cell>
          <cell r="L1725" t="str">
            <v>0</v>
          </cell>
          <cell r="M1725" t="str">
            <v>0</v>
          </cell>
          <cell r="N1725" t="str">
            <v>0</v>
          </cell>
          <cell r="O1725" t="str">
            <v>0</v>
          </cell>
          <cell r="P1725" t="str">
            <v>0</v>
          </cell>
          <cell r="Q1725" t="str">
            <v>0</v>
          </cell>
          <cell r="R1725" t="str">
            <v>0</v>
          </cell>
          <cell r="S1725" t="str">
            <v>0</v>
          </cell>
          <cell r="T1725" t="str">
            <v>0</v>
          </cell>
          <cell r="U1725" t="str">
            <v>0</v>
          </cell>
          <cell r="V1725">
            <v>0</v>
          </cell>
          <cell r="W1725">
            <v>0</v>
          </cell>
        </row>
        <row r="1726">
          <cell r="B1726" t="str">
            <v>KenyaSME</v>
          </cell>
          <cell r="C1726" t="str">
            <v>SME</v>
          </cell>
          <cell r="D1726" t="str">
            <v>Kenya</v>
          </cell>
          <cell r="E1726" t="str">
            <v>Trade Operations</v>
          </cell>
          <cell r="F1726" t="str">
            <v>SME</v>
          </cell>
          <cell r="G1726" t="str">
            <v>Product</v>
          </cell>
          <cell r="H1726">
            <v>330.02353247542152</v>
          </cell>
          <cell r="I1726">
            <v>7.405164205609549</v>
          </cell>
          <cell r="J1726">
            <v>14.905780565543127</v>
          </cell>
          <cell r="K1726">
            <v>21.194671226720743</v>
          </cell>
          <cell r="L1726">
            <v>29.171293583864898</v>
          </cell>
          <cell r="M1726">
            <v>36.244399411733795</v>
          </cell>
          <cell r="N1726">
            <v>44.012133742736211</v>
          </cell>
          <cell r="O1726">
            <v>51.783782257936522</v>
          </cell>
          <cell r="P1726">
            <v>59.64757154218929</v>
          </cell>
          <cell r="Q1726">
            <v>69.815783669443391</v>
          </cell>
          <cell r="R1726">
            <v>77.978160046357061</v>
          </cell>
          <cell r="S1726">
            <v>86.568267396242646</v>
          </cell>
          <cell r="T1726">
            <v>96.923787055345088</v>
          </cell>
          <cell r="U1726" t="str">
            <v>0</v>
          </cell>
          <cell r="V1726">
            <v>105.27181638509644</v>
          </cell>
          <cell r="W1726">
            <v>105.27181638509644</v>
          </cell>
        </row>
        <row r="1727">
          <cell r="B1727" t="str">
            <v>KenyaTotal</v>
          </cell>
          <cell r="C1727" t="str">
            <v>Total</v>
          </cell>
          <cell r="D1727" t="str">
            <v>Kenya</v>
          </cell>
          <cell r="E1727" t="str">
            <v>Trade Operations</v>
          </cell>
          <cell r="F1727" t="str">
            <v>Customer</v>
          </cell>
          <cell r="G1727" t="str">
            <v>Product</v>
          </cell>
          <cell r="H1727">
            <v>507.47058264184716</v>
          </cell>
          <cell r="I1727">
            <v>34.5080651981405</v>
          </cell>
          <cell r="J1727">
            <v>69.460937435431262</v>
          </cell>
          <cell r="K1727">
            <v>98.767167916518744</v>
          </cell>
          <cell r="L1727">
            <v>135.93822810081056</v>
          </cell>
          <cell r="M1727">
            <v>168.89890125867959</v>
          </cell>
          <cell r="N1727">
            <v>205.09654324115067</v>
          </cell>
          <cell r="O1727">
            <v>241.31242532198445</v>
          </cell>
          <cell r="P1727">
            <v>277.95768338660235</v>
          </cell>
          <cell r="Q1727">
            <v>325.34155189960626</v>
          </cell>
          <cell r="R1727">
            <v>363.37822581602404</v>
          </cell>
          <cell r="S1727">
            <v>403.40812606649138</v>
          </cell>
          <cell r="T1727">
            <v>451.66484767790809</v>
          </cell>
          <cell r="U1727" t="str">
            <v>0</v>
          </cell>
          <cell r="V1727">
            <v>490.56666435454855</v>
          </cell>
          <cell r="W1727">
            <v>490.56666435454855</v>
          </cell>
        </row>
        <row r="1728">
          <cell r="B1728" t="str">
            <v>KenyaCCPL</v>
          </cell>
          <cell r="C1728" t="str">
            <v>CCPL</v>
          </cell>
          <cell r="D1728" t="str">
            <v>Kenya</v>
          </cell>
          <cell r="E1728" t="str">
            <v>Global Mkt Risk</v>
          </cell>
          <cell r="F1728" t="str">
            <v>Mass Mkt &amp; Priority Banking</v>
          </cell>
          <cell r="G1728" t="str">
            <v>Unsecured Lending</v>
          </cell>
          <cell r="H1728" t="str">
            <v>0</v>
          </cell>
          <cell r="I1728" t="str">
            <v>0</v>
          </cell>
          <cell r="J1728" t="str">
            <v>0</v>
          </cell>
          <cell r="K1728" t="str">
            <v>0</v>
          </cell>
          <cell r="L1728" t="str">
            <v>0</v>
          </cell>
          <cell r="M1728" t="str">
            <v>0</v>
          </cell>
          <cell r="N1728" t="str">
            <v>0</v>
          </cell>
          <cell r="O1728" t="str">
            <v>0</v>
          </cell>
          <cell r="P1728" t="str">
            <v>0</v>
          </cell>
          <cell r="Q1728" t="str">
            <v>0</v>
          </cell>
          <cell r="R1728" t="str">
            <v>0</v>
          </cell>
          <cell r="S1728" t="str">
            <v>0</v>
          </cell>
          <cell r="T1728" t="str">
            <v>0</v>
          </cell>
          <cell r="U1728" t="str">
            <v>0</v>
          </cell>
          <cell r="V1728" t="str">
            <v>0</v>
          </cell>
          <cell r="W1728" t="str">
            <v>0</v>
          </cell>
        </row>
        <row r="1729">
          <cell r="B1729" t="str">
            <v>KenyaM &amp; AL</v>
          </cell>
          <cell r="C1729" t="str">
            <v>M &amp; AL</v>
          </cell>
          <cell r="D1729" t="str">
            <v>Kenya</v>
          </cell>
          <cell r="E1729" t="str">
            <v>Global Mkt Risk</v>
          </cell>
          <cell r="F1729" t="str">
            <v>Mass Mkt &amp; Priority Banking</v>
          </cell>
          <cell r="G1729" t="str">
            <v>Secured Lending</v>
          </cell>
          <cell r="H1729" t="str">
            <v>0</v>
          </cell>
          <cell r="I1729" t="str">
            <v>0</v>
          </cell>
          <cell r="J1729" t="str">
            <v>0</v>
          </cell>
          <cell r="K1729" t="str">
            <v>0</v>
          </cell>
          <cell r="L1729" t="str">
            <v>0</v>
          </cell>
          <cell r="M1729" t="str">
            <v>0</v>
          </cell>
          <cell r="N1729" t="str">
            <v>0</v>
          </cell>
          <cell r="O1729" t="str">
            <v>0</v>
          </cell>
          <cell r="P1729" t="str">
            <v>0</v>
          </cell>
          <cell r="Q1729" t="str">
            <v>0</v>
          </cell>
          <cell r="R1729" t="str">
            <v>0</v>
          </cell>
          <cell r="S1729" t="str">
            <v>0</v>
          </cell>
          <cell r="T1729" t="str">
            <v>0</v>
          </cell>
          <cell r="U1729" t="str">
            <v>0</v>
          </cell>
          <cell r="V1729" t="str">
            <v>0</v>
          </cell>
          <cell r="W1729" t="str">
            <v>0</v>
          </cell>
        </row>
        <row r="1730">
          <cell r="B1730" t="str">
            <v>KenyaWM</v>
          </cell>
          <cell r="C1730" t="str">
            <v>WM</v>
          </cell>
          <cell r="D1730" t="str">
            <v>Kenya</v>
          </cell>
          <cell r="E1730" t="str">
            <v>Global Mkt Risk</v>
          </cell>
          <cell r="F1730" t="str">
            <v>Mass Mkt &amp; Priority Banking</v>
          </cell>
          <cell r="G1730" t="str">
            <v>Account Management Services</v>
          </cell>
          <cell r="H1730" t="str">
            <v>0</v>
          </cell>
          <cell r="I1730" t="str">
            <v>0</v>
          </cell>
          <cell r="J1730" t="str">
            <v>0</v>
          </cell>
          <cell r="K1730" t="str">
            <v>0</v>
          </cell>
          <cell r="L1730" t="str">
            <v>0</v>
          </cell>
          <cell r="M1730" t="str">
            <v>0</v>
          </cell>
          <cell r="N1730" t="str">
            <v>0</v>
          </cell>
          <cell r="O1730" t="str">
            <v>0</v>
          </cell>
          <cell r="P1730" t="str">
            <v>0</v>
          </cell>
          <cell r="Q1730" t="str">
            <v>0</v>
          </cell>
          <cell r="R1730" t="str">
            <v>0</v>
          </cell>
          <cell r="S1730" t="str">
            <v>0</v>
          </cell>
          <cell r="T1730" t="str">
            <v>0</v>
          </cell>
          <cell r="U1730" t="str">
            <v>0</v>
          </cell>
          <cell r="V1730" t="str">
            <v>0</v>
          </cell>
          <cell r="W1730" t="str">
            <v>0</v>
          </cell>
        </row>
        <row r="1731">
          <cell r="B1731" t="str">
            <v>KenyaWM</v>
          </cell>
          <cell r="C1731" t="str">
            <v>WM</v>
          </cell>
          <cell r="D1731" t="str">
            <v>Kenya</v>
          </cell>
          <cell r="E1731" t="str">
            <v>Global Mkt Risk</v>
          </cell>
          <cell r="F1731" t="str">
            <v>Mass Mkt &amp; Priority Banking</v>
          </cell>
          <cell r="G1731" t="str">
            <v>Trade Products</v>
          </cell>
          <cell r="H1731" t="str">
            <v>0</v>
          </cell>
          <cell r="I1731" t="str">
            <v>0</v>
          </cell>
          <cell r="J1731" t="str">
            <v>0</v>
          </cell>
          <cell r="K1731" t="str">
            <v>0</v>
          </cell>
          <cell r="L1731" t="str">
            <v>0</v>
          </cell>
          <cell r="M1731" t="str">
            <v>0</v>
          </cell>
          <cell r="N1731" t="str">
            <v>0</v>
          </cell>
          <cell r="O1731" t="str">
            <v>0</v>
          </cell>
          <cell r="P1731" t="str">
            <v>0</v>
          </cell>
          <cell r="Q1731" t="str">
            <v>0</v>
          </cell>
          <cell r="R1731" t="str">
            <v>0</v>
          </cell>
          <cell r="S1731" t="str">
            <v>0</v>
          </cell>
          <cell r="T1731" t="str">
            <v>0</v>
          </cell>
          <cell r="U1731" t="str">
            <v>0</v>
          </cell>
          <cell r="V1731" t="str">
            <v>0</v>
          </cell>
          <cell r="W1731" t="str">
            <v>0</v>
          </cell>
        </row>
        <row r="1732">
          <cell r="B1732" t="str">
            <v>KenyaWM</v>
          </cell>
          <cell r="C1732" t="str">
            <v>WM</v>
          </cell>
          <cell r="D1732" t="str">
            <v>Kenya</v>
          </cell>
          <cell r="E1732" t="str">
            <v>Global Mkt Risk</v>
          </cell>
          <cell r="F1732" t="str">
            <v>Mass Mkt &amp; Priority Banking</v>
          </cell>
          <cell r="G1732" t="str">
            <v>Treasury Products</v>
          </cell>
          <cell r="H1732" t="str">
            <v>0</v>
          </cell>
          <cell r="I1732" t="str">
            <v>0</v>
          </cell>
          <cell r="J1732" t="str">
            <v>0</v>
          </cell>
          <cell r="K1732" t="str">
            <v>0</v>
          </cell>
          <cell r="L1732" t="str">
            <v>0</v>
          </cell>
          <cell r="M1732" t="str">
            <v>0</v>
          </cell>
          <cell r="N1732" t="str">
            <v>0</v>
          </cell>
          <cell r="O1732" t="str">
            <v>0</v>
          </cell>
          <cell r="P1732" t="str">
            <v>0</v>
          </cell>
          <cell r="Q1732" t="str">
            <v>0</v>
          </cell>
          <cell r="R1732" t="str">
            <v>0</v>
          </cell>
          <cell r="S1732" t="str">
            <v>0</v>
          </cell>
          <cell r="T1732" t="str">
            <v>0</v>
          </cell>
          <cell r="U1732" t="str">
            <v>0</v>
          </cell>
          <cell r="V1732" t="str">
            <v>0</v>
          </cell>
          <cell r="W1732" t="str">
            <v>0</v>
          </cell>
        </row>
        <row r="1733">
          <cell r="B1733" t="str">
            <v>KenyaWM</v>
          </cell>
          <cell r="C1733" t="str">
            <v>WM</v>
          </cell>
          <cell r="D1733" t="str">
            <v>Kenya</v>
          </cell>
          <cell r="E1733" t="str">
            <v>Global Mkt Risk</v>
          </cell>
          <cell r="F1733" t="str">
            <v>Mass Mkt &amp; Priority Banking</v>
          </cell>
          <cell r="G1733" t="str">
            <v>Investment Services</v>
          </cell>
          <cell r="H1733" t="str">
            <v>0</v>
          </cell>
          <cell r="I1733" t="str">
            <v>0</v>
          </cell>
          <cell r="J1733" t="str">
            <v>0</v>
          </cell>
          <cell r="K1733" t="str">
            <v>0</v>
          </cell>
          <cell r="L1733" t="str">
            <v>0</v>
          </cell>
          <cell r="M1733" t="str">
            <v>0</v>
          </cell>
          <cell r="N1733" t="str">
            <v>0</v>
          </cell>
          <cell r="O1733" t="str">
            <v>0</v>
          </cell>
          <cell r="P1733" t="str">
            <v>0</v>
          </cell>
          <cell r="Q1733" t="str">
            <v>0</v>
          </cell>
          <cell r="R1733" t="str">
            <v>0</v>
          </cell>
          <cell r="S1733" t="str">
            <v>0</v>
          </cell>
          <cell r="T1733" t="str">
            <v>0</v>
          </cell>
          <cell r="U1733" t="str">
            <v>0</v>
          </cell>
          <cell r="V1733" t="str">
            <v>0</v>
          </cell>
          <cell r="W1733" t="str">
            <v>0</v>
          </cell>
        </row>
        <row r="1734">
          <cell r="B1734" t="str">
            <v>KenyaOthCB</v>
          </cell>
          <cell r="C1734" t="str">
            <v>OthCB</v>
          </cell>
          <cell r="D1734" t="str">
            <v>Kenya</v>
          </cell>
          <cell r="E1734" t="str">
            <v>Global Mkt Risk</v>
          </cell>
          <cell r="F1734" t="str">
            <v>Mass Mkt &amp; Priority Banking</v>
          </cell>
          <cell r="G1734" t="str">
            <v>Other Products</v>
          </cell>
          <cell r="H1734" t="str">
            <v>0</v>
          </cell>
          <cell r="I1734" t="str">
            <v>0</v>
          </cell>
          <cell r="J1734" t="str">
            <v>0</v>
          </cell>
          <cell r="K1734" t="str">
            <v>0</v>
          </cell>
          <cell r="L1734" t="str">
            <v>0</v>
          </cell>
          <cell r="M1734" t="str">
            <v>0</v>
          </cell>
          <cell r="N1734" t="str">
            <v>0</v>
          </cell>
          <cell r="O1734" t="str">
            <v>0</v>
          </cell>
          <cell r="P1734" t="str">
            <v>0</v>
          </cell>
          <cell r="Q1734" t="str">
            <v>0</v>
          </cell>
          <cell r="R1734" t="str">
            <v>0</v>
          </cell>
          <cell r="S1734" t="str">
            <v>0</v>
          </cell>
          <cell r="T1734" t="str">
            <v>0</v>
          </cell>
          <cell r="U1734" t="str">
            <v>0</v>
          </cell>
          <cell r="V1734" t="str">
            <v>0</v>
          </cell>
          <cell r="W1734" t="str">
            <v>0</v>
          </cell>
        </row>
        <row r="1735">
          <cell r="B1735" t="str">
            <v>KenyaCROps</v>
          </cell>
          <cell r="C1735" t="str">
            <v>CROps</v>
          </cell>
          <cell r="D1735" t="str">
            <v>Kenya</v>
          </cell>
          <cell r="E1735" t="str">
            <v>Global Mkt Risk</v>
          </cell>
          <cell r="F1735" t="str">
            <v>Customer - Wholesale</v>
          </cell>
          <cell r="G1735" t="str">
            <v>Corporate and Inst Lending</v>
          </cell>
          <cell r="H1735" t="str">
            <v>0</v>
          </cell>
          <cell r="I1735" t="str">
            <v>0</v>
          </cell>
          <cell r="J1735" t="str">
            <v>0</v>
          </cell>
          <cell r="K1735" t="str">
            <v>0</v>
          </cell>
          <cell r="L1735" t="str">
            <v>0</v>
          </cell>
          <cell r="M1735" t="str">
            <v>0</v>
          </cell>
          <cell r="N1735" t="str">
            <v>0</v>
          </cell>
          <cell r="O1735" t="str">
            <v>0</v>
          </cell>
          <cell r="P1735" t="str">
            <v>0</v>
          </cell>
          <cell r="Q1735" t="str">
            <v>0</v>
          </cell>
          <cell r="R1735" t="str">
            <v>0</v>
          </cell>
          <cell r="S1735" t="str">
            <v>0</v>
          </cell>
          <cell r="T1735" t="str">
            <v>0</v>
          </cell>
          <cell r="U1735" t="str">
            <v>0</v>
          </cell>
          <cell r="V1735" t="str">
            <v>0</v>
          </cell>
          <cell r="W1735" t="str">
            <v>0</v>
          </cell>
        </row>
        <row r="1736">
          <cell r="B1736" t="str">
            <v>KenyaCash</v>
          </cell>
          <cell r="C1736" t="str">
            <v>Cash</v>
          </cell>
          <cell r="D1736" t="str">
            <v>Kenya</v>
          </cell>
          <cell r="E1736" t="str">
            <v>Global Mkt Risk</v>
          </cell>
          <cell r="F1736" t="str">
            <v>Customer - Wholesale</v>
          </cell>
          <cell r="G1736" t="str">
            <v>Cash Management and Payments</v>
          </cell>
          <cell r="H1736" t="str">
            <v>0</v>
          </cell>
          <cell r="I1736" t="str">
            <v>0</v>
          </cell>
          <cell r="J1736" t="str">
            <v>0</v>
          </cell>
          <cell r="K1736" t="str">
            <v>0</v>
          </cell>
          <cell r="L1736" t="str">
            <v>0</v>
          </cell>
          <cell r="M1736" t="str">
            <v>0</v>
          </cell>
          <cell r="N1736" t="str">
            <v>0</v>
          </cell>
          <cell r="O1736" t="str">
            <v>0</v>
          </cell>
          <cell r="P1736" t="str">
            <v>0</v>
          </cell>
          <cell r="Q1736" t="str">
            <v>0</v>
          </cell>
          <cell r="R1736" t="str">
            <v>0</v>
          </cell>
          <cell r="S1736" t="str">
            <v>0</v>
          </cell>
          <cell r="T1736" t="str">
            <v>0</v>
          </cell>
          <cell r="U1736" t="str">
            <v>0</v>
          </cell>
          <cell r="V1736" t="str">
            <v>0</v>
          </cell>
          <cell r="W1736" t="str">
            <v>0</v>
          </cell>
        </row>
        <row r="1737">
          <cell r="B1737" t="str">
            <v>KenyaTrade</v>
          </cell>
          <cell r="C1737" t="str">
            <v>Trade</v>
          </cell>
          <cell r="D1737" t="str">
            <v>Kenya</v>
          </cell>
          <cell r="E1737" t="str">
            <v>Global Mkt Risk</v>
          </cell>
          <cell r="F1737" t="str">
            <v>Customer - Wholesale</v>
          </cell>
          <cell r="G1737" t="str">
            <v>Trade Finance</v>
          </cell>
          <cell r="H1737" t="str">
            <v>0</v>
          </cell>
          <cell r="I1737" t="str">
            <v>0</v>
          </cell>
          <cell r="J1737" t="str">
            <v>0</v>
          </cell>
          <cell r="K1737" t="str">
            <v>0</v>
          </cell>
          <cell r="L1737" t="str">
            <v>0</v>
          </cell>
          <cell r="M1737" t="str">
            <v>0</v>
          </cell>
          <cell r="N1737" t="str">
            <v>0</v>
          </cell>
          <cell r="O1737" t="str">
            <v>0</v>
          </cell>
          <cell r="P1737" t="str">
            <v>0</v>
          </cell>
          <cell r="Q1737" t="str">
            <v>0</v>
          </cell>
          <cell r="R1737" t="str">
            <v>0</v>
          </cell>
          <cell r="S1737" t="str">
            <v>0</v>
          </cell>
          <cell r="T1737" t="str">
            <v>0</v>
          </cell>
          <cell r="U1737" t="str">
            <v>0</v>
          </cell>
          <cell r="V1737" t="str">
            <v>0</v>
          </cell>
          <cell r="W1737" t="str">
            <v>0</v>
          </cell>
        </row>
        <row r="1738">
          <cell r="B1738" t="str">
            <v>KenyaTrade</v>
          </cell>
          <cell r="C1738" t="str">
            <v>Trade</v>
          </cell>
          <cell r="D1738" t="str">
            <v>Kenya</v>
          </cell>
          <cell r="E1738" t="str">
            <v>Global Mkt Risk</v>
          </cell>
          <cell r="F1738" t="str">
            <v>Customer - Wholesale</v>
          </cell>
          <cell r="G1738" t="str">
            <v>Trade Contingents</v>
          </cell>
          <cell r="H1738" t="str">
            <v>0</v>
          </cell>
          <cell r="I1738" t="str">
            <v>0</v>
          </cell>
          <cell r="J1738" t="str">
            <v>0</v>
          </cell>
          <cell r="K1738" t="str">
            <v>0</v>
          </cell>
          <cell r="L1738" t="str">
            <v>0</v>
          </cell>
          <cell r="M1738" t="str">
            <v>0</v>
          </cell>
          <cell r="N1738" t="str">
            <v>0</v>
          </cell>
          <cell r="O1738" t="str">
            <v>0</v>
          </cell>
          <cell r="P1738" t="str">
            <v>0</v>
          </cell>
          <cell r="Q1738" t="str">
            <v>0</v>
          </cell>
          <cell r="R1738" t="str">
            <v>0</v>
          </cell>
          <cell r="S1738" t="str">
            <v>0</v>
          </cell>
          <cell r="T1738" t="str">
            <v>0</v>
          </cell>
          <cell r="U1738" t="str">
            <v>0</v>
          </cell>
          <cell r="V1738" t="str">
            <v>0</v>
          </cell>
          <cell r="W1738" t="str">
            <v>0</v>
          </cell>
        </row>
        <row r="1739">
          <cell r="B1739" t="str">
            <v>KenyaTrade</v>
          </cell>
          <cell r="C1739" t="str">
            <v>Trade</v>
          </cell>
          <cell r="D1739" t="str">
            <v>Kenya</v>
          </cell>
          <cell r="E1739" t="str">
            <v>Global Mkt Risk</v>
          </cell>
          <cell r="F1739" t="str">
            <v>Customer - Wholesale</v>
          </cell>
          <cell r="G1739" t="str">
            <v>Trade Transactional</v>
          </cell>
          <cell r="H1739" t="str">
            <v>0</v>
          </cell>
          <cell r="I1739" t="str">
            <v>0</v>
          </cell>
          <cell r="J1739" t="str">
            <v>0</v>
          </cell>
          <cell r="K1739" t="str">
            <v>0</v>
          </cell>
          <cell r="L1739" t="str">
            <v>0</v>
          </cell>
          <cell r="M1739" t="str">
            <v>0</v>
          </cell>
          <cell r="N1739" t="str">
            <v>0</v>
          </cell>
          <cell r="O1739" t="str">
            <v>0</v>
          </cell>
          <cell r="P1739" t="str">
            <v>0</v>
          </cell>
          <cell r="Q1739" t="str">
            <v>0</v>
          </cell>
          <cell r="R1739" t="str">
            <v>0</v>
          </cell>
          <cell r="S1739" t="str">
            <v>0</v>
          </cell>
          <cell r="T1739" t="str">
            <v>0</v>
          </cell>
          <cell r="U1739" t="str">
            <v>0</v>
          </cell>
          <cell r="V1739" t="str">
            <v>0</v>
          </cell>
          <cell r="W1739" t="str">
            <v>0</v>
          </cell>
        </row>
        <row r="1740">
          <cell r="B1740" t="str">
            <v>KenyaTrade</v>
          </cell>
          <cell r="C1740" t="str">
            <v>Trade</v>
          </cell>
          <cell r="D1740" t="str">
            <v>Kenya</v>
          </cell>
          <cell r="E1740" t="str">
            <v>Global Mkt Risk</v>
          </cell>
          <cell r="F1740" t="str">
            <v>Customer - Wholesale</v>
          </cell>
          <cell r="G1740" t="str">
            <v>Trade Other</v>
          </cell>
          <cell r="H1740" t="str">
            <v>0</v>
          </cell>
          <cell r="I1740" t="str">
            <v>0</v>
          </cell>
          <cell r="J1740" t="str">
            <v>0</v>
          </cell>
          <cell r="K1740" t="str">
            <v>0</v>
          </cell>
          <cell r="L1740" t="str">
            <v>0</v>
          </cell>
          <cell r="M1740" t="str">
            <v>0</v>
          </cell>
          <cell r="N1740" t="str">
            <v>0</v>
          </cell>
          <cell r="O1740" t="str">
            <v>0</v>
          </cell>
          <cell r="P1740" t="str">
            <v>0</v>
          </cell>
          <cell r="Q1740" t="str">
            <v>0</v>
          </cell>
          <cell r="R1740" t="str">
            <v>0</v>
          </cell>
          <cell r="S1740" t="str">
            <v>0</v>
          </cell>
          <cell r="T1740" t="str">
            <v>0</v>
          </cell>
          <cell r="U1740" t="str">
            <v>0</v>
          </cell>
          <cell r="V1740" t="str">
            <v>0</v>
          </cell>
          <cell r="W1740" t="str">
            <v>0</v>
          </cell>
        </row>
        <row r="1741">
          <cell r="B1741" t="str">
            <v>KenyaFX/MM</v>
          </cell>
          <cell r="C1741" t="str">
            <v>FX/MM</v>
          </cell>
          <cell r="D1741" t="str">
            <v>Kenya</v>
          </cell>
          <cell r="E1741" t="str">
            <v>Global Mkt Risk</v>
          </cell>
          <cell r="F1741" t="str">
            <v>Customer - Wholesale</v>
          </cell>
          <cell r="G1741" t="str">
            <v>FX Sales</v>
          </cell>
          <cell r="H1741" t="str">
            <v>0</v>
          </cell>
          <cell r="I1741" t="str">
            <v>0</v>
          </cell>
          <cell r="J1741" t="str">
            <v>0</v>
          </cell>
          <cell r="K1741" t="str">
            <v>0</v>
          </cell>
          <cell r="L1741" t="str">
            <v>0</v>
          </cell>
          <cell r="M1741" t="str">
            <v>0</v>
          </cell>
          <cell r="N1741" t="str">
            <v>0</v>
          </cell>
          <cell r="O1741" t="str">
            <v>0</v>
          </cell>
          <cell r="P1741" t="str">
            <v>0</v>
          </cell>
          <cell r="Q1741" t="str">
            <v>0</v>
          </cell>
          <cell r="R1741" t="str">
            <v>0</v>
          </cell>
          <cell r="S1741" t="str">
            <v>0</v>
          </cell>
          <cell r="T1741" t="str">
            <v>0</v>
          </cell>
          <cell r="U1741" t="str">
            <v>0</v>
          </cell>
          <cell r="V1741" t="str">
            <v>0</v>
          </cell>
          <cell r="W1741" t="str">
            <v>0</v>
          </cell>
        </row>
        <row r="1742">
          <cell r="B1742" t="str">
            <v>KenyaFX/MM</v>
          </cell>
          <cell r="C1742" t="str">
            <v>FX/MM</v>
          </cell>
          <cell r="D1742" t="str">
            <v>Kenya</v>
          </cell>
          <cell r="E1742" t="str">
            <v>Global Mkt Risk</v>
          </cell>
          <cell r="F1742" t="str">
            <v>Customer - Wholesale</v>
          </cell>
          <cell r="G1742" t="str">
            <v>FX Trading</v>
          </cell>
          <cell r="H1742" t="str">
            <v>0</v>
          </cell>
          <cell r="I1742" t="str">
            <v>0</v>
          </cell>
          <cell r="J1742" t="str">
            <v>0</v>
          </cell>
          <cell r="K1742" t="str">
            <v>0</v>
          </cell>
          <cell r="L1742" t="str">
            <v>0</v>
          </cell>
          <cell r="M1742" t="str">
            <v>0</v>
          </cell>
          <cell r="N1742" t="str">
            <v>0</v>
          </cell>
          <cell r="O1742" t="str">
            <v>0</v>
          </cell>
          <cell r="P1742" t="str">
            <v>0</v>
          </cell>
          <cell r="Q1742" t="str">
            <v>0</v>
          </cell>
          <cell r="R1742" t="str">
            <v>0</v>
          </cell>
          <cell r="S1742" t="str">
            <v>0</v>
          </cell>
          <cell r="T1742" t="str">
            <v>0</v>
          </cell>
          <cell r="U1742" t="str">
            <v>0</v>
          </cell>
          <cell r="V1742" t="str">
            <v>0</v>
          </cell>
          <cell r="W1742" t="str">
            <v>0</v>
          </cell>
        </row>
        <row r="1743">
          <cell r="B1743" t="str">
            <v>KenyaFI</v>
          </cell>
          <cell r="C1743" t="str">
            <v>FI</v>
          </cell>
          <cell r="D1743" t="str">
            <v>Kenya</v>
          </cell>
          <cell r="E1743" t="str">
            <v>Global Mkt Risk</v>
          </cell>
          <cell r="F1743" t="str">
            <v>Customer - Wholesale</v>
          </cell>
          <cell r="G1743" t="str">
            <v>Fixed Income</v>
          </cell>
          <cell r="H1743" t="str">
            <v>0</v>
          </cell>
          <cell r="I1743" t="str">
            <v>0</v>
          </cell>
          <cell r="J1743" t="str">
            <v>0</v>
          </cell>
          <cell r="K1743" t="str">
            <v>0</v>
          </cell>
          <cell r="L1743" t="str">
            <v>0</v>
          </cell>
          <cell r="M1743" t="str">
            <v>0</v>
          </cell>
          <cell r="N1743" t="str">
            <v>0</v>
          </cell>
          <cell r="O1743" t="str">
            <v>0</v>
          </cell>
          <cell r="P1743" t="str">
            <v>0</v>
          </cell>
          <cell r="Q1743" t="str">
            <v>0</v>
          </cell>
          <cell r="R1743" t="str">
            <v>0</v>
          </cell>
          <cell r="S1743" t="str">
            <v>0</v>
          </cell>
          <cell r="T1743" t="str">
            <v>0</v>
          </cell>
          <cell r="U1743" t="str">
            <v>0</v>
          </cell>
          <cell r="V1743" t="str">
            <v>0</v>
          </cell>
          <cell r="W1743" t="str">
            <v>0</v>
          </cell>
        </row>
        <row r="1744">
          <cell r="B1744" t="str">
            <v>KenyaFX/MM</v>
          </cell>
          <cell r="C1744" t="str">
            <v>FX/MM</v>
          </cell>
          <cell r="D1744" t="str">
            <v>Kenya</v>
          </cell>
          <cell r="E1744" t="str">
            <v>Global Mkt Risk</v>
          </cell>
          <cell r="F1744" t="str">
            <v>Customer - Wholesale</v>
          </cell>
          <cell r="G1744" t="str">
            <v>ALM</v>
          </cell>
          <cell r="H1744" t="str">
            <v>0</v>
          </cell>
          <cell r="I1744" t="str">
            <v>0</v>
          </cell>
          <cell r="J1744" t="str">
            <v>0</v>
          </cell>
          <cell r="K1744" t="str">
            <v>0</v>
          </cell>
          <cell r="L1744" t="str">
            <v>0</v>
          </cell>
          <cell r="M1744" t="str">
            <v>0</v>
          </cell>
          <cell r="N1744" t="str">
            <v>0</v>
          </cell>
          <cell r="O1744" t="str">
            <v>0</v>
          </cell>
          <cell r="P1744" t="str">
            <v>0</v>
          </cell>
          <cell r="Q1744" t="str">
            <v>0</v>
          </cell>
          <cell r="R1744" t="str">
            <v>0</v>
          </cell>
          <cell r="S1744" t="str">
            <v>0</v>
          </cell>
          <cell r="T1744" t="str">
            <v>0</v>
          </cell>
          <cell r="U1744" t="str">
            <v>0</v>
          </cell>
          <cell r="V1744" t="str">
            <v>0</v>
          </cell>
          <cell r="W1744" t="str">
            <v>0</v>
          </cell>
        </row>
        <row r="1745">
          <cell r="B1745" t="str">
            <v>KenyaSEF</v>
          </cell>
          <cell r="C1745" t="str">
            <v>SEF</v>
          </cell>
          <cell r="D1745" t="str">
            <v>Kenya</v>
          </cell>
          <cell r="E1745" t="str">
            <v>Global Mkt Risk</v>
          </cell>
          <cell r="F1745" t="str">
            <v>Customer - Wholesale</v>
          </cell>
          <cell r="G1745" t="str">
            <v>Structured Trade</v>
          </cell>
          <cell r="H1745" t="str">
            <v>0</v>
          </cell>
          <cell r="I1745" t="str">
            <v>0</v>
          </cell>
          <cell r="J1745" t="str">
            <v>0</v>
          </cell>
          <cell r="K1745" t="str">
            <v>0</v>
          </cell>
          <cell r="L1745" t="str">
            <v>0</v>
          </cell>
          <cell r="M1745" t="str">
            <v>0</v>
          </cell>
          <cell r="N1745" t="str">
            <v>0</v>
          </cell>
          <cell r="O1745" t="str">
            <v>0</v>
          </cell>
          <cell r="P1745" t="str">
            <v>0</v>
          </cell>
          <cell r="Q1745" t="str">
            <v>0</v>
          </cell>
          <cell r="R1745" t="str">
            <v>0</v>
          </cell>
          <cell r="S1745" t="str">
            <v>0</v>
          </cell>
          <cell r="T1745" t="str">
            <v>0</v>
          </cell>
          <cell r="U1745" t="str">
            <v>0</v>
          </cell>
          <cell r="V1745" t="str">
            <v>0</v>
          </cell>
          <cell r="W1745" t="str">
            <v>0</v>
          </cell>
        </row>
        <row r="1746">
          <cell r="B1746" t="str">
            <v>KenyaSME</v>
          </cell>
          <cell r="C1746" t="str">
            <v>SME</v>
          </cell>
          <cell r="D1746" t="str">
            <v>Kenya</v>
          </cell>
          <cell r="E1746" t="str">
            <v>Global Mkt Risk</v>
          </cell>
          <cell r="F1746" t="str">
            <v>SME</v>
          </cell>
          <cell r="G1746" t="str">
            <v>Product</v>
          </cell>
          <cell r="H1746" t="str">
            <v>0</v>
          </cell>
          <cell r="I1746" t="str">
            <v>0</v>
          </cell>
          <cell r="J1746" t="str">
            <v>0</v>
          </cell>
          <cell r="K1746" t="str">
            <v>0</v>
          </cell>
          <cell r="L1746" t="str">
            <v>0</v>
          </cell>
          <cell r="M1746" t="str">
            <v>0</v>
          </cell>
          <cell r="N1746" t="str">
            <v>0</v>
          </cell>
          <cell r="O1746" t="str">
            <v>0</v>
          </cell>
          <cell r="P1746" t="str">
            <v>0</v>
          </cell>
          <cell r="Q1746" t="str">
            <v>0</v>
          </cell>
          <cell r="R1746" t="str">
            <v>0</v>
          </cell>
          <cell r="S1746" t="str">
            <v>0</v>
          </cell>
          <cell r="T1746" t="str">
            <v>0</v>
          </cell>
          <cell r="U1746" t="str">
            <v>0</v>
          </cell>
          <cell r="V1746" t="str">
            <v>0</v>
          </cell>
          <cell r="W1746" t="str">
            <v>0</v>
          </cell>
        </row>
        <row r="1747">
          <cell r="B1747" t="str">
            <v>KenyaTotal</v>
          </cell>
          <cell r="C1747" t="str">
            <v>Total</v>
          </cell>
          <cell r="D1747" t="str">
            <v>Kenya</v>
          </cell>
          <cell r="E1747" t="str">
            <v>Global Mkt Risk</v>
          </cell>
          <cell r="F1747" t="str">
            <v>Customer</v>
          </cell>
          <cell r="G1747" t="str">
            <v>Product</v>
          </cell>
          <cell r="H1747" t="str">
            <v>0</v>
          </cell>
          <cell r="I1747" t="str">
            <v>0</v>
          </cell>
          <cell r="J1747" t="str">
            <v>0</v>
          </cell>
          <cell r="K1747" t="str">
            <v>0</v>
          </cell>
          <cell r="L1747" t="str">
            <v>0</v>
          </cell>
          <cell r="M1747" t="str">
            <v>0</v>
          </cell>
          <cell r="N1747" t="str">
            <v>0</v>
          </cell>
          <cell r="O1747" t="str">
            <v>0</v>
          </cell>
          <cell r="P1747" t="str">
            <v>0</v>
          </cell>
          <cell r="Q1747" t="str">
            <v>0</v>
          </cell>
          <cell r="R1747" t="str">
            <v>0</v>
          </cell>
          <cell r="S1747" t="str">
            <v>0</v>
          </cell>
          <cell r="T1747" t="str">
            <v>0</v>
          </cell>
          <cell r="U1747" t="str">
            <v>0</v>
          </cell>
          <cell r="V1747" t="str">
            <v>0</v>
          </cell>
          <cell r="W1747" t="str">
            <v>0</v>
          </cell>
        </row>
        <row r="1748">
          <cell r="B1748" t="str">
            <v>KenyaCCPL</v>
          </cell>
          <cell r="C1748" t="str">
            <v>CCPL</v>
          </cell>
          <cell r="D1748" t="str">
            <v>Kenya</v>
          </cell>
          <cell r="E1748" t="str">
            <v>Global Mkt Operations</v>
          </cell>
          <cell r="F1748" t="str">
            <v>Mass Mkt &amp; Priority Banking</v>
          </cell>
          <cell r="G1748" t="str">
            <v>Unsecured Lending</v>
          </cell>
          <cell r="H1748" t="str">
            <v>0</v>
          </cell>
          <cell r="I1748" t="str">
            <v>0</v>
          </cell>
          <cell r="J1748" t="str">
            <v>0</v>
          </cell>
          <cell r="K1748" t="str">
            <v>0</v>
          </cell>
          <cell r="L1748" t="str">
            <v>0</v>
          </cell>
          <cell r="M1748" t="str">
            <v>0</v>
          </cell>
          <cell r="N1748" t="str">
            <v>0</v>
          </cell>
          <cell r="O1748" t="str">
            <v>0</v>
          </cell>
          <cell r="P1748" t="str">
            <v>0</v>
          </cell>
          <cell r="Q1748" t="str">
            <v>0</v>
          </cell>
          <cell r="R1748" t="str">
            <v>0</v>
          </cell>
          <cell r="S1748" t="str">
            <v>0</v>
          </cell>
          <cell r="T1748" t="str">
            <v>0</v>
          </cell>
          <cell r="U1748" t="str">
            <v>0</v>
          </cell>
          <cell r="V1748">
            <v>0</v>
          </cell>
          <cell r="W1748">
            <v>0</v>
          </cell>
        </row>
        <row r="1749">
          <cell r="B1749" t="str">
            <v>KenyaM &amp; AL</v>
          </cell>
          <cell r="C1749" t="str">
            <v>M &amp; AL</v>
          </cell>
          <cell r="D1749" t="str">
            <v>Kenya</v>
          </cell>
          <cell r="E1749" t="str">
            <v>Global Mkt Operations</v>
          </cell>
          <cell r="F1749" t="str">
            <v>Mass Mkt &amp; Priority Banking</v>
          </cell>
          <cell r="G1749" t="str">
            <v>Secured Lending</v>
          </cell>
          <cell r="H1749" t="str">
            <v>0</v>
          </cell>
          <cell r="I1749" t="str">
            <v>0</v>
          </cell>
          <cell r="J1749" t="str">
            <v>0</v>
          </cell>
          <cell r="K1749" t="str">
            <v>0</v>
          </cell>
          <cell r="L1749" t="str">
            <v>0</v>
          </cell>
          <cell r="M1749" t="str">
            <v>0</v>
          </cell>
          <cell r="N1749" t="str">
            <v>0</v>
          </cell>
          <cell r="O1749" t="str">
            <v>0</v>
          </cell>
          <cell r="P1749" t="str">
            <v>0</v>
          </cell>
          <cell r="Q1749" t="str">
            <v>0</v>
          </cell>
          <cell r="R1749" t="str">
            <v>0</v>
          </cell>
          <cell r="S1749" t="str">
            <v>0</v>
          </cell>
          <cell r="T1749" t="str">
            <v>0</v>
          </cell>
          <cell r="U1749" t="str">
            <v>0</v>
          </cell>
          <cell r="V1749">
            <v>0</v>
          </cell>
          <cell r="W1749">
            <v>0</v>
          </cell>
        </row>
        <row r="1750">
          <cell r="B1750" t="str">
            <v>KenyaWM</v>
          </cell>
          <cell r="C1750" t="str">
            <v>WM</v>
          </cell>
          <cell r="D1750" t="str">
            <v>Kenya</v>
          </cell>
          <cell r="E1750" t="str">
            <v>Global Mkt Operations</v>
          </cell>
          <cell r="F1750" t="str">
            <v>Mass Mkt &amp; Priority Banking</v>
          </cell>
          <cell r="G1750" t="str">
            <v>Account Management Services</v>
          </cell>
          <cell r="H1750" t="str">
            <v>0</v>
          </cell>
          <cell r="I1750" t="str">
            <v>0</v>
          </cell>
          <cell r="J1750" t="str">
            <v>0</v>
          </cell>
          <cell r="K1750" t="str">
            <v>0</v>
          </cell>
          <cell r="L1750" t="str">
            <v>0</v>
          </cell>
          <cell r="M1750" t="str">
            <v>0</v>
          </cell>
          <cell r="N1750" t="str">
            <v>0</v>
          </cell>
          <cell r="O1750" t="str">
            <v>0</v>
          </cell>
          <cell r="P1750" t="str">
            <v>0</v>
          </cell>
          <cell r="Q1750" t="str">
            <v>0</v>
          </cell>
          <cell r="R1750" t="str">
            <v>0</v>
          </cell>
          <cell r="S1750" t="str">
            <v>0</v>
          </cell>
          <cell r="T1750" t="str">
            <v>0</v>
          </cell>
          <cell r="U1750" t="str">
            <v>0</v>
          </cell>
          <cell r="V1750">
            <v>0</v>
          </cell>
          <cell r="W1750">
            <v>0</v>
          </cell>
        </row>
        <row r="1751">
          <cell r="B1751" t="str">
            <v>KenyaWM</v>
          </cell>
          <cell r="C1751" t="str">
            <v>WM</v>
          </cell>
          <cell r="D1751" t="str">
            <v>Kenya</v>
          </cell>
          <cell r="E1751" t="str">
            <v>Global Mkt Operations</v>
          </cell>
          <cell r="F1751" t="str">
            <v>Mass Mkt &amp; Priority Banking</v>
          </cell>
          <cell r="G1751" t="str">
            <v>Trade Products</v>
          </cell>
          <cell r="H1751" t="str">
            <v>0</v>
          </cell>
          <cell r="I1751" t="str">
            <v>0</v>
          </cell>
          <cell r="J1751" t="str">
            <v>0</v>
          </cell>
          <cell r="K1751" t="str">
            <v>0</v>
          </cell>
          <cell r="L1751" t="str">
            <v>0</v>
          </cell>
          <cell r="M1751" t="str">
            <v>0</v>
          </cell>
          <cell r="N1751" t="str">
            <v>0</v>
          </cell>
          <cell r="O1751" t="str">
            <v>0</v>
          </cell>
          <cell r="P1751" t="str">
            <v>0</v>
          </cell>
          <cell r="Q1751" t="str">
            <v>0</v>
          </cell>
          <cell r="R1751" t="str">
            <v>0</v>
          </cell>
          <cell r="S1751" t="str">
            <v>0</v>
          </cell>
          <cell r="T1751" t="str">
            <v>0</v>
          </cell>
          <cell r="U1751" t="str">
            <v>0</v>
          </cell>
          <cell r="V1751" t="str">
            <v>0</v>
          </cell>
          <cell r="W1751" t="str">
            <v>0</v>
          </cell>
        </row>
        <row r="1752">
          <cell r="B1752" t="str">
            <v>KenyaWM</v>
          </cell>
          <cell r="C1752" t="str">
            <v>WM</v>
          </cell>
          <cell r="D1752" t="str">
            <v>Kenya</v>
          </cell>
          <cell r="E1752" t="str">
            <v>Global Mkt Operations</v>
          </cell>
          <cell r="F1752" t="str">
            <v>Mass Mkt &amp; Priority Banking</v>
          </cell>
          <cell r="G1752" t="str">
            <v>Treasury Products</v>
          </cell>
          <cell r="H1752" t="str">
            <v>0</v>
          </cell>
          <cell r="I1752" t="str">
            <v>0</v>
          </cell>
          <cell r="J1752" t="str">
            <v>0</v>
          </cell>
          <cell r="K1752" t="str">
            <v>0</v>
          </cell>
          <cell r="L1752" t="str">
            <v>0</v>
          </cell>
          <cell r="M1752" t="str">
            <v>0</v>
          </cell>
          <cell r="N1752" t="str">
            <v>0</v>
          </cell>
          <cell r="O1752" t="str">
            <v>0</v>
          </cell>
          <cell r="P1752" t="str">
            <v>0</v>
          </cell>
          <cell r="Q1752" t="str">
            <v>0</v>
          </cell>
          <cell r="R1752" t="str">
            <v>0</v>
          </cell>
          <cell r="S1752" t="str">
            <v>0</v>
          </cell>
          <cell r="T1752" t="str">
            <v>0</v>
          </cell>
          <cell r="U1752" t="str">
            <v>0</v>
          </cell>
          <cell r="V1752">
            <v>0</v>
          </cell>
          <cell r="W1752">
            <v>0</v>
          </cell>
        </row>
        <row r="1753">
          <cell r="B1753" t="str">
            <v>KenyaWM</v>
          </cell>
          <cell r="C1753" t="str">
            <v>WM</v>
          </cell>
          <cell r="D1753" t="str">
            <v>Kenya</v>
          </cell>
          <cell r="E1753" t="str">
            <v>Global Mkt Operations</v>
          </cell>
          <cell r="F1753" t="str">
            <v>Mass Mkt &amp; Priority Banking</v>
          </cell>
          <cell r="G1753" t="str">
            <v>Investment Services</v>
          </cell>
          <cell r="H1753" t="str">
            <v>0</v>
          </cell>
          <cell r="I1753" t="str">
            <v>0</v>
          </cell>
          <cell r="J1753" t="str">
            <v>0</v>
          </cell>
          <cell r="K1753" t="str">
            <v>0</v>
          </cell>
          <cell r="L1753" t="str">
            <v>0</v>
          </cell>
          <cell r="M1753" t="str">
            <v>0</v>
          </cell>
          <cell r="N1753" t="str">
            <v>0</v>
          </cell>
          <cell r="O1753" t="str">
            <v>0</v>
          </cell>
          <cell r="P1753" t="str">
            <v>0</v>
          </cell>
          <cell r="Q1753" t="str">
            <v>0</v>
          </cell>
          <cell r="R1753" t="str">
            <v>0</v>
          </cell>
          <cell r="S1753" t="str">
            <v>0</v>
          </cell>
          <cell r="T1753" t="str">
            <v>0</v>
          </cell>
          <cell r="U1753" t="str">
            <v>0</v>
          </cell>
          <cell r="V1753" t="str">
            <v>0</v>
          </cell>
          <cell r="W1753" t="str">
            <v>0</v>
          </cell>
        </row>
        <row r="1754">
          <cell r="B1754" t="str">
            <v>KenyaOthCB</v>
          </cell>
          <cell r="C1754" t="str">
            <v>OthCB</v>
          </cell>
          <cell r="D1754" t="str">
            <v>Kenya</v>
          </cell>
          <cell r="E1754" t="str">
            <v>Global Mkt Operations</v>
          </cell>
          <cell r="F1754" t="str">
            <v>Mass Mkt &amp; Priority Banking</v>
          </cell>
          <cell r="G1754" t="str">
            <v>Other Products</v>
          </cell>
          <cell r="H1754" t="str">
            <v>0</v>
          </cell>
          <cell r="I1754" t="str">
            <v>0</v>
          </cell>
          <cell r="J1754" t="str">
            <v>0</v>
          </cell>
          <cell r="K1754" t="str">
            <v>0</v>
          </cell>
          <cell r="L1754" t="str">
            <v>0</v>
          </cell>
          <cell r="M1754" t="str">
            <v>0</v>
          </cell>
          <cell r="N1754" t="str">
            <v>0</v>
          </cell>
          <cell r="O1754" t="str">
            <v>0</v>
          </cell>
          <cell r="P1754" t="str">
            <v>0</v>
          </cell>
          <cell r="Q1754" t="str">
            <v>0</v>
          </cell>
          <cell r="R1754" t="str">
            <v>0</v>
          </cell>
          <cell r="S1754" t="str">
            <v>0</v>
          </cell>
          <cell r="T1754" t="str">
            <v>0</v>
          </cell>
          <cell r="U1754" t="str">
            <v>0</v>
          </cell>
          <cell r="V1754">
            <v>0</v>
          </cell>
          <cell r="W1754">
            <v>0</v>
          </cell>
        </row>
        <row r="1755">
          <cell r="B1755" t="str">
            <v>KenyaCROps</v>
          </cell>
          <cell r="C1755" t="str">
            <v>CROps</v>
          </cell>
          <cell r="D1755" t="str">
            <v>Kenya</v>
          </cell>
          <cell r="E1755" t="str">
            <v>Global Mkt Operations</v>
          </cell>
          <cell r="F1755" t="str">
            <v>Customer - Wholesale</v>
          </cell>
          <cell r="G1755" t="str">
            <v>Corporate and Inst Lending</v>
          </cell>
          <cell r="H1755" t="str">
            <v>0</v>
          </cell>
          <cell r="I1755" t="str">
            <v>0</v>
          </cell>
          <cell r="J1755" t="str">
            <v>0</v>
          </cell>
          <cell r="K1755" t="str">
            <v>0</v>
          </cell>
          <cell r="L1755" t="str">
            <v>0</v>
          </cell>
          <cell r="M1755" t="str">
            <v>0</v>
          </cell>
          <cell r="N1755" t="str">
            <v>0</v>
          </cell>
          <cell r="O1755" t="str">
            <v>0</v>
          </cell>
          <cell r="P1755" t="str">
            <v>0</v>
          </cell>
          <cell r="Q1755" t="str">
            <v>0</v>
          </cell>
          <cell r="R1755" t="str">
            <v>0</v>
          </cell>
          <cell r="S1755" t="str">
            <v>0</v>
          </cell>
          <cell r="T1755" t="str">
            <v>0</v>
          </cell>
          <cell r="U1755" t="str">
            <v>0</v>
          </cell>
          <cell r="V1755">
            <v>0</v>
          </cell>
          <cell r="W1755">
            <v>0</v>
          </cell>
        </row>
        <row r="1756">
          <cell r="B1756" t="str">
            <v>KenyaCash</v>
          </cell>
          <cell r="C1756" t="str">
            <v>Cash</v>
          </cell>
          <cell r="D1756" t="str">
            <v>Kenya</v>
          </cell>
          <cell r="E1756" t="str">
            <v>Global Mkt Operations</v>
          </cell>
          <cell r="F1756" t="str">
            <v>Customer - Wholesale</v>
          </cell>
          <cell r="G1756" t="str">
            <v>Cash Management and Payments</v>
          </cell>
          <cell r="H1756" t="str">
            <v>0</v>
          </cell>
          <cell r="I1756" t="str">
            <v>0</v>
          </cell>
          <cell r="J1756" t="str">
            <v>0</v>
          </cell>
          <cell r="K1756" t="str">
            <v>0</v>
          </cell>
          <cell r="L1756" t="str">
            <v>0</v>
          </cell>
          <cell r="M1756" t="str">
            <v>0</v>
          </cell>
          <cell r="N1756" t="str">
            <v>0</v>
          </cell>
          <cell r="O1756" t="str">
            <v>0</v>
          </cell>
          <cell r="P1756" t="str">
            <v>0</v>
          </cell>
          <cell r="Q1756" t="str">
            <v>0</v>
          </cell>
          <cell r="R1756" t="str">
            <v>0</v>
          </cell>
          <cell r="S1756" t="str">
            <v>0</v>
          </cell>
          <cell r="T1756" t="str">
            <v>0</v>
          </cell>
          <cell r="U1756" t="str">
            <v>0</v>
          </cell>
          <cell r="V1756">
            <v>0</v>
          </cell>
          <cell r="W1756">
            <v>0</v>
          </cell>
        </row>
        <row r="1757">
          <cell r="B1757" t="str">
            <v>KenyaTrade</v>
          </cell>
          <cell r="C1757" t="str">
            <v>Trade</v>
          </cell>
          <cell r="D1757" t="str">
            <v>Kenya</v>
          </cell>
          <cell r="E1757" t="str">
            <v>Global Mkt Operations</v>
          </cell>
          <cell r="F1757" t="str">
            <v>Customer - Wholesale</v>
          </cell>
          <cell r="G1757" t="str">
            <v>Trade Finance</v>
          </cell>
          <cell r="H1757" t="str">
            <v>0</v>
          </cell>
          <cell r="I1757" t="str">
            <v>0</v>
          </cell>
          <cell r="J1757" t="str">
            <v>0</v>
          </cell>
          <cell r="K1757" t="str">
            <v>0</v>
          </cell>
          <cell r="L1757" t="str">
            <v>0</v>
          </cell>
          <cell r="M1757" t="str">
            <v>0</v>
          </cell>
          <cell r="N1757" t="str">
            <v>0</v>
          </cell>
          <cell r="O1757" t="str">
            <v>0</v>
          </cell>
          <cell r="P1757" t="str">
            <v>0</v>
          </cell>
          <cell r="Q1757" t="str">
            <v>0</v>
          </cell>
          <cell r="R1757" t="str">
            <v>0</v>
          </cell>
          <cell r="S1757" t="str">
            <v>0</v>
          </cell>
          <cell r="T1757" t="str">
            <v>0</v>
          </cell>
          <cell r="U1757" t="str">
            <v>0</v>
          </cell>
          <cell r="V1757">
            <v>0</v>
          </cell>
          <cell r="W1757">
            <v>0</v>
          </cell>
        </row>
        <row r="1758">
          <cell r="B1758" t="str">
            <v>KenyaTrade</v>
          </cell>
          <cell r="C1758" t="str">
            <v>Trade</v>
          </cell>
          <cell r="D1758" t="str">
            <v>Kenya</v>
          </cell>
          <cell r="E1758" t="str">
            <v>Global Mkt Operations</v>
          </cell>
          <cell r="F1758" t="str">
            <v>Customer - Wholesale</v>
          </cell>
          <cell r="G1758" t="str">
            <v>Trade Contingents</v>
          </cell>
          <cell r="H1758" t="str">
            <v>0</v>
          </cell>
          <cell r="I1758" t="str">
            <v>0</v>
          </cell>
          <cell r="J1758" t="str">
            <v>0</v>
          </cell>
          <cell r="K1758" t="str">
            <v>0</v>
          </cell>
          <cell r="L1758" t="str">
            <v>0</v>
          </cell>
          <cell r="M1758" t="str">
            <v>0</v>
          </cell>
          <cell r="N1758" t="str">
            <v>0</v>
          </cell>
          <cell r="O1758" t="str">
            <v>0</v>
          </cell>
          <cell r="P1758" t="str">
            <v>0</v>
          </cell>
          <cell r="Q1758" t="str">
            <v>0</v>
          </cell>
          <cell r="R1758" t="str">
            <v>0</v>
          </cell>
          <cell r="S1758" t="str">
            <v>0</v>
          </cell>
          <cell r="T1758" t="str">
            <v>0</v>
          </cell>
          <cell r="U1758" t="str">
            <v>0</v>
          </cell>
          <cell r="V1758">
            <v>0</v>
          </cell>
          <cell r="W1758">
            <v>0</v>
          </cell>
        </row>
        <row r="1759">
          <cell r="B1759" t="str">
            <v>KenyaTrade</v>
          </cell>
          <cell r="C1759" t="str">
            <v>Trade</v>
          </cell>
          <cell r="D1759" t="str">
            <v>Kenya</v>
          </cell>
          <cell r="E1759" t="str">
            <v>Global Mkt Operations</v>
          </cell>
          <cell r="F1759" t="str">
            <v>Customer - Wholesale</v>
          </cell>
          <cell r="G1759" t="str">
            <v>Trade Transactional</v>
          </cell>
          <cell r="H1759" t="str">
            <v>0</v>
          </cell>
          <cell r="I1759" t="str">
            <v>0</v>
          </cell>
          <cell r="J1759" t="str">
            <v>0</v>
          </cell>
          <cell r="K1759" t="str">
            <v>0</v>
          </cell>
          <cell r="L1759" t="str">
            <v>0</v>
          </cell>
          <cell r="M1759" t="str">
            <v>0</v>
          </cell>
          <cell r="N1759" t="str">
            <v>0</v>
          </cell>
          <cell r="O1759" t="str">
            <v>0</v>
          </cell>
          <cell r="P1759" t="str">
            <v>0</v>
          </cell>
          <cell r="Q1759" t="str">
            <v>0</v>
          </cell>
          <cell r="R1759" t="str">
            <v>0</v>
          </cell>
          <cell r="S1759" t="str">
            <v>0</v>
          </cell>
          <cell r="T1759" t="str">
            <v>0</v>
          </cell>
          <cell r="U1759" t="str">
            <v>0</v>
          </cell>
          <cell r="V1759">
            <v>0</v>
          </cell>
          <cell r="W1759">
            <v>0</v>
          </cell>
        </row>
        <row r="1760">
          <cell r="B1760" t="str">
            <v>KenyaTrade</v>
          </cell>
          <cell r="C1760" t="str">
            <v>Trade</v>
          </cell>
          <cell r="D1760" t="str">
            <v>Kenya</v>
          </cell>
          <cell r="E1760" t="str">
            <v>Global Mkt Operations</v>
          </cell>
          <cell r="F1760" t="str">
            <v>Customer - Wholesale</v>
          </cell>
          <cell r="G1760" t="str">
            <v>Trade Other</v>
          </cell>
          <cell r="H1760" t="str">
            <v>0</v>
          </cell>
          <cell r="I1760" t="str">
            <v>0</v>
          </cell>
          <cell r="J1760" t="str">
            <v>0</v>
          </cell>
          <cell r="K1760" t="str">
            <v>0</v>
          </cell>
          <cell r="L1760" t="str">
            <v>0</v>
          </cell>
          <cell r="M1760" t="str">
            <v>0</v>
          </cell>
          <cell r="N1760" t="str">
            <v>0</v>
          </cell>
          <cell r="O1760" t="str">
            <v>0</v>
          </cell>
          <cell r="P1760" t="str">
            <v>0</v>
          </cell>
          <cell r="Q1760" t="str">
            <v>0</v>
          </cell>
          <cell r="R1760" t="str">
            <v>0</v>
          </cell>
          <cell r="S1760" t="str">
            <v>0</v>
          </cell>
          <cell r="T1760" t="str">
            <v>0</v>
          </cell>
          <cell r="U1760" t="str">
            <v>0</v>
          </cell>
          <cell r="V1760">
            <v>0</v>
          </cell>
          <cell r="W1760">
            <v>0</v>
          </cell>
        </row>
        <row r="1761">
          <cell r="B1761" t="str">
            <v>KenyaFX/MM</v>
          </cell>
          <cell r="C1761" t="str">
            <v>FX/MM</v>
          </cell>
          <cell r="D1761" t="str">
            <v>Kenya</v>
          </cell>
          <cell r="E1761" t="str">
            <v>Global Mkt Operations</v>
          </cell>
          <cell r="F1761" t="str">
            <v>Customer - Wholesale</v>
          </cell>
          <cell r="G1761" t="str">
            <v>FX Sales</v>
          </cell>
          <cell r="H1761">
            <v>187.49785970803345</v>
          </cell>
          <cell r="I1761">
            <v>2.9178430924722329</v>
          </cell>
          <cell r="J1761">
            <v>8.5847085124073708</v>
          </cell>
          <cell r="K1761">
            <v>4.7200694975663771</v>
          </cell>
          <cell r="L1761">
            <v>12.65242958589606</v>
          </cell>
          <cell r="M1761">
            <v>15.063494059606368</v>
          </cell>
          <cell r="N1761">
            <v>13.183341342626921</v>
          </cell>
          <cell r="O1761">
            <v>19.017920791048759</v>
          </cell>
          <cell r="P1761">
            <v>23.672654640836843</v>
          </cell>
          <cell r="Q1761">
            <v>29.607754580282574</v>
          </cell>
          <cell r="R1761">
            <v>25.546323375865313</v>
          </cell>
          <cell r="S1761">
            <v>41.305077083996366</v>
          </cell>
          <cell r="T1761">
            <v>41.462244449067619</v>
          </cell>
          <cell r="U1761" t="str">
            <v>0</v>
          </cell>
          <cell r="V1761">
            <v>37.556291523713654</v>
          </cell>
          <cell r="W1761">
            <v>37.556291523713654</v>
          </cell>
        </row>
        <row r="1762">
          <cell r="B1762" t="str">
            <v>KenyaFX/MM</v>
          </cell>
          <cell r="C1762" t="str">
            <v>FX/MM</v>
          </cell>
          <cell r="D1762" t="str">
            <v>Kenya</v>
          </cell>
          <cell r="E1762" t="str">
            <v>Global Mkt Operations</v>
          </cell>
          <cell r="F1762" t="str">
            <v>Customer - Wholesale</v>
          </cell>
          <cell r="G1762" t="str">
            <v>FX Trading</v>
          </cell>
          <cell r="H1762" t="str">
            <v>0</v>
          </cell>
          <cell r="I1762">
            <v>1.6473166878188801</v>
          </cell>
          <cell r="J1762">
            <v>4.8466395019779736</v>
          </cell>
          <cell r="K1762">
            <v>2.6647934808646689</v>
          </cell>
          <cell r="L1762">
            <v>7.1431388658532979</v>
          </cell>
          <cell r="M1762">
            <v>8.5043452834283535</v>
          </cell>
          <cell r="N1762">
            <v>7.4428738991997863</v>
          </cell>
          <cell r="O1762">
            <v>10.736882448386995</v>
          </cell>
          <cell r="P1762">
            <v>13.36478960620977</v>
          </cell>
          <cell r="Q1762">
            <v>16.715548664962935</v>
          </cell>
          <cell r="R1762">
            <v>14.422600350940955</v>
          </cell>
          <cell r="S1762">
            <v>23.319465994472477</v>
          </cell>
          <cell r="T1762">
            <v>23.408197435834214</v>
          </cell>
          <cell r="U1762" t="str">
            <v>0</v>
          </cell>
          <cell r="V1762">
            <v>21.203026961667621</v>
          </cell>
          <cell r="W1762">
            <v>21.203026961667621</v>
          </cell>
        </row>
        <row r="1763">
          <cell r="B1763" t="str">
            <v>KenyaFI</v>
          </cell>
          <cell r="C1763" t="str">
            <v>FI</v>
          </cell>
          <cell r="D1763" t="str">
            <v>Kenya</v>
          </cell>
          <cell r="E1763" t="str">
            <v>Global Mkt Operations</v>
          </cell>
          <cell r="F1763" t="str">
            <v>Customer - Wholesale</v>
          </cell>
          <cell r="G1763" t="str">
            <v>Fixed Income</v>
          </cell>
          <cell r="H1763">
            <v>0.11017953113404652</v>
          </cell>
          <cell r="I1763" t="str">
            <v>0</v>
          </cell>
          <cell r="J1763" t="str">
            <v>0</v>
          </cell>
          <cell r="K1763" t="str">
            <v>0</v>
          </cell>
          <cell r="L1763" t="str">
            <v>0</v>
          </cell>
          <cell r="M1763" t="str">
            <v>0</v>
          </cell>
          <cell r="N1763" t="str">
            <v>0</v>
          </cell>
          <cell r="O1763" t="str">
            <v>0</v>
          </cell>
          <cell r="P1763" t="str">
            <v>0</v>
          </cell>
          <cell r="Q1763" t="str">
            <v>0</v>
          </cell>
          <cell r="R1763" t="str">
            <v>0</v>
          </cell>
          <cell r="S1763" t="str">
            <v>0</v>
          </cell>
          <cell r="T1763" t="str">
            <v>0</v>
          </cell>
          <cell r="U1763" t="str">
            <v>0</v>
          </cell>
          <cell r="V1763">
            <v>0</v>
          </cell>
          <cell r="W1763">
            <v>0</v>
          </cell>
        </row>
        <row r="1764">
          <cell r="B1764" t="str">
            <v>KenyaFX/MM</v>
          </cell>
          <cell r="C1764" t="str">
            <v>FX/MM</v>
          </cell>
          <cell r="D1764" t="str">
            <v>Kenya</v>
          </cell>
          <cell r="E1764" t="str">
            <v>Global Mkt Operations</v>
          </cell>
          <cell r="F1764" t="str">
            <v>Customer - Wholesale</v>
          </cell>
          <cell r="G1764" t="str">
            <v>ALM</v>
          </cell>
          <cell r="H1764">
            <v>36.726510378015462</v>
          </cell>
          <cell r="I1764">
            <v>9.8402237446086609</v>
          </cell>
          <cell r="J1764">
            <v>28.951334896065561</v>
          </cell>
          <cell r="K1764">
            <v>15.918107476712301</v>
          </cell>
          <cell r="L1764">
            <v>42.669442493096689</v>
          </cell>
          <cell r="M1764">
            <v>50.800590444539374</v>
          </cell>
          <cell r="N1764">
            <v>44.459905622643717</v>
          </cell>
          <cell r="O1764">
            <v>64.136620719589175</v>
          </cell>
          <cell r="P1764">
            <v>79.834388249202917</v>
          </cell>
          <cell r="Q1764">
            <v>99.850101740251489</v>
          </cell>
          <cell r="R1764">
            <v>86.153206291038217</v>
          </cell>
          <cell r="S1764">
            <v>139.29851174774947</v>
          </cell>
          <cell r="T1764">
            <v>139.82854780131291</v>
          </cell>
          <cell r="U1764" t="str">
            <v>0</v>
          </cell>
          <cell r="V1764">
            <v>126.65599208008453</v>
          </cell>
          <cell r="W1764">
            <v>126.65599208008453</v>
          </cell>
        </row>
        <row r="1765">
          <cell r="B1765" t="str">
            <v>KenyaSEF</v>
          </cell>
          <cell r="C1765" t="str">
            <v>SEF</v>
          </cell>
          <cell r="D1765" t="str">
            <v>Kenya</v>
          </cell>
          <cell r="E1765" t="str">
            <v>Global Mkt Operations</v>
          </cell>
          <cell r="F1765" t="str">
            <v>Customer - Wholesale</v>
          </cell>
          <cell r="G1765" t="str">
            <v>Structured Trade</v>
          </cell>
          <cell r="H1765" t="str">
            <v>0</v>
          </cell>
          <cell r="I1765" t="str">
            <v>0</v>
          </cell>
          <cell r="J1765" t="str">
            <v>0</v>
          </cell>
          <cell r="K1765" t="str">
            <v>0</v>
          </cell>
          <cell r="L1765" t="str">
            <v>0</v>
          </cell>
          <cell r="M1765" t="str">
            <v>0</v>
          </cell>
          <cell r="N1765" t="str">
            <v>0</v>
          </cell>
          <cell r="O1765" t="str">
            <v>0</v>
          </cell>
          <cell r="P1765" t="str">
            <v>0</v>
          </cell>
          <cell r="Q1765" t="str">
            <v>0</v>
          </cell>
          <cell r="R1765" t="str">
            <v>0</v>
          </cell>
          <cell r="S1765" t="str">
            <v>0</v>
          </cell>
          <cell r="T1765" t="str">
            <v>0</v>
          </cell>
          <cell r="U1765" t="str">
            <v>0</v>
          </cell>
          <cell r="V1765">
            <v>0</v>
          </cell>
          <cell r="W1765">
            <v>0</v>
          </cell>
        </row>
        <row r="1766">
          <cell r="B1766" t="str">
            <v>KenyaSME</v>
          </cell>
          <cell r="C1766" t="str">
            <v>SME</v>
          </cell>
          <cell r="D1766" t="str">
            <v>Kenya</v>
          </cell>
          <cell r="E1766" t="str">
            <v>Global Mkt Operations</v>
          </cell>
          <cell r="F1766" t="str">
            <v>SME</v>
          </cell>
          <cell r="G1766" t="str">
            <v>Product</v>
          </cell>
          <cell r="H1766" t="str">
            <v>0</v>
          </cell>
          <cell r="I1766" t="str">
            <v>0</v>
          </cell>
          <cell r="J1766" t="str">
            <v>0</v>
          </cell>
          <cell r="K1766" t="str">
            <v>0</v>
          </cell>
          <cell r="L1766" t="str">
            <v>0</v>
          </cell>
          <cell r="M1766" t="str">
            <v>0</v>
          </cell>
          <cell r="N1766" t="str">
            <v>0</v>
          </cell>
          <cell r="O1766" t="str">
            <v>0</v>
          </cell>
          <cell r="P1766" t="str">
            <v>0</v>
          </cell>
          <cell r="Q1766" t="str">
            <v>0</v>
          </cell>
          <cell r="R1766" t="str">
            <v>0</v>
          </cell>
          <cell r="S1766" t="str">
            <v>0</v>
          </cell>
          <cell r="T1766" t="str">
            <v>0</v>
          </cell>
          <cell r="U1766" t="str">
            <v>0</v>
          </cell>
          <cell r="V1766">
            <v>0</v>
          </cell>
          <cell r="W1766">
            <v>0</v>
          </cell>
        </row>
        <row r="1767">
          <cell r="B1767" t="str">
            <v>KenyaTotal</v>
          </cell>
          <cell r="C1767" t="str">
            <v>Total</v>
          </cell>
          <cell r="D1767" t="str">
            <v>Kenya</v>
          </cell>
          <cell r="E1767" t="str">
            <v>Global Mkt Operations</v>
          </cell>
          <cell r="F1767" t="str">
            <v>Customer</v>
          </cell>
          <cell r="G1767" t="str">
            <v>Product</v>
          </cell>
          <cell r="H1767">
            <v>224.33454961718297</v>
          </cell>
          <cell r="I1767">
            <v>14.405383524899772</v>
          </cell>
          <cell r="J1767">
            <v>42.38268291045091</v>
          </cell>
          <cell r="K1767">
            <v>23.302970455143349</v>
          </cell>
          <cell r="L1767">
            <v>62.465010944846043</v>
          </cell>
          <cell r="M1767">
            <v>74.368429787574101</v>
          </cell>
          <cell r="N1767">
            <v>65.086120864470431</v>
          </cell>
          <cell r="O1767">
            <v>93.891423959024934</v>
          </cell>
          <cell r="P1767">
            <v>116.87183249624952</v>
          </cell>
          <cell r="Q1767">
            <v>146.173404985497</v>
          </cell>
          <cell r="R1767">
            <v>126.12213001784448</v>
          </cell>
          <cell r="S1767">
            <v>203.9230548262183</v>
          </cell>
          <cell r="T1767">
            <v>204.69898968621473</v>
          </cell>
          <cell r="U1767" t="str">
            <v>0</v>
          </cell>
          <cell r="V1767">
            <v>185.4153105654658</v>
          </cell>
          <cell r="W1767">
            <v>185.4153105654658</v>
          </cell>
        </row>
        <row r="1768">
          <cell r="B1768" t="str">
            <v>KenyaCCPL</v>
          </cell>
          <cell r="C1768" t="str">
            <v>CCPL</v>
          </cell>
          <cell r="D1768" t="str">
            <v>Kenya</v>
          </cell>
          <cell r="E1768" t="str">
            <v>Cash Mgt, Payments &amp; IP</v>
          </cell>
          <cell r="F1768" t="str">
            <v>Mass Mkt &amp; Priority Banking</v>
          </cell>
          <cell r="G1768" t="str">
            <v>Unsecured Lending</v>
          </cell>
          <cell r="H1768">
            <v>20.674708967454947</v>
          </cell>
          <cell r="I1768">
            <v>0.89740172812891672</v>
          </cell>
          <cell r="J1768">
            <v>1.6427705865714191</v>
          </cell>
          <cell r="K1768">
            <v>2.3734770069873186</v>
          </cell>
          <cell r="L1768">
            <v>3.2295868933989293</v>
          </cell>
          <cell r="M1768">
            <v>4.1399511710930899</v>
          </cell>
          <cell r="N1768">
            <v>4.9859596566474504</v>
          </cell>
          <cell r="O1768">
            <v>5.8502211633362169</v>
          </cell>
          <cell r="P1768">
            <v>6.7656798281592945</v>
          </cell>
          <cell r="Q1768">
            <v>7.7339399918156726</v>
          </cell>
          <cell r="R1768">
            <v>8.6655375442558498</v>
          </cell>
          <cell r="S1768">
            <v>9.496114803832123</v>
          </cell>
          <cell r="T1768">
            <v>10.398520118759151</v>
          </cell>
          <cell r="U1768" t="str">
            <v>0</v>
          </cell>
          <cell r="V1768">
            <v>9.802264807323823</v>
          </cell>
          <cell r="W1768">
            <v>9.802264807323823</v>
          </cell>
        </row>
        <row r="1769">
          <cell r="B1769" t="str">
            <v>KenyaM &amp; AL</v>
          </cell>
          <cell r="C1769" t="str">
            <v>M &amp; AL</v>
          </cell>
          <cell r="D1769" t="str">
            <v>Kenya</v>
          </cell>
          <cell r="E1769" t="str">
            <v>Cash Mgt, Payments &amp; IP</v>
          </cell>
          <cell r="F1769" t="str">
            <v>Mass Mkt &amp; Priority Banking</v>
          </cell>
          <cell r="G1769" t="str">
            <v>Secured Lending</v>
          </cell>
          <cell r="H1769">
            <v>1.153607979371974</v>
          </cell>
          <cell r="I1769" t="str">
            <v>0</v>
          </cell>
          <cell r="J1769" t="str">
            <v>0</v>
          </cell>
          <cell r="K1769" t="str">
            <v>0</v>
          </cell>
          <cell r="L1769" t="str">
            <v>0</v>
          </cell>
          <cell r="M1769" t="str">
            <v>0</v>
          </cell>
          <cell r="N1769" t="str">
            <v>0</v>
          </cell>
          <cell r="O1769" t="str">
            <v>0</v>
          </cell>
          <cell r="P1769" t="str">
            <v>0</v>
          </cell>
          <cell r="Q1769" t="str">
            <v>0</v>
          </cell>
          <cell r="R1769" t="str">
            <v>0</v>
          </cell>
          <cell r="S1769" t="str">
            <v>0</v>
          </cell>
          <cell r="T1769" t="str">
            <v>0</v>
          </cell>
          <cell r="U1769" t="str">
            <v>0</v>
          </cell>
          <cell r="V1769">
            <v>0</v>
          </cell>
          <cell r="W1769">
            <v>0</v>
          </cell>
        </row>
        <row r="1770">
          <cell r="B1770" t="str">
            <v>KenyaWM</v>
          </cell>
          <cell r="C1770" t="str">
            <v>WM</v>
          </cell>
          <cell r="D1770" t="str">
            <v>Kenya</v>
          </cell>
          <cell r="E1770" t="str">
            <v>Cash Mgt, Payments &amp; IP</v>
          </cell>
          <cell r="F1770" t="str">
            <v>Mass Mkt &amp; Priority Banking</v>
          </cell>
          <cell r="G1770" t="str">
            <v>Account Management Services</v>
          </cell>
          <cell r="H1770">
            <v>355.29101734345659</v>
          </cell>
          <cell r="I1770">
            <v>15.868468993707523</v>
          </cell>
          <cell r="J1770">
            <v>29.048589165451723</v>
          </cell>
          <cell r="K1770">
            <v>41.969438114616118</v>
          </cell>
          <cell r="L1770">
            <v>57.107756620035133</v>
          </cell>
          <cell r="M1770">
            <v>73.205438249965667</v>
          </cell>
          <cell r="N1770">
            <v>88.165136900673318</v>
          </cell>
          <cell r="O1770">
            <v>103.44759791168585</v>
          </cell>
          <cell r="P1770">
            <v>119.63536196698183</v>
          </cell>
          <cell r="Q1770">
            <v>136.75679811226246</v>
          </cell>
          <cell r="R1770">
            <v>153.22994097809291</v>
          </cell>
          <cell r="S1770">
            <v>167.91677417368371</v>
          </cell>
          <cell r="T1770">
            <v>183.8737199994211</v>
          </cell>
          <cell r="U1770" t="str">
            <v>0</v>
          </cell>
          <cell r="V1770">
            <v>173.33032719632024</v>
          </cell>
          <cell r="W1770">
            <v>173.33032719632024</v>
          </cell>
        </row>
        <row r="1771">
          <cell r="B1771" t="str">
            <v>KenyaWM</v>
          </cell>
          <cell r="C1771" t="str">
            <v>WM</v>
          </cell>
          <cell r="D1771" t="str">
            <v>Kenya</v>
          </cell>
          <cell r="E1771" t="str">
            <v>Cash Mgt, Payments &amp; IP</v>
          </cell>
          <cell r="F1771" t="str">
            <v>Mass Mkt &amp; Priority Banking</v>
          </cell>
          <cell r="G1771" t="str">
            <v>Trade Products</v>
          </cell>
          <cell r="H1771">
            <v>0.15711566014764031</v>
          </cell>
          <cell r="I1771" t="str">
            <v>0</v>
          </cell>
          <cell r="J1771" t="str">
            <v>0</v>
          </cell>
          <cell r="K1771" t="str">
            <v>0</v>
          </cell>
          <cell r="L1771" t="str">
            <v>0</v>
          </cell>
          <cell r="M1771" t="str">
            <v>0</v>
          </cell>
          <cell r="N1771" t="str">
            <v>0</v>
          </cell>
          <cell r="O1771" t="str">
            <v>0</v>
          </cell>
          <cell r="P1771" t="str">
            <v>0</v>
          </cell>
          <cell r="Q1771" t="str">
            <v>0</v>
          </cell>
          <cell r="R1771" t="str">
            <v>0</v>
          </cell>
          <cell r="S1771" t="str">
            <v>0</v>
          </cell>
          <cell r="T1771" t="str">
            <v>0</v>
          </cell>
          <cell r="U1771" t="str">
            <v>0</v>
          </cell>
          <cell r="V1771" t="str">
            <v>0</v>
          </cell>
          <cell r="W1771" t="str">
            <v>0</v>
          </cell>
        </row>
        <row r="1772">
          <cell r="B1772" t="str">
            <v>KenyaWM</v>
          </cell>
          <cell r="C1772" t="str">
            <v>WM</v>
          </cell>
          <cell r="D1772" t="str">
            <v>Kenya</v>
          </cell>
          <cell r="E1772" t="str">
            <v>Cash Mgt, Payments &amp; IP</v>
          </cell>
          <cell r="F1772" t="str">
            <v>Mass Mkt &amp; Priority Banking</v>
          </cell>
          <cell r="G1772" t="str">
            <v>Treasury Products</v>
          </cell>
          <cell r="H1772" t="str">
            <v>0</v>
          </cell>
          <cell r="I1772" t="str">
            <v>0</v>
          </cell>
          <cell r="J1772" t="str">
            <v>0</v>
          </cell>
          <cell r="K1772" t="str">
            <v>0</v>
          </cell>
          <cell r="L1772" t="str">
            <v>0</v>
          </cell>
          <cell r="M1772" t="str">
            <v>0</v>
          </cell>
          <cell r="N1772" t="str">
            <v>0</v>
          </cell>
          <cell r="O1772" t="str">
            <v>0</v>
          </cell>
          <cell r="P1772" t="str">
            <v>0</v>
          </cell>
          <cell r="Q1772" t="str">
            <v>0</v>
          </cell>
          <cell r="R1772" t="str">
            <v>0</v>
          </cell>
          <cell r="S1772" t="str">
            <v>0</v>
          </cell>
          <cell r="T1772" t="str">
            <v>0</v>
          </cell>
          <cell r="U1772" t="str">
            <v>0</v>
          </cell>
          <cell r="V1772">
            <v>0</v>
          </cell>
          <cell r="W1772">
            <v>0</v>
          </cell>
        </row>
        <row r="1773">
          <cell r="B1773" t="str">
            <v>KenyaWM</v>
          </cell>
          <cell r="C1773" t="str">
            <v>WM</v>
          </cell>
          <cell r="D1773" t="str">
            <v>Kenya</v>
          </cell>
          <cell r="E1773" t="str">
            <v>Cash Mgt, Payments &amp; IP</v>
          </cell>
          <cell r="F1773" t="str">
            <v>Mass Mkt &amp; Priority Banking</v>
          </cell>
          <cell r="G1773" t="str">
            <v>Investment Services</v>
          </cell>
          <cell r="H1773" t="str">
            <v>0</v>
          </cell>
          <cell r="I1773" t="str">
            <v>0</v>
          </cell>
          <cell r="J1773" t="str">
            <v>0</v>
          </cell>
          <cell r="K1773" t="str">
            <v>0</v>
          </cell>
          <cell r="L1773" t="str">
            <v>0</v>
          </cell>
          <cell r="M1773" t="str">
            <v>0</v>
          </cell>
          <cell r="N1773" t="str">
            <v>0</v>
          </cell>
          <cell r="O1773" t="str">
            <v>0</v>
          </cell>
          <cell r="P1773" t="str">
            <v>0</v>
          </cell>
          <cell r="Q1773" t="str">
            <v>0</v>
          </cell>
          <cell r="R1773" t="str">
            <v>0</v>
          </cell>
          <cell r="S1773" t="str">
            <v>0</v>
          </cell>
          <cell r="T1773" t="str">
            <v>0</v>
          </cell>
          <cell r="U1773" t="str">
            <v>0</v>
          </cell>
          <cell r="V1773" t="str">
            <v>0</v>
          </cell>
          <cell r="W1773" t="str">
            <v>0</v>
          </cell>
        </row>
        <row r="1774">
          <cell r="B1774" t="str">
            <v>KenyaOthCB</v>
          </cell>
          <cell r="C1774" t="str">
            <v>OthCB</v>
          </cell>
          <cell r="D1774" t="str">
            <v>Kenya</v>
          </cell>
          <cell r="E1774" t="str">
            <v>Cash Mgt, Payments &amp; IP</v>
          </cell>
          <cell r="F1774" t="str">
            <v>Mass Mkt &amp; Priority Banking</v>
          </cell>
          <cell r="G1774" t="str">
            <v>Other Products</v>
          </cell>
          <cell r="H1774" t="str">
            <v>0</v>
          </cell>
          <cell r="I1774" t="str">
            <v>0</v>
          </cell>
          <cell r="J1774" t="str">
            <v>0</v>
          </cell>
          <cell r="K1774" t="str">
            <v>0</v>
          </cell>
          <cell r="L1774" t="str">
            <v>0</v>
          </cell>
          <cell r="M1774" t="str">
            <v>0</v>
          </cell>
          <cell r="N1774" t="str">
            <v>0</v>
          </cell>
          <cell r="O1774" t="str">
            <v>0</v>
          </cell>
          <cell r="P1774" t="str">
            <v>0</v>
          </cell>
          <cell r="Q1774" t="str">
            <v>0</v>
          </cell>
          <cell r="R1774" t="str">
            <v>0</v>
          </cell>
          <cell r="S1774" t="str">
            <v>0</v>
          </cell>
          <cell r="T1774" t="str">
            <v>0</v>
          </cell>
          <cell r="U1774" t="str">
            <v>0</v>
          </cell>
          <cell r="V1774">
            <v>0</v>
          </cell>
          <cell r="W1774">
            <v>0</v>
          </cell>
        </row>
        <row r="1775">
          <cell r="B1775" t="str">
            <v>KenyaCROps</v>
          </cell>
          <cell r="C1775" t="str">
            <v>CROps</v>
          </cell>
          <cell r="D1775" t="str">
            <v>Kenya</v>
          </cell>
          <cell r="E1775" t="str">
            <v>Cash Mgt, Payments &amp; IP</v>
          </cell>
          <cell r="F1775" t="str">
            <v>Customer - Wholesale</v>
          </cell>
          <cell r="G1775" t="str">
            <v>Corporate and Inst Lending</v>
          </cell>
          <cell r="H1775">
            <v>68.422227464833398</v>
          </cell>
          <cell r="I1775" t="str">
            <v>0</v>
          </cell>
          <cell r="J1775" t="str">
            <v>0</v>
          </cell>
          <cell r="K1775" t="str">
            <v>0</v>
          </cell>
          <cell r="L1775" t="str">
            <v>0</v>
          </cell>
          <cell r="M1775" t="str">
            <v>0</v>
          </cell>
          <cell r="N1775" t="str">
            <v>0</v>
          </cell>
          <cell r="O1775" t="str">
            <v>0</v>
          </cell>
          <cell r="P1775" t="str">
            <v>0</v>
          </cell>
          <cell r="Q1775" t="str">
            <v>0</v>
          </cell>
          <cell r="R1775" t="str">
            <v>0</v>
          </cell>
          <cell r="S1775" t="str">
            <v>0</v>
          </cell>
          <cell r="T1775" t="str">
            <v>0</v>
          </cell>
          <cell r="U1775" t="str">
            <v>0</v>
          </cell>
          <cell r="V1775">
            <v>0</v>
          </cell>
          <cell r="W1775">
            <v>0</v>
          </cell>
        </row>
        <row r="1776">
          <cell r="B1776" t="str">
            <v>KenyaCash</v>
          </cell>
          <cell r="C1776" t="str">
            <v>Cash</v>
          </cell>
          <cell r="D1776" t="str">
            <v>Kenya</v>
          </cell>
          <cell r="E1776" t="str">
            <v>Cash Mgt, Payments &amp; IP</v>
          </cell>
          <cell r="F1776" t="str">
            <v>Customer - Wholesale</v>
          </cell>
          <cell r="G1776" t="str">
            <v>Cash Management and Payments</v>
          </cell>
          <cell r="H1776">
            <v>229.98778194174514</v>
          </cell>
          <cell r="I1776">
            <v>29.517999412723118</v>
          </cell>
          <cell r="J1776">
            <v>54.035221562096119</v>
          </cell>
          <cell r="K1776">
            <v>78.07015598737415</v>
          </cell>
          <cell r="L1776">
            <v>106.22995369248173</v>
          </cell>
          <cell r="M1776">
            <v>136.17432684447988</v>
          </cell>
          <cell r="N1776">
            <v>164.00186182351337</v>
          </cell>
          <cell r="O1776">
            <v>192.4297886340276</v>
          </cell>
          <cell r="P1776">
            <v>222.54173012422476</v>
          </cell>
          <cell r="Q1776">
            <v>254.39045745146552</v>
          </cell>
          <cell r="R1776">
            <v>285.03325113446726</v>
          </cell>
          <cell r="S1776">
            <v>312.35321084917729</v>
          </cell>
          <cell r="T1776">
            <v>342.03579192866016</v>
          </cell>
          <cell r="U1776" t="str">
            <v>0</v>
          </cell>
          <cell r="V1776">
            <v>322.42332252827487</v>
          </cell>
          <cell r="W1776">
            <v>322.42332252827487</v>
          </cell>
        </row>
        <row r="1777">
          <cell r="B1777" t="str">
            <v>KenyaTrade</v>
          </cell>
          <cell r="C1777" t="str">
            <v>Trade</v>
          </cell>
          <cell r="D1777" t="str">
            <v>Kenya</v>
          </cell>
          <cell r="E1777" t="str">
            <v>Cash Mgt, Payments &amp; IP</v>
          </cell>
          <cell r="F1777" t="str">
            <v>Customer - Wholesale</v>
          </cell>
          <cell r="G1777" t="str">
            <v>Trade Finance</v>
          </cell>
          <cell r="H1777">
            <v>2.8733214112603486E-2</v>
          </cell>
          <cell r="I1777" t="str">
            <v>0</v>
          </cell>
          <cell r="J1777" t="str">
            <v>0</v>
          </cell>
          <cell r="K1777" t="str">
            <v>0</v>
          </cell>
          <cell r="L1777" t="str">
            <v>0</v>
          </cell>
          <cell r="M1777" t="str">
            <v>0</v>
          </cell>
          <cell r="N1777" t="str">
            <v>0</v>
          </cell>
          <cell r="O1777" t="str">
            <v>0</v>
          </cell>
          <cell r="P1777" t="str">
            <v>0</v>
          </cell>
          <cell r="Q1777" t="str">
            <v>0</v>
          </cell>
          <cell r="R1777" t="str">
            <v>0</v>
          </cell>
          <cell r="S1777" t="str">
            <v>0</v>
          </cell>
          <cell r="T1777" t="str">
            <v>0</v>
          </cell>
          <cell r="U1777" t="str">
            <v>0</v>
          </cell>
          <cell r="V1777">
            <v>0</v>
          </cell>
          <cell r="W1777">
            <v>0</v>
          </cell>
        </row>
        <row r="1778">
          <cell r="B1778" t="str">
            <v>KenyaTrade</v>
          </cell>
          <cell r="C1778" t="str">
            <v>Trade</v>
          </cell>
          <cell r="D1778" t="str">
            <v>Kenya</v>
          </cell>
          <cell r="E1778" t="str">
            <v>Cash Mgt, Payments &amp; IP</v>
          </cell>
          <cell r="F1778" t="str">
            <v>Customer - Wholesale</v>
          </cell>
          <cell r="G1778" t="str">
            <v>Trade Contingents</v>
          </cell>
          <cell r="H1778">
            <v>0.59178194172340848</v>
          </cell>
          <cell r="I1778" t="str">
            <v>0</v>
          </cell>
          <cell r="J1778" t="str">
            <v>0</v>
          </cell>
          <cell r="K1778" t="str">
            <v>0</v>
          </cell>
          <cell r="L1778" t="str">
            <v>0</v>
          </cell>
          <cell r="M1778" t="str">
            <v>0</v>
          </cell>
          <cell r="N1778" t="str">
            <v>0</v>
          </cell>
          <cell r="O1778" t="str">
            <v>0</v>
          </cell>
          <cell r="P1778" t="str">
            <v>0</v>
          </cell>
          <cell r="Q1778" t="str">
            <v>0</v>
          </cell>
          <cell r="R1778" t="str">
            <v>0</v>
          </cell>
          <cell r="S1778" t="str">
            <v>0</v>
          </cell>
          <cell r="T1778" t="str">
            <v>0</v>
          </cell>
          <cell r="U1778" t="str">
            <v>0</v>
          </cell>
          <cell r="V1778">
            <v>0</v>
          </cell>
          <cell r="W1778">
            <v>0</v>
          </cell>
        </row>
        <row r="1779">
          <cell r="B1779" t="str">
            <v>KenyaTrade</v>
          </cell>
          <cell r="C1779" t="str">
            <v>Trade</v>
          </cell>
          <cell r="D1779" t="str">
            <v>Kenya</v>
          </cell>
          <cell r="E1779" t="str">
            <v>Cash Mgt, Payments &amp; IP</v>
          </cell>
          <cell r="F1779" t="str">
            <v>Customer - Wholesale</v>
          </cell>
          <cell r="G1779" t="str">
            <v>Trade Transactional</v>
          </cell>
          <cell r="H1779" t="str">
            <v>0</v>
          </cell>
          <cell r="I1779" t="str">
            <v>0</v>
          </cell>
          <cell r="J1779" t="str">
            <v>0</v>
          </cell>
          <cell r="K1779" t="str">
            <v>0</v>
          </cell>
          <cell r="L1779" t="str">
            <v>0</v>
          </cell>
          <cell r="M1779" t="str">
            <v>0</v>
          </cell>
          <cell r="N1779" t="str">
            <v>0</v>
          </cell>
          <cell r="O1779" t="str">
            <v>0</v>
          </cell>
          <cell r="P1779" t="str">
            <v>0</v>
          </cell>
          <cell r="Q1779" t="str">
            <v>0</v>
          </cell>
          <cell r="R1779" t="str">
            <v>0</v>
          </cell>
          <cell r="S1779" t="str">
            <v>0</v>
          </cell>
          <cell r="T1779" t="str">
            <v>0</v>
          </cell>
          <cell r="U1779" t="str">
            <v>0</v>
          </cell>
          <cell r="V1779">
            <v>0</v>
          </cell>
          <cell r="W1779">
            <v>0</v>
          </cell>
        </row>
        <row r="1780">
          <cell r="B1780" t="str">
            <v>KenyaTrade</v>
          </cell>
          <cell r="C1780" t="str">
            <v>Trade</v>
          </cell>
          <cell r="D1780" t="str">
            <v>Kenya</v>
          </cell>
          <cell r="E1780" t="str">
            <v>Cash Mgt, Payments &amp; IP</v>
          </cell>
          <cell r="F1780" t="str">
            <v>Customer - Wholesale</v>
          </cell>
          <cell r="G1780" t="str">
            <v>Trade Other</v>
          </cell>
          <cell r="H1780" t="str">
            <v>0</v>
          </cell>
          <cell r="I1780" t="str">
            <v>0</v>
          </cell>
          <cell r="J1780" t="str">
            <v>0</v>
          </cell>
          <cell r="K1780" t="str">
            <v>0</v>
          </cell>
          <cell r="L1780" t="str">
            <v>0</v>
          </cell>
          <cell r="M1780" t="str">
            <v>0</v>
          </cell>
          <cell r="N1780" t="str">
            <v>0</v>
          </cell>
          <cell r="O1780" t="str">
            <v>0</v>
          </cell>
          <cell r="P1780" t="str">
            <v>0</v>
          </cell>
          <cell r="Q1780" t="str">
            <v>0</v>
          </cell>
          <cell r="R1780" t="str">
            <v>0</v>
          </cell>
          <cell r="S1780" t="str">
            <v>0</v>
          </cell>
          <cell r="T1780" t="str">
            <v>0</v>
          </cell>
          <cell r="U1780" t="str">
            <v>0</v>
          </cell>
          <cell r="V1780">
            <v>0</v>
          </cell>
          <cell r="W1780">
            <v>0</v>
          </cell>
        </row>
        <row r="1781">
          <cell r="B1781" t="str">
            <v>KenyaFX/MM</v>
          </cell>
          <cell r="C1781" t="str">
            <v>FX/MM</v>
          </cell>
          <cell r="D1781" t="str">
            <v>Kenya</v>
          </cell>
          <cell r="E1781" t="str">
            <v>Cash Mgt, Payments &amp; IP</v>
          </cell>
          <cell r="F1781" t="str">
            <v>Customer - Wholesale</v>
          </cell>
          <cell r="G1781" t="str">
            <v>FX Sales</v>
          </cell>
          <cell r="H1781">
            <v>0.78863502564379806</v>
          </cell>
          <cell r="I1781" t="str">
            <v>0</v>
          </cell>
          <cell r="J1781" t="str">
            <v>0</v>
          </cell>
          <cell r="K1781" t="str">
            <v>0</v>
          </cell>
          <cell r="L1781" t="str">
            <v>0</v>
          </cell>
          <cell r="M1781" t="str">
            <v>0</v>
          </cell>
          <cell r="N1781" t="str">
            <v>0</v>
          </cell>
          <cell r="O1781" t="str">
            <v>0</v>
          </cell>
          <cell r="P1781" t="str">
            <v>0</v>
          </cell>
          <cell r="Q1781" t="str">
            <v>0</v>
          </cell>
          <cell r="R1781" t="str">
            <v>0</v>
          </cell>
          <cell r="S1781" t="str">
            <v>0</v>
          </cell>
          <cell r="T1781" t="str">
            <v>0</v>
          </cell>
          <cell r="U1781" t="str">
            <v>0</v>
          </cell>
          <cell r="V1781">
            <v>0</v>
          </cell>
          <cell r="W1781">
            <v>0</v>
          </cell>
        </row>
        <row r="1782">
          <cell r="B1782" t="str">
            <v>KenyaFX/MM</v>
          </cell>
          <cell r="C1782" t="str">
            <v>FX/MM</v>
          </cell>
          <cell r="D1782" t="str">
            <v>Kenya</v>
          </cell>
          <cell r="E1782" t="str">
            <v>Cash Mgt, Payments &amp; IP</v>
          </cell>
          <cell r="F1782" t="str">
            <v>Customer - Wholesale</v>
          </cell>
          <cell r="G1782" t="str">
            <v>FX Trading</v>
          </cell>
          <cell r="H1782" t="str">
            <v>0</v>
          </cell>
          <cell r="I1782" t="str">
            <v>0</v>
          </cell>
          <cell r="J1782" t="str">
            <v>0</v>
          </cell>
          <cell r="K1782" t="str">
            <v>0</v>
          </cell>
          <cell r="L1782" t="str">
            <v>0</v>
          </cell>
          <cell r="M1782" t="str">
            <v>0</v>
          </cell>
          <cell r="N1782" t="str">
            <v>0</v>
          </cell>
          <cell r="O1782" t="str">
            <v>0</v>
          </cell>
          <cell r="P1782" t="str">
            <v>0</v>
          </cell>
          <cell r="Q1782" t="str">
            <v>0</v>
          </cell>
          <cell r="R1782" t="str">
            <v>0</v>
          </cell>
          <cell r="S1782" t="str">
            <v>0</v>
          </cell>
          <cell r="T1782" t="str">
            <v>0</v>
          </cell>
          <cell r="U1782" t="str">
            <v>0</v>
          </cell>
          <cell r="V1782">
            <v>0</v>
          </cell>
          <cell r="W1782">
            <v>0</v>
          </cell>
        </row>
        <row r="1783">
          <cell r="B1783" t="str">
            <v>KenyaFI</v>
          </cell>
          <cell r="C1783" t="str">
            <v>FI</v>
          </cell>
          <cell r="D1783" t="str">
            <v>Kenya</v>
          </cell>
          <cell r="E1783" t="str">
            <v>Cash Mgt, Payments &amp; IP</v>
          </cell>
          <cell r="F1783" t="str">
            <v>Customer - Wholesale</v>
          </cell>
          <cell r="G1783" t="str">
            <v>Fixed Income</v>
          </cell>
          <cell r="H1783" t="str">
            <v>0</v>
          </cell>
          <cell r="I1783" t="str">
            <v>0</v>
          </cell>
          <cell r="J1783" t="str">
            <v>0</v>
          </cell>
          <cell r="K1783" t="str">
            <v>0</v>
          </cell>
          <cell r="L1783" t="str">
            <v>0</v>
          </cell>
          <cell r="M1783" t="str">
            <v>0</v>
          </cell>
          <cell r="N1783" t="str">
            <v>0</v>
          </cell>
          <cell r="O1783" t="str">
            <v>0</v>
          </cell>
          <cell r="P1783" t="str">
            <v>0</v>
          </cell>
          <cell r="Q1783" t="str">
            <v>0</v>
          </cell>
          <cell r="R1783" t="str">
            <v>0</v>
          </cell>
          <cell r="S1783" t="str">
            <v>0</v>
          </cell>
          <cell r="T1783" t="str">
            <v>0</v>
          </cell>
          <cell r="U1783" t="str">
            <v>0</v>
          </cell>
          <cell r="V1783">
            <v>0</v>
          </cell>
          <cell r="W1783">
            <v>0</v>
          </cell>
        </row>
        <row r="1784">
          <cell r="B1784" t="str">
            <v>KenyaFX/MM</v>
          </cell>
          <cell r="C1784" t="str">
            <v>FX/MM</v>
          </cell>
          <cell r="D1784" t="str">
            <v>Kenya</v>
          </cell>
          <cell r="E1784" t="str">
            <v>Cash Mgt, Payments &amp; IP</v>
          </cell>
          <cell r="F1784" t="str">
            <v>Customer - Wholesale</v>
          </cell>
          <cell r="G1784" t="str">
            <v>ALM</v>
          </cell>
          <cell r="H1784">
            <v>0.12838244603503629</v>
          </cell>
          <cell r="I1784" t="str">
            <v>0</v>
          </cell>
          <cell r="J1784" t="str">
            <v>0</v>
          </cell>
          <cell r="K1784" t="str">
            <v>0</v>
          </cell>
          <cell r="L1784" t="str">
            <v>0</v>
          </cell>
          <cell r="M1784" t="str">
            <v>0</v>
          </cell>
          <cell r="N1784" t="str">
            <v>0</v>
          </cell>
          <cell r="O1784" t="str">
            <v>0</v>
          </cell>
          <cell r="P1784" t="str">
            <v>0</v>
          </cell>
          <cell r="Q1784" t="str">
            <v>0</v>
          </cell>
          <cell r="R1784" t="str">
            <v>0</v>
          </cell>
          <cell r="S1784" t="str">
            <v>0</v>
          </cell>
          <cell r="T1784" t="str">
            <v>0</v>
          </cell>
          <cell r="U1784" t="str">
            <v>0</v>
          </cell>
          <cell r="V1784">
            <v>0</v>
          </cell>
          <cell r="W1784">
            <v>0</v>
          </cell>
        </row>
        <row r="1785">
          <cell r="B1785" t="str">
            <v>KenyaSEF</v>
          </cell>
          <cell r="C1785" t="str">
            <v>SEF</v>
          </cell>
          <cell r="D1785" t="str">
            <v>Kenya</v>
          </cell>
          <cell r="E1785" t="str">
            <v>Cash Mgt, Payments &amp; IP</v>
          </cell>
          <cell r="F1785" t="str">
            <v>Customer - Wholesale</v>
          </cell>
          <cell r="G1785" t="str">
            <v>Structured Trade</v>
          </cell>
          <cell r="H1785" t="str">
            <v>0</v>
          </cell>
          <cell r="I1785" t="str">
            <v>0</v>
          </cell>
          <cell r="J1785" t="str">
            <v>0</v>
          </cell>
          <cell r="K1785" t="str">
            <v>0</v>
          </cell>
          <cell r="L1785" t="str">
            <v>0</v>
          </cell>
          <cell r="M1785" t="str">
            <v>0</v>
          </cell>
          <cell r="N1785" t="str">
            <v>0</v>
          </cell>
          <cell r="O1785" t="str">
            <v>0</v>
          </cell>
          <cell r="P1785" t="str">
            <v>0</v>
          </cell>
          <cell r="Q1785" t="str">
            <v>0</v>
          </cell>
          <cell r="R1785" t="str">
            <v>0</v>
          </cell>
          <cell r="S1785" t="str">
            <v>0</v>
          </cell>
          <cell r="T1785" t="str">
            <v>0</v>
          </cell>
          <cell r="U1785" t="str">
            <v>0</v>
          </cell>
          <cell r="V1785">
            <v>0</v>
          </cell>
          <cell r="W1785">
            <v>0</v>
          </cell>
        </row>
        <row r="1786">
          <cell r="B1786" t="str">
            <v>KenyaSME</v>
          </cell>
          <cell r="C1786" t="str">
            <v>SME</v>
          </cell>
          <cell r="D1786" t="str">
            <v>Kenya</v>
          </cell>
          <cell r="E1786" t="str">
            <v>Cash Mgt, Payments &amp; IP</v>
          </cell>
          <cell r="F1786" t="str">
            <v>SME</v>
          </cell>
          <cell r="G1786" t="str">
            <v>Product</v>
          </cell>
          <cell r="H1786">
            <v>692.96211712365016</v>
          </cell>
          <cell r="I1786">
            <v>60.99524237490315</v>
          </cell>
          <cell r="J1786">
            <v>111.65700594671796</v>
          </cell>
          <cell r="K1786">
            <v>161.32218244586855</v>
          </cell>
          <cell r="L1786">
            <v>219.51087139580312</v>
          </cell>
          <cell r="M1786">
            <v>281.38716160886594</v>
          </cell>
          <cell r="N1786">
            <v>338.88927132198631</v>
          </cell>
          <cell r="O1786">
            <v>397.63201542800931</v>
          </cell>
          <cell r="P1786">
            <v>459.85456458836381</v>
          </cell>
          <cell r="Q1786">
            <v>525.66596377891722</v>
          </cell>
          <cell r="R1786">
            <v>588.98545239348903</v>
          </cell>
          <cell r="S1786">
            <v>645.43872150471066</v>
          </cell>
          <cell r="T1786">
            <v>706.77405124509187</v>
          </cell>
          <cell r="U1786" t="str">
            <v>0</v>
          </cell>
          <cell r="V1786">
            <v>666.2473438649422</v>
          </cell>
          <cell r="W1786">
            <v>666.2473438649422</v>
          </cell>
        </row>
        <row r="1787">
          <cell r="B1787" t="str">
            <v>KenyaTotal</v>
          </cell>
          <cell r="C1787" t="str">
            <v>Total</v>
          </cell>
          <cell r="D1787" t="str">
            <v>Kenya</v>
          </cell>
          <cell r="E1787" t="str">
            <v>Cash Mgt, Payments &amp; IP</v>
          </cell>
          <cell r="F1787" t="str">
            <v>Customer</v>
          </cell>
          <cell r="G1787" t="str">
            <v>Product</v>
          </cell>
          <cell r="H1787">
            <v>1370.1861091081748</v>
          </cell>
          <cell r="I1787">
            <v>107.27911250946271</v>
          </cell>
          <cell r="J1787">
            <v>196.38358726083723</v>
          </cell>
          <cell r="K1787">
            <v>283.73525355484611</v>
          </cell>
          <cell r="L1787">
            <v>386.07816860171891</v>
          </cell>
          <cell r="M1787">
            <v>494.90687787440459</v>
          </cell>
          <cell r="N1787">
            <v>596.04222970282035</v>
          </cell>
          <cell r="O1787">
            <v>699.35962313705897</v>
          </cell>
          <cell r="P1787">
            <v>808.79733650772971</v>
          </cell>
          <cell r="Q1787">
            <v>924.54715933446084</v>
          </cell>
          <cell r="R1787">
            <v>1035.914182050305</v>
          </cell>
          <cell r="S1787">
            <v>1135.2048213314038</v>
          </cell>
          <cell r="T1787">
            <v>1243.0820832919321</v>
          </cell>
          <cell r="U1787" t="str">
            <v>0</v>
          </cell>
          <cell r="V1787">
            <v>1171.8032583968611</v>
          </cell>
          <cell r="W1787">
            <v>1171.8032583968611</v>
          </cell>
        </row>
        <row r="1788">
          <cell r="B1788" t="str">
            <v>KenyaCCPL</v>
          </cell>
          <cell r="C1788" t="str">
            <v>CCPL</v>
          </cell>
          <cell r="D1788" t="str">
            <v>Kenya</v>
          </cell>
          <cell r="E1788" t="str">
            <v>Messaging Operations</v>
          </cell>
          <cell r="F1788" t="str">
            <v>Mass Mkt &amp; Priority Banking</v>
          </cell>
          <cell r="G1788" t="str">
            <v>Unsecured Lending</v>
          </cell>
          <cell r="H1788" t="str">
            <v>0</v>
          </cell>
          <cell r="I1788">
            <v>9.5485085181591638E-3</v>
          </cell>
          <cell r="J1788">
            <v>0.1143715211111288</v>
          </cell>
          <cell r="K1788">
            <v>0.23642248818949563</v>
          </cell>
          <cell r="L1788">
            <v>0.26232435274105848</v>
          </cell>
          <cell r="M1788">
            <v>0.33884993554027015</v>
          </cell>
          <cell r="N1788">
            <v>0.29210486291170679</v>
          </cell>
          <cell r="O1788">
            <v>0.39244132699835776</v>
          </cell>
          <cell r="P1788">
            <v>0.40866546238368995</v>
          </cell>
          <cell r="Q1788">
            <v>0.58003059259958423</v>
          </cell>
          <cell r="R1788">
            <v>0.4643029502216775</v>
          </cell>
          <cell r="S1788">
            <v>0.74528944946185327</v>
          </cell>
          <cell r="T1788">
            <v>0.70605469318137026</v>
          </cell>
          <cell r="U1788" t="str">
            <v>0</v>
          </cell>
          <cell r="V1788">
            <v>0.84781951167049407</v>
          </cell>
          <cell r="W1788">
            <v>0.84781951167049407</v>
          </cell>
        </row>
        <row r="1789">
          <cell r="B1789" t="str">
            <v>KenyaM &amp; AL</v>
          </cell>
          <cell r="C1789" t="str">
            <v>M &amp; AL</v>
          </cell>
          <cell r="D1789" t="str">
            <v>Kenya</v>
          </cell>
          <cell r="E1789" t="str">
            <v>Messaging Operations</v>
          </cell>
          <cell r="F1789" t="str">
            <v>Mass Mkt &amp; Priority Banking</v>
          </cell>
          <cell r="G1789" t="str">
            <v>Secured Lending</v>
          </cell>
          <cell r="H1789" t="str">
            <v>0</v>
          </cell>
          <cell r="I1789" t="str">
            <v>0</v>
          </cell>
          <cell r="J1789" t="str">
            <v>0</v>
          </cell>
          <cell r="K1789" t="str">
            <v>0</v>
          </cell>
          <cell r="L1789" t="str">
            <v>0</v>
          </cell>
          <cell r="M1789" t="str">
            <v>0</v>
          </cell>
          <cell r="N1789" t="str">
            <v>0</v>
          </cell>
          <cell r="O1789" t="str">
            <v>0</v>
          </cell>
          <cell r="P1789" t="str">
            <v>0</v>
          </cell>
          <cell r="Q1789" t="str">
            <v>0</v>
          </cell>
          <cell r="R1789" t="str">
            <v>0</v>
          </cell>
          <cell r="S1789" t="str">
            <v>0</v>
          </cell>
          <cell r="T1789" t="str">
            <v>0</v>
          </cell>
          <cell r="U1789" t="str">
            <v>0</v>
          </cell>
          <cell r="V1789">
            <v>0</v>
          </cell>
          <cell r="W1789">
            <v>0</v>
          </cell>
        </row>
        <row r="1790">
          <cell r="B1790" t="str">
            <v>KenyaWM</v>
          </cell>
          <cell r="C1790" t="str">
            <v>WM</v>
          </cell>
          <cell r="D1790" t="str">
            <v>Kenya</v>
          </cell>
          <cell r="E1790" t="str">
            <v>Messaging Operations</v>
          </cell>
          <cell r="F1790" t="str">
            <v>Mass Mkt &amp; Priority Banking</v>
          </cell>
          <cell r="G1790" t="str">
            <v>Account Management Services</v>
          </cell>
          <cell r="H1790" t="str">
            <v>0</v>
          </cell>
          <cell r="I1790">
            <v>0.52134856509148986</v>
          </cell>
          <cell r="J1790">
            <v>6.2446850526676405</v>
          </cell>
          <cell r="K1790">
            <v>12.908667855146474</v>
          </cell>
          <cell r="L1790">
            <v>14.322909659661789</v>
          </cell>
          <cell r="M1790">
            <v>18.501206480498752</v>
          </cell>
          <cell r="N1790">
            <v>15.948925514979161</v>
          </cell>
          <cell r="O1790">
            <v>21.427296454110316</v>
          </cell>
          <cell r="P1790">
            <v>22.313134246149467</v>
          </cell>
          <cell r="Q1790">
            <v>31.669670355937274</v>
          </cell>
          <cell r="R1790">
            <v>25.350941082103624</v>
          </cell>
          <cell r="S1790">
            <v>40.692803940617175</v>
          </cell>
          <cell r="T1790">
            <v>38.550586247702796</v>
          </cell>
          <cell r="U1790" t="str">
            <v>0</v>
          </cell>
          <cell r="V1790">
            <v>46.290945337209031</v>
          </cell>
          <cell r="W1790">
            <v>46.290945337209031</v>
          </cell>
        </row>
        <row r="1791">
          <cell r="B1791" t="str">
            <v>KenyaWM</v>
          </cell>
          <cell r="C1791" t="str">
            <v>WM</v>
          </cell>
          <cell r="D1791" t="str">
            <v>Kenya</v>
          </cell>
          <cell r="E1791" t="str">
            <v>Messaging Operations</v>
          </cell>
          <cell r="F1791" t="str">
            <v>Mass Mkt &amp; Priority Banking</v>
          </cell>
          <cell r="G1791" t="str">
            <v>Trade Products</v>
          </cell>
          <cell r="H1791" t="str">
            <v>0</v>
          </cell>
          <cell r="I1791" t="str">
            <v>0</v>
          </cell>
          <cell r="J1791" t="str">
            <v>0</v>
          </cell>
          <cell r="K1791" t="str">
            <v>0</v>
          </cell>
          <cell r="L1791" t="str">
            <v>0</v>
          </cell>
          <cell r="M1791" t="str">
            <v>0</v>
          </cell>
          <cell r="N1791" t="str">
            <v>0</v>
          </cell>
          <cell r="O1791" t="str">
            <v>0</v>
          </cell>
          <cell r="P1791" t="str">
            <v>0</v>
          </cell>
          <cell r="Q1791" t="str">
            <v>0</v>
          </cell>
          <cell r="R1791" t="str">
            <v>0</v>
          </cell>
          <cell r="S1791" t="str">
            <v>0</v>
          </cell>
          <cell r="T1791" t="str">
            <v>0</v>
          </cell>
          <cell r="U1791" t="str">
            <v>0</v>
          </cell>
          <cell r="V1791" t="str">
            <v>0</v>
          </cell>
          <cell r="W1791" t="str">
            <v>0</v>
          </cell>
        </row>
        <row r="1792">
          <cell r="B1792" t="str">
            <v>KenyaWM</v>
          </cell>
          <cell r="C1792" t="str">
            <v>WM</v>
          </cell>
          <cell r="D1792" t="str">
            <v>Kenya</v>
          </cell>
          <cell r="E1792" t="str">
            <v>Messaging Operations</v>
          </cell>
          <cell r="F1792" t="str">
            <v>Mass Mkt &amp; Priority Banking</v>
          </cell>
          <cell r="G1792" t="str">
            <v>Treasury Products</v>
          </cell>
          <cell r="H1792" t="str">
            <v>0</v>
          </cell>
          <cell r="I1792" t="str">
            <v>0</v>
          </cell>
          <cell r="J1792" t="str">
            <v>0</v>
          </cell>
          <cell r="K1792" t="str">
            <v>0</v>
          </cell>
          <cell r="L1792" t="str">
            <v>0</v>
          </cell>
          <cell r="M1792" t="str">
            <v>0</v>
          </cell>
          <cell r="N1792" t="str">
            <v>0</v>
          </cell>
          <cell r="O1792" t="str">
            <v>0</v>
          </cell>
          <cell r="P1792" t="str">
            <v>0</v>
          </cell>
          <cell r="Q1792" t="str">
            <v>0</v>
          </cell>
          <cell r="R1792" t="str">
            <v>0</v>
          </cell>
          <cell r="S1792" t="str">
            <v>0</v>
          </cell>
          <cell r="T1792" t="str">
            <v>0</v>
          </cell>
          <cell r="U1792" t="str">
            <v>0</v>
          </cell>
          <cell r="V1792">
            <v>0</v>
          </cell>
          <cell r="W1792">
            <v>0</v>
          </cell>
        </row>
        <row r="1793">
          <cell r="B1793" t="str">
            <v>KenyaWM</v>
          </cell>
          <cell r="C1793" t="str">
            <v>WM</v>
          </cell>
          <cell r="D1793" t="str">
            <v>Kenya</v>
          </cell>
          <cell r="E1793" t="str">
            <v>Messaging Operations</v>
          </cell>
          <cell r="F1793" t="str">
            <v>Mass Mkt &amp; Priority Banking</v>
          </cell>
          <cell r="G1793" t="str">
            <v>Investment Services</v>
          </cell>
          <cell r="H1793" t="str">
            <v>0</v>
          </cell>
          <cell r="I1793" t="str">
            <v>0</v>
          </cell>
          <cell r="J1793" t="str">
            <v>0</v>
          </cell>
          <cell r="K1793" t="str">
            <v>0</v>
          </cell>
          <cell r="L1793" t="str">
            <v>0</v>
          </cell>
          <cell r="M1793" t="str">
            <v>0</v>
          </cell>
          <cell r="N1793" t="str">
            <v>0</v>
          </cell>
          <cell r="O1793" t="str">
            <v>0</v>
          </cell>
          <cell r="P1793" t="str">
            <v>0</v>
          </cell>
          <cell r="Q1793" t="str">
            <v>0</v>
          </cell>
          <cell r="R1793" t="str">
            <v>0</v>
          </cell>
          <cell r="S1793" t="str">
            <v>0</v>
          </cell>
          <cell r="T1793" t="str">
            <v>0</v>
          </cell>
          <cell r="U1793" t="str">
            <v>0</v>
          </cell>
          <cell r="V1793" t="str">
            <v>0</v>
          </cell>
          <cell r="W1793" t="str">
            <v>0</v>
          </cell>
        </row>
        <row r="1794">
          <cell r="B1794" t="str">
            <v>KenyaOthCB</v>
          </cell>
          <cell r="C1794" t="str">
            <v>OthCB</v>
          </cell>
          <cell r="D1794" t="str">
            <v>Kenya</v>
          </cell>
          <cell r="E1794" t="str">
            <v>Messaging Operations</v>
          </cell>
          <cell r="F1794" t="str">
            <v>Mass Mkt &amp; Priority Banking</v>
          </cell>
          <cell r="G1794" t="str">
            <v>Other Products</v>
          </cell>
          <cell r="H1794" t="str">
            <v>0</v>
          </cell>
          <cell r="I1794" t="str">
            <v>0</v>
          </cell>
          <cell r="J1794" t="str">
            <v>0</v>
          </cell>
          <cell r="K1794" t="str">
            <v>0</v>
          </cell>
          <cell r="L1794" t="str">
            <v>0</v>
          </cell>
          <cell r="M1794" t="str">
            <v>0</v>
          </cell>
          <cell r="N1794" t="str">
            <v>0</v>
          </cell>
          <cell r="O1794" t="str">
            <v>0</v>
          </cell>
          <cell r="P1794" t="str">
            <v>0</v>
          </cell>
          <cell r="Q1794" t="str">
            <v>0</v>
          </cell>
          <cell r="R1794" t="str">
            <v>0</v>
          </cell>
          <cell r="S1794" t="str">
            <v>0</v>
          </cell>
          <cell r="T1794" t="str">
            <v>0</v>
          </cell>
          <cell r="U1794" t="str">
            <v>0</v>
          </cell>
          <cell r="V1794">
            <v>0</v>
          </cell>
          <cell r="W1794">
            <v>0</v>
          </cell>
        </row>
        <row r="1795">
          <cell r="B1795" t="str">
            <v>KenyaCROps</v>
          </cell>
          <cell r="C1795" t="str">
            <v>CROps</v>
          </cell>
          <cell r="D1795" t="str">
            <v>Kenya</v>
          </cell>
          <cell r="E1795" t="str">
            <v>Messaging Operations</v>
          </cell>
          <cell r="F1795" t="str">
            <v>Customer - Wholesale</v>
          </cell>
          <cell r="G1795" t="str">
            <v>Corporate and Inst Lending</v>
          </cell>
          <cell r="H1795" t="str">
            <v>0</v>
          </cell>
          <cell r="I1795">
            <v>7.7342918997089172E-2</v>
          </cell>
          <cell r="J1795">
            <v>0.92640932100014362</v>
          </cell>
          <cell r="K1795">
            <v>1.915022154334916</v>
          </cell>
          <cell r="L1795">
            <v>2.1248272572025733</v>
          </cell>
          <cell r="M1795">
            <v>2.7446844778761896</v>
          </cell>
          <cell r="N1795">
            <v>2.3660493895848203</v>
          </cell>
          <cell r="O1795">
            <v>3.1787747486866946</v>
          </cell>
          <cell r="P1795">
            <v>3.3101902453078869</v>
          </cell>
          <cell r="Q1795">
            <v>4.6982478000566319</v>
          </cell>
          <cell r="R1795">
            <v>3.7608538967955907</v>
          </cell>
          <cell r="S1795">
            <v>6.0368445406410176</v>
          </cell>
          <cell r="T1795">
            <v>5.7190430147690989</v>
          </cell>
          <cell r="U1795" t="str">
            <v>0</v>
          </cell>
          <cell r="V1795">
            <v>6.8673380445310093</v>
          </cell>
          <cell r="W1795">
            <v>6.8673380445310093</v>
          </cell>
        </row>
        <row r="1796">
          <cell r="B1796" t="str">
            <v>KenyaCash</v>
          </cell>
          <cell r="C1796" t="str">
            <v>Cash</v>
          </cell>
          <cell r="D1796" t="str">
            <v>Kenya</v>
          </cell>
          <cell r="E1796" t="str">
            <v>Messaging Operations</v>
          </cell>
          <cell r="F1796" t="str">
            <v>Customer - Wholesale</v>
          </cell>
          <cell r="G1796" t="str">
            <v>Cash Management and Payments</v>
          </cell>
          <cell r="H1796" t="str">
            <v>0</v>
          </cell>
          <cell r="I1796">
            <v>0.32369443876559578</v>
          </cell>
          <cell r="J1796">
            <v>3.8771945656672653</v>
          </cell>
          <cell r="K1796">
            <v>8.0147223496239004</v>
          </cell>
          <cell r="L1796">
            <v>8.8927955579218807</v>
          </cell>
          <cell r="M1796">
            <v>11.487012814815163</v>
          </cell>
          <cell r="N1796">
            <v>9.9023548527068499</v>
          </cell>
          <cell r="O1796">
            <v>13.30376098524432</v>
          </cell>
          <cell r="P1796">
            <v>13.853759174807093</v>
          </cell>
          <cell r="Q1796">
            <v>19.663037089125918</v>
          </cell>
          <cell r="R1796">
            <v>15.739870012514883</v>
          </cell>
          <cell r="S1796">
            <v>25.26531233675685</v>
          </cell>
          <cell r="T1796">
            <v>23.935254098848446</v>
          </cell>
          <cell r="U1796" t="str">
            <v>0</v>
          </cell>
          <cell r="V1796">
            <v>28.741081445629735</v>
          </cell>
          <cell r="W1796">
            <v>28.741081445629735</v>
          </cell>
        </row>
        <row r="1797">
          <cell r="B1797" t="str">
            <v>KenyaTrade</v>
          </cell>
          <cell r="C1797" t="str">
            <v>Trade</v>
          </cell>
          <cell r="D1797" t="str">
            <v>Kenya</v>
          </cell>
          <cell r="E1797" t="str">
            <v>Messaging Operations</v>
          </cell>
          <cell r="F1797" t="str">
            <v>Customer - Wholesale</v>
          </cell>
          <cell r="G1797" t="str">
            <v>Trade Finance</v>
          </cell>
          <cell r="H1797" t="str">
            <v>0</v>
          </cell>
          <cell r="I1797" t="str">
            <v>0</v>
          </cell>
          <cell r="J1797" t="str">
            <v>0</v>
          </cell>
          <cell r="K1797" t="str">
            <v>0</v>
          </cell>
          <cell r="L1797" t="str">
            <v>0</v>
          </cell>
          <cell r="M1797" t="str">
            <v>0</v>
          </cell>
          <cell r="N1797" t="str">
            <v>0</v>
          </cell>
          <cell r="O1797" t="str">
            <v>0</v>
          </cell>
          <cell r="P1797" t="str">
            <v>0</v>
          </cell>
          <cell r="Q1797" t="str">
            <v>0</v>
          </cell>
          <cell r="R1797" t="str">
            <v>0</v>
          </cell>
          <cell r="S1797" t="str">
            <v>0</v>
          </cell>
          <cell r="T1797" t="str">
            <v>0</v>
          </cell>
          <cell r="U1797" t="str">
            <v>0</v>
          </cell>
          <cell r="V1797">
            <v>0</v>
          </cell>
          <cell r="W1797">
            <v>0</v>
          </cell>
        </row>
        <row r="1798">
          <cell r="B1798" t="str">
            <v>KenyaTrade</v>
          </cell>
          <cell r="C1798" t="str">
            <v>Trade</v>
          </cell>
          <cell r="D1798" t="str">
            <v>Kenya</v>
          </cell>
          <cell r="E1798" t="str">
            <v>Messaging Operations</v>
          </cell>
          <cell r="F1798" t="str">
            <v>Customer - Wholesale</v>
          </cell>
          <cell r="G1798" t="str">
            <v>Trade Contingents</v>
          </cell>
          <cell r="H1798" t="str">
            <v>0</v>
          </cell>
          <cell r="I1798" t="str">
            <v>0</v>
          </cell>
          <cell r="J1798" t="str">
            <v>0</v>
          </cell>
          <cell r="K1798" t="str">
            <v>0</v>
          </cell>
          <cell r="L1798" t="str">
            <v>0</v>
          </cell>
          <cell r="M1798" t="str">
            <v>0</v>
          </cell>
          <cell r="N1798" t="str">
            <v>0</v>
          </cell>
          <cell r="O1798" t="str">
            <v>0</v>
          </cell>
          <cell r="P1798" t="str">
            <v>0</v>
          </cell>
          <cell r="Q1798" t="str">
            <v>0</v>
          </cell>
          <cell r="R1798" t="str">
            <v>0</v>
          </cell>
          <cell r="S1798" t="str">
            <v>0</v>
          </cell>
          <cell r="T1798" t="str">
            <v>0</v>
          </cell>
          <cell r="U1798" t="str">
            <v>0</v>
          </cell>
          <cell r="V1798">
            <v>0</v>
          </cell>
          <cell r="W1798">
            <v>0</v>
          </cell>
        </row>
        <row r="1799">
          <cell r="B1799" t="str">
            <v>KenyaTrade</v>
          </cell>
          <cell r="C1799" t="str">
            <v>Trade</v>
          </cell>
          <cell r="D1799" t="str">
            <v>Kenya</v>
          </cell>
          <cell r="E1799" t="str">
            <v>Messaging Operations</v>
          </cell>
          <cell r="F1799" t="str">
            <v>Customer - Wholesale</v>
          </cell>
          <cell r="G1799" t="str">
            <v>Trade Transactional</v>
          </cell>
          <cell r="H1799" t="str">
            <v>0</v>
          </cell>
          <cell r="I1799" t="str">
            <v>0</v>
          </cell>
          <cell r="J1799" t="str">
            <v>0</v>
          </cell>
          <cell r="K1799" t="str">
            <v>0</v>
          </cell>
          <cell r="L1799" t="str">
            <v>0</v>
          </cell>
          <cell r="M1799" t="str">
            <v>0</v>
          </cell>
          <cell r="N1799" t="str">
            <v>0</v>
          </cell>
          <cell r="O1799" t="str">
            <v>0</v>
          </cell>
          <cell r="P1799" t="str">
            <v>0</v>
          </cell>
          <cell r="Q1799" t="str">
            <v>0</v>
          </cell>
          <cell r="R1799" t="str">
            <v>0</v>
          </cell>
          <cell r="S1799" t="str">
            <v>0</v>
          </cell>
          <cell r="T1799" t="str">
            <v>0</v>
          </cell>
          <cell r="U1799" t="str">
            <v>0</v>
          </cell>
          <cell r="V1799">
            <v>0</v>
          </cell>
          <cell r="W1799">
            <v>0</v>
          </cell>
        </row>
        <row r="1800">
          <cell r="B1800" t="str">
            <v>KenyaTrade</v>
          </cell>
          <cell r="C1800" t="str">
            <v>Trade</v>
          </cell>
          <cell r="D1800" t="str">
            <v>Kenya</v>
          </cell>
          <cell r="E1800" t="str">
            <v>Messaging Operations</v>
          </cell>
          <cell r="F1800" t="str">
            <v>Customer - Wholesale</v>
          </cell>
          <cell r="G1800" t="str">
            <v>Trade Other</v>
          </cell>
          <cell r="H1800" t="str">
            <v>0</v>
          </cell>
          <cell r="I1800" t="str">
            <v>0</v>
          </cell>
          <cell r="J1800" t="str">
            <v>0</v>
          </cell>
          <cell r="K1800" t="str">
            <v>0</v>
          </cell>
          <cell r="L1800" t="str">
            <v>0</v>
          </cell>
          <cell r="M1800" t="str">
            <v>0</v>
          </cell>
          <cell r="N1800" t="str">
            <v>0</v>
          </cell>
          <cell r="O1800" t="str">
            <v>0</v>
          </cell>
          <cell r="P1800" t="str">
            <v>0</v>
          </cell>
          <cell r="Q1800" t="str">
            <v>0</v>
          </cell>
          <cell r="R1800" t="str">
            <v>0</v>
          </cell>
          <cell r="S1800" t="str">
            <v>0</v>
          </cell>
          <cell r="T1800" t="str">
            <v>0</v>
          </cell>
          <cell r="U1800" t="str">
            <v>0</v>
          </cell>
          <cell r="V1800">
            <v>0</v>
          </cell>
          <cell r="W1800">
            <v>0</v>
          </cell>
        </row>
        <row r="1801">
          <cell r="B1801" t="str">
            <v>KenyaFX/MM</v>
          </cell>
          <cell r="C1801" t="str">
            <v>FX/MM</v>
          </cell>
          <cell r="D1801" t="str">
            <v>Kenya</v>
          </cell>
          <cell r="E1801" t="str">
            <v>Messaging Operations</v>
          </cell>
          <cell r="F1801" t="str">
            <v>Customer - Wholesale</v>
          </cell>
          <cell r="G1801" t="str">
            <v>FX Sales</v>
          </cell>
          <cell r="H1801" t="str">
            <v>0</v>
          </cell>
          <cell r="I1801" t="str">
            <v>0</v>
          </cell>
          <cell r="J1801" t="str">
            <v>0</v>
          </cell>
          <cell r="K1801" t="str">
            <v>0</v>
          </cell>
          <cell r="L1801" t="str">
            <v>0</v>
          </cell>
          <cell r="M1801" t="str">
            <v>0</v>
          </cell>
          <cell r="N1801" t="str">
            <v>0</v>
          </cell>
          <cell r="O1801" t="str">
            <v>0</v>
          </cell>
          <cell r="P1801" t="str">
            <v>0</v>
          </cell>
          <cell r="Q1801" t="str">
            <v>0</v>
          </cell>
          <cell r="R1801" t="str">
            <v>0</v>
          </cell>
          <cell r="S1801" t="str">
            <v>0</v>
          </cell>
          <cell r="T1801" t="str">
            <v>0</v>
          </cell>
          <cell r="U1801" t="str">
            <v>0</v>
          </cell>
          <cell r="V1801">
            <v>0</v>
          </cell>
          <cell r="W1801">
            <v>0</v>
          </cell>
        </row>
        <row r="1802">
          <cell r="B1802" t="str">
            <v>KenyaFX/MM</v>
          </cell>
          <cell r="C1802" t="str">
            <v>FX/MM</v>
          </cell>
          <cell r="D1802" t="str">
            <v>Kenya</v>
          </cell>
          <cell r="E1802" t="str">
            <v>Messaging Operations</v>
          </cell>
          <cell r="F1802" t="str">
            <v>Customer - Wholesale</v>
          </cell>
          <cell r="G1802" t="str">
            <v>FX Trading</v>
          </cell>
          <cell r="H1802" t="str">
            <v>0</v>
          </cell>
          <cell r="I1802" t="str">
            <v>0</v>
          </cell>
          <cell r="J1802" t="str">
            <v>0</v>
          </cell>
          <cell r="K1802" t="str">
            <v>0</v>
          </cell>
          <cell r="L1802" t="str">
            <v>0</v>
          </cell>
          <cell r="M1802" t="str">
            <v>0</v>
          </cell>
          <cell r="N1802" t="str">
            <v>0</v>
          </cell>
          <cell r="O1802" t="str">
            <v>0</v>
          </cell>
          <cell r="P1802" t="str">
            <v>0</v>
          </cell>
          <cell r="Q1802" t="str">
            <v>0</v>
          </cell>
          <cell r="R1802" t="str">
            <v>0</v>
          </cell>
          <cell r="S1802" t="str">
            <v>0</v>
          </cell>
          <cell r="T1802" t="str">
            <v>0</v>
          </cell>
          <cell r="U1802" t="str">
            <v>0</v>
          </cell>
          <cell r="V1802">
            <v>0</v>
          </cell>
          <cell r="W1802">
            <v>0</v>
          </cell>
        </row>
        <row r="1803">
          <cell r="B1803" t="str">
            <v>KenyaFI</v>
          </cell>
          <cell r="C1803" t="str">
            <v>FI</v>
          </cell>
          <cell r="D1803" t="str">
            <v>Kenya</v>
          </cell>
          <cell r="E1803" t="str">
            <v>Messaging Operations</v>
          </cell>
          <cell r="F1803" t="str">
            <v>Customer - Wholesale</v>
          </cell>
          <cell r="G1803" t="str">
            <v>Fixed Income</v>
          </cell>
          <cell r="H1803" t="str">
            <v>0</v>
          </cell>
          <cell r="I1803" t="str">
            <v>0</v>
          </cell>
          <cell r="J1803" t="str">
            <v>0</v>
          </cell>
          <cell r="K1803" t="str">
            <v>0</v>
          </cell>
          <cell r="L1803" t="str">
            <v>0</v>
          </cell>
          <cell r="M1803" t="str">
            <v>0</v>
          </cell>
          <cell r="N1803" t="str">
            <v>0</v>
          </cell>
          <cell r="O1803" t="str">
            <v>0</v>
          </cell>
          <cell r="P1803" t="str">
            <v>0</v>
          </cell>
          <cell r="Q1803" t="str">
            <v>0</v>
          </cell>
          <cell r="R1803" t="str">
            <v>0</v>
          </cell>
          <cell r="S1803" t="str">
            <v>0</v>
          </cell>
          <cell r="T1803" t="str">
            <v>0</v>
          </cell>
          <cell r="U1803" t="str">
            <v>0</v>
          </cell>
          <cell r="V1803">
            <v>0</v>
          </cell>
          <cell r="W1803">
            <v>0</v>
          </cell>
        </row>
        <row r="1804">
          <cell r="B1804" t="str">
            <v>KenyaFX/MM</v>
          </cell>
          <cell r="C1804" t="str">
            <v>FX/MM</v>
          </cell>
          <cell r="D1804" t="str">
            <v>Kenya</v>
          </cell>
          <cell r="E1804" t="str">
            <v>Messaging Operations</v>
          </cell>
          <cell r="F1804" t="str">
            <v>Customer - Wholesale</v>
          </cell>
          <cell r="G1804" t="str">
            <v>ALM</v>
          </cell>
          <cell r="H1804" t="str">
            <v>0</v>
          </cell>
          <cell r="I1804" t="str">
            <v>0</v>
          </cell>
          <cell r="J1804" t="str">
            <v>0</v>
          </cell>
          <cell r="K1804" t="str">
            <v>0</v>
          </cell>
          <cell r="L1804" t="str">
            <v>0</v>
          </cell>
          <cell r="M1804" t="str">
            <v>0</v>
          </cell>
          <cell r="N1804" t="str">
            <v>0</v>
          </cell>
          <cell r="O1804" t="str">
            <v>0</v>
          </cell>
          <cell r="P1804" t="str">
            <v>0</v>
          </cell>
          <cell r="Q1804" t="str">
            <v>0</v>
          </cell>
          <cell r="R1804" t="str">
            <v>0</v>
          </cell>
          <cell r="S1804" t="str">
            <v>0</v>
          </cell>
          <cell r="T1804" t="str">
            <v>0</v>
          </cell>
          <cell r="U1804" t="str">
            <v>0</v>
          </cell>
          <cell r="V1804">
            <v>0</v>
          </cell>
          <cell r="W1804">
            <v>0</v>
          </cell>
        </row>
        <row r="1805">
          <cell r="B1805" t="str">
            <v>KenyaSEF</v>
          </cell>
          <cell r="C1805" t="str">
            <v>SEF</v>
          </cell>
          <cell r="D1805" t="str">
            <v>Kenya</v>
          </cell>
          <cell r="E1805" t="str">
            <v>Messaging Operations</v>
          </cell>
          <cell r="F1805" t="str">
            <v>Customer - Wholesale</v>
          </cell>
          <cell r="G1805" t="str">
            <v>Structured Trade</v>
          </cell>
          <cell r="H1805" t="str">
            <v>0</v>
          </cell>
          <cell r="I1805" t="str">
            <v>0</v>
          </cell>
          <cell r="J1805" t="str">
            <v>0</v>
          </cell>
          <cell r="K1805" t="str">
            <v>0</v>
          </cell>
          <cell r="L1805" t="str">
            <v>0</v>
          </cell>
          <cell r="M1805" t="str">
            <v>0</v>
          </cell>
          <cell r="N1805" t="str">
            <v>0</v>
          </cell>
          <cell r="O1805" t="str">
            <v>0</v>
          </cell>
          <cell r="P1805" t="str">
            <v>0</v>
          </cell>
          <cell r="Q1805" t="str">
            <v>0</v>
          </cell>
          <cell r="R1805" t="str">
            <v>0</v>
          </cell>
          <cell r="S1805" t="str">
            <v>0</v>
          </cell>
          <cell r="T1805" t="str">
            <v>0</v>
          </cell>
          <cell r="U1805" t="str">
            <v>0</v>
          </cell>
          <cell r="V1805">
            <v>0</v>
          </cell>
          <cell r="W1805">
            <v>0</v>
          </cell>
        </row>
        <row r="1806">
          <cell r="B1806" t="str">
            <v>KenyaSME</v>
          </cell>
          <cell r="C1806" t="str">
            <v>SME</v>
          </cell>
          <cell r="D1806" t="str">
            <v>Kenya</v>
          </cell>
          <cell r="E1806" t="str">
            <v>Messaging Operations</v>
          </cell>
          <cell r="F1806" t="str">
            <v>SME</v>
          </cell>
          <cell r="G1806" t="str">
            <v>Product</v>
          </cell>
          <cell r="H1806" t="str">
            <v>0</v>
          </cell>
          <cell r="I1806">
            <v>0.47360602250069417</v>
          </cell>
          <cell r="J1806">
            <v>5.6728274471119935</v>
          </cell>
          <cell r="K1806">
            <v>11.726555414199002</v>
          </cell>
          <cell r="L1806">
            <v>13.011287895956499</v>
          </cell>
          <cell r="M1806">
            <v>16.806956802797394</v>
          </cell>
          <cell r="N1806">
            <v>14.488401200420631</v>
          </cell>
          <cell r="O1806">
            <v>19.46508981911856</v>
          </cell>
          <cell r="P1806">
            <v>20.26980693423101</v>
          </cell>
          <cell r="Q1806">
            <v>28.769517392939441</v>
          </cell>
          <cell r="R1806">
            <v>23.029426330995246</v>
          </cell>
          <cell r="S1806">
            <v>36.966356693308029</v>
          </cell>
          <cell r="T1806">
            <v>35.02031278179598</v>
          </cell>
          <cell r="U1806" t="str">
            <v>0</v>
          </cell>
          <cell r="V1806">
            <v>42.051847778856498</v>
          </cell>
          <cell r="W1806">
            <v>42.051847778856498</v>
          </cell>
        </row>
        <row r="1807">
          <cell r="B1807" t="str">
            <v>KenyaTotal</v>
          </cell>
          <cell r="C1807" t="str">
            <v>Total</v>
          </cell>
          <cell r="D1807" t="str">
            <v>Kenya</v>
          </cell>
          <cell r="E1807" t="str">
            <v>Messaging Operations</v>
          </cell>
          <cell r="F1807" t="str">
            <v>Customer</v>
          </cell>
          <cell r="G1807" t="str">
            <v>Product</v>
          </cell>
          <cell r="H1807" t="str">
            <v>0</v>
          </cell>
          <cell r="I1807">
            <v>1.4055404538730281</v>
          </cell>
          <cell r="J1807">
            <v>16.835487907558171</v>
          </cell>
          <cell r="K1807">
            <v>34.801390261493786</v>
          </cell>
          <cell r="L1807">
            <v>38.614144723483804</v>
          </cell>
          <cell r="M1807">
            <v>49.878710511527771</v>
          </cell>
          <cell r="N1807">
            <v>42.997835820603171</v>
          </cell>
          <cell r="O1807">
            <v>57.767363334158247</v>
          </cell>
          <cell r="P1807">
            <v>60.155556062879143</v>
          </cell>
          <cell r="Q1807">
            <v>85.380503230658846</v>
          </cell>
          <cell r="R1807">
            <v>68.345394272631012</v>
          </cell>
          <cell r="S1807">
            <v>109.70660696078491</v>
          </cell>
          <cell r="T1807">
            <v>103.93125083629769</v>
          </cell>
          <cell r="U1807" t="str">
            <v>0</v>
          </cell>
          <cell r="V1807">
            <v>124.79903211789676</v>
          </cell>
          <cell r="W1807">
            <v>124.79903211789676</v>
          </cell>
        </row>
        <row r="1808">
          <cell r="B1808" t="str">
            <v>KenyaCCPL</v>
          </cell>
          <cell r="C1808" t="str">
            <v>CCPL</v>
          </cell>
          <cell r="D1808" t="str">
            <v>Kenya</v>
          </cell>
          <cell r="E1808" t="str">
            <v>Account Services</v>
          </cell>
          <cell r="F1808" t="str">
            <v>Mass Mkt &amp; Priority Banking</v>
          </cell>
          <cell r="G1808" t="str">
            <v>Unsecured Lending</v>
          </cell>
          <cell r="H1808" t="str">
            <v>0</v>
          </cell>
          <cell r="I1808" t="str">
            <v>0</v>
          </cell>
          <cell r="J1808" t="str">
            <v>0</v>
          </cell>
          <cell r="K1808" t="str">
            <v>0</v>
          </cell>
          <cell r="L1808" t="str">
            <v>0</v>
          </cell>
          <cell r="M1808" t="str">
            <v>0</v>
          </cell>
          <cell r="N1808" t="str">
            <v>0</v>
          </cell>
          <cell r="O1808" t="str">
            <v>0</v>
          </cell>
          <cell r="P1808" t="str">
            <v>0</v>
          </cell>
          <cell r="Q1808" t="str">
            <v>0</v>
          </cell>
          <cell r="R1808" t="str">
            <v>0</v>
          </cell>
          <cell r="S1808" t="str">
            <v>0</v>
          </cell>
          <cell r="T1808" t="str">
            <v>0</v>
          </cell>
          <cell r="U1808" t="str">
            <v>0</v>
          </cell>
          <cell r="V1808">
            <v>0</v>
          </cell>
          <cell r="W1808">
            <v>0</v>
          </cell>
        </row>
        <row r="1809">
          <cell r="B1809" t="str">
            <v>KenyaM &amp; AL</v>
          </cell>
          <cell r="C1809" t="str">
            <v>M &amp; AL</v>
          </cell>
          <cell r="D1809" t="str">
            <v>Kenya</v>
          </cell>
          <cell r="E1809" t="str">
            <v>Account Services</v>
          </cell>
          <cell r="F1809" t="str">
            <v>Mass Mkt &amp; Priority Banking</v>
          </cell>
          <cell r="G1809" t="str">
            <v>Secured Lending</v>
          </cell>
          <cell r="H1809" t="str">
            <v>0</v>
          </cell>
          <cell r="I1809" t="str">
            <v>0</v>
          </cell>
          <cell r="J1809" t="str">
            <v>0</v>
          </cell>
          <cell r="K1809" t="str">
            <v>0</v>
          </cell>
          <cell r="L1809" t="str">
            <v>0</v>
          </cell>
          <cell r="M1809" t="str">
            <v>0</v>
          </cell>
          <cell r="N1809" t="str">
            <v>0</v>
          </cell>
          <cell r="O1809" t="str">
            <v>0</v>
          </cell>
          <cell r="P1809" t="str">
            <v>0</v>
          </cell>
          <cell r="Q1809" t="str">
            <v>0</v>
          </cell>
          <cell r="R1809" t="str">
            <v>0</v>
          </cell>
          <cell r="S1809" t="str">
            <v>0</v>
          </cell>
          <cell r="T1809" t="str">
            <v>0</v>
          </cell>
          <cell r="U1809" t="str">
            <v>0</v>
          </cell>
          <cell r="V1809">
            <v>0</v>
          </cell>
          <cell r="W1809">
            <v>0</v>
          </cell>
        </row>
        <row r="1810">
          <cell r="B1810" t="str">
            <v>KenyaWM</v>
          </cell>
          <cell r="C1810" t="str">
            <v>WM</v>
          </cell>
          <cell r="D1810" t="str">
            <v>Kenya</v>
          </cell>
          <cell r="E1810" t="str">
            <v>Account Services</v>
          </cell>
          <cell r="F1810" t="str">
            <v>Mass Mkt &amp; Priority Banking</v>
          </cell>
          <cell r="G1810" t="str">
            <v>Account Management Services</v>
          </cell>
          <cell r="H1810" t="str">
            <v>0</v>
          </cell>
          <cell r="I1810">
            <v>1.9066075578115582</v>
          </cell>
          <cell r="J1810">
            <v>8.3223731586851102</v>
          </cell>
          <cell r="K1810">
            <v>16.418279614751356</v>
          </cell>
          <cell r="L1810">
            <v>21.082695543010161</v>
          </cell>
          <cell r="M1810">
            <v>27.874137328585281</v>
          </cell>
          <cell r="N1810">
            <v>27.388816327363816</v>
          </cell>
          <cell r="O1810">
            <v>34.899903317282046</v>
          </cell>
          <cell r="P1810">
            <v>40.811154991559143</v>
          </cell>
          <cell r="Q1810">
            <v>49.173261005581161</v>
          </cell>
          <cell r="R1810">
            <v>48.524270575609656</v>
          </cell>
          <cell r="S1810">
            <v>58.825171077758256</v>
          </cell>
          <cell r="T1810">
            <v>63.100553763995819</v>
          </cell>
          <cell r="U1810" t="str">
            <v>0</v>
          </cell>
          <cell r="V1810">
            <v>74.363225234823133</v>
          </cell>
          <cell r="W1810">
            <v>74.363225234823133</v>
          </cell>
        </row>
        <row r="1811">
          <cell r="B1811" t="str">
            <v>KenyaWM</v>
          </cell>
          <cell r="C1811" t="str">
            <v>WM</v>
          </cell>
          <cell r="D1811" t="str">
            <v>Kenya</v>
          </cell>
          <cell r="E1811" t="str">
            <v>Account Services</v>
          </cell>
          <cell r="F1811" t="str">
            <v>Mass Mkt &amp; Priority Banking</v>
          </cell>
          <cell r="G1811" t="str">
            <v>Trade Products</v>
          </cell>
          <cell r="H1811" t="str">
            <v>0</v>
          </cell>
          <cell r="I1811" t="str">
            <v>0</v>
          </cell>
          <cell r="J1811" t="str">
            <v>0</v>
          </cell>
          <cell r="K1811" t="str">
            <v>0</v>
          </cell>
          <cell r="L1811" t="str">
            <v>0</v>
          </cell>
          <cell r="M1811" t="str">
            <v>0</v>
          </cell>
          <cell r="N1811" t="str">
            <v>0</v>
          </cell>
          <cell r="O1811" t="str">
            <v>0</v>
          </cell>
          <cell r="P1811" t="str">
            <v>0</v>
          </cell>
          <cell r="Q1811" t="str">
            <v>0</v>
          </cell>
          <cell r="R1811" t="str">
            <v>0</v>
          </cell>
          <cell r="S1811" t="str">
            <v>0</v>
          </cell>
          <cell r="T1811" t="str">
            <v>0</v>
          </cell>
          <cell r="U1811" t="str">
            <v>0</v>
          </cell>
          <cell r="V1811" t="str">
            <v>0</v>
          </cell>
          <cell r="W1811" t="str">
            <v>0</v>
          </cell>
        </row>
        <row r="1812">
          <cell r="B1812" t="str">
            <v>KenyaWM</v>
          </cell>
          <cell r="C1812" t="str">
            <v>WM</v>
          </cell>
          <cell r="D1812" t="str">
            <v>Kenya</v>
          </cell>
          <cell r="E1812" t="str">
            <v>Account Services</v>
          </cell>
          <cell r="F1812" t="str">
            <v>Mass Mkt &amp; Priority Banking</v>
          </cell>
          <cell r="G1812" t="str">
            <v>Treasury Products</v>
          </cell>
          <cell r="H1812" t="str">
            <v>0</v>
          </cell>
          <cell r="I1812" t="str">
            <v>0</v>
          </cell>
          <cell r="J1812" t="str">
            <v>0</v>
          </cell>
          <cell r="K1812" t="str">
            <v>0</v>
          </cell>
          <cell r="L1812" t="str">
            <v>0</v>
          </cell>
          <cell r="M1812" t="str">
            <v>0</v>
          </cell>
          <cell r="N1812" t="str">
            <v>0</v>
          </cell>
          <cell r="O1812" t="str">
            <v>0</v>
          </cell>
          <cell r="P1812" t="str">
            <v>0</v>
          </cell>
          <cell r="Q1812" t="str">
            <v>0</v>
          </cell>
          <cell r="R1812" t="str">
            <v>0</v>
          </cell>
          <cell r="S1812" t="str">
            <v>0</v>
          </cell>
          <cell r="T1812" t="str">
            <v>0</v>
          </cell>
          <cell r="U1812" t="str">
            <v>0</v>
          </cell>
          <cell r="V1812">
            <v>0</v>
          </cell>
          <cell r="W1812">
            <v>0</v>
          </cell>
        </row>
        <row r="1813">
          <cell r="B1813" t="str">
            <v>KenyaWM</v>
          </cell>
          <cell r="C1813" t="str">
            <v>WM</v>
          </cell>
          <cell r="D1813" t="str">
            <v>Kenya</v>
          </cell>
          <cell r="E1813" t="str">
            <v>Account Services</v>
          </cell>
          <cell r="F1813" t="str">
            <v>Mass Mkt &amp; Priority Banking</v>
          </cell>
          <cell r="G1813" t="str">
            <v>Investment Services</v>
          </cell>
          <cell r="H1813" t="str">
            <v>0</v>
          </cell>
          <cell r="I1813" t="str">
            <v>0</v>
          </cell>
          <cell r="J1813" t="str">
            <v>0</v>
          </cell>
          <cell r="K1813" t="str">
            <v>0</v>
          </cell>
          <cell r="L1813" t="str">
            <v>0</v>
          </cell>
          <cell r="M1813" t="str">
            <v>0</v>
          </cell>
          <cell r="N1813" t="str">
            <v>0</v>
          </cell>
          <cell r="O1813" t="str">
            <v>0</v>
          </cell>
          <cell r="P1813" t="str">
            <v>0</v>
          </cell>
          <cell r="Q1813" t="str">
            <v>0</v>
          </cell>
          <cell r="R1813" t="str">
            <v>0</v>
          </cell>
          <cell r="S1813" t="str">
            <v>0</v>
          </cell>
          <cell r="T1813" t="str">
            <v>0</v>
          </cell>
          <cell r="U1813" t="str">
            <v>0</v>
          </cell>
          <cell r="V1813" t="str">
            <v>0</v>
          </cell>
          <cell r="W1813" t="str">
            <v>0</v>
          </cell>
        </row>
        <row r="1814">
          <cell r="B1814" t="str">
            <v>KenyaOthCB</v>
          </cell>
          <cell r="C1814" t="str">
            <v>OthCB</v>
          </cell>
          <cell r="D1814" t="str">
            <v>Kenya</v>
          </cell>
          <cell r="E1814" t="str">
            <v>Account Services</v>
          </cell>
          <cell r="F1814" t="str">
            <v>Mass Mkt &amp; Priority Banking</v>
          </cell>
          <cell r="G1814" t="str">
            <v>Other Products</v>
          </cell>
          <cell r="H1814" t="str">
            <v>0</v>
          </cell>
          <cell r="I1814" t="str">
            <v>0</v>
          </cell>
          <cell r="J1814" t="str">
            <v>0</v>
          </cell>
          <cell r="K1814" t="str">
            <v>0</v>
          </cell>
          <cell r="L1814" t="str">
            <v>0</v>
          </cell>
          <cell r="M1814" t="str">
            <v>0</v>
          </cell>
          <cell r="N1814" t="str">
            <v>0</v>
          </cell>
          <cell r="O1814" t="str">
            <v>0</v>
          </cell>
          <cell r="P1814" t="str">
            <v>0</v>
          </cell>
          <cell r="Q1814" t="str">
            <v>0</v>
          </cell>
          <cell r="R1814" t="str">
            <v>0</v>
          </cell>
          <cell r="S1814" t="str">
            <v>0</v>
          </cell>
          <cell r="T1814" t="str">
            <v>0</v>
          </cell>
          <cell r="U1814" t="str">
            <v>0</v>
          </cell>
          <cell r="V1814">
            <v>0</v>
          </cell>
          <cell r="W1814">
            <v>0</v>
          </cell>
        </row>
        <row r="1815">
          <cell r="B1815" t="str">
            <v>KenyaCROps</v>
          </cell>
          <cell r="C1815" t="str">
            <v>CROps</v>
          </cell>
          <cell r="D1815" t="str">
            <v>Kenya</v>
          </cell>
          <cell r="E1815" t="str">
            <v>Account Services</v>
          </cell>
          <cell r="F1815" t="str">
            <v>Customer - Wholesale</v>
          </cell>
          <cell r="G1815" t="str">
            <v>Corporate and Inst Lending</v>
          </cell>
          <cell r="H1815" t="str">
            <v>0</v>
          </cell>
          <cell r="I1815" t="str">
            <v>0</v>
          </cell>
          <cell r="J1815" t="str">
            <v>0</v>
          </cell>
          <cell r="K1815" t="str">
            <v>0</v>
          </cell>
          <cell r="L1815" t="str">
            <v>0</v>
          </cell>
          <cell r="M1815" t="str">
            <v>0</v>
          </cell>
          <cell r="N1815" t="str">
            <v>0</v>
          </cell>
          <cell r="O1815" t="str">
            <v>0</v>
          </cell>
          <cell r="P1815" t="str">
            <v>0</v>
          </cell>
          <cell r="Q1815" t="str">
            <v>0</v>
          </cell>
          <cell r="R1815" t="str">
            <v>0</v>
          </cell>
          <cell r="S1815" t="str">
            <v>0</v>
          </cell>
          <cell r="T1815" t="str">
            <v>0</v>
          </cell>
          <cell r="U1815" t="str">
            <v>0</v>
          </cell>
          <cell r="V1815">
            <v>0</v>
          </cell>
          <cell r="W1815">
            <v>0</v>
          </cell>
        </row>
        <row r="1816">
          <cell r="B1816" t="str">
            <v>KenyaCash</v>
          </cell>
          <cell r="C1816" t="str">
            <v>Cash</v>
          </cell>
          <cell r="D1816" t="str">
            <v>Kenya</v>
          </cell>
          <cell r="E1816" t="str">
            <v>Account Services</v>
          </cell>
          <cell r="F1816" t="str">
            <v>Customer - Wholesale</v>
          </cell>
          <cell r="G1816" t="str">
            <v>Cash Management and Payments</v>
          </cell>
          <cell r="H1816" t="str">
            <v>0</v>
          </cell>
          <cell r="I1816">
            <v>1.1098346634009315</v>
          </cell>
          <cell r="J1816">
            <v>4.8444464490993848</v>
          </cell>
          <cell r="K1816">
            <v>9.557066820177214</v>
          </cell>
          <cell r="L1816">
            <v>12.272219427483055</v>
          </cell>
          <cell r="M1816">
            <v>16.225512005821695</v>
          </cell>
          <cell r="N1816">
            <v>15.943007057267804</v>
          </cell>
          <cell r="O1816">
            <v>20.315204506647085</v>
          </cell>
          <cell r="P1816">
            <v>23.756139157997097</v>
          </cell>
          <cell r="Q1816">
            <v>28.623714068928148</v>
          </cell>
          <cell r="R1816">
            <v>28.245937282904805</v>
          </cell>
          <cell r="S1816">
            <v>34.242082842429753</v>
          </cell>
          <cell r="T1816">
            <v>36.7307795252107</v>
          </cell>
          <cell r="U1816" t="str">
            <v>0</v>
          </cell>
          <cell r="V1816">
            <v>43.28677116051518</v>
          </cell>
          <cell r="W1816">
            <v>43.28677116051518</v>
          </cell>
        </row>
        <row r="1817">
          <cell r="B1817" t="str">
            <v>KenyaTrade</v>
          </cell>
          <cell r="C1817" t="str">
            <v>Trade</v>
          </cell>
          <cell r="D1817" t="str">
            <v>Kenya</v>
          </cell>
          <cell r="E1817" t="str">
            <v>Account Services</v>
          </cell>
          <cell r="F1817" t="str">
            <v>Customer - Wholesale</v>
          </cell>
          <cell r="G1817" t="str">
            <v>Trade Finance</v>
          </cell>
          <cell r="H1817" t="str">
            <v>0</v>
          </cell>
          <cell r="I1817" t="str">
            <v>0</v>
          </cell>
          <cell r="J1817" t="str">
            <v>0</v>
          </cell>
          <cell r="K1817" t="str">
            <v>0</v>
          </cell>
          <cell r="L1817" t="str">
            <v>0</v>
          </cell>
          <cell r="M1817" t="str">
            <v>0</v>
          </cell>
          <cell r="N1817" t="str">
            <v>0</v>
          </cell>
          <cell r="O1817" t="str">
            <v>0</v>
          </cell>
          <cell r="P1817" t="str">
            <v>0</v>
          </cell>
          <cell r="Q1817" t="str">
            <v>0</v>
          </cell>
          <cell r="R1817" t="str">
            <v>0</v>
          </cell>
          <cell r="S1817" t="str">
            <v>0</v>
          </cell>
          <cell r="T1817" t="str">
            <v>0</v>
          </cell>
          <cell r="U1817" t="str">
            <v>0</v>
          </cell>
          <cell r="V1817">
            <v>0</v>
          </cell>
          <cell r="W1817">
            <v>0</v>
          </cell>
        </row>
        <row r="1818">
          <cell r="B1818" t="str">
            <v>KenyaTrade</v>
          </cell>
          <cell r="C1818" t="str">
            <v>Trade</v>
          </cell>
          <cell r="D1818" t="str">
            <v>Kenya</v>
          </cell>
          <cell r="E1818" t="str">
            <v>Account Services</v>
          </cell>
          <cell r="F1818" t="str">
            <v>Customer - Wholesale</v>
          </cell>
          <cell r="G1818" t="str">
            <v>Trade Contingents</v>
          </cell>
          <cell r="H1818" t="str">
            <v>0</v>
          </cell>
          <cell r="I1818" t="str">
            <v>0</v>
          </cell>
          <cell r="J1818" t="str">
            <v>0</v>
          </cell>
          <cell r="K1818" t="str">
            <v>0</v>
          </cell>
          <cell r="L1818" t="str">
            <v>0</v>
          </cell>
          <cell r="M1818" t="str">
            <v>0</v>
          </cell>
          <cell r="N1818" t="str">
            <v>0</v>
          </cell>
          <cell r="O1818" t="str">
            <v>0</v>
          </cell>
          <cell r="P1818" t="str">
            <v>0</v>
          </cell>
          <cell r="Q1818" t="str">
            <v>0</v>
          </cell>
          <cell r="R1818" t="str">
            <v>0</v>
          </cell>
          <cell r="S1818" t="str">
            <v>0</v>
          </cell>
          <cell r="T1818" t="str">
            <v>0</v>
          </cell>
          <cell r="U1818" t="str">
            <v>0</v>
          </cell>
          <cell r="V1818">
            <v>0</v>
          </cell>
          <cell r="W1818">
            <v>0</v>
          </cell>
        </row>
        <row r="1819">
          <cell r="B1819" t="str">
            <v>KenyaTrade</v>
          </cell>
          <cell r="C1819" t="str">
            <v>Trade</v>
          </cell>
          <cell r="D1819" t="str">
            <v>Kenya</v>
          </cell>
          <cell r="E1819" t="str">
            <v>Account Services</v>
          </cell>
          <cell r="F1819" t="str">
            <v>Customer - Wholesale</v>
          </cell>
          <cell r="G1819" t="str">
            <v>Trade Transactional</v>
          </cell>
          <cell r="H1819" t="str">
            <v>0</v>
          </cell>
          <cell r="I1819" t="str">
            <v>0</v>
          </cell>
          <cell r="J1819" t="str">
            <v>0</v>
          </cell>
          <cell r="K1819" t="str">
            <v>0</v>
          </cell>
          <cell r="L1819" t="str">
            <v>0</v>
          </cell>
          <cell r="M1819" t="str">
            <v>0</v>
          </cell>
          <cell r="N1819" t="str">
            <v>0</v>
          </cell>
          <cell r="O1819" t="str">
            <v>0</v>
          </cell>
          <cell r="P1819" t="str">
            <v>0</v>
          </cell>
          <cell r="Q1819" t="str">
            <v>0</v>
          </cell>
          <cell r="R1819" t="str">
            <v>0</v>
          </cell>
          <cell r="S1819" t="str">
            <v>0</v>
          </cell>
          <cell r="T1819" t="str">
            <v>0</v>
          </cell>
          <cell r="U1819" t="str">
            <v>0</v>
          </cell>
          <cell r="V1819">
            <v>0</v>
          </cell>
          <cell r="W1819">
            <v>0</v>
          </cell>
        </row>
        <row r="1820">
          <cell r="B1820" t="str">
            <v>KenyaTrade</v>
          </cell>
          <cell r="C1820" t="str">
            <v>Trade</v>
          </cell>
          <cell r="D1820" t="str">
            <v>Kenya</v>
          </cell>
          <cell r="E1820" t="str">
            <v>Account Services</v>
          </cell>
          <cell r="F1820" t="str">
            <v>Customer - Wholesale</v>
          </cell>
          <cell r="G1820" t="str">
            <v>Trade Other</v>
          </cell>
          <cell r="H1820" t="str">
            <v>0</v>
          </cell>
          <cell r="I1820" t="str">
            <v>0</v>
          </cell>
          <cell r="J1820" t="str">
            <v>0</v>
          </cell>
          <cell r="K1820" t="str">
            <v>0</v>
          </cell>
          <cell r="L1820" t="str">
            <v>0</v>
          </cell>
          <cell r="M1820" t="str">
            <v>0</v>
          </cell>
          <cell r="N1820" t="str">
            <v>0</v>
          </cell>
          <cell r="O1820" t="str">
            <v>0</v>
          </cell>
          <cell r="P1820" t="str">
            <v>0</v>
          </cell>
          <cell r="Q1820" t="str">
            <v>0</v>
          </cell>
          <cell r="R1820" t="str">
            <v>0</v>
          </cell>
          <cell r="S1820" t="str">
            <v>0</v>
          </cell>
          <cell r="T1820" t="str">
            <v>0</v>
          </cell>
          <cell r="U1820" t="str">
            <v>0</v>
          </cell>
          <cell r="V1820">
            <v>0</v>
          </cell>
          <cell r="W1820">
            <v>0</v>
          </cell>
        </row>
        <row r="1821">
          <cell r="B1821" t="str">
            <v>KenyaFX/MM</v>
          </cell>
          <cell r="C1821" t="str">
            <v>FX/MM</v>
          </cell>
          <cell r="D1821" t="str">
            <v>Kenya</v>
          </cell>
          <cell r="E1821" t="str">
            <v>Account Services</v>
          </cell>
          <cell r="F1821" t="str">
            <v>Customer - Wholesale</v>
          </cell>
          <cell r="G1821" t="str">
            <v>FX Sales</v>
          </cell>
          <cell r="H1821" t="str">
            <v>0</v>
          </cell>
          <cell r="I1821" t="str">
            <v>0</v>
          </cell>
          <cell r="J1821" t="str">
            <v>0</v>
          </cell>
          <cell r="K1821" t="str">
            <v>0</v>
          </cell>
          <cell r="L1821" t="str">
            <v>0</v>
          </cell>
          <cell r="M1821" t="str">
            <v>0</v>
          </cell>
          <cell r="N1821" t="str">
            <v>0</v>
          </cell>
          <cell r="O1821" t="str">
            <v>0</v>
          </cell>
          <cell r="P1821" t="str">
            <v>0</v>
          </cell>
          <cell r="Q1821" t="str">
            <v>0</v>
          </cell>
          <cell r="R1821" t="str">
            <v>0</v>
          </cell>
          <cell r="S1821" t="str">
            <v>0</v>
          </cell>
          <cell r="T1821" t="str">
            <v>0</v>
          </cell>
          <cell r="U1821" t="str">
            <v>0</v>
          </cell>
          <cell r="V1821">
            <v>0</v>
          </cell>
          <cell r="W1821">
            <v>0</v>
          </cell>
        </row>
        <row r="1822">
          <cell r="B1822" t="str">
            <v>KenyaFX/MM</v>
          </cell>
          <cell r="C1822" t="str">
            <v>FX/MM</v>
          </cell>
          <cell r="D1822" t="str">
            <v>Kenya</v>
          </cell>
          <cell r="E1822" t="str">
            <v>Account Services</v>
          </cell>
          <cell r="F1822" t="str">
            <v>Customer - Wholesale</v>
          </cell>
          <cell r="G1822" t="str">
            <v>FX Trading</v>
          </cell>
          <cell r="H1822" t="str">
            <v>0</v>
          </cell>
          <cell r="I1822" t="str">
            <v>0</v>
          </cell>
          <cell r="J1822" t="str">
            <v>0</v>
          </cell>
          <cell r="K1822" t="str">
            <v>0</v>
          </cell>
          <cell r="L1822" t="str">
            <v>0</v>
          </cell>
          <cell r="M1822" t="str">
            <v>0</v>
          </cell>
          <cell r="N1822" t="str">
            <v>0</v>
          </cell>
          <cell r="O1822" t="str">
            <v>0</v>
          </cell>
          <cell r="P1822" t="str">
            <v>0</v>
          </cell>
          <cell r="Q1822" t="str">
            <v>0</v>
          </cell>
          <cell r="R1822" t="str">
            <v>0</v>
          </cell>
          <cell r="S1822" t="str">
            <v>0</v>
          </cell>
          <cell r="T1822" t="str">
            <v>0</v>
          </cell>
          <cell r="U1822" t="str">
            <v>0</v>
          </cell>
          <cell r="V1822">
            <v>0</v>
          </cell>
          <cell r="W1822">
            <v>0</v>
          </cell>
        </row>
        <row r="1823">
          <cell r="B1823" t="str">
            <v>KenyaFI</v>
          </cell>
          <cell r="C1823" t="str">
            <v>FI</v>
          </cell>
          <cell r="D1823" t="str">
            <v>Kenya</v>
          </cell>
          <cell r="E1823" t="str">
            <v>Account Services</v>
          </cell>
          <cell r="F1823" t="str">
            <v>Customer - Wholesale</v>
          </cell>
          <cell r="G1823" t="str">
            <v>Fixed Income</v>
          </cell>
          <cell r="H1823" t="str">
            <v>0</v>
          </cell>
          <cell r="I1823" t="str">
            <v>0</v>
          </cell>
          <cell r="J1823" t="str">
            <v>0</v>
          </cell>
          <cell r="K1823" t="str">
            <v>0</v>
          </cell>
          <cell r="L1823" t="str">
            <v>0</v>
          </cell>
          <cell r="M1823" t="str">
            <v>0</v>
          </cell>
          <cell r="N1823" t="str">
            <v>0</v>
          </cell>
          <cell r="O1823" t="str">
            <v>0</v>
          </cell>
          <cell r="P1823" t="str">
            <v>0</v>
          </cell>
          <cell r="Q1823" t="str">
            <v>0</v>
          </cell>
          <cell r="R1823" t="str">
            <v>0</v>
          </cell>
          <cell r="S1823" t="str">
            <v>0</v>
          </cell>
          <cell r="T1823" t="str">
            <v>0</v>
          </cell>
          <cell r="U1823" t="str">
            <v>0</v>
          </cell>
          <cell r="V1823">
            <v>0</v>
          </cell>
          <cell r="W1823">
            <v>0</v>
          </cell>
        </row>
        <row r="1824">
          <cell r="B1824" t="str">
            <v>KenyaFX/MM</v>
          </cell>
          <cell r="C1824" t="str">
            <v>FX/MM</v>
          </cell>
          <cell r="D1824" t="str">
            <v>Kenya</v>
          </cell>
          <cell r="E1824" t="str">
            <v>Account Services</v>
          </cell>
          <cell r="F1824" t="str">
            <v>Customer - Wholesale</v>
          </cell>
          <cell r="G1824" t="str">
            <v>ALM</v>
          </cell>
          <cell r="H1824" t="str">
            <v>0</v>
          </cell>
          <cell r="I1824" t="str">
            <v>0</v>
          </cell>
          <cell r="J1824" t="str">
            <v>0</v>
          </cell>
          <cell r="K1824" t="str">
            <v>0</v>
          </cell>
          <cell r="L1824" t="str">
            <v>0</v>
          </cell>
          <cell r="M1824" t="str">
            <v>0</v>
          </cell>
          <cell r="N1824" t="str">
            <v>0</v>
          </cell>
          <cell r="O1824" t="str">
            <v>0</v>
          </cell>
          <cell r="P1824" t="str">
            <v>0</v>
          </cell>
          <cell r="Q1824" t="str">
            <v>0</v>
          </cell>
          <cell r="R1824" t="str">
            <v>0</v>
          </cell>
          <cell r="S1824" t="str">
            <v>0</v>
          </cell>
          <cell r="T1824" t="str">
            <v>0</v>
          </cell>
          <cell r="U1824" t="str">
            <v>0</v>
          </cell>
          <cell r="V1824">
            <v>0</v>
          </cell>
          <cell r="W1824">
            <v>0</v>
          </cell>
        </row>
        <row r="1825">
          <cell r="B1825" t="str">
            <v>KenyaSEF</v>
          </cell>
          <cell r="C1825" t="str">
            <v>SEF</v>
          </cell>
          <cell r="D1825" t="str">
            <v>Kenya</v>
          </cell>
          <cell r="E1825" t="str">
            <v>Account Services</v>
          </cell>
          <cell r="F1825" t="str">
            <v>Customer - Wholesale</v>
          </cell>
          <cell r="G1825" t="str">
            <v>Structured Trade</v>
          </cell>
          <cell r="H1825" t="str">
            <v>0</v>
          </cell>
          <cell r="I1825">
            <v>1.2276932117266956E-3</v>
          </cell>
          <cell r="J1825">
            <v>5.3589009392692359E-3</v>
          </cell>
          <cell r="K1825">
            <v>1.0571976570992504E-2</v>
          </cell>
          <cell r="L1825">
            <v>1.3575463968454739E-2</v>
          </cell>
          <cell r="M1825">
            <v>1.7948575227678901E-2</v>
          </cell>
          <cell r="N1825">
            <v>1.7636069753614824E-2</v>
          </cell>
          <cell r="O1825">
            <v>2.2472571356910442E-2</v>
          </cell>
          <cell r="P1825">
            <v>2.6278914997784359E-2</v>
          </cell>
          <cell r="Q1825">
            <v>3.1663400518725855E-2</v>
          </cell>
          <cell r="R1825">
            <v>3.1245505843921214E-2</v>
          </cell>
          <cell r="S1825">
            <v>3.7878410223926774E-2</v>
          </cell>
          <cell r="T1825">
            <v>4.0631393280100292E-2</v>
          </cell>
          <cell r="U1825" t="str">
            <v>0</v>
          </cell>
          <cell r="V1825">
            <v>4.7883596416499162E-2</v>
          </cell>
          <cell r="W1825">
            <v>4.7883596416499162E-2</v>
          </cell>
        </row>
        <row r="1826">
          <cell r="B1826" t="str">
            <v>KenyaSME</v>
          </cell>
          <cell r="C1826" t="str">
            <v>SME</v>
          </cell>
          <cell r="D1826" t="str">
            <v>Kenya</v>
          </cell>
          <cell r="E1826" t="str">
            <v>Account Services</v>
          </cell>
          <cell r="F1826" t="str">
            <v>SME</v>
          </cell>
          <cell r="G1826" t="str">
            <v>Product</v>
          </cell>
          <cell r="H1826" t="str">
            <v>0</v>
          </cell>
          <cell r="I1826">
            <v>1.4290348984498682</v>
          </cell>
          <cell r="J1826">
            <v>6.2377606933093848</v>
          </cell>
          <cell r="K1826">
            <v>12.305780728635279</v>
          </cell>
          <cell r="L1826">
            <v>15.801840059281229</v>
          </cell>
          <cell r="M1826">
            <v>20.892141565018139</v>
          </cell>
          <cell r="N1826">
            <v>20.528385193207615</v>
          </cell>
          <cell r="O1826">
            <v>26.158073059443851</v>
          </cell>
          <cell r="P1826">
            <v>30.588657057421042</v>
          </cell>
          <cell r="Q1826">
            <v>36.856198203796922</v>
          </cell>
          <cell r="R1826">
            <v>36.369768802324366</v>
          </cell>
          <cell r="S1826">
            <v>44.090469500650769</v>
          </cell>
          <cell r="T1826">
            <v>47.294941778036737</v>
          </cell>
          <cell r="U1826" t="str">
            <v>0</v>
          </cell>
          <cell r="V1826">
            <v>55.736506228805041</v>
          </cell>
          <cell r="W1826">
            <v>55.736506228805041</v>
          </cell>
        </row>
        <row r="1827">
          <cell r="B1827" t="str">
            <v>KenyaTotal</v>
          </cell>
          <cell r="C1827" t="str">
            <v>Total</v>
          </cell>
          <cell r="D1827" t="str">
            <v>Kenya</v>
          </cell>
          <cell r="E1827" t="str">
            <v>Account Services</v>
          </cell>
          <cell r="F1827" t="str">
            <v>Customer</v>
          </cell>
          <cell r="G1827" t="str">
            <v>Product</v>
          </cell>
          <cell r="H1827" t="str">
            <v>0</v>
          </cell>
          <cell r="I1827">
            <v>4.4467048128740849</v>
          </cell>
          <cell r="J1827">
            <v>19.409939202033151</v>
          </cell>
          <cell r="K1827">
            <v>38.291699140134838</v>
          </cell>
          <cell r="L1827">
            <v>49.170330493742902</v>
          </cell>
          <cell r="M1827">
            <v>65.009739474652804</v>
          </cell>
          <cell r="N1827">
            <v>63.877844647592852</v>
          </cell>
          <cell r="O1827">
            <v>81.395653454729896</v>
          </cell>
          <cell r="P1827">
            <v>95.182230121975067</v>
          </cell>
          <cell r="Q1827">
            <v>114.68483667882495</v>
          </cell>
          <cell r="R1827">
            <v>113.17122216668275</v>
          </cell>
          <cell r="S1827">
            <v>137.1956018310627</v>
          </cell>
          <cell r="T1827">
            <v>147.16690646052336</v>
          </cell>
          <cell r="U1827" t="str">
            <v>0</v>
          </cell>
          <cell r="V1827">
            <v>173.43438622055987</v>
          </cell>
          <cell r="W1827">
            <v>173.43438622055987</v>
          </cell>
        </row>
        <row r="1828">
          <cell r="B1828" t="str">
            <v>KenyaCCPL</v>
          </cell>
          <cell r="C1828" t="str">
            <v>CCPL</v>
          </cell>
          <cell r="D1828" t="str">
            <v>Kenya</v>
          </cell>
          <cell r="E1828" t="str">
            <v>Customer Support</v>
          </cell>
          <cell r="F1828" t="str">
            <v>Mass Mkt &amp; Priority Banking</v>
          </cell>
          <cell r="G1828" t="str">
            <v>Unsecured Lending</v>
          </cell>
          <cell r="H1828">
            <v>21.445746061773569</v>
          </cell>
          <cell r="I1828">
            <v>7.2092984556487902</v>
          </cell>
          <cell r="J1828">
            <v>17.215326484887637</v>
          </cell>
          <cell r="K1828">
            <v>26.940529231511508</v>
          </cell>
          <cell r="L1828">
            <v>38.87640304607077</v>
          </cell>
          <cell r="M1828">
            <v>49.495783048159581</v>
          </cell>
          <cell r="N1828">
            <v>55.849923572779915</v>
          </cell>
          <cell r="O1828">
            <v>69.070276590914816</v>
          </cell>
          <cell r="P1828">
            <v>77.702504654105482</v>
          </cell>
          <cell r="Q1828">
            <v>90.181034284826012</v>
          </cell>
          <cell r="R1828">
            <v>98.121525669568413</v>
          </cell>
          <cell r="S1828">
            <v>108.7770087076825</v>
          </cell>
          <cell r="T1828">
            <v>122.69083408183879</v>
          </cell>
          <cell r="U1828" t="str">
            <v>0</v>
          </cell>
          <cell r="V1828">
            <v>79.103479710680347</v>
          </cell>
          <cell r="W1828">
            <v>79.103479710680347</v>
          </cell>
        </row>
        <row r="1829">
          <cell r="B1829" t="str">
            <v>KenyaM &amp; AL</v>
          </cell>
          <cell r="C1829" t="str">
            <v>M &amp; AL</v>
          </cell>
          <cell r="D1829" t="str">
            <v>Kenya</v>
          </cell>
          <cell r="E1829" t="str">
            <v>Customer Support</v>
          </cell>
          <cell r="F1829" t="str">
            <v>Mass Mkt &amp; Priority Banking</v>
          </cell>
          <cell r="G1829" t="str">
            <v>Secured Lending</v>
          </cell>
          <cell r="H1829">
            <v>1.5885847663505734</v>
          </cell>
          <cell r="I1829">
            <v>0.57229098223397357</v>
          </cell>
          <cell r="J1829">
            <v>1.366592902780337</v>
          </cell>
          <cell r="K1829">
            <v>2.1386022552200306</v>
          </cell>
          <cell r="L1829">
            <v>3.0860998503296733</v>
          </cell>
          <cell r="M1829">
            <v>3.9290910858151857</v>
          </cell>
          <cell r="N1829">
            <v>4.4334976302880991</v>
          </cell>
          <cell r="O1829">
            <v>5.4829601904488676</v>
          </cell>
          <cell r="P1829">
            <v>6.1682066547952328</v>
          </cell>
          <cell r="Q1829">
            <v>7.1587815384866236</v>
          </cell>
          <cell r="R1829">
            <v>7.7891163265316328</v>
          </cell>
          <cell r="S1829">
            <v>8.6349735055032841</v>
          </cell>
          <cell r="T1829">
            <v>9.7394855241129168</v>
          </cell>
          <cell r="U1829" t="str">
            <v>0</v>
          </cell>
          <cell r="V1829">
            <v>6.2794193332749684</v>
          </cell>
          <cell r="W1829">
            <v>6.2794193332749684</v>
          </cell>
        </row>
        <row r="1830">
          <cell r="B1830" t="str">
            <v>KenyaWM</v>
          </cell>
          <cell r="C1830" t="str">
            <v>WM</v>
          </cell>
          <cell r="D1830" t="str">
            <v>Kenya</v>
          </cell>
          <cell r="E1830" t="str">
            <v>Customer Support</v>
          </cell>
          <cell r="F1830" t="str">
            <v>Mass Mkt &amp; Priority Banking</v>
          </cell>
          <cell r="G1830" t="str">
            <v>Account Management Services</v>
          </cell>
          <cell r="H1830">
            <v>217.43693286244272</v>
          </cell>
          <cell r="I1830">
            <v>17.22674252549221</v>
          </cell>
          <cell r="J1830">
            <v>41.136318418760375</v>
          </cell>
          <cell r="K1830">
            <v>64.374857474253474</v>
          </cell>
          <cell r="L1830">
            <v>92.89583302896456</v>
          </cell>
          <cell r="M1830">
            <v>118.27102399959294</v>
          </cell>
          <cell r="N1830">
            <v>133.45435195609664</v>
          </cell>
          <cell r="O1830">
            <v>165.04461263688148</v>
          </cell>
          <cell r="P1830">
            <v>185.67146990749399</v>
          </cell>
          <cell r="Q1830">
            <v>215.48913085850018</v>
          </cell>
          <cell r="R1830">
            <v>234.46307145096733</v>
          </cell>
          <cell r="S1830">
            <v>259.92453124647778</v>
          </cell>
          <cell r="T1830">
            <v>293.17185603679013</v>
          </cell>
          <cell r="U1830" t="str">
            <v>0</v>
          </cell>
          <cell r="V1830">
            <v>189.01912387586881</v>
          </cell>
          <cell r="W1830">
            <v>189.01912387586881</v>
          </cell>
        </row>
        <row r="1831">
          <cell r="B1831" t="str">
            <v>KenyaWM</v>
          </cell>
          <cell r="C1831" t="str">
            <v>WM</v>
          </cell>
          <cell r="D1831" t="str">
            <v>Kenya</v>
          </cell>
          <cell r="E1831" t="str">
            <v>Customer Support</v>
          </cell>
          <cell r="F1831" t="str">
            <v>Mass Mkt &amp; Priority Banking</v>
          </cell>
          <cell r="G1831" t="str">
            <v>Trade Products</v>
          </cell>
          <cell r="H1831">
            <v>8.7804203665507841E-2</v>
          </cell>
          <cell r="I1831" t="str">
            <v>0</v>
          </cell>
          <cell r="J1831" t="str">
            <v>0</v>
          </cell>
          <cell r="K1831" t="str">
            <v>0</v>
          </cell>
          <cell r="L1831" t="str">
            <v>0</v>
          </cell>
          <cell r="M1831" t="str">
            <v>0</v>
          </cell>
          <cell r="N1831" t="str">
            <v>0</v>
          </cell>
          <cell r="O1831" t="str">
            <v>0</v>
          </cell>
          <cell r="P1831" t="str">
            <v>0</v>
          </cell>
          <cell r="Q1831" t="str">
            <v>0</v>
          </cell>
          <cell r="R1831" t="str">
            <v>0</v>
          </cell>
          <cell r="S1831" t="str">
            <v>0</v>
          </cell>
          <cell r="T1831" t="str">
            <v>0</v>
          </cell>
          <cell r="U1831" t="str">
            <v>0</v>
          </cell>
          <cell r="V1831" t="str">
            <v>0</v>
          </cell>
          <cell r="W1831" t="str">
            <v>0</v>
          </cell>
        </row>
        <row r="1832">
          <cell r="B1832" t="str">
            <v>KenyaWM</v>
          </cell>
          <cell r="C1832" t="str">
            <v>WM</v>
          </cell>
          <cell r="D1832" t="str">
            <v>Kenya</v>
          </cell>
          <cell r="E1832" t="str">
            <v>Customer Support</v>
          </cell>
          <cell r="F1832" t="str">
            <v>Mass Mkt &amp; Priority Banking</v>
          </cell>
          <cell r="G1832" t="str">
            <v>Treasury Products</v>
          </cell>
          <cell r="H1832" t="str">
            <v>0</v>
          </cell>
          <cell r="I1832" t="str">
            <v>0</v>
          </cell>
          <cell r="J1832" t="str">
            <v>0</v>
          </cell>
          <cell r="K1832" t="str">
            <v>0</v>
          </cell>
          <cell r="L1832" t="str">
            <v>0</v>
          </cell>
          <cell r="M1832" t="str">
            <v>0</v>
          </cell>
          <cell r="N1832" t="str">
            <v>0</v>
          </cell>
          <cell r="O1832" t="str">
            <v>0</v>
          </cell>
          <cell r="P1832" t="str">
            <v>0</v>
          </cell>
          <cell r="Q1832" t="str">
            <v>0</v>
          </cell>
          <cell r="R1832" t="str">
            <v>0</v>
          </cell>
          <cell r="S1832" t="str">
            <v>0</v>
          </cell>
          <cell r="T1832" t="str">
            <v>0</v>
          </cell>
          <cell r="U1832" t="str">
            <v>0</v>
          </cell>
          <cell r="V1832">
            <v>0</v>
          </cell>
          <cell r="W1832">
            <v>0</v>
          </cell>
        </row>
        <row r="1833">
          <cell r="B1833" t="str">
            <v>KenyaWM</v>
          </cell>
          <cell r="C1833" t="str">
            <v>WM</v>
          </cell>
          <cell r="D1833" t="str">
            <v>Kenya</v>
          </cell>
          <cell r="E1833" t="str">
            <v>Customer Support</v>
          </cell>
          <cell r="F1833" t="str">
            <v>Mass Mkt &amp; Priority Banking</v>
          </cell>
          <cell r="G1833" t="str">
            <v>Investment Services</v>
          </cell>
          <cell r="H1833" t="str">
            <v>0</v>
          </cell>
          <cell r="I1833" t="str">
            <v>0</v>
          </cell>
          <cell r="J1833" t="str">
            <v>0</v>
          </cell>
          <cell r="K1833" t="str">
            <v>0</v>
          </cell>
          <cell r="L1833" t="str">
            <v>0</v>
          </cell>
          <cell r="M1833" t="str">
            <v>0</v>
          </cell>
          <cell r="N1833" t="str">
            <v>0</v>
          </cell>
          <cell r="O1833" t="str">
            <v>0</v>
          </cell>
          <cell r="P1833" t="str">
            <v>0</v>
          </cell>
          <cell r="Q1833" t="str">
            <v>0</v>
          </cell>
          <cell r="R1833" t="str">
            <v>0</v>
          </cell>
          <cell r="S1833" t="str">
            <v>0</v>
          </cell>
          <cell r="T1833" t="str">
            <v>0</v>
          </cell>
          <cell r="U1833" t="str">
            <v>0</v>
          </cell>
          <cell r="V1833" t="str">
            <v>0</v>
          </cell>
          <cell r="W1833" t="str">
            <v>0</v>
          </cell>
        </row>
        <row r="1834">
          <cell r="B1834" t="str">
            <v>KenyaOthCB</v>
          </cell>
          <cell r="C1834" t="str">
            <v>OthCB</v>
          </cell>
          <cell r="D1834" t="str">
            <v>Kenya</v>
          </cell>
          <cell r="E1834" t="str">
            <v>Customer Support</v>
          </cell>
          <cell r="F1834" t="str">
            <v>Mass Mkt &amp; Priority Banking</v>
          </cell>
          <cell r="G1834" t="str">
            <v>Other Products</v>
          </cell>
          <cell r="H1834" t="str">
            <v>0</v>
          </cell>
          <cell r="I1834" t="str">
            <v>0</v>
          </cell>
          <cell r="J1834" t="str">
            <v>0</v>
          </cell>
          <cell r="K1834" t="str">
            <v>0</v>
          </cell>
          <cell r="L1834" t="str">
            <v>0</v>
          </cell>
          <cell r="M1834" t="str">
            <v>0</v>
          </cell>
          <cell r="N1834" t="str">
            <v>0</v>
          </cell>
          <cell r="O1834" t="str">
            <v>0</v>
          </cell>
          <cell r="P1834" t="str">
            <v>0</v>
          </cell>
          <cell r="Q1834" t="str">
            <v>0</v>
          </cell>
          <cell r="R1834" t="str">
            <v>0</v>
          </cell>
          <cell r="S1834" t="str">
            <v>0</v>
          </cell>
          <cell r="T1834" t="str">
            <v>0</v>
          </cell>
          <cell r="U1834" t="str">
            <v>0</v>
          </cell>
          <cell r="V1834">
            <v>0</v>
          </cell>
          <cell r="W1834">
            <v>0</v>
          </cell>
        </row>
        <row r="1835">
          <cell r="B1835" t="str">
            <v>KenyaCROps</v>
          </cell>
          <cell r="C1835" t="str">
            <v>CROps</v>
          </cell>
          <cell r="D1835" t="str">
            <v>Kenya</v>
          </cell>
          <cell r="E1835" t="str">
            <v>Customer Support</v>
          </cell>
          <cell r="F1835" t="str">
            <v>Customer - Wholesale</v>
          </cell>
          <cell r="G1835" t="str">
            <v>Corporate and Inst Lending</v>
          </cell>
          <cell r="H1835">
            <v>35.287865774617231</v>
          </cell>
          <cell r="I1835">
            <v>1.1806441359511819</v>
          </cell>
          <cell r="J1835">
            <v>2.8192998788865586</v>
          </cell>
          <cell r="K1835">
            <v>4.4119657484402373</v>
          </cell>
          <cell r="L1835">
            <v>6.3666662665705225</v>
          </cell>
          <cell r="M1835">
            <v>8.1057687332022859</v>
          </cell>
          <cell r="N1835">
            <v>9.1463663441285998</v>
          </cell>
          <cell r="O1835">
            <v>11.31142198193972</v>
          </cell>
          <cell r="P1835">
            <v>12.725094824824145</v>
          </cell>
          <cell r="Q1835">
            <v>14.768664379398439</v>
          </cell>
          <cell r="R1835">
            <v>16.069053681858414</v>
          </cell>
          <cell r="S1835">
            <v>17.814068629161554</v>
          </cell>
          <cell r="T1835">
            <v>20.09269205385484</v>
          </cell>
          <cell r="U1835" t="str">
            <v>0</v>
          </cell>
          <cell r="V1835">
            <v>12.954528103989187</v>
          </cell>
          <cell r="W1835">
            <v>12.954528103989187</v>
          </cell>
        </row>
        <row r="1836">
          <cell r="B1836" t="str">
            <v>KenyaCash</v>
          </cell>
          <cell r="C1836" t="str">
            <v>Cash</v>
          </cell>
          <cell r="D1836" t="str">
            <v>Kenya</v>
          </cell>
          <cell r="E1836" t="str">
            <v>Customer Support</v>
          </cell>
          <cell r="F1836" t="str">
            <v>Customer - Wholesale</v>
          </cell>
          <cell r="G1836" t="str">
            <v>Cash Management and Payments</v>
          </cell>
          <cell r="H1836">
            <v>134.95972813824682</v>
          </cell>
          <cell r="I1836">
            <v>8.2848919181488032</v>
          </cell>
          <cell r="J1836">
            <v>19.78377232408576</v>
          </cell>
          <cell r="K1836">
            <v>30.959929634473031</v>
          </cell>
          <cell r="L1836">
            <v>44.676579751073874</v>
          </cell>
          <cell r="M1836">
            <v>56.88032136286963</v>
          </cell>
          <cell r="N1836">
            <v>64.182469803951363</v>
          </cell>
          <cell r="O1836">
            <v>79.375237387210461</v>
          </cell>
          <cell r="P1836">
            <v>89.295353325857619</v>
          </cell>
          <cell r="Q1836">
            <v>103.63562095715983</v>
          </cell>
          <cell r="R1836">
            <v>112.76079635450169</v>
          </cell>
          <cell r="S1836">
            <v>125.00602740569678</v>
          </cell>
          <cell r="T1836">
            <v>140.99573016277429</v>
          </cell>
          <cell r="U1836" t="str">
            <v>0</v>
          </cell>
          <cell r="V1836">
            <v>90.90534727952037</v>
          </cell>
          <cell r="W1836">
            <v>90.90534727952037</v>
          </cell>
        </row>
        <row r="1837">
          <cell r="B1837" t="str">
            <v>KenyaTrade</v>
          </cell>
          <cell r="C1837" t="str">
            <v>Trade</v>
          </cell>
          <cell r="D1837" t="str">
            <v>Kenya</v>
          </cell>
          <cell r="E1837" t="str">
            <v>Customer Support</v>
          </cell>
          <cell r="F1837" t="str">
            <v>Customer - Wholesale</v>
          </cell>
          <cell r="G1837" t="str">
            <v>Trade Finance</v>
          </cell>
          <cell r="H1837">
            <v>1.7102860591815025E-2</v>
          </cell>
          <cell r="I1837">
            <v>1.5679204992711606E-3</v>
          </cell>
          <cell r="J1837">
            <v>3.7440901446036635E-3</v>
          </cell>
          <cell r="K1837">
            <v>5.8591842608768036E-3</v>
          </cell>
          <cell r="L1837">
            <v>8.455068083094975E-3</v>
          </cell>
          <cell r="M1837">
            <v>1.076463311182242E-2</v>
          </cell>
          <cell r="N1837">
            <v>1.2146568850104371E-2</v>
          </cell>
          <cell r="O1837">
            <v>1.5021808740955827E-2</v>
          </cell>
          <cell r="P1837">
            <v>1.6899196314507467E-2</v>
          </cell>
          <cell r="Q1837">
            <v>1.9613100105442812E-2</v>
          </cell>
          <cell r="R1837">
            <v>2.1340044730223589E-2</v>
          </cell>
          <cell r="S1837">
            <v>2.3657461658913095E-2</v>
          </cell>
          <cell r="T1837">
            <v>2.6683521983871018E-2</v>
          </cell>
          <cell r="U1837" t="str">
            <v>0</v>
          </cell>
          <cell r="V1837">
            <v>1.7203888584315E-2</v>
          </cell>
          <cell r="W1837">
            <v>1.7203888584315E-2</v>
          </cell>
        </row>
        <row r="1838">
          <cell r="B1838" t="str">
            <v>KenyaTrade</v>
          </cell>
          <cell r="C1838" t="str">
            <v>Trade</v>
          </cell>
          <cell r="D1838" t="str">
            <v>Kenya</v>
          </cell>
          <cell r="E1838" t="str">
            <v>Customer Support</v>
          </cell>
          <cell r="F1838" t="str">
            <v>Customer - Wholesale</v>
          </cell>
          <cell r="G1838" t="str">
            <v>Trade Contingents</v>
          </cell>
          <cell r="H1838">
            <v>0.3317630612763785</v>
          </cell>
          <cell r="I1838" t="str">
            <v>0</v>
          </cell>
          <cell r="J1838" t="str">
            <v>0</v>
          </cell>
          <cell r="K1838" t="str">
            <v>0</v>
          </cell>
          <cell r="L1838" t="str">
            <v>0</v>
          </cell>
          <cell r="M1838" t="str">
            <v>0</v>
          </cell>
          <cell r="N1838" t="str">
            <v>0</v>
          </cell>
          <cell r="O1838" t="str">
            <v>0</v>
          </cell>
          <cell r="P1838" t="str">
            <v>0</v>
          </cell>
          <cell r="Q1838" t="str">
            <v>0</v>
          </cell>
          <cell r="R1838" t="str">
            <v>0</v>
          </cell>
          <cell r="S1838" t="str">
            <v>0</v>
          </cell>
          <cell r="T1838" t="str">
            <v>0</v>
          </cell>
          <cell r="U1838" t="str">
            <v>0</v>
          </cell>
          <cell r="V1838">
            <v>0</v>
          </cell>
          <cell r="W1838">
            <v>0</v>
          </cell>
        </row>
        <row r="1839">
          <cell r="B1839" t="str">
            <v>KenyaTrade</v>
          </cell>
          <cell r="C1839" t="str">
            <v>Trade</v>
          </cell>
          <cell r="D1839" t="str">
            <v>Kenya</v>
          </cell>
          <cell r="E1839" t="str">
            <v>Customer Support</v>
          </cell>
          <cell r="F1839" t="str">
            <v>Customer - Wholesale</v>
          </cell>
          <cell r="G1839" t="str">
            <v>Trade Transactional</v>
          </cell>
          <cell r="H1839" t="str">
            <v>0</v>
          </cell>
          <cell r="I1839" t="str">
            <v>0</v>
          </cell>
          <cell r="J1839" t="str">
            <v>0</v>
          </cell>
          <cell r="K1839" t="str">
            <v>0</v>
          </cell>
          <cell r="L1839" t="str">
            <v>0</v>
          </cell>
          <cell r="M1839" t="str">
            <v>0</v>
          </cell>
          <cell r="N1839" t="str">
            <v>0</v>
          </cell>
          <cell r="O1839" t="str">
            <v>0</v>
          </cell>
          <cell r="P1839" t="str">
            <v>0</v>
          </cell>
          <cell r="Q1839" t="str">
            <v>0</v>
          </cell>
          <cell r="R1839" t="str">
            <v>0</v>
          </cell>
          <cell r="S1839" t="str">
            <v>0</v>
          </cell>
          <cell r="T1839" t="str">
            <v>0</v>
          </cell>
          <cell r="U1839" t="str">
            <v>0</v>
          </cell>
          <cell r="V1839">
            <v>0</v>
          </cell>
          <cell r="W1839">
            <v>0</v>
          </cell>
        </row>
        <row r="1840">
          <cell r="B1840" t="str">
            <v>KenyaTrade</v>
          </cell>
          <cell r="C1840" t="str">
            <v>Trade</v>
          </cell>
          <cell r="D1840" t="str">
            <v>Kenya</v>
          </cell>
          <cell r="E1840" t="str">
            <v>Customer Support</v>
          </cell>
          <cell r="F1840" t="str">
            <v>Customer - Wholesale</v>
          </cell>
          <cell r="G1840" t="str">
            <v>Trade Other</v>
          </cell>
          <cell r="H1840" t="str">
            <v>0</v>
          </cell>
          <cell r="I1840" t="str">
            <v>0</v>
          </cell>
          <cell r="J1840" t="str">
            <v>0</v>
          </cell>
          <cell r="K1840" t="str">
            <v>0</v>
          </cell>
          <cell r="L1840" t="str">
            <v>0</v>
          </cell>
          <cell r="M1840" t="str">
            <v>0</v>
          </cell>
          <cell r="N1840" t="str">
            <v>0</v>
          </cell>
          <cell r="O1840" t="str">
            <v>0</v>
          </cell>
          <cell r="P1840" t="str">
            <v>0</v>
          </cell>
          <cell r="Q1840" t="str">
            <v>0</v>
          </cell>
          <cell r="R1840" t="str">
            <v>0</v>
          </cell>
          <cell r="S1840" t="str">
            <v>0</v>
          </cell>
          <cell r="T1840" t="str">
            <v>0</v>
          </cell>
          <cell r="U1840" t="str">
            <v>0</v>
          </cell>
          <cell r="V1840">
            <v>0</v>
          </cell>
          <cell r="W1840">
            <v>0</v>
          </cell>
        </row>
        <row r="1841">
          <cell r="B1841" t="str">
            <v>KenyaFX/MM</v>
          </cell>
          <cell r="C1841" t="str">
            <v>FX/MM</v>
          </cell>
          <cell r="D1841" t="str">
            <v>Kenya</v>
          </cell>
          <cell r="E1841" t="str">
            <v>Customer Support</v>
          </cell>
          <cell r="F1841" t="str">
            <v>Customer - Wholesale</v>
          </cell>
          <cell r="G1841" t="str">
            <v>FX Sales</v>
          </cell>
          <cell r="H1841">
            <v>0.44072927131714035</v>
          </cell>
          <cell r="I1841" t="str">
            <v>0</v>
          </cell>
          <cell r="J1841" t="str">
            <v>0</v>
          </cell>
          <cell r="K1841" t="str">
            <v>0</v>
          </cell>
          <cell r="L1841" t="str">
            <v>0</v>
          </cell>
          <cell r="M1841" t="str">
            <v>0</v>
          </cell>
          <cell r="N1841" t="str">
            <v>0</v>
          </cell>
          <cell r="O1841" t="str">
            <v>0</v>
          </cell>
          <cell r="P1841" t="str">
            <v>0</v>
          </cell>
          <cell r="Q1841" t="str">
            <v>0</v>
          </cell>
          <cell r="R1841" t="str">
            <v>0</v>
          </cell>
          <cell r="S1841" t="str">
            <v>0</v>
          </cell>
          <cell r="T1841" t="str">
            <v>0</v>
          </cell>
          <cell r="U1841" t="str">
            <v>0</v>
          </cell>
          <cell r="V1841">
            <v>0</v>
          </cell>
          <cell r="W1841">
            <v>0</v>
          </cell>
        </row>
        <row r="1842">
          <cell r="B1842" t="str">
            <v>KenyaFX/MM</v>
          </cell>
          <cell r="C1842" t="str">
            <v>FX/MM</v>
          </cell>
          <cell r="D1842" t="str">
            <v>Kenya</v>
          </cell>
          <cell r="E1842" t="str">
            <v>Customer Support</v>
          </cell>
          <cell r="F1842" t="str">
            <v>Customer - Wholesale</v>
          </cell>
          <cell r="G1842" t="str">
            <v>FX Trading</v>
          </cell>
          <cell r="H1842" t="str">
            <v>0</v>
          </cell>
          <cell r="I1842" t="str">
            <v>0</v>
          </cell>
          <cell r="J1842" t="str">
            <v>0</v>
          </cell>
          <cell r="K1842" t="str">
            <v>0</v>
          </cell>
          <cell r="L1842" t="str">
            <v>0</v>
          </cell>
          <cell r="M1842" t="str">
            <v>0</v>
          </cell>
          <cell r="N1842" t="str">
            <v>0</v>
          </cell>
          <cell r="O1842" t="str">
            <v>0</v>
          </cell>
          <cell r="P1842" t="str">
            <v>0</v>
          </cell>
          <cell r="Q1842" t="str">
            <v>0</v>
          </cell>
          <cell r="R1842" t="str">
            <v>0</v>
          </cell>
          <cell r="S1842" t="str">
            <v>0</v>
          </cell>
          <cell r="T1842" t="str">
            <v>0</v>
          </cell>
          <cell r="U1842" t="str">
            <v>0</v>
          </cell>
          <cell r="V1842">
            <v>0</v>
          </cell>
          <cell r="W1842">
            <v>0</v>
          </cell>
        </row>
        <row r="1843">
          <cell r="B1843" t="str">
            <v>KenyaFI</v>
          </cell>
          <cell r="C1843" t="str">
            <v>FI</v>
          </cell>
          <cell r="D1843" t="str">
            <v>Kenya</v>
          </cell>
          <cell r="E1843" t="str">
            <v>Customer Support</v>
          </cell>
          <cell r="F1843" t="str">
            <v>Customer - Wholesale</v>
          </cell>
          <cell r="G1843" t="str">
            <v>Fixed Income</v>
          </cell>
          <cell r="H1843" t="str">
            <v>0</v>
          </cell>
          <cell r="I1843" t="str">
            <v>0</v>
          </cell>
          <cell r="J1843" t="str">
            <v>0</v>
          </cell>
          <cell r="K1843" t="str">
            <v>0</v>
          </cell>
          <cell r="L1843" t="str">
            <v>0</v>
          </cell>
          <cell r="M1843" t="str">
            <v>0</v>
          </cell>
          <cell r="N1843" t="str">
            <v>0</v>
          </cell>
          <cell r="O1843" t="str">
            <v>0</v>
          </cell>
          <cell r="P1843" t="str">
            <v>0</v>
          </cell>
          <cell r="Q1843" t="str">
            <v>0</v>
          </cell>
          <cell r="R1843" t="str">
            <v>0</v>
          </cell>
          <cell r="S1843" t="str">
            <v>0</v>
          </cell>
          <cell r="T1843" t="str">
            <v>0</v>
          </cell>
          <cell r="U1843" t="str">
            <v>0</v>
          </cell>
          <cell r="V1843">
            <v>0</v>
          </cell>
          <cell r="W1843">
            <v>0</v>
          </cell>
        </row>
        <row r="1844">
          <cell r="B1844" t="str">
            <v>KenyaFX/MM</v>
          </cell>
          <cell r="C1844" t="str">
            <v>FX/MM</v>
          </cell>
          <cell r="D1844" t="str">
            <v>Kenya</v>
          </cell>
          <cell r="E1844" t="str">
            <v>Customer Support</v>
          </cell>
          <cell r="F1844" t="str">
            <v>Customer - Wholesale</v>
          </cell>
          <cell r="G1844" t="str">
            <v>ALM</v>
          </cell>
          <cell r="H1844">
            <v>7.1746625563255506E-2</v>
          </cell>
          <cell r="I1844" t="str">
            <v>0</v>
          </cell>
          <cell r="J1844" t="str">
            <v>0</v>
          </cell>
          <cell r="K1844" t="str">
            <v>0</v>
          </cell>
          <cell r="L1844" t="str">
            <v>0</v>
          </cell>
          <cell r="M1844" t="str">
            <v>0</v>
          </cell>
          <cell r="N1844" t="str">
            <v>0</v>
          </cell>
          <cell r="O1844" t="str">
            <v>0</v>
          </cell>
          <cell r="P1844" t="str">
            <v>0</v>
          </cell>
          <cell r="Q1844" t="str">
            <v>0</v>
          </cell>
          <cell r="R1844" t="str">
            <v>0</v>
          </cell>
          <cell r="S1844" t="str">
            <v>0</v>
          </cell>
          <cell r="T1844" t="str">
            <v>0</v>
          </cell>
          <cell r="U1844" t="str">
            <v>0</v>
          </cell>
          <cell r="V1844">
            <v>0</v>
          </cell>
          <cell r="W1844">
            <v>0</v>
          </cell>
        </row>
        <row r="1845">
          <cell r="B1845" t="str">
            <v>KenyaSEF</v>
          </cell>
          <cell r="C1845" t="str">
            <v>SEF</v>
          </cell>
          <cell r="D1845" t="str">
            <v>Kenya</v>
          </cell>
          <cell r="E1845" t="str">
            <v>Customer Support</v>
          </cell>
          <cell r="F1845" t="str">
            <v>Customer - Wholesale</v>
          </cell>
          <cell r="G1845" t="str">
            <v>Structured Trade</v>
          </cell>
          <cell r="H1845" t="str">
            <v>0</v>
          </cell>
          <cell r="I1845">
            <v>4.7037614978134691E-3</v>
          </cell>
          <cell r="J1845">
            <v>1.1232270433810991E-2</v>
          </cell>
          <cell r="K1845">
            <v>1.7577552782630436E-2</v>
          </cell>
          <cell r="L1845">
            <v>2.5365204249284949E-2</v>
          </cell>
          <cell r="M1845">
            <v>3.2293899335467287E-2</v>
          </cell>
          <cell r="N1845">
            <v>3.6439706550313061E-2</v>
          </cell>
          <cell r="O1845">
            <v>4.506542622286748E-2</v>
          </cell>
          <cell r="P1845">
            <v>5.0697588943522533E-2</v>
          </cell>
          <cell r="Q1845">
            <v>5.8839300316328433E-2</v>
          </cell>
          <cell r="R1845">
            <v>6.4020134190670902E-2</v>
          </cell>
          <cell r="S1845">
            <v>7.0972384976739272E-2</v>
          </cell>
          <cell r="T1845">
            <v>8.0050565951612918E-2</v>
          </cell>
          <cell r="U1845" t="str">
            <v>0</v>
          </cell>
          <cell r="V1845">
            <v>5.1611665752945006E-2</v>
          </cell>
          <cell r="W1845">
            <v>5.1611665752945006E-2</v>
          </cell>
        </row>
        <row r="1846">
          <cell r="B1846" t="str">
            <v>KenyaSME</v>
          </cell>
          <cell r="C1846" t="str">
            <v>SME</v>
          </cell>
          <cell r="D1846" t="str">
            <v>Kenya</v>
          </cell>
          <cell r="E1846" t="str">
            <v>Customer Support</v>
          </cell>
          <cell r="F1846" t="str">
            <v>SME</v>
          </cell>
          <cell r="G1846" t="str">
            <v>Product</v>
          </cell>
          <cell r="H1846">
            <v>354.06152372191536</v>
          </cell>
          <cell r="I1846">
            <v>9.1519519542457459</v>
          </cell>
          <cell r="J1846">
            <v>21.854254174051537</v>
          </cell>
          <cell r="K1846">
            <v>34.200058530737934</v>
          </cell>
          <cell r="L1846">
            <v>49.352232401025418</v>
          </cell>
          <cell r="M1846">
            <v>62.833163473707479</v>
          </cell>
          <cell r="N1846">
            <v>70.89952237805916</v>
          </cell>
          <cell r="O1846">
            <v>87.682297620959076</v>
          </cell>
          <cell r="P1846">
            <v>98.640608887780317</v>
          </cell>
          <cell r="Q1846">
            <v>114.48166531546971</v>
          </cell>
          <cell r="R1846">
            <v>124.56184109031543</v>
          </cell>
          <cell r="S1846">
            <v>138.08860370307571</v>
          </cell>
          <cell r="T1846">
            <v>155.75171781985486</v>
          </cell>
          <cell r="U1846" t="str">
            <v>0</v>
          </cell>
          <cell r="V1846">
            <v>100.41909766664654</v>
          </cell>
          <cell r="W1846">
            <v>100.41909766664654</v>
          </cell>
        </row>
        <row r="1847">
          <cell r="B1847" t="str">
            <v>KenyaTotal</v>
          </cell>
          <cell r="C1847" t="str">
            <v>Total</v>
          </cell>
          <cell r="D1847" t="str">
            <v>Kenya</v>
          </cell>
          <cell r="E1847" t="str">
            <v>Customer Support</v>
          </cell>
          <cell r="F1847" t="str">
            <v>Customer</v>
          </cell>
          <cell r="G1847" t="str">
            <v>Product</v>
          </cell>
          <cell r="H1847">
            <v>765.72952734776038</v>
          </cell>
          <cell r="I1847">
            <v>43.632091653717787</v>
          </cell>
          <cell r="J1847">
            <v>104.19054054403063</v>
          </cell>
          <cell r="K1847">
            <v>163.04937961167974</v>
          </cell>
          <cell r="L1847">
            <v>235.2876346163672</v>
          </cell>
          <cell r="M1847">
            <v>299.55821023579438</v>
          </cell>
          <cell r="N1847">
            <v>338.01471796070427</v>
          </cell>
          <cell r="O1847">
            <v>418.02689364331832</v>
          </cell>
          <cell r="P1847">
            <v>470.27083504011483</v>
          </cell>
          <cell r="Q1847">
            <v>545.79334973426262</v>
          </cell>
          <cell r="R1847">
            <v>593.85076475266385</v>
          </cell>
          <cell r="S1847">
            <v>658.33984304423325</v>
          </cell>
          <cell r="T1847">
            <v>742.54904976716125</v>
          </cell>
          <cell r="U1847" t="str">
            <v>0</v>
          </cell>
          <cell r="V1847">
            <v>478.74981152431747</v>
          </cell>
          <cell r="W1847">
            <v>478.74981152431747</v>
          </cell>
        </row>
        <row r="1848">
          <cell r="B1848" t="str">
            <v>KenyaCCPL</v>
          </cell>
          <cell r="C1848" t="str">
            <v>CCPL</v>
          </cell>
          <cell r="D1848" t="str">
            <v>Kenya</v>
          </cell>
          <cell r="E1848" t="str">
            <v>Card Operations</v>
          </cell>
          <cell r="F1848" t="str">
            <v>Mass Mkt &amp; Priority Banking</v>
          </cell>
          <cell r="G1848" t="str">
            <v>Unsecured Lending</v>
          </cell>
          <cell r="H1848">
            <v>175.45585944060622</v>
          </cell>
          <cell r="I1848" t="str">
            <v>0</v>
          </cell>
          <cell r="J1848" t="str">
            <v>0</v>
          </cell>
          <cell r="K1848" t="str">
            <v>0</v>
          </cell>
          <cell r="L1848" t="str">
            <v>0</v>
          </cell>
          <cell r="M1848" t="str">
            <v>0</v>
          </cell>
          <cell r="N1848" t="str">
            <v>0</v>
          </cell>
          <cell r="O1848" t="str">
            <v>0</v>
          </cell>
          <cell r="P1848" t="str">
            <v>0</v>
          </cell>
          <cell r="Q1848" t="str">
            <v>0</v>
          </cell>
          <cell r="R1848" t="str">
            <v>0</v>
          </cell>
          <cell r="S1848" t="str">
            <v>0</v>
          </cell>
          <cell r="T1848" t="str">
            <v>0</v>
          </cell>
          <cell r="U1848" t="str">
            <v>0</v>
          </cell>
          <cell r="V1848">
            <v>0</v>
          </cell>
          <cell r="W1848">
            <v>0</v>
          </cell>
        </row>
        <row r="1849">
          <cell r="B1849" t="str">
            <v>KenyaM &amp; AL</v>
          </cell>
          <cell r="C1849" t="str">
            <v>M &amp; AL</v>
          </cell>
          <cell r="D1849" t="str">
            <v>Kenya</v>
          </cell>
          <cell r="E1849" t="str">
            <v>Card Operations</v>
          </cell>
          <cell r="F1849" t="str">
            <v>Mass Mkt &amp; Priority Banking</v>
          </cell>
          <cell r="G1849" t="str">
            <v>Secured Lending</v>
          </cell>
          <cell r="H1849" t="str">
            <v>0</v>
          </cell>
          <cell r="I1849" t="str">
            <v>0</v>
          </cell>
          <cell r="J1849" t="str">
            <v>0</v>
          </cell>
          <cell r="K1849" t="str">
            <v>0</v>
          </cell>
          <cell r="L1849" t="str">
            <v>0</v>
          </cell>
          <cell r="M1849" t="str">
            <v>0</v>
          </cell>
          <cell r="N1849" t="str">
            <v>0</v>
          </cell>
          <cell r="O1849" t="str">
            <v>0</v>
          </cell>
          <cell r="P1849" t="str">
            <v>0</v>
          </cell>
          <cell r="Q1849" t="str">
            <v>0</v>
          </cell>
          <cell r="R1849" t="str">
            <v>0</v>
          </cell>
          <cell r="S1849" t="str">
            <v>0</v>
          </cell>
          <cell r="T1849" t="str">
            <v>0</v>
          </cell>
          <cell r="U1849" t="str">
            <v>0</v>
          </cell>
          <cell r="V1849">
            <v>0</v>
          </cell>
          <cell r="W1849">
            <v>0</v>
          </cell>
        </row>
        <row r="1850">
          <cell r="B1850" t="str">
            <v>KenyaWM</v>
          </cell>
          <cell r="C1850" t="str">
            <v>WM</v>
          </cell>
          <cell r="D1850" t="str">
            <v>Kenya</v>
          </cell>
          <cell r="E1850" t="str">
            <v>Card Operations</v>
          </cell>
          <cell r="F1850" t="str">
            <v>Mass Mkt &amp; Priority Banking</v>
          </cell>
          <cell r="G1850" t="str">
            <v>Account Management Services</v>
          </cell>
          <cell r="H1850" t="str">
            <v>0</v>
          </cell>
          <cell r="I1850">
            <v>-25.995365447368897</v>
          </cell>
          <cell r="J1850">
            <v>-9.457647129923382</v>
          </cell>
          <cell r="K1850">
            <v>12.788063167926342</v>
          </cell>
          <cell r="L1850">
            <v>20.465199736007683</v>
          </cell>
          <cell r="M1850">
            <v>37.027760992324346</v>
          </cell>
          <cell r="N1850">
            <v>44.616612036253272</v>
          </cell>
          <cell r="O1850">
            <v>55.226914170854464</v>
          </cell>
          <cell r="P1850">
            <v>67.661053932644151</v>
          </cell>
          <cell r="Q1850">
            <v>85.386074052449132</v>
          </cell>
          <cell r="R1850">
            <v>96.567688169495298</v>
          </cell>
          <cell r="S1850">
            <v>107.80173445113734</v>
          </cell>
          <cell r="T1850">
            <v>116.94633152231181</v>
          </cell>
          <cell r="U1850" t="str">
            <v>0</v>
          </cell>
          <cell r="V1850">
            <v>131.17597415871475</v>
          </cell>
          <cell r="W1850">
            <v>131.17597415871475</v>
          </cell>
        </row>
        <row r="1851">
          <cell r="B1851" t="str">
            <v>KenyaWM</v>
          </cell>
          <cell r="C1851" t="str">
            <v>WM</v>
          </cell>
          <cell r="D1851" t="str">
            <v>Kenya</v>
          </cell>
          <cell r="E1851" t="str">
            <v>Card Operations</v>
          </cell>
          <cell r="F1851" t="str">
            <v>Mass Mkt &amp; Priority Banking</v>
          </cell>
          <cell r="G1851" t="str">
            <v>Trade Products</v>
          </cell>
          <cell r="H1851" t="str">
            <v>0</v>
          </cell>
          <cell r="I1851" t="str">
            <v>0</v>
          </cell>
          <cell r="J1851" t="str">
            <v>0</v>
          </cell>
          <cell r="K1851" t="str">
            <v>0</v>
          </cell>
          <cell r="L1851" t="str">
            <v>0</v>
          </cell>
          <cell r="M1851" t="str">
            <v>0</v>
          </cell>
          <cell r="N1851" t="str">
            <v>0</v>
          </cell>
          <cell r="O1851" t="str">
            <v>0</v>
          </cell>
          <cell r="P1851" t="str">
            <v>0</v>
          </cell>
          <cell r="Q1851" t="str">
            <v>0</v>
          </cell>
          <cell r="R1851" t="str">
            <v>0</v>
          </cell>
          <cell r="S1851" t="str">
            <v>0</v>
          </cell>
          <cell r="T1851" t="str">
            <v>0</v>
          </cell>
          <cell r="U1851" t="str">
            <v>0</v>
          </cell>
          <cell r="V1851" t="str">
            <v>0</v>
          </cell>
          <cell r="W1851" t="str">
            <v>0</v>
          </cell>
        </row>
        <row r="1852">
          <cell r="B1852" t="str">
            <v>KenyaWM</v>
          </cell>
          <cell r="C1852" t="str">
            <v>WM</v>
          </cell>
          <cell r="D1852" t="str">
            <v>Kenya</v>
          </cell>
          <cell r="E1852" t="str">
            <v>Card Operations</v>
          </cell>
          <cell r="F1852" t="str">
            <v>Mass Mkt &amp; Priority Banking</v>
          </cell>
          <cell r="G1852" t="str">
            <v>Treasury Products</v>
          </cell>
          <cell r="H1852" t="str">
            <v>0</v>
          </cell>
          <cell r="I1852" t="str">
            <v>0</v>
          </cell>
          <cell r="J1852" t="str">
            <v>0</v>
          </cell>
          <cell r="K1852" t="str">
            <v>0</v>
          </cell>
          <cell r="L1852" t="str">
            <v>0</v>
          </cell>
          <cell r="M1852" t="str">
            <v>0</v>
          </cell>
          <cell r="N1852" t="str">
            <v>0</v>
          </cell>
          <cell r="O1852" t="str">
            <v>0</v>
          </cell>
          <cell r="P1852" t="str">
            <v>0</v>
          </cell>
          <cell r="Q1852" t="str">
            <v>0</v>
          </cell>
          <cell r="R1852" t="str">
            <v>0</v>
          </cell>
          <cell r="S1852" t="str">
            <v>0</v>
          </cell>
          <cell r="T1852" t="str">
            <v>0</v>
          </cell>
          <cell r="U1852" t="str">
            <v>0</v>
          </cell>
          <cell r="V1852">
            <v>0</v>
          </cell>
          <cell r="W1852">
            <v>0</v>
          </cell>
        </row>
        <row r="1853">
          <cell r="B1853" t="str">
            <v>KenyaWM</v>
          </cell>
          <cell r="C1853" t="str">
            <v>WM</v>
          </cell>
          <cell r="D1853" t="str">
            <v>Kenya</v>
          </cell>
          <cell r="E1853" t="str">
            <v>Card Operations</v>
          </cell>
          <cell r="F1853" t="str">
            <v>Mass Mkt &amp; Priority Banking</v>
          </cell>
          <cell r="G1853" t="str">
            <v>Investment Services</v>
          </cell>
          <cell r="H1853" t="str">
            <v>0</v>
          </cell>
          <cell r="I1853" t="str">
            <v>0</v>
          </cell>
          <cell r="J1853" t="str">
            <v>0</v>
          </cell>
          <cell r="K1853" t="str">
            <v>0</v>
          </cell>
          <cell r="L1853" t="str">
            <v>0</v>
          </cell>
          <cell r="M1853" t="str">
            <v>0</v>
          </cell>
          <cell r="N1853" t="str">
            <v>0</v>
          </cell>
          <cell r="O1853" t="str">
            <v>0</v>
          </cell>
          <cell r="P1853" t="str">
            <v>0</v>
          </cell>
          <cell r="Q1853" t="str">
            <v>0</v>
          </cell>
          <cell r="R1853" t="str">
            <v>0</v>
          </cell>
          <cell r="S1853" t="str">
            <v>0</v>
          </cell>
          <cell r="T1853" t="str">
            <v>0</v>
          </cell>
          <cell r="U1853" t="str">
            <v>0</v>
          </cell>
          <cell r="V1853" t="str">
            <v>0</v>
          </cell>
          <cell r="W1853" t="str">
            <v>0</v>
          </cell>
        </row>
        <row r="1854">
          <cell r="B1854" t="str">
            <v>KenyaOthCB</v>
          </cell>
          <cell r="C1854" t="str">
            <v>OthCB</v>
          </cell>
          <cell r="D1854" t="str">
            <v>Kenya</v>
          </cell>
          <cell r="E1854" t="str">
            <v>Card Operations</v>
          </cell>
          <cell r="F1854" t="str">
            <v>Mass Mkt &amp; Priority Banking</v>
          </cell>
          <cell r="G1854" t="str">
            <v>Other Products</v>
          </cell>
          <cell r="H1854" t="str">
            <v>0</v>
          </cell>
          <cell r="I1854" t="str">
            <v>0</v>
          </cell>
          <cell r="J1854" t="str">
            <v>0</v>
          </cell>
          <cell r="K1854" t="str">
            <v>0</v>
          </cell>
          <cell r="L1854" t="str">
            <v>0</v>
          </cell>
          <cell r="M1854" t="str">
            <v>0</v>
          </cell>
          <cell r="N1854" t="str">
            <v>0</v>
          </cell>
          <cell r="O1854" t="str">
            <v>0</v>
          </cell>
          <cell r="P1854" t="str">
            <v>0</v>
          </cell>
          <cell r="Q1854" t="str">
            <v>0</v>
          </cell>
          <cell r="R1854" t="str">
            <v>0</v>
          </cell>
          <cell r="S1854" t="str">
            <v>0</v>
          </cell>
          <cell r="T1854" t="str">
            <v>0</v>
          </cell>
          <cell r="U1854" t="str">
            <v>0</v>
          </cell>
          <cell r="V1854">
            <v>0</v>
          </cell>
          <cell r="W1854">
            <v>0</v>
          </cell>
        </row>
        <row r="1855">
          <cell r="B1855" t="str">
            <v>KenyaCROps</v>
          </cell>
          <cell r="C1855" t="str">
            <v>CROps</v>
          </cell>
          <cell r="D1855" t="str">
            <v>Kenya</v>
          </cell>
          <cell r="E1855" t="str">
            <v>Card Operations</v>
          </cell>
          <cell r="F1855" t="str">
            <v>Customer - Wholesale</v>
          </cell>
          <cell r="G1855" t="str">
            <v>Corporate and Inst Lending</v>
          </cell>
          <cell r="H1855" t="str">
            <v>0</v>
          </cell>
          <cell r="I1855" t="str">
            <v>0</v>
          </cell>
          <cell r="J1855" t="str">
            <v>0</v>
          </cell>
          <cell r="K1855" t="str">
            <v>0</v>
          </cell>
          <cell r="L1855" t="str">
            <v>0</v>
          </cell>
          <cell r="M1855" t="str">
            <v>0</v>
          </cell>
          <cell r="N1855" t="str">
            <v>0</v>
          </cell>
          <cell r="O1855" t="str">
            <v>0</v>
          </cell>
          <cell r="P1855" t="str">
            <v>0</v>
          </cell>
          <cell r="Q1855" t="str">
            <v>0</v>
          </cell>
          <cell r="R1855" t="str">
            <v>0</v>
          </cell>
          <cell r="S1855" t="str">
            <v>0</v>
          </cell>
          <cell r="T1855" t="str">
            <v>0</v>
          </cell>
          <cell r="U1855" t="str">
            <v>0</v>
          </cell>
          <cell r="V1855">
            <v>0</v>
          </cell>
          <cell r="W1855">
            <v>0</v>
          </cell>
        </row>
        <row r="1856">
          <cell r="B1856" t="str">
            <v>KenyaCash</v>
          </cell>
          <cell r="C1856" t="str">
            <v>Cash</v>
          </cell>
          <cell r="D1856" t="str">
            <v>Kenya</v>
          </cell>
          <cell r="E1856" t="str">
            <v>Card Operations</v>
          </cell>
          <cell r="F1856" t="str">
            <v>Customer - Wholesale</v>
          </cell>
          <cell r="G1856" t="str">
            <v>Cash Management and Payments</v>
          </cell>
          <cell r="H1856" t="str">
            <v>0</v>
          </cell>
          <cell r="I1856">
            <v>-1.3615078282110549E-2</v>
          </cell>
          <cell r="J1856">
            <v>-4.9528599476162333E-3</v>
          </cell>
          <cell r="K1856">
            <v>6.6977801966563687E-3</v>
          </cell>
          <cell r="L1856">
            <v>1.0718013718945587E-2</v>
          </cell>
          <cell r="M1856">
            <v>1.9392286250105053E-2</v>
          </cell>
          <cell r="N1856">
            <v>2.3367038238324884E-2</v>
          </cell>
          <cell r="O1856">
            <v>2.8923512424864812E-2</v>
          </cell>
          <cell r="P1856">
            <v>3.5435603375307941E-2</v>
          </cell>
          <cell r="Q1856">
            <v>4.4719008647677111E-2</v>
          </cell>
          <cell r="R1856">
            <v>5.0575535382885083E-2</v>
          </cell>
          <cell r="S1856">
            <v>5.6458107391913148E-2</v>
          </cell>
          <cell r="T1856">
            <v>6.1248211973352534E-2</v>
          </cell>
          <cell r="U1856" t="str">
            <v>0</v>
          </cell>
          <cell r="V1856">
            <v>6.8700423295648141E-2</v>
          </cell>
          <cell r="W1856">
            <v>6.8700423295648141E-2</v>
          </cell>
        </row>
        <row r="1857">
          <cell r="B1857" t="str">
            <v>KenyaTrade</v>
          </cell>
          <cell r="C1857" t="str">
            <v>Trade</v>
          </cell>
          <cell r="D1857" t="str">
            <v>Kenya</v>
          </cell>
          <cell r="E1857" t="str">
            <v>Card Operations</v>
          </cell>
          <cell r="F1857" t="str">
            <v>Customer - Wholesale</v>
          </cell>
          <cell r="G1857" t="str">
            <v>Trade Finance</v>
          </cell>
          <cell r="H1857" t="str">
            <v>0</v>
          </cell>
          <cell r="I1857" t="str">
            <v>0</v>
          </cell>
          <cell r="J1857" t="str">
            <v>0</v>
          </cell>
          <cell r="K1857" t="str">
            <v>0</v>
          </cell>
          <cell r="L1857" t="str">
            <v>0</v>
          </cell>
          <cell r="M1857" t="str">
            <v>0</v>
          </cell>
          <cell r="N1857" t="str">
            <v>0</v>
          </cell>
          <cell r="O1857" t="str">
            <v>0</v>
          </cell>
          <cell r="P1857" t="str">
            <v>0</v>
          </cell>
          <cell r="Q1857" t="str">
            <v>0</v>
          </cell>
          <cell r="R1857" t="str">
            <v>0</v>
          </cell>
          <cell r="S1857" t="str">
            <v>0</v>
          </cell>
          <cell r="T1857" t="str">
            <v>0</v>
          </cell>
          <cell r="U1857" t="str">
            <v>0</v>
          </cell>
          <cell r="V1857">
            <v>0</v>
          </cell>
          <cell r="W1857">
            <v>0</v>
          </cell>
        </row>
        <row r="1858">
          <cell r="B1858" t="str">
            <v>KenyaTrade</v>
          </cell>
          <cell r="C1858" t="str">
            <v>Trade</v>
          </cell>
          <cell r="D1858" t="str">
            <v>Kenya</v>
          </cell>
          <cell r="E1858" t="str">
            <v>Card Operations</v>
          </cell>
          <cell r="F1858" t="str">
            <v>Customer - Wholesale</v>
          </cell>
          <cell r="G1858" t="str">
            <v>Trade Contingents</v>
          </cell>
          <cell r="H1858" t="str">
            <v>0</v>
          </cell>
          <cell r="I1858" t="str">
            <v>0</v>
          </cell>
          <cell r="J1858" t="str">
            <v>0</v>
          </cell>
          <cell r="K1858" t="str">
            <v>0</v>
          </cell>
          <cell r="L1858" t="str">
            <v>0</v>
          </cell>
          <cell r="M1858" t="str">
            <v>0</v>
          </cell>
          <cell r="N1858" t="str">
            <v>0</v>
          </cell>
          <cell r="O1858" t="str">
            <v>0</v>
          </cell>
          <cell r="P1858" t="str">
            <v>0</v>
          </cell>
          <cell r="Q1858" t="str">
            <v>0</v>
          </cell>
          <cell r="R1858" t="str">
            <v>0</v>
          </cell>
          <cell r="S1858" t="str">
            <v>0</v>
          </cell>
          <cell r="T1858" t="str">
            <v>0</v>
          </cell>
          <cell r="U1858" t="str">
            <v>0</v>
          </cell>
          <cell r="V1858">
            <v>0</v>
          </cell>
          <cell r="W1858">
            <v>0</v>
          </cell>
        </row>
        <row r="1859">
          <cell r="B1859" t="str">
            <v>KenyaTrade</v>
          </cell>
          <cell r="C1859" t="str">
            <v>Trade</v>
          </cell>
          <cell r="D1859" t="str">
            <v>Kenya</v>
          </cell>
          <cell r="E1859" t="str">
            <v>Card Operations</v>
          </cell>
          <cell r="F1859" t="str">
            <v>Customer - Wholesale</v>
          </cell>
          <cell r="G1859" t="str">
            <v>Trade Transactional</v>
          </cell>
          <cell r="H1859" t="str">
            <v>0</v>
          </cell>
          <cell r="I1859" t="str">
            <v>0</v>
          </cell>
          <cell r="J1859" t="str">
            <v>0</v>
          </cell>
          <cell r="K1859" t="str">
            <v>0</v>
          </cell>
          <cell r="L1859" t="str">
            <v>0</v>
          </cell>
          <cell r="M1859" t="str">
            <v>0</v>
          </cell>
          <cell r="N1859" t="str">
            <v>0</v>
          </cell>
          <cell r="O1859" t="str">
            <v>0</v>
          </cell>
          <cell r="P1859" t="str">
            <v>0</v>
          </cell>
          <cell r="Q1859" t="str">
            <v>0</v>
          </cell>
          <cell r="R1859" t="str">
            <v>0</v>
          </cell>
          <cell r="S1859" t="str">
            <v>0</v>
          </cell>
          <cell r="T1859" t="str">
            <v>0</v>
          </cell>
          <cell r="U1859" t="str">
            <v>0</v>
          </cell>
          <cell r="V1859">
            <v>0</v>
          </cell>
          <cell r="W1859">
            <v>0</v>
          </cell>
        </row>
        <row r="1860">
          <cell r="B1860" t="str">
            <v>KenyaTrade</v>
          </cell>
          <cell r="C1860" t="str">
            <v>Trade</v>
          </cell>
          <cell r="D1860" t="str">
            <v>Kenya</v>
          </cell>
          <cell r="E1860" t="str">
            <v>Card Operations</v>
          </cell>
          <cell r="F1860" t="str">
            <v>Customer - Wholesale</v>
          </cell>
          <cell r="G1860" t="str">
            <v>Trade Other</v>
          </cell>
          <cell r="H1860" t="str">
            <v>0</v>
          </cell>
          <cell r="I1860" t="str">
            <v>0</v>
          </cell>
          <cell r="J1860" t="str">
            <v>0</v>
          </cell>
          <cell r="K1860" t="str">
            <v>0</v>
          </cell>
          <cell r="L1860" t="str">
            <v>0</v>
          </cell>
          <cell r="M1860" t="str">
            <v>0</v>
          </cell>
          <cell r="N1860" t="str">
            <v>0</v>
          </cell>
          <cell r="O1860" t="str">
            <v>0</v>
          </cell>
          <cell r="P1860" t="str">
            <v>0</v>
          </cell>
          <cell r="Q1860" t="str">
            <v>0</v>
          </cell>
          <cell r="R1860" t="str">
            <v>0</v>
          </cell>
          <cell r="S1860" t="str">
            <v>0</v>
          </cell>
          <cell r="T1860" t="str">
            <v>0</v>
          </cell>
          <cell r="U1860" t="str">
            <v>0</v>
          </cell>
          <cell r="V1860">
            <v>0</v>
          </cell>
          <cell r="W1860">
            <v>0</v>
          </cell>
        </row>
        <row r="1861">
          <cell r="B1861" t="str">
            <v>KenyaFX/MM</v>
          </cell>
          <cell r="C1861" t="str">
            <v>FX/MM</v>
          </cell>
          <cell r="D1861" t="str">
            <v>Kenya</v>
          </cell>
          <cell r="E1861" t="str">
            <v>Card Operations</v>
          </cell>
          <cell r="F1861" t="str">
            <v>Customer - Wholesale</v>
          </cell>
          <cell r="G1861" t="str">
            <v>FX Sales</v>
          </cell>
          <cell r="H1861" t="str">
            <v>0</v>
          </cell>
          <cell r="I1861" t="str">
            <v>0</v>
          </cell>
          <cell r="J1861" t="str">
            <v>0</v>
          </cell>
          <cell r="K1861" t="str">
            <v>0</v>
          </cell>
          <cell r="L1861" t="str">
            <v>0</v>
          </cell>
          <cell r="M1861" t="str">
            <v>0</v>
          </cell>
          <cell r="N1861" t="str">
            <v>0</v>
          </cell>
          <cell r="O1861" t="str">
            <v>0</v>
          </cell>
          <cell r="P1861" t="str">
            <v>0</v>
          </cell>
          <cell r="Q1861" t="str">
            <v>0</v>
          </cell>
          <cell r="R1861" t="str">
            <v>0</v>
          </cell>
          <cell r="S1861" t="str">
            <v>0</v>
          </cell>
          <cell r="T1861" t="str">
            <v>0</v>
          </cell>
          <cell r="U1861" t="str">
            <v>0</v>
          </cell>
          <cell r="V1861">
            <v>0</v>
          </cell>
          <cell r="W1861">
            <v>0</v>
          </cell>
        </row>
        <row r="1862">
          <cell r="B1862" t="str">
            <v>KenyaFX/MM</v>
          </cell>
          <cell r="C1862" t="str">
            <v>FX/MM</v>
          </cell>
          <cell r="D1862" t="str">
            <v>Kenya</v>
          </cell>
          <cell r="E1862" t="str">
            <v>Card Operations</v>
          </cell>
          <cell r="F1862" t="str">
            <v>Customer - Wholesale</v>
          </cell>
          <cell r="G1862" t="str">
            <v>FX Trading</v>
          </cell>
          <cell r="H1862" t="str">
            <v>0</v>
          </cell>
          <cell r="I1862" t="str">
            <v>0</v>
          </cell>
          <cell r="J1862" t="str">
            <v>0</v>
          </cell>
          <cell r="K1862" t="str">
            <v>0</v>
          </cell>
          <cell r="L1862" t="str">
            <v>0</v>
          </cell>
          <cell r="M1862" t="str">
            <v>0</v>
          </cell>
          <cell r="N1862" t="str">
            <v>0</v>
          </cell>
          <cell r="O1862" t="str">
            <v>0</v>
          </cell>
          <cell r="P1862" t="str">
            <v>0</v>
          </cell>
          <cell r="Q1862" t="str">
            <v>0</v>
          </cell>
          <cell r="R1862" t="str">
            <v>0</v>
          </cell>
          <cell r="S1862" t="str">
            <v>0</v>
          </cell>
          <cell r="T1862" t="str">
            <v>0</v>
          </cell>
          <cell r="U1862" t="str">
            <v>0</v>
          </cell>
          <cell r="V1862">
            <v>0</v>
          </cell>
          <cell r="W1862">
            <v>0</v>
          </cell>
        </row>
        <row r="1863">
          <cell r="B1863" t="str">
            <v>KenyaFI</v>
          </cell>
          <cell r="C1863" t="str">
            <v>FI</v>
          </cell>
          <cell r="D1863" t="str">
            <v>Kenya</v>
          </cell>
          <cell r="E1863" t="str">
            <v>Card Operations</v>
          </cell>
          <cell r="F1863" t="str">
            <v>Customer - Wholesale</v>
          </cell>
          <cell r="G1863" t="str">
            <v>Fixed Income</v>
          </cell>
          <cell r="H1863" t="str">
            <v>0</v>
          </cell>
          <cell r="I1863" t="str">
            <v>0</v>
          </cell>
          <cell r="J1863" t="str">
            <v>0</v>
          </cell>
          <cell r="K1863" t="str">
            <v>0</v>
          </cell>
          <cell r="L1863" t="str">
            <v>0</v>
          </cell>
          <cell r="M1863" t="str">
            <v>0</v>
          </cell>
          <cell r="N1863" t="str">
            <v>0</v>
          </cell>
          <cell r="O1863" t="str">
            <v>0</v>
          </cell>
          <cell r="P1863" t="str">
            <v>0</v>
          </cell>
          <cell r="Q1863" t="str">
            <v>0</v>
          </cell>
          <cell r="R1863" t="str">
            <v>0</v>
          </cell>
          <cell r="S1863" t="str">
            <v>0</v>
          </cell>
          <cell r="T1863" t="str">
            <v>0</v>
          </cell>
          <cell r="U1863" t="str">
            <v>0</v>
          </cell>
          <cell r="V1863">
            <v>0</v>
          </cell>
          <cell r="W1863">
            <v>0</v>
          </cell>
        </row>
        <row r="1864">
          <cell r="B1864" t="str">
            <v>KenyaFX/MM</v>
          </cell>
          <cell r="C1864" t="str">
            <v>FX/MM</v>
          </cell>
          <cell r="D1864" t="str">
            <v>Kenya</v>
          </cell>
          <cell r="E1864" t="str">
            <v>Card Operations</v>
          </cell>
          <cell r="F1864" t="str">
            <v>Customer - Wholesale</v>
          </cell>
          <cell r="G1864" t="str">
            <v>ALM</v>
          </cell>
          <cell r="H1864" t="str">
            <v>0</v>
          </cell>
          <cell r="I1864" t="str">
            <v>0</v>
          </cell>
          <cell r="J1864" t="str">
            <v>0</v>
          </cell>
          <cell r="K1864" t="str">
            <v>0</v>
          </cell>
          <cell r="L1864" t="str">
            <v>0</v>
          </cell>
          <cell r="M1864" t="str">
            <v>0</v>
          </cell>
          <cell r="N1864" t="str">
            <v>0</v>
          </cell>
          <cell r="O1864" t="str">
            <v>0</v>
          </cell>
          <cell r="P1864" t="str">
            <v>0</v>
          </cell>
          <cell r="Q1864" t="str">
            <v>0</v>
          </cell>
          <cell r="R1864" t="str">
            <v>0</v>
          </cell>
          <cell r="S1864" t="str">
            <v>0</v>
          </cell>
          <cell r="T1864" t="str">
            <v>0</v>
          </cell>
          <cell r="U1864" t="str">
            <v>0</v>
          </cell>
          <cell r="V1864">
            <v>0</v>
          </cell>
          <cell r="W1864">
            <v>0</v>
          </cell>
        </row>
        <row r="1865">
          <cell r="B1865" t="str">
            <v>KenyaSEF</v>
          </cell>
          <cell r="C1865" t="str">
            <v>SEF</v>
          </cell>
          <cell r="D1865" t="str">
            <v>Kenya</v>
          </cell>
          <cell r="E1865" t="str">
            <v>Card Operations</v>
          </cell>
          <cell r="F1865" t="str">
            <v>Customer - Wholesale</v>
          </cell>
          <cell r="G1865" t="str">
            <v>Structured Trade</v>
          </cell>
          <cell r="H1865" t="str">
            <v>0</v>
          </cell>
          <cell r="I1865" t="str">
            <v>0</v>
          </cell>
          <cell r="J1865" t="str">
            <v>0</v>
          </cell>
          <cell r="K1865" t="str">
            <v>0</v>
          </cell>
          <cell r="L1865" t="str">
            <v>0</v>
          </cell>
          <cell r="M1865" t="str">
            <v>0</v>
          </cell>
          <cell r="N1865" t="str">
            <v>0</v>
          </cell>
          <cell r="O1865" t="str">
            <v>0</v>
          </cell>
          <cell r="P1865" t="str">
            <v>0</v>
          </cell>
          <cell r="Q1865" t="str">
            <v>0</v>
          </cell>
          <cell r="R1865" t="str">
            <v>0</v>
          </cell>
          <cell r="S1865" t="str">
            <v>0</v>
          </cell>
          <cell r="T1865" t="str">
            <v>0</v>
          </cell>
          <cell r="U1865" t="str">
            <v>0</v>
          </cell>
          <cell r="V1865">
            <v>0</v>
          </cell>
          <cell r="W1865">
            <v>0</v>
          </cell>
        </row>
        <row r="1866">
          <cell r="B1866" t="str">
            <v>KenyaSME</v>
          </cell>
          <cell r="C1866" t="str">
            <v>SME</v>
          </cell>
          <cell r="D1866" t="str">
            <v>Kenya</v>
          </cell>
          <cell r="E1866" t="str">
            <v>Card Operations</v>
          </cell>
          <cell r="F1866" t="str">
            <v>SME</v>
          </cell>
          <cell r="G1866" t="str">
            <v>Product</v>
          </cell>
          <cell r="H1866" t="str">
            <v>0</v>
          </cell>
          <cell r="I1866">
            <v>-2.9246792172405049</v>
          </cell>
          <cell r="J1866">
            <v>-1.0640582861157988</v>
          </cell>
          <cell r="K1866">
            <v>1.4387557909780588</v>
          </cell>
          <cell r="L1866">
            <v>2.3024928988115301</v>
          </cell>
          <cell r="M1866">
            <v>4.1659088522704444</v>
          </cell>
          <cell r="N1866">
            <v>5.0197131573435856</v>
          </cell>
          <cell r="O1866">
            <v>6.2134540264434488</v>
          </cell>
          <cell r="P1866">
            <v>7.6123907030290257</v>
          </cell>
          <cell r="Q1866">
            <v>9.6065922492438922</v>
          </cell>
          <cell r="R1866">
            <v>10.864610125143303</v>
          </cell>
          <cell r="S1866">
            <v>12.128527024175071</v>
          </cell>
          <cell r="T1866">
            <v>13.157364762896286</v>
          </cell>
          <cell r="U1866" t="str">
            <v>0</v>
          </cell>
          <cell r="V1866">
            <v>14.758309368645582</v>
          </cell>
          <cell r="W1866">
            <v>14.758309368645582</v>
          </cell>
        </row>
        <row r="1867">
          <cell r="B1867" t="str">
            <v>KenyaTotal</v>
          </cell>
          <cell r="C1867" t="str">
            <v>Total</v>
          </cell>
          <cell r="D1867" t="str">
            <v>Kenya</v>
          </cell>
          <cell r="E1867" t="str">
            <v>Card Operations</v>
          </cell>
          <cell r="F1867" t="str">
            <v>Customer</v>
          </cell>
          <cell r="G1867" t="str">
            <v>Product</v>
          </cell>
          <cell r="H1867">
            <v>175.45585944060622</v>
          </cell>
          <cell r="I1867">
            <v>-28.933659742891514</v>
          </cell>
          <cell r="J1867">
            <v>-10.526658275986797</v>
          </cell>
          <cell r="K1867">
            <v>14.233516739101058</v>
          </cell>
          <cell r="L1867">
            <v>22.778410648538159</v>
          </cell>
          <cell r="M1867">
            <v>41.213062130844897</v>
          </cell>
          <cell r="N1867">
            <v>49.659692231835187</v>
          </cell>
          <cell r="O1867">
            <v>61.469291709722782</v>
          </cell>
          <cell r="P1867">
            <v>75.308880239048477</v>
          </cell>
          <cell r="Q1867">
            <v>95.037385310340696</v>
          </cell>
          <cell r="R1867">
            <v>107.48287383002149</v>
          </cell>
          <cell r="S1867">
            <v>119.98671958270432</v>
          </cell>
          <cell r="T1867">
            <v>130.16494449718144</v>
          </cell>
          <cell r="U1867" t="str">
            <v>0</v>
          </cell>
          <cell r="V1867">
            <v>146.00298395065596</v>
          </cell>
          <cell r="W1867">
            <v>146.00298395065596</v>
          </cell>
        </row>
        <row r="1868">
          <cell r="B1868" t="str">
            <v>KenyaCCPL</v>
          </cell>
          <cell r="C1868" t="str">
            <v>CCPL</v>
          </cell>
          <cell r="D1868" t="str">
            <v>Kenya</v>
          </cell>
          <cell r="E1868" t="str">
            <v>Compliance, Audit &amp; OR</v>
          </cell>
          <cell r="F1868" t="str">
            <v>Mass Mkt &amp; Priority Banking</v>
          </cell>
          <cell r="G1868" t="str">
            <v>Unsecured Lending</v>
          </cell>
          <cell r="H1868">
            <v>2.1076937620254945</v>
          </cell>
          <cell r="I1868">
            <v>0.13602915850091715</v>
          </cell>
          <cell r="J1868">
            <v>0.2647873297409632</v>
          </cell>
          <cell r="K1868">
            <v>0.38525954236635174</v>
          </cell>
          <cell r="L1868">
            <v>0.46035988249158433</v>
          </cell>
          <cell r="M1868">
            <v>0.55240568557437753</v>
          </cell>
          <cell r="N1868">
            <v>0.64311386692740991</v>
          </cell>
          <cell r="O1868">
            <v>0.75500556868503332</v>
          </cell>
          <cell r="P1868">
            <v>0.85237274035240818</v>
          </cell>
          <cell r="Q1868">
            <v>0.92129747140623597</v>
          </cell>
          <cell r="R1868">
            <v>0.98643473149816485</v>
          </cell>
          <cell r="S1868">
            <v>1.181645849276346</v>
          </cell>
          <cell r="T1868">
            <v>1.2221609184152806</v>
          </cell>
          <cell r="U1868" t="str">
            <v>0</v>
          </cell>
          <cell r="V1868">
            <v>1.0398983736635381</v>
          </cell>
          <cell r="W1868">
            <v>1.0398983736635381</v>
          </cell>
        </row>
        <row r="1869">
          <cell r="B1869" t="str">
            <v>KenyaM &amp; AL</v>
          </cell>
          <cell r="C1869" t="str">
            <v>M &amp; AL</v>
          </cell>
          <cell r="D1869" t="str">
            <v>Kenya</v>
          </cell>
          <cell r="E1869" t="str">
            <v>Compliance, Audit &amp; OR</v>
          </cell>
          <cell r="F1869" t="str">
            <v>Mass Mkt &amp; Priority Banking</v>
          </cell>
          <cell r="G1869" t="str">
            <v>Secured Lending</v>
          </cell>
          <cell r="H1869">
            <v>0.39909867886103922</v>
          </cell>
          <cell r="I1869">
            <v>6.2666956248491446E-2</v>
          </cell>
          <cell r="J1869">
            <v>0.12198425830826523</v>
          </cell>
          <cell r="K1869">
            <v>0.17748432138998485</v>
          </cell>
          <cell r="L1869">
            <v>0.21208212219048803</v>
          </cell>
          <cell r="M1869">
            <v>0.25448648885873942</v>
          </cell>
          <cell r="N1869">
            <v>0.29627462968732782</v>
          </cell>
          <cell r="O1869">
            <v>0.34782175719945574</v>
          </cell>
          <cell r="P1869">
            <v>0.39267761276866903</v>
          </cell>
          <cell r="Q1869">
            <v>0.42443038660766974</v>
          </cell>
          <cell r="R1869">
            <v>0.45443831926940192</v>
          </cell>
          <cell r="S1869">
            <v>0.54436967451587204</v>
          </cell>
          <cell r="T1869">
            <v>0.56303446736700957</v>
          </cell>
          <cell r="U1869" t="str">
            <v>0</v>
          </cell>
          <cell r="V1869">
            <v>0.47906836007377762</v>
          </cell>
          <cell r="W1869">
            <v>0.47906836007377762</v>
          </cell>
        </row>
        <row r="1870">
          <cell r="B1870" t="str">
            <v>KenyaWM</v>
          </cell>
          <cell r="C1870" t="str">
            <v>WM</v>
          </cell>
          <cell r="D1870" t="str">
            <v>Kenya</v>
          </cell>
          <cell r="E1870" t="str">
            <v>Compliance, Audit &amp; OR</v>
          </cell>
          <cell r="F1870" t="str">
            <v>Mass Mkt &amp; Priority Banking</v>
          </cell>
          <cell r="G1870" t="str">
            <v>Account Management Services</v>
          </cell>
          <cell r="H1870">
            <v>46.287104207936856</v>
          </cell>
          <cell r="I1870">
            <v>5.7811017207046573</v>
          </cell>
          <cell r="J1870">
            <v>11.25319383326152</v>
          </cell>
          <cell r="K1870">
            <v>16.373141081196827</v>
          </cell>
          <cell r="L1870">
            <v>19.56482961553823</v>
          </cell>
          <cell r="M1870">
            <v>23.476683194945537</v>
          </cell>
          <cell r="N1870">
            <v>27.331689203076294</v>
          </cell>
          <cell r="O1870">
            <v>32.086973413403946</v>
          </cell>
          <cell r="P1870">
            <v>36.224979778139435</v>
          </cell>
          <cell r="Q1870">
            <v>39.154211170037556</v>
          </cell>
          <cell r="R1870">
            <v>41.922478874912777</v>
          </cell>
          <cell r="S1870">
            <v>50.218754036245265</v>
          </cell>
          <cell r="T1870">
            <v>51.940603516862176</v>
          </cell>
          <cell r="U1870" t="str">
            <v>0</v>
          </cell>
          <cell r="V1870">
            <v>44.194629619087976</v>
          </cell>
          <cell r="W1870">
            <v>44.194629619087976</v>
          </cell>
        </row>
        <row r="1871">
          <cell r="B1871" t="str">
            <v>KenyaWM</v>
          </cell>
          <cell r="C1871" t="str">
            <v>WM</v>
          </cell>
          <cell r="D1871" t="str">
            <v>Kenya</v>
          </cell>
          <cell r="E1871" t="str">
            <v>Compliance, Audit &amp; OR</v>
          </cell>
          <cell r="F1871" t="str">
            <v>Mass Mkt &amp; Priority Banking</v>
          </cell>
          <cell r="G1871" t="str">
            <v>Trade Products</v>
          </cell>
          <cell r="H1871">
            <v>8.0617542538589618E-2</v>
          </cell>
          <cell r="I1871" t="str">
            <v>0</v>
          </cell>
          <cell r="J1871" t="str">
            <v>0</v>
          </cell>
          <cell r="K1871" t="str">
            <v>0</v>
          </cell>
          <cell r="L1871" t="str">
            <v>0</v>
          </cell>
          <cell r="M1871" t="str">
            <v>0</v>
          </cell>
          <cell r="N1871" t="str">
            <v>0</v>
          </cell>
          <cell r="O1871" t="str">
            <v>0</v>
          </cell>
          <cell r="P1871" t="str">
            <v>0</v>
          </cell>
          <cell r="Q1871" t="str">
            <v>0</v>
          </cell>
          <cell r="R1871" t="str">
            <v>0</v>
          </cell>
          <cell r="S1871" t="str">
            <v>0</v>
          </cell>
          <cell r="T1871" t="str">
            <v>0</v>
          </cell>
          <cell r="U1871" t="str">
            <v>0</v>
          </cell>
          <cell r="V1871" t="str">
            <v>0</v>
          </cell>
          <cell r="W1871" t="str">
            <v>0</v>
          </cell>
        </row>
        <row r="1872">
          <cell r="B1872" t="str">
            <v>KenyaWM</v>
          </cell>
          <cell r="C1872" t="str">
            <v>WM</v>
          </cell>
          <cell r="D1872" t="str">
            <v>Kenya</v>
          </cell>
          <cell r="E1872" t="str">
            <v>Compliance, Audit &amp; OR</v>
          </cell>
          <cell r="F1872" t="str">
            <v>Mass Mkt &amp; Priority Banking</v>
          </cell>
          <cell r="G1872" t="str">
            <v>Treasury Products</v>
          </cell>
          <cell r="H1872" t="str">
            <v>0</v>
          </cell>
          <cell r="I1872" t="str">
            <v>0</v>
          </cell>
          <cell r="J1872" t="str">
            <v>0</v>
          </cell>
          <cell r="K1872" t="str">
            <v>0</v>
          </cell>
          <cell r="L1872" t="str">
            <v>0</v>
          </cell>
          <cell r="M1872" t="str">
            <v>0</v>
          </cell>
          <cell r="N1872" t="str">
            <v>0</v>
          </cell>
          <cell r="O1872" t="str">
            <v>0</v>
          </cell>
          <cell r="P1872" t="str">
            <v>0</v>
          </cell>
          <cell r="Q1872" t="str">
            <v>0</v>
          </cell>
          <cell r="R1872" t="str">
            <v>0</v>
          </cell>
          <cell r="S1872" t="str">
            <v>0</v>
          </cell>
          <cell r="T1872" t="str">
            <v>0</v>
          </cell>
          <cell r="U1872" t="str">
            <v>0</v>
          </cell>
          <cell r="V1872">
            <v>0</v>
          </cell>
          <cell r="W1872">
            <v>0</v>
          </cell>
        </row>
        <row r="1873">
          <cell r="B1873" t="str">
            <v>KenyaWM</v>
          </cell>
          <cell r="C1873" t="str">
            <v>WM</v>
          </cell>
          <cell r="D1873" t="str">
            <v>Kenya</v>
          </cell>
          <cell r="E1873" t="str">
            <v>Compliance, Audit &amp; OR</v>
          </cell>
          <cell r="F1873" t="str">
            <v>Mass Mkt &amp; Priority Banking</v>
          </cell>
          <cell r="G1873" t="str">
            <v>Investment Services</v>
          </cell>
          <cell r="H1873" t="str">
            <v>0</v>
          </cell>
          <cell r="I1873" t="str">
            <v>0</v>
          </cell>
          <cell r="J1873" t="str">
            <v>0</v>
          </cell>
          <cell r="K1873" t="str">
            <v>0</v>
          </cell>
          <cell r="L1873" t="str">
            <v>0</v>
          </cell>
          <cell r="M1873" t="str">
            <v>0</v>
          </cell>
          <cell r="N1873" t="str">
            <v>0</v>
          </cell>
          <cell r="O1873" t="str">
            <v>0</v>
          </cell>
          <cell r="P1873" t="str">
            <v>0</v>
          </cell>
          <cell r="Q1873" t="str">
            <v>0</v>
          </cell>
          <cell r="R1873" t="str">
            <v>0</v>
          </cell>
          <cell r="S1873" t="str">
            <v>0</v>
          </cell>
          <cell r="T1873" t="str">
            <v>0</v>
          </cell>
          <cell r="U1873" t="str">
            <v>0</v>
          </cell>
          <cell r="V1873" t="str">
            <v>0</v>
          </cell>
          <cell r="W1873" t="str">
            <v>0</v>
          </cell>
        </row>
        <row r="1874">
          <cell r="B1874" t="str">
            <v>KenyaOthCB</v>
          </cell>
          <cell r="C1874" t="str">
            <v>OthCB</v>
          </cell>
          <cell r="D1874" t="str">
            <v>Kenya</v>
          </cell>
          <cell r="E1874" t="str">
            <v>Compliance, Audit &amp; OR</v>
          </cell>
          <cell r="F1874" t="str">
            <v>Mass Mkt &amp; Priority Banking</v>
          </cell>
          <cell r="G1874" t="str">
            <v>Other Products</v>
          </cell>
          <cell r="H1874" t="str">
            <v>0</v>
          </cell>
          <cell r="I1874" t="str">
            <v>0</v>
          </cell>
          <cell r="J1874" t="str">
            <v>0</v>
          </cell>
          <cell r="K1874" t="str">
            <v>0</v>
          </cell>
          <cell r="L1874" t="str">
            <v>0</v>
          </cell>
          <cell r="M1874" t="str">
            <v>0</v>
          </cell>
          <cell r="N1874" t="str">
            <v>0</v>
          </cell>
          <cell r="O1874" t="str">
            <v>0</v>
          </cell>
          <cell r="P1874" t="str">
            <v>0</v>
          </cell>
          <cell r="Q1874" t="str">
            <v>0</v>
          </cell>
          <cell r="R1874" t="str">
            <v>0</v>
          </cell>
          <cell r="S1874" t="str">
            <v>0</v>
          </cell>
          <cell r="T1874" t="str">
            <v>0</v>
          </cell>
          <cell r="U1874" t="str">
            <v>0</v>
          </cell>
          <cell r="V1874">
            <v>0</v>
          </cell>
          <cell r="W1874">
            <v>0</v>
          </cell>
        </row>
        <row r="1875">
          <cell r="B1875" t="str">
            <v>KenyaCROps</v>
          </cell>
          <cell r="C1875" t="str">
            <v>CROps</v>
          </cell>
          <cell r="D1875" t="str">
            <v>Kenya</v>
          </cell>
          <cell r="E1875" t="str">
            <v>Compliance, Audit &amp; OR</v>
          </cell>
          <cell r="F1875" t="str">
            <v>Customer - Wholesale</v>
          </cell>
          <cell r="G1875" t="str">
            <v>Corporate and Inst Lending</v>
          </cell>
          <cell r="H1875">
            <v>4.8608833098972166</v>
          </cell>
          <cell r="I1875">
            <v>0.79578657715442602</v>
          </cell>
          <cell r="J1875">
            <v>1.5490370236099122</v>
          </cell>
          <cell r="K1875">
            <v>2.2538136375645683</v>
          </cell>
          <cell r="L1875">
            <v>2.6931594606954938</v>
          </cell>
          <cell r="M1875">
            <v>3.2316382352752262</v>
          </cell>
          <cell r="N1875">
            <v>3.762291765403075</v>
          </cell>
          <cell r="O1875">
            <v>4.41687138153062</v>
          </cell>
          <cell r="P1875">
            <v>4.9864807882363449</v>
          </cell>
          <cell r="Q1875">
            <v>5.3896985719164938</v>
          </cell>
          <cell r="R1875">
            <v>5.7707592049823404</v>
          </cell>
          <cell r="S1875">
            <v>6.9127672049666895</v>
          </cell>
          <cell r="T1875">
            <v>7.1497851248638469</v>
          </cell>
          <cell r="U1875" t="str">
            <v>0</v>
          </cell>
          <cell r="V1875">
            <v>6.0835278001119235</v>
          </cell>
          <cell r="W1875">
            <v>6.0835278001119235</v>
          </cell>
        </row>
        <row r="1876">
          <cell r="B1876" t="str">
            <v>KenyaCash</v>
          </cell>
          <cell r="C1876" t="str">
            <v>Cash</v>
          </cell>
          <cell r="D1876" t="str">
            <v>Kenya</v>
          </cell>
          <cell r="E1876" t="str">
            <v>Compliance, Audit &amp; OR</v>
          </cell>
          <cell r="F1876" t="str">
            <v>Customer - Wholesale</v>
          </cell>
          <cell r="G1876" t="str">
            <v>Cash Management and Payments</v>
          </cell>
          <cell r="H1876">
            <v>20.630703714244166</v>
          </cell>
          <cell r="I1876">
            <v>3.9690421419859634</v>
          </cell>
          <cell r="J1876">
            <v>7.7259323073643271</v>
          </cell>
          <cell r="K1876">
            <v>11.241055786167834</v>
          </cell>
          <cell r="L1876">
            <v>13.432324320939504</v>
          </cell>
          <cell r="M1876">
            <v>16.118025500411882</v>
          </cell>
          <cell r="N1876">
            <v>18.764697716726921</v>
          </cell>
          <cell r="O1876">
            <v>22.029460099356342</v>
          </cell>
          <cell r="P1876">
            <v>24.870427520258119</v>
          </cell>
          <cell r="Q1876">
            <v>26.881504889202116</v>
          </cell>
          <cell r="R1876">
            <v>28.782071893861087</v>
          </cell>
          <cell r="S1876">
            <v>34.477918002036212</v>
          </cell>
          <cell r="T1876">
            <v>35.660061731880887</v>
          </cell>
          <cell r="U1876" t="str">
            <v>0</v>
          </cell>
          <cell r="V1876">
            <v>30.342027503062269</v>
          </cell>
          <cell r="W1876">
            <v>30.342027503062269</v>
          </cell>
        </row>
        <row r="1877">
          <cell r="B1877" t="str">
            <v>KenyaTrade</v>
          </cell>
          <cell r="C1877" t="str">
            <v>Trade</v>
          </cell>
          <cell r="D1877" t="str">
            <v>Kenya</v>
          </cell>
          <cell r="E1877" t="str">
            <v>Compliance, Audit &amp; OR</v>
          </cell>
          <cell r="F1877" t="str">
            <v>Customer - Wholesale</v>
          </cell>
          <cell r="G1877" t="str">
            <v>Trade Finance</v>
          </cell>
          <cell r="H1877">
            <v>5.6338081241295163E-4</v>
          </cell>
          <cell r="I1877" t="str">
            <v>0</v>
          </cell>
          <cell r="J1877" t="str">
            <v>0</v>
          </cell>
          <cell r="K1877" t="str">
            <v>0</v>
          </cell>
          <cell r="L1877" t="str">
            <v>0</v>
          </cell>
          <cell r="M1877" t="str">
            <v>0</v>
          </cell>
          <cell r="N1877" t="str">
            <v>0</v>
          </cell>
          <cell r="O1877" t="str">
            <v>0</v>
          </cell>
          <cell r="P1877" t="str">
            <v>0</v>
          </cell>
          <cell r="Q1877" t="str">
            <v>0</v>
          </cell>
          <cell r="R1877" t="str">
            <v>0</v>
          </cell>
          <cell r="S1877" t="str">
            <v>0</v>
          </cell>
          <cell r="T1877" t="str">
            <v>0</v>
          </cell>
          <cell r="U1877" t="str">
            <v>0</v>
          </cell>
          <cell r="V1877">
            <v>0</v>
          </cell>
          <cell r="W1877">
            <v>0</v>
          </cell>
        </row>
        <row r="1878">
          <cell r="B1878" t="str">
            <v>KenyaTrade</v>
          </cell>
          <cell r="C1878" t="str">
            <v>Trade</v>
          </cell>
          <cell r="D1878" t="str">
            <v>Kenya</v>
          </cell>
          <cell r="E1878" t="str">
            <v>Compliance, Audit &amp; OR</v>
          </cell>
          <cell r="F1878" t="str">
            <v>Customer - Wholesale</v>
          </cell>
          <cell r="G1878" t="str">
            <v>Trade Contingents</v>
          </cell>
          <cell r="H1878">
            <v>1.2928827663518364E-2</v>
          </cell>
          <cell r="I1878" t="str">
            <v>0</v>
          </cell>
          <cell r="J1878" t="str">
            <v>0</v>
          </cell>
          <cell r="K1878" t="str">
            <v>0</v>
          </cell>
          <cell r="L1878" t="str">
            <v>0</v>
          </cell>
          <cell r="M1878" t="str">
            <v>0</v>
          </cell>
          <cell r="N1878" t="str">
            <v>0</v>
          </cell>
          <cell r="O1878" t="str">
            <v>0</v>
          </cell>
          <cell r="P1878" t="str">
            <v>0</v>
          </cell>
          <cell r="Q1878" t="str">
            <v>0</v>
          </cell>
          <cell r="R1878" t="str">
            <v>0</v>
          </cell>
          <cell r="S1878" t="str">
            <v>0</v>
          </cell>
          <cell r="T1878" t="str">
            <v>0</v>
          </cell>
          <cell r="U1878" t="str">
            <v>0</v>
          </cell>
          <cell r="V1878">
            <v>0</v>
          </cell>
          <cell r="W1878">
            <v>0</v>
          </cell>
        </row>
        <row r="1879">
          <cell r="B1879" t="str">
            <v>KenyaTrade</v>
          </cell>
          <cell r="C1879" t="str">
            <v>Trade</v>
          </cell>
          <cell r="D1879" t="str">
            <v>Kenya</v>
          </cell>
          <cell r="E1879" t="str">
            <v>Compliance, Audit &amp; OR</v>
          </cell>
          <cell r="F1879" t="str">
            <v>Customer - Wholesale</v>
          </cell>
          <cell r="G1879" t="str">
            <v>Trade Transactional</v>
          </cell>
          <cell r="H1879" t="str">
            <v>0</v>
          </cell>
          <cell r="I1879" t="str">
            <v>0</v>
          </cell>
          <cell r="J1879" t="str">
            <v>0</v>
          </cell>
          <cell r="K1879" t="str">
            <v>0</v>
          </cell>
          <cell r="L1879" t="str">
            <v>0</v>
          </cell>
          <cell r="M1879" t="str">
            <v>0</v>
          </cell>
          <cell r="N1879" t="str">
            <v>0</v>
          </cell>
          <cell r="O1879" t="str">
            <v>0</v>
          </cell>
          <cell r="P1879" t="str">
            <v>0</v>
          </cell>
          <cell r="Q1879" t="str">
            <v>0</v>
          </cell>
          <cell r="R1879" t="str">
            <v>0</v>
          </cell>
          <cell r="S1879" t="str">
            <v>0</v>
          </cell>
          <cell r="T1879" t="str">
            <v>0</v>
          </cell>
          <cell r="U1879" t="str">
            <v>0</v>
          </cell>
          <cell r="V1879">
            <v>0</v>
          </cell>
          <cell r="W1879">
            <v>0</v>
          </cell>
        </row>
        <row r="1880">
          <cell r="B1880" t="str">
            <v>KenyaTrade</v>
          </cell>
          <cell r="C1880" t="str">
            <v>Trade</v>
          </cell>
          <cell r="D1880" t="str">
            <v>Kenya</v>
          </cell>
          <cell r="E1880" t="str">
            <v>Compliance, Audit &amp; OR</v>
          </cell>
          <cell r="F1880" t="str">
            <v>Customer - Wholesale</v>
          </cell>
          <cell r="G1880" t="str">
            <v>Trade Other</v>
          </cell>
          <cell r="H1880" t="str">
            <v>0</v>
          </cell>
          <cell r="I1880" t="str">
            <v>0</v>
          </cell>
          <cell r="J1880" t="str">
            <v>0</v>
          </cell>
          <cell r="K1880" t="str">
            <v>0</v>
          </cell>
          <cell r="L1880" t="str">
            <v>0</v>
          </cell>
          <cell r="M1880" t="str">
            <v>0</v>
          </cell>
          <cell r="N1880" t="str">
            <v>0</v>
          </cell>
          <cell r="O1880" t="str">
            <v>0</v>
          </cell>
          <cell r="P1880" t="str">
            <v>0</v>
          </cell>
          <cell r="Q1880" t="str">
            <v>0</v>
          </cell>
          <cell r="R1880" t="str">
            <v>0</v>
          </cell>
          <cell r="S1880" t="str">
            <v>0</v>
          </cell>
          <cell r="T1880" t="str">
            <v>0</v>
          </cell>
          <cell r="U1880" t="str">
            <v>0</v>
          </cell>
          <cell r="V1880">
            <v>0</v>
          </cell>
          <cell r="W1880">
            <v>0</v>
          </cell>
        </row>
        <row r="1881">
          <cell r="B1881" t="str">
            <v>KenyaFX/MM</v>
          </cell>
          <cell r="C1881" t="str">
            <v>FX/MM</v>
          </cell>
          <cell r="D1881" t="str">
            <v>Kenya</v>
          </cell>
          <cell r="E1881" t="str">
            <v>Compliance, Audit &amp; OR</v>
          </cell>
          <cell r="F1881" t="str">
            <v>Customer - Wholesale</v>
          </cell>
          <cell r="G1881" t="str">
            <v>FX Sales</v>
          </cell>
          <cell r="H1881" t="str">
            <v>0</v>
          </cell>
          <cell r="I1881" t="str">
            <v>0</v>
          </cell>
          <cell r="J1881" t="str">
            <v>0</v>
          </cell>
          <cell r="K1881" t="str">
            <v>0</v>
          </cell>
          <cell r="L1881" t="str">
            <v>0</v>
          </cell>
          <cell r="M1881" t="str">
            <v>0</v>
          </cell>
          <cell r="N1881" t="str">
            <v>0</v>
          </cell>
          <cell r="O1881" t="str">
            <v>0</v>
          </cell>
          <cell r="P1881" t="str">
            <v>0</v>
          </cell>
          <cell r="Q1881" t="str">
            <v>0</v>
          </cell>
          <cell r="R1881" t="str">
            <v>0</v>
          </cell>
          <cell r="S1881" t="str">
            <v>0</v>
          </cell>
          <cell r="T1881" t="str">
            <v>0</v>
          </cell>
          <cell r="U1881" t="str">
            <v>0</v>
          </cell>
          <cell r="V1881">
            <v>0</v>
          </cell>
          <cell r="W1881">
            <v>0</v>
          </cell>
        </row>
        <row r="1882">
          <cell r="B1882" t="str">
            <v>KenyaFX/MM</v>
          </cell>
          <cell r="C1882" t="str">
            <v>FX/MM</v>
          </cell>
          <cell r="D1882" t="str">
            <v>Kenya</v>
          </cell>
          <cell r="E1882" t="str">
            <v>Compliance, Audit &amp; OR</v>
          </cell>
          <cell r="F1882" t="str">
            <v>Customer - Wholesale</v>
          </cell>
          <cell r="G1882" t="str">
            <v>FX Trading</v>
          </cell>
          <cell r="H1882" t="str">
            <v>0</v>
          </cell>
          <cell r="I1882" t="str">
            <v>0</v>
          </cell>
          <cell r="J1882" t="str">
            <v>0</v>
          </cell>
          <cell r="K1882" t="str">
            <v>0</v>
          </cell>
          <cell r="L1882" t="str">
            <v>0</v>
          </cell>
          <cell r="M1882" t="str">
            <v>0</v>
          </cell>
          <cell r="N1882" t="str">
            <v>0</v>
          </cell>
          <cell r="O1882" t="str">
            <v>0</v>
          </cell>
          <cell r="P1882" t="str">
            <v>0</v>
          </cell>
          <cell r="Q1882" t="str">
            <v>0</v>
          </cell>
          <cell r="R1882" t="str">
            <v>0</v>
          </cell>
          <cell r="S1882" t="str">
            <v>0</v>
          </cell>
          <cell r="T1882" t="str">
            <v>0</v>
          </cell>
          <cell r="U1882" t="str">
            <v>0</v>
          </cell>
          <cell r="V1882">
            <v>0</v>
          </cell>
          <cell r="W1882">
            <v>0</v>
          </cell>
        </row>
        <row r="1883">
          <cell r="B1883" t="str">
            <v>KenyaFI</v>
          </cell>
          <cell r="C1883" t="str">
            <v>FI</v>
          </cell>
          <cell r="D1883" t="str">
            <v>Kenya</v>
          </cell>
          <cell r="E1883" t="str">
            <v>Compliance, Audit &amp; OR</v>
          </cell>
          <cell r="F1883" t="str">
            <v>Customer - Wholesale</v>
          </cell>
          <cell r="G1883" t="str">
            <v>Fixed Income</v>
          </cell>
          <cell r="H1883" t="str">
            <v>0</v>
          </cell>
          <cell r="I1883" t="str">
            <v>0</v>
          </cell>
          <cell r="J1883" t="str">
            <v>0</v>
          </cell>
          <cell r="K1883" t="str">
            <v>0</v>
          </cell>
          <cell r="L1883" t="str">
            <v>0</v>
          </cell>
          <cell r="M1883" t="str">
            <v>0</v>
          </cell>
          <cell r="N1883" t="str">
            <v>0</v>
          </cell>
          <cell r="O1883" t="str">
            <v>0</v>
          </cell>
          <cell r="P1883" t="str">
            <v>0</v>
          </cell>
          <cell r="Q1883" t="str">
            <v>0</v>
          </cell>
          <cell r="R1883" t="str">
            <v>0</v>
          </cell>
          <cell r="S1883" t="str">
            <v>0</v>
          </cell>
          <cell r="T1883" t="str">
            <v>0</v>
          </cell>
          <cell r="U1883" t="str">
            <v>0</v>
          </cell>
          <cell r="V1883">
            <v>0</v>
          </cell>
          <cell r="W1883">
            <v>0</v>
          </cell>
        </row>
        <row r="1884">
          <cell r="B1884" t="str">
            <v>KenyaFX/MM</v>
          </cell>
          <cell r="C1884" t="str">
            <v>FX/MM</v>
          </cell>
          <cell r="D1884" t="str">
            <v>Kenya</v>
          </cell>
          <cell r="E1884" t="str">
            <v>Compliance, Audit &amp; OR</v>
          </cell>
          <cell r="F1884" t="str">
            <v>Customer - Wholesale</v>
          </cell>
          <cell r="G1884" t="str">
            <v>ALM</v>
          </cell>
          <cell r="H1884" t="str">
            <v>0</v>
          </cell>
          <cell r="I1884" t="str">
            <v>0</v>
          </cell>
          <cell r="J1884" t="str">
            <v>0</v>
          </cell>
          <cell r="K1884" t="str">
            <v>0</v>
          </cell>
          <cell r="L1884" t="str">
            <v>0</v>
          </cell>
          <cell r="M1884" t="str">
            <v>0</v>
          </cell>
          <cell r="N1884" t="str">
            <v>0</v>
          </cell>
          <cell r="O1884" t="str">
            <v>0</v>
          </cell>
          <cell r="P1884" t="str">
            <v>0</v>
          </cell>
          <cell r="Q1884" t="str">
            <v>0</v>
          </cell>
          <cell r="R1884" t="str">
            <v>0</v>
          </cell>
          <cell r="S1884" t="str">
            <v>0</v>
          </cell>
          <cell r="T1884" t="str">
            <v>0</v>
          </cell>
          <cell r="U1884" t="str">
            <v>0</v>
          </cell>
          <cell r="V1884">
            <v>0</v>
          </cell>
          <cell r="W1884">
            <v>0</v>
          </cell>
        </row>
        <row r="1885">
          <cell r="B1885" t="str">
            <v>KenyaSEF</v>
          </cell>
          <cell r="C1885" t="str">
            <v>SEF</v>
          </cell>
          <cell r="D1885" t="str">
            <v>Kenya</v>
          </cell>
          <cell r="E1885" t="str">
            <v>Compliance, Audit &amp; OR</v>
          </cell>
          <cell r="F1885" t="str">
            <v>Customer - Wholesale</v>
          </cell>
          <cell r="G1885" t="str">
            <v>Structured Trade</v>
          </cell>
          <cell r="H1885" t="str">
            <v>0</v>
          </cell>
          <cell r="I1885" t="str">
            <v>0</v>
          </cell>
          <cell r="J1885" t="str">
            <v>0</v>
          </cell>
          <cell r="K1885" t="str">
            <v>0</v>
          </cell>
          <cell r="L1885" t="str">
            <v>0</v>
          </cell>
          <cell r="M1885" t="str">
            <v>0</v>
          </cell>
          <cell r="N1885" t="str">
            <v>0</v>
          </cell>
          <cell r="O1885" t="str">
            <v>0</v>
          </cell>
          <cell r="P1885" t="str">
            <v>0</v>
          </cell>
          <cell r="Q1885" t="str">
            <v>0</v>
          </cell>
          <cell r="R1885" t="str">
            <v>0</v>
          </cell>
          <cell r="S1885" t="str">
            <v>0</v>
          </cell>
          <cell r="T1885" t="str">
            <v>0</v>
          </cell>
          <cell r="U1885" t="str">
            <v>0</v>
          </cell>
          <cell r="V1885">
            <v>0</v>
          </cell>
          <cell r="W1885">
            <v>0</v>
          </cell>
        </row>
        <row r="1886">
          <cell r="B1886" t="str">
            <v>KenyaSME</v>
          </cell>
          <cell r="C1886" t="str">
            <v>SME</v>
          </cell>
          <cell r="D1886" t="str">
            <v>Kenya</v>
          </cell>
          <cell r="E1886" t="str">
            <v>Compliance, Audit &amp; OR</v>
          </cell>
          <cell r="F1886" t="str">
            <v>SME</v>
          </cell>
          <cell r="G1886" t="str">
            <v>Product</v>
          </cell>
          <cell r="H1886">
            <v>57.561557280740345</v>
          </cell>
          <cell r="I1886">
            <v>5.771999690973038</v>
          </cell>
          <cell r="J1886">
            <v>11.235476292592912</v>
          </cell>
          <cell r="K1886">
            <v>16.347362462497344</v>
          </cell>
          <cell r="L1886">
            <v>19.534025857109789</v>
          </cell>
          <cell r="M1886">
            <v>23.439720436155973</v>
          </cell>
          <cell r="N1886">
            <v>27.288656947329784</v>
          </cell>
          <cell r="O1886">
            <v>32.036454221714244</v>
          </cell>
          <cell r="P1886">
            <v>36.167945520847859</v>
          </cell>
          <cell r="Q1886">
            <v>39.092564997490477</v>
          </cell>
          <cell r="R1886">
            <v>41.856474215666694</v>
          </cell>
          <cell r="S1886">
            <v>50.139687343700395</v>
          </cell>
          <cell r="T1886">
            <v>51.858825866108411</v>
          </cell>
          <cell r="U1886" t="str">
            <v>0</v>
          </cell>
          <cell r="V1886">
            <v>44.125047582271343</v>
          </cell>
          <cell r="W1886">
            <v>44.125047582271343</v>
          </cell>
        </row>
        <row r="1887">
          <cell r="B1887" t="str">
            <v>KenyaTotal</v>
          </cell>
          <cell r="C1887" t="str">
            <v>Total</v>
          </cell>
          <cell r="D1887" t="str">
            <v>Kenya</v>
          </cell>
          <cell r="E1887" t="str">
            <v>Compliance, Audit &amp; OR</v>
          </cell>
          <cell r="F1887" t="str">
            <v>Customer</v>
          </cell>
          <cell r="G1887" t="str">
            <v>Product</v>
          </cell>
          <cell r="H1887">
            <v>131.94115070471963</v>
          </cell>
          <cell r="I1887">
            <v>16.516626245567494</v>
          </cell>
          <cell r="J1887">
            <v>32.150411044877899</v>
          </cell>
          <cell r="K1887">
            <v>46.778116831182906</v>
          </cell>
          <cell r="L1887">
            <v>55.896781258965092</v>
          </cell>
          <cell r="M1887">
            <v>67.072959541221735</v>
          </cell>
          <cell r="N1887">
            <v>78.086724129150809</v>
          </cell>
          <cell r="O1887">
            <v>91.672586441889635</v>
          </cell>
          <cell r="P1887">
            <v>103.49488396060283</v>
          </cell>
          <cell r="Q1887">
            <v>111.86370748666054</v>
          </cell>
          <cell r="R1887">
            <v>119.77265724019047</v>
          </cell>
          <cell r="S1887">
            <v>143.47514211074076</v>
          </cell>
          <cell r="T1887">
            <v>148.3944716254976</v>
          </cell>
          <cell r="U1887" t="str">
            <v>0</v>
          </cell>
          <cell r="V1887">
            <v>126.26419923827082</v>
          </cell>
          <cell r="W1887">
            <v>126.26419923827082</v>
          </cell>
        </row>
        <row r="1888">
          <cell r="B1888" t="str">
            <v>KenyaCCPL</v>
          </cell>
          <cell r="C1888" t="str">
            <v>CCPL</v>
          </cell>
          <cell r="D1888" t="str">
            <v>Kenya</v>
          </cell>
          <cell r="E1888" t="str">
            <v>Central Cash</v>
          </cell>
          <cell r="F1888" t="str">
            <v>Mass Mkt &amp; Priority Banking</v>
          </cell>
          <cell r="G1888" t="str">
            <v>Unsecured Lending</v>
          </cell>
          <cell r="H1888" t="str">
            <v>0</v>
          </cell>
          <cell r="I1888" t="str">
            <v>0</v>
          </cell>
          <cell r="J1888" t="str">
            <v>0</v>
          </cell>
          <cell r="K1888" t="str">
            <v>0</v>
          </cell>
          <cell r="L1888" t="str">
            <v>0</v>
          </cell>
          <cell r="M1888" t="str">
            <v>0</v>
          </cell>
          <cell r="N1888" t="str">
            <v>0</v>
          </cell>
          <cell r="O1888" t="str">
            <v>0</v>
          </cell>
          <cell r="P1888" t="str">
            <v>0</v>
          </cell>
          <cell r="Q1888" t="str">
            <v>0</v>
          </cell>
          <cell r="R1888" t="str">
            <v>0</v>
          </cell>
          <cell r="S1888" t="str">
            <v>0</v>
          </cell>
          <cell r="T1888" t="str">
            <v>0</v>
          </cell>
          <cell r="U1888" t="str">
            <v>0</v>
          </cell>
          <cell r="V1888" t="str">
            <v>0</v>
          </cell>
          <cell r="W1888" t="str">
            <v>0</v>
          </cell>
        </row>
        <row r="1889">
          <cell r="B1889" t="str">
            <v>KenyaM &amp; AL</v>
          </cell>
          <cell r="C1889" t="str">
            <v>M &amp; AL</v>
          </cell>
          <cell r="D1889" t="str">
            <v>Kenya</v>
          </cell>
          <cell r="E1889" t="str">
            <v>Central Cash</v>
          </cell>
          <cell r="F1889" t="str">
            <v>Mass Mkt &amp; Priority Banking</v>
          </cell>
          <cell r="G1889" t="str">
            <v>Secured Lending</v>
          </cell>
          <cell r="H1889" t="str">
            <v>0</v>
          </cell>
          <cell r="I1889" t="str">
            <v>0</v>
          </cell>
          <cell r="J1889" t="str">
            <v>0</v>
          </cell>
          <cell r="K1889" t="str">
            <v>0</v>
          </cell>
          <cell r="L1889" t="str">
            <v>0</v>
          </cell>
          <cell r="M1889" t="str">
            <v>0</v>
          </cell>
          <cell r="N1889" t="str">
            <v>0</v>
          </cell>
          <cell r="O1889" t="str">
            <v>0</v>
          </cell>
          <cell r="P1889" t="str">
            <v>0</v>
          </cell>
          <cell r="Q1889" t="str">
            <v>0</v>
          </cell>
          <cell r="R1889" t="str">
            <v>0</v>
          </cell>
          <cell r="S1889" t="str">
            <v>0</v>
          </cell>
          <cell r="T1889" t="str">
            <v>0</v>
          </cell>
          <cell r="U1889" t="str">
            <v>0</v>
          </cell>
          <cell r="V1889" t="str">
            <v>0</v>
          </cell>
          <cell r="W1889" t="str">
            <v>0</v>
          </cell>
        </row>
        <row r="1890">
          <cell r="B1890" t="str">
            <v>KenyaWM</v>
          </cell>
          <cell r="C1890" t="str">
            <v>WM</v>
          </cell>
          <cell r="D1890" t="str">
            <v>Kenya</v>
          </cell>
          <cell r="E1890" t="str">
            <v>Central Cash</v>
          </cell>
          <cell r="F1890" t="str">
            <v>Mass Mkt &amp; Priority Banking</v>
          </cell>
          <cell r="G1890" t="str">
            <v>Account Management Services</v>
          </cell>
          <cell r="H1890" t="str">
            <v>0</v>
          </cell>
          <cell r="I1890" t="str">
            <v>0</v>
          </cell>
          <cell r="J1890" t="str">
            <v>0</v>
          </cell>
          <cell r="K1890" t="str">
            <v>0</v>
          </cell>
          <cell r="L1890" t="str">
            <v>0</v>
          </cell>
          <cell r="M1890" t="str">
            <v>0</v>
          </cell>
          <cell r="N1890" t="str">
            <v>0</v>
          </cell>
          <cell r="O1890" t="str">
            <v>0</v>
          </cell>
          <cell r="P1890" t="str">
            <v>0</v>
          </cell>
          <cell r="Q1890" t="str">
            <v>0</v>
          </cell>
          <cell r="R1890" t="str">
            <v>0</v>
          </cell>
          <cell r="S1890" t="str">
            <v>0</v>
          </cell>
          <cell r="T1890" t="str">
            <v>0</v>
          </cell>
          <cell r="U1890" t="str">
            <v>0</v>
          </cell>
          <cell r="V1890" t="str">
            <v>0</v>
          </cell>
          <cell r="W1890" t="str">
            <v>0</v>
          </cell>
        </row>
        <row r="1891">
          <cell r="B1891" t="str">
            <v>KenyaWM</v>
          </cell>
          <cell r="C1891" t="str">
            <v>WM</v>
          </cell>
          <cell r="D1891" t="str">
            <v>Kenya</v>
          </cell>
          <cell r="E1891" t="str">
            <v>Central Cash</v>
          </cell>
          <cell r="F1891" t="str">
            <v>Mass Mkt &amp; Priority Banking</v>
          </cell>
          <cell r="G1891" t="str">
            <v>Trade Products</v>
          </cell>
          <cell r="H1891" t="str">
            <v>0</v>
          </cell>
          <cell r="I1891" t="str">
            <v>0</v>
          </cell>
          <cell r="J1891" t="str">
            <v>0</v>
          </cell>
          <cell r="K1891" t="str">
            <v>0</v>
          </cell>
          <cell r="L1891" t="str">
            <v>0</v>
          </cell>
          <cell r="M1891" t="str">
            <v>0</v>
          </cell>
          <cell r="N1891" t="str">
            <v>0</v>
          </cell>
          <cell r="O1891" t="str">
            <v>0</v>
          </cell>
          <cell r="P1891" t="str">
            <v>0</v>
          </cell>
          <cell r="Q1891" t="str">
            <v>0</v>
          </cell>
          <cell r="R1891" t="str">
            <v>0</v>
          </cell>
          <cell r="S1891" t="str">
            <v>0</v>
          </cell>
          <cell r="T1891" t="str">
            <v>0</v>
          </cell>
          <cell r="U1891" t="str">
            <v>0</v>
          </cell>
          <cell r="V1891" t="str">
            <v>0</v>
          </cell>
          <cell r="W1891" t="str">
            <v>0</v>
          </cell>
        </row>
        <row r="1892">
          <cell r="B1892" t="str">
            <v>KenyaWM</v>
          </cell>
          <cell r="C1892" t="str">
            <v>WM</v>
          </cell>
          <cell r="D1892" t="str">
            <v>Kenya</v>
          </cell>
          <cell r="E1892" t="str">
            <v>Central Cash</v>
          </cell>
          <cell r="F1892" t="str">
            <v>Mass Mkt &amp; Priority Banking</v>
          </cell>
          <cell r="G1892" t="str">
            <v>Treasury Products</v>
          </cell>
          <cell r="H1892" t="str">
            <v>0</v>
          </cell>
          <cell r="I1892" t="str">
            <v>0</v>
          </cell>
          <cell r="J1892" t="str">
            <v>0</v>
          </cell>
          <cell r="K1892" t="str">
            <v>0</v>
          </cell>
          <cell r="L1892" t="str">
            <v>0</v>
          </cell>
          <cell r="M1892" t="str">
            <v>0</v>
          </cell>
          <cell r="N1892" t="str">
            <v>0</v>
          </cell>
          <cell r="O1892" t="str">
            <v>0</v>
          </cell>
          <cell r="P1892" t="str">
            <v>0</v>
          </cell>
          <cell r="Q1892" t="str">
            <v>0</v>
          </cell>
          <cell r="R1892" t="str">
            <v>0</v>
          </cell>
          <cell r="S1892" t="str">
            <v>0</v>
          </cell>
          <cell r="T1892" t="str">
            <v>0</v>
          </cell>
          <cell r="U1892" t="str">
            <v>0</v>
          </cell>
          <cell r="V1892" t="str">
            <v>0</v>
          </cell>
          <cell r="W1892" t="str">
            <v>0</v>
          </cell>
        </row>
        <row r="1893">
          <cell r="B1893" t="str">
            <v>KenyaWM</v>
          </cell>
          <cell r="C1893" t="str">
            <v>WM</v>
          </cell>
          <cell r="D1893" t="str">
            <v>Kenya</v>
          </cell>
          <cell r="E1893" t="str">
            <v>Central Cash</v>
          </cell>
          <cell r="F1893" t="str">
            <v>Mass Mkt &amp; Priority Banking</v>
          </cell>
          <cell r="G1893" t="str">
            <v>Investment Services</v>
          </cell>
          <cell r="H1893" t="str">
            <v>0</v>
          </cell>
          <cell r="I1893" t="str">
            <v>0</v>
          </cell>
          <cell r="J1893" t="str">
            <v>0</v>
          </cell>
          <cell r="K1893" t="str">
            <v>0</v>
          </cell>
          <cell r="L1893" t="str">
            <v>0</v>
          </cell>
          <cell r="M1893" t="str">
            <v>0</v>
          </cell>
          <cell r="N1893" t="str">
            <v>0</v>
          </cell>
          <cell r="O1893" t="str">
            <v>0</v>
          </cell>
          <cell r="P1893" t="str">
            <v>0</v>
          </cell>
          <cell r="Q1893" t="str">
            <v>0</v>
          </cell>
          <cell r="R1893" t="str">
            <v>0</v>
          </cell>
          <cell r="S1893" t="str">
            <v>0</v>
          </cell>
          <cell r="T1893" t="str">
            <v>0</v>
          </cell>
          <cell r="U1893" t="str">
            <v>0</v>
          </cell>
          <cell r="V1893" t="str">
            <v>0</v>
          </cell>
          <cell r="W1893" t="str">
            <v>0</v>
          </cell>
        </row>
        <row r="1894">
          <cell r="B1894" t="str">
            <v>KenyaOthCB</v>
          </cell>
          <cell r="C1894" t="str">
            <v>OthCB</v>
          </cell>
          <cell r="D1894" t="str">
            <v>Kenya</v>
          </cell>
          <cell r="E1894" t="str">
            <v>Central Cash</v>
          </cell>
          <cell r="F1894" t="str">
            <v>Mass Mkt &amp; Priority Banking</v>
          </cell>
          <cell r="G1894" t="str">
            <v>Other Products</v>
          </cell>
          <cell r="H1894" t="str">
            <v>0</v>
          </cell>
          <cell r="I1894" t="str">
            <v>0</v>
          </cell>
          <cell r="J1894" t="str">
            <v>0</v>
          </cell>
          <cell r="K1894" t="str">
            <v>0</v>
          </cell>
          <cell r="L1894" t="str">
            <v>0</v>
          </cell>
          <cell r="M1894" t="str">
            <v>0</v>
          </cell>
          <cell r="N1894" t="str">
            <v>0</v>
          </cell>
          <cell r="O1894" t="str">
            <v>0</v>
          </cell>
          <cell r="P1894" t="str">
            <v>0</v>
          </cell>
          <cell r="Q1894" t="str">
            <v>0</v>
          </cell>
          <cell r="R1894" t="str">
            <v>0</v>
          </cell>
          <cell r="S1894" t="str">
            <v>0</v>
          </cell>
          <cell r="T1894" t="str">
            <v>0</v>
          </cell>
          <cell r="U1894" t="str">
            <v>0</v>
          </cell>
          <cell r="V1894" t="str">
            <v>0</v>
          </cell>
          <cell r="W1894" t="str">
            <v>0</v>
          </cell>
        </row>
        <row r="1895">
          <cell r="B1895" t="str">
            <v>KenyaCROps</v>
          </cell>
          <cell r="C1895" t="str">
            <v>CROps</v>
          </cell>
          <cell r="D1895" t="str">
            <v>Kenya</v>
          </cell>
          <cell r="E1895" t="str">
            <v>Central Cash</v>
          </cell>
          <cell r="F1895" t="str">
            <v>Customer - Wholesale</v>
          </cell>
          <cell r="G1895" t="str">
            <v>Corporate and Inst Lending</v>
          </cell>
          <cell r="H1895" t="str">
            <v>0</v>
          </cell>
          <cell r="I1895" t="str">
            <v>0</v>
          </cell>
          <cell r="J1895" t="str">
            <v>0</v>
          </cell>
          <cell r="K1895" t="str">
            <v>0</v>
          </cell>
          <cell r="L1895" t="str">
            <v>0</v>
          </cell>
          <cell r="M1895" t="str">
            <v>0</v>
          </cell>
          <cell r="N1895" t="str">
            <v>0</v>
          </cell>
          <cell r="O1895" t="str">
            <v>0</v>
          </cell>
          <cell r="P1895" t="str">
            <v>0</v>
          </cell>
          <cell r="Q1895" t="str">
            <v>0</v>
          </cell>
          <cell r="R1895" t="str">
            <v>0</v>
          </cell>
          <cell r="S1895" t="str">
            <v>0</v>
          </cell>
          <cell r="T1895" t="str">
            <v>0</v>
          </cell>
          <cell r="U1895" t="str">
            <v>0</v>
          </cell>
          <cell r="V1895" t="str">
            <v>0</v>
          </cell>
          <cell r="W1895" t="str">
            <v>0</v>
          </cell>
        </row>
        <row r="1896">
          <cell r="B1896" t="str">
            <v>KenyaCash</v>
          </cell>
          <cell r="C1896" t="str">
            <v>Cash</v>
          </cell>
          <cell r="D1896" t="str">
            <v>Kenya</v>
          </cell>
          <cell r="E1896" t="str">
            <v>Central Cash</v>
          </cell>
          <cell r="F1896" t="str">
            <v>Customer - Wholesale</v>
          </cell>
          <cell r="G1896" t="str">
            <v>Cash Management and Payments</v>
          </cell>
          <cell r="H1896" t="str">
            <v>0</v>
          </cell>
          <cell r="I1896" t="str">
            <v>0</v>
          </cell>
          <cell r="J1896" t="str">
            <v>0</v>
          </cell>
          <cell r="K1896" t="str">
            <v>0</v>
          </cell>
          <cell r="L1896" t="str">
            <v>0</v>
          </cell>
          <cell r="M1896" t="str">
            <v>0</v>
          </cell>
          <cell r="N1896" t="str">
            <v>0</v>
          </cell>
          <cell r="O1896" t="str">
            <v>0</v>
          </cell>
          <cell r="P1896" t="str">
            <v>0</v>
          </cell>
          <cell r="Q1896" t="str">
            <v>0</v>
          </cell>
          <cell r="R1896" t="str">
            <v>0</v>
          </cell>
          <cell r="S1896" t="str">
            <v>0</v>
          </cell>
          <cell r="T1896" t="str">
            <v>0</v>
          </cell>
          <cell r="U1896" t="str">
            <v>0</v>
          </cell>
          <cell r="V1896" t="str">
            <v>0</v>
          </cell>
          <cell r="W1896" t="str">
            <v>0</v>
          </cell>
        </row>
        <row r="1897">
          <cell r="B1897" t="str">
            <v>KenyaTrade</v>
          </cell>
          <cell r="C1897" t="str">
            <v>Trade</v>
          </cell>
          <cell r="D1897" t="str">
            <v>Kenya</v>
          </cell>
          <cell r="E1897" t="str">
            <v>Central Cash</v>
          </cell>
          <cell r="F1897" t="str">
            <v>Customer - Wholesale</v>
          </cell>
          <cell r="G1897" t="str">
            <v>Trade Finance</v>
          </cell>
          <cell r="H1897" t="str">
            <v>0</v>
          </cell>
          <cell r="I1897" t="str">
            <v>0</v>
          </cell>
          <cell r="J1897" t="str">
            <v>0</v>
          </cell>
          <cell r="K1897" t="str">
            <v>0</v>
          </cell>
          <cell r="L1897" t="str">
            <v>0</v>
          </cell>
          <cell r="M1897" t="str">
            <v>0</v>
          </cell>
          <cell r="N1897" t="str">
            <v>0</v>
          </cell>
          <cell r="O1897" t="str">
            <v>0</v>
          </cell>
          <cell r="P1897" t="str">
            <v>0</v>
          </cell>
          <cell r="Q1897" t="str">
            <v>0</v>
          </cell>
          <cell r="R1897" t="str">
            <v>0</v>
          </cell>
          <cell r="S1897" t="str">
            <v>0</v>
          </cell>
          <cell r="T1897" t="str">
            <v>0</v>
          </cell>
          <cell r="U1897" t="str">
            <v>0</v>
          </cell>
          <cell r="V1897" t="str">
            <v>0</v>
          </cell>
          <cell r="W1897" t="str">
            <v>0</v>
          </cell>
        </row>
        <row r="1898">
          <cell r="B1898" t="str">
            <v>KenyaTrade</v>
          </cell>
          <cell r="C1898" t="str">
            <v>Trade</v>
          </cell>
          <cell r="D1898" t="str">
            <v>Kenya</v>
          </cell>
          <cell r="E1898" t="str">
            <v>Central Cash</v>
          </cell>
          <cell r="F1898" t="str">
            <v>Customer - Wholesale</v>
          </cell>
          <cell r="G1898" t="str">
            <v>Trade Contingents</v>
          </cell>
          <cell r="H1898" t="str">
            <v>0</v>
          </cell>
          <cell r="I1898" t="str">
            <v>0</v>
          </cell>
          <cell r="J1898" t="str">
            <v>0</v>
          </cell>
          <cell r="K1898" t="str">
            <v>0</v>
          </cell>
          <cell r="L1898" t="str">
            <v>0</v>
          </cell>
          <cell r="M1898" t="str">
            <v>0</v>
          </cell>
          <cell r="N1898" t="str">
            <v>0</v>
          </cell>
          <cell r="O1898" t="str">
            <v>0</v>
          </cell>
          <cell r="P1898" t="str">
            <v>0</v>
          </cell>
          <cell r="Q1898" t="str">
            <v>0</v>
          </cell>
          <cell r="R1898" t="str">
            <v>0</v>
          </cell>
          <cell r="S1898" t="str">
            <v>0</v>
          </cell>
          <cell r="T1898" t="str">
            <v>0</v>
          </cell>
          <cell r="U1898" t="str">
            <v>0</v>
          </cell>
          <cell r="V1898" t="str">
            <v>0</v>
          </cell>
          <cell r="W1898" t="str">
            <v>0</v>
          </cell>
        </row>
        <row r="1899">
          <cell r="B1899" t="str">
            <v>KenyaTrade</v>
          </cell>
          <cell r="C1899" t="str">
            <v>Trade</v>
          </cell>
          <cell r="D1899" t="str">
            <v>Kenya</v>
          </cell>
          <cell r="E1899" t="str">
            <v>Central Cash</v>
          </cell>
          <cell r="F1899" t="str">
            <v>Customer - Wholesale</v>
          </cell>
          <cell r="G1899" t="str">
            <v>Trade Transactional</v>
          </cell>
          <cell r="H1899" t="str">
            <v>0</v>
          </cell>
          <cell r="I1899" t="str">
            <v>0</v>
          </cell>
          <cell r="J1899" t="str">
            <v>0</v>
          </cell>
          <cell r="K1899" t="str">
            <v>0</v>
          </cell>
          <cell r="L1899" t="str">
            <v>0</v>
          </cell>
          <cell r="M1899" t="str">
            <v>0</v>
          </cell>
          <cell r="N1899" t="str">
            <v>0</v>
          </cell>
          <cell r="O1899" t="str">
            <v>0</v>
          </cell>
          <cell r="P1899" t="str">
            <v>0</v>
          </cell>
          <cell r="Q1899" t="str">
            <v>0</v>
          </cell>
          <cell r="R1899" t="str">
            <v>0</v>
          </cell>
          <cell r="S1899" t="str">
            <v>0</v>
          </cell>
          <cell r="T1899" t="str">
            <v>0</v>
          </cell>
          <cell r="U1899" t="str">
            <v>0</v>
          </cell>
          <cell r="V1899" t="str">
            <v>0</v>
          </cell>
          <cell r="W1899" t="str">
            <v>0</v>
          </cell>
        </row>
        <row r="1900">
          <cell r="B1900" t="str">
            <v>KenyaTrade</v>
          </cell>
          <cell r="C1900" t="str">
            <v>Trade</v>
          </cell>
          <cell r="D1900" t="str">
            <v>Kenya</v>
          </cell>
          <cell r="E1900" t="str">
            <v>Central Cash</v>
          </cell>
          <cell r="F1900" t="str">
            <v>Customer - Wholesale</v>
          </cell>
          <cell r="G1900" t="str">
            <v>Trade Other</v>
          </cell>
          <cell r="H1900" t="str">
            <v>0</v>
          </cell>
          <cell r="I1900" t="str">
            <v>0</v>
          </cell>
          <cell r="J1900" t="str">
            <v>0</v>
          </cell>
          <cell r="K1900" t="str">
            <v>0</v>
          </cell>
          <cell r="L1900" t="str">
            <v>0</v>
          </cell>
          <cell r="M1900" t="str">
            <v>0</v>
          </cell>
          <cell r="N1900" t="str">
            <v>0</v>
          </cell>
          <cell r="O1900" t="str">
            <v>0</v>
          </cell>
          <cell r="P1900" t="str">
            <v>0</v>
          </cell>
          <cell r="Q1900" t="str">
            <v>0</v>
          </cell>
          <cell r="R1900" t="str">
            <v>0</v>
          </cell>
          <cell r="S1900" t="str">
            <v>0</v>
          </cell>
          <cell r="T1900" t="str">
            <v>0</v>
          </cell>
          <cell r="U1900" t="str">
            <v>0</v>
          </cell>
          <cell r="V1900" t="str">
            <v>0</v>
          </cell>
          <cell r="W1900" t="str">
            <v>0</v>
          </cell>
        </row>
        <row r="1901">
          <cell r="B1901" t="str">
            <v>KenyaFX/MM</v>
          </cell>
          <cell r="C1901" t="str">
            <v>FX/MM</v>
          </cell>
          <cell r="D1901" t="str">
            <v>Kenya</v>
          </cell>
          <cell r="E1901" t="str">
            <v>Central Cash</v>
          </cell>
          <cell r="F1901" t="str">
            <v>Customer - Wholesale</v>
          </cell>
          <cell r="G1901" t="str">
            <v>FX Sales</v>
          </cell>
          <cell r="H1901" t="str">
            <v>0</v>
          </cell>
          <cell r="I1901" t="str">
            <v>0</v>
          </cell>
          <cell r="J1901" t="str">
            <v>0</v>
          </cell>
          <cell r="K1901" t="str">
            <v>0</v>
          </cell>
          <cell r="L1901" t="str">
            <v>0</v>
          </cell>
          <cell r="M1901" t="str">
            <v>0</v>
          </cell>
          <cell r="N1901" t="str">
            <v>0</v>
          </cell>
          <cell r="O1901" t="str">
            <v>0</v>
          </cell>
          <cell r="P1901" t="str">
            <v>0</v>
          </cell>
          <cell r="Q1901" t="str">
            <v>0</v>
          </cell>
          <cell r="R1901" t="str">
            <v>0</v>
          </cell>
          <cell r="S1901" t="str">
            <v>0</v>
          </cell>
          <cell r="T1901" t="str">
            <v>0</v>
          </cell>
          <cell r="U1901" t="str">
            <v>0</v>
          </cell>
          <cell r="V1901" t="str">
            <v>0</v>
          </cell>
          <cell r="W1901" t="str">
            <v>0</v>
          </cell>
        </row>
        <row r="1902">
          <cell r="B1902" t="str">
            <v>KenyaFX/MM</v>
          </cell>
          <cell r="C1902" t="str">
            <v>FX/MM</v>
          </cell>
          <cell r="D1902" t="str">
            <v>Kenya</v>
          </cell>
          <cell r="E1902" t="str">
            <v>Central Cash</v>
          </cell>
          <cell r="F1902" t="str">
            <v>Customer - Wholesale</v>
          </cell>
          <cell r="G1902" t="str">
            <v>FX Trading</v>
          </cell>
          <cell r="H1902" t="str">
            <v>0</v>
          </cell>
          <cell r="I1902" t="str">
            <v>0</v>
          </cell>
          <cell r="J1902" t="str">
            <v>0</v>
          </cell>
          <cell r="K1902" t="str">
            <v>0</v>
          </cell>
          <cell r="L1902" t="str">
            <v>0</v>
          </cell>
          <cell r="M1902" t="str">
            <v>0</v>
          </cell>
          <cell r="N1902" t="str">
            <v>0</v>
          </cell>
          <cell r="O1902" t="str">
            <v>0</v>
          </cell>
          <cell r="P1902" t="str">
            <v>0</v>
          </cell>
          <cell r="Q1902" t="str">
            <v>0</v>
          </cell>
          <cell r="R1902" t="str">
            <v>0</v>
          </cell>
          <cell r="S1902" t="str">
            <v>0</v>
          </cell>
          <cell r="T1902" t="str">
            <v>0</v>
          </cell>
          <cell r="U1902" t="str">
            <v>0</v>
          </cell>
          <cell r="V1902" t="str">
            <v>0</v>
          </cell>
          <cell r="W1902" t="str">
            <v>0</v>
          </cell>
        </row>
        <row r="1903">
          <cell r="B1903" t="str">
            <v>KenyaFI</v>
          </cell>
          <cell r="C1903" t="str">
            <v>FI</v>
          </cell>
          <cell r="D1903" t="str">
            <v>Kenya</v>
          </cell>
          <cell r="E1903" t="str">
            <v>Central Cash</v>
          </cell>
          <cell r="F1903" t="str">
            <v>Customer - Wholesale</v>
          </cell>
          <cell r="G1903" t="str">
            <v>Fixed Income</v>
          </cell>
          <cell r="H1903" t="str">
            <v>0</v>
          </cell>
          <cell r="I1903" t="str">
            <v>0</v>
          </cell>
          <cell r="J1903" t="str">
            <v>0</v>
          </cell>
          <cell r="K1903" t="str">
            <v>0</v>
          </cell>
          <cell r="L1903" t="str">
            <v>0</v>
          </cell>
          <cell r="M1903" t="str">
            <v>0</v>
          </cell>
          <cell r="N1903" t="str">
            <v>0</v>
          </cell>
          <cell r="O1903" t="str">
            <v>0</v>
          </cell>
          <cell r="P1903" t="str">
            <v>0</v>
          </cell>
          <cell r="Q1903" t="str">
            <v>0</v>
          </cell>
          <cell r="R1903" t="str">
            <v>0</v>
          </cell>
          <cell r="S1903" t="str">
            <v>0</v>
          </cell>
          <cell r="T1903" t="str">
            <v>0</v>
          </cell>
          <cell r="U1903" t="str">
            <v>0</v>
          </cell>
          <cell r="V1903" t="str">
            <v>0</v>
          </cell>
          <cell r="W1903" t="str">
            <v>0</v>
          </cell>
        </row>
        <row r="1904">
          <cell r="B1904" t="str">
            <v>KenyaFX/MM</v>
          </cell>
          <cell r="C1904" t="str">
            <v>FX/MM</v>
          </cell>
          <cell r="D1904" t="str">
            <v>Kenya</v>
          </cell>
          <cell r="E1904" t="str">
            <v>Central Cash</v>
          </cell>
          <cell r="F1904" t="str">
            <v>Customer - Wholesale</v>
          </cell>
          <cell r="G1904" t="str">
            <v>ALM</v>
          </cell>
          <cell r="H1904" t="str">
            <v>0</v>
          </cell>
          <cell r="I1904" t="str">
            <v>0</v>
          </cell>
          <cell r="J1904" t="str">
            <v>0</v>
          </cell>
          <cell r="K1904" t="str">
            <v>0</v>
          </cell>
          <cell r="L1904" t="str">
            <v>0</v>
          </cell>
          <cell r="M1904" t="str">
            <v>0</v>
          </cell>
          <cell r="N1904" t="str">
            <v>0</v>
          </cell>
          <cell r="O1904" t="str">
            <v>0</v>
          </cell>
          <cell r="P1904" t="str">
            <v>0</v>
          </cell>
          <cell r="Q1904" t="str">
            <v>0</v>
          </cell>
          <cell r="R1904" t="str">
            <v>0</v>
          </cell>
          <cell r="S1904" t="str">
            <v>0</v>
          </cell>
          <cell r="T1904" t="str">
            <v>0</v>
          </cell>
          <cell r="U1904" t="str">
            <v>0</v>
          </cell>
          <cell r="V1904" t="str">
            <v>0</v>
          </cell>
          <cell r="W1904" t="str">
            <v>0</v>
          </cell>
        </row>
        <row r="1905">
          <cell r="B1905" t="str">
            <v>KenyaSEF</v>
          </cell>
          <cell r="C1905" t="str">
            <v>SEF</v>
          </cell>
          <cell r="D1905" t="str">
            <v>Kenya</v>
          </cell>
          <cell r="E1905" t="str">
            <v>Central Cash</v>
          </cell>
          <cell r="F1905" t="str">
            <v>Customer - Wholesale</v>
          </cell>
          <cell r="G1905" t="str">
            <v>Structured Trade</v>
          </cell>
          <cell r="H1905" t="str">
            <v>0</v>
          </cell>
          <cell r="I1905" t="str">
            <v>0</v>
          </cell>
          <cell r="J1905" t="str">
            <v>0</v>
          </cell>
          <cell r="K1905" t="str">
            <v>0</v>
          </cell>
          <cell r="L1905" t="str">
            <v>0</v>
          </cell>
          <cell r="M1905" t="str">
            <v>0</v>
          </cell>
          <cell r="N1905" t="str">
            <v>0</v>
          </cell>
          <cell r="O1905" t="str">
            <v>0</v>
          </cell>
          <cell r="P1905" t="str">
            <v>0</v>
          </cell>
          <cell r="Q1905" t="str">
            <v>0</v>
          </cell>
          <cell r="R1905" t="str">
            <v>0</v>
          </cell>
          <cell r="S1905" t="str">
            <v>0</v>
          </cell>
          <cell r="T1905" t="str">
            <v>0</v>
          </cell>
          <cell r="U1905" t="str">
            <v>0</v>
          </cell>
          <cell r="V1905" t="str">
            <v>0</v>
          </cell>
          <cell r="W1905" t="str">
            <v>0</v>
          </cell>
        </row>
        <row r="1906">
          <cell r="B1906" t="str">
            <v>KenyaSME</v>
          </cell>
          <cell r="C1906" t="str">
            <v>SME</v>
          </cell>
          <cell r="D1906" t="str">
            <v>Kenya</v>
          </cell>
          <cell r="E1906" t="str">
            <v>Central Cash</v>
          </cell>
          <cell r="F1906" t="str">
            <v>SME</v>
          </cell>
          <cell r="G1906" t="str">
            <v>Product</v>
          </cell>
          <cell r="H1906" t="str">
            <v>0</v>
          </cell>
          <cell r="I1906" t="str">
            <v>0</v>
          </cell>
          <cell r="J1906" t="str">
            <v>0</v>
          </cell>
          <cell r="K1906" t="str">
            <v>0</v>
          </cell>
          <cell r="L1906" t="str">
            <v>0</v>
          </cell>
          <cell r="M1906" t="str">
            <v>0</v>
          </cell>
          <cell r="N1906" t="str">
            <v>0</v>
          </cell>
          <cell r="O1906" t="str">
            <v>0</v>
          </cell>
          <cell r="P1906" t="str">
            <v>0</v>
          </cell>
          <cell r="Q1906" t="str">
            <v>0</v>
          </cell>
          <cell r="R1906" t="str">
            <v>0</v>
          </cell>
          <cell r="S1906" t="str">
            <v>0</v>
          </cell>
          <cell r="T1906" t="str">
            <v>0</v>
          </cell>
          <cell r="U1906" t="str">
            <v>0</v>
          </cell>
          <cell r="V1906" t="str">
            <v>0</v>
          </cell>
          <cell r="W1906" t="str">
            <v>0</v>
          </cell>
        </row>
        <row r="1907">
          <cell r="B1907" t="str">
            <v>KenyaTotal</v>
          </cell>
          <cell r="C1907" t="str">
            <v>Total</v>
          </cell>
          <cell r="D1907" t="str">
            <v>Kenya</v>
          </cell>
          <cell r="E1907" t="str">
            <v>Central Cash</v>
          </cell>
          <cell r="F1907" t="str">
            <v>Customer</v>
          </cell>
          <cell r="G1907" t="str">
            <v>Product</v>
          </cell>
          <cell r="H1907" t="str">
            <v>0</v>
          </cell>
          <cell r="I1907" t="str">
            <v>0</v>
          </cell>
          <cell r="J1907" t="str">
            <v>0</v>
          </cell>
          <cell r="K1907" t="str">
            <v>0</v>
          </cell>
          <cell r="L1907" t="str">
            <v>0</v>
          </cell>
          <cell r="M1907" t="str">
            <v>0</v>
          </cell>
          <cell r="N1907" t="str">
            <v>0</v>
          </cell>
          <cell r="O1907" t="str">
            <v>0</v>
          </cell>
          <cell r="P1907" t="str">
            <v>0</v>
          </cell>
          <cell r="Q1907" t="str">
            <v>0</v>
          </cell>
          <cell r="R1907" t="str">
            <v>0</v>
          </cell>
          <cell r="S1907" t="str">
            <v>0</v>
          </cell>
          <cell r="T1907" t="str">
            <v>0</v>
          </cell>
          <cell r="U1907" t="str">
            <v>0</v>
          </cell>
          <cell r="V1907" t="str">
            <v>0</v>
          </cell>
          <cell r="W1907" t="str">
            <v>0</v>
          </cell>
        </row>
        <row r="1908">
          <cell r="B1908" t="str">
            <v>KenyaCCPL</v>
          </cell>
          <cell r="C1908" t="str">
            <v>CCPL</v>
          </cell>
          <cell r="D1908" t="str">
            <v>Kenya</v>
          </cell>
          <cell r="E1908" t="str">
            <v>Systems &amp; Processes</v>
          </cell>
          <cell r="F1908" t="str">
            <v>Mass Mkt &amp; Priority Banking</v>
          </cell>
          <cell r="G1908" t="str">
            <v>Unsecured Lending</v>
          </cell>
          <cell r="H1908">
            <v>3.1489486761294754</v>
          </cell>
          <cell r="I1908">
            <v>-2.927740136724917E-2</v>
          </cell>
          <cell r="J1908">
            <v>7.1576265935298325E-2</v>
          </cell>
          <cell r="K1908">
            <v>-0.10831150882933448</v>
          </cell>
          <cell r="L1908">
            <v>0.20851702993292606</v>
          </cell>
          <cell r="M1908">
            <v>0.35988184711374344</v>
          </cell>
          <cell r="N1908">
            <v>0.33619293617438611</v>
          </cell>
          <cell r="O1908">
            <v>0.46137032608572592</v>
          </cell>
          <cell r="P1908">
            <v>0.44590723031160068</v>
          </cell>
          <cell r="Q1908">
            <v>0.748599508192759</v>
          </cell>
          <cell r="R1908">
            <v>0.82009375953530994</v>
          </cell>
          <cell r="S1908">
            <v>0.98180474776342397</v>
          </cell>
          <cell r="T1908">
            <v>1.4479801505073862</v>
          </cell>
          <cell r="U1908" t="str">
            <v>0</v>
          </cell>
          <cell r="V1908">
            <v>1.6436247017239027</v>
          </cell>
          <cell r="W1908">
            <v>1.6436247017239027</v>
          </cell>
        </row>
        <row r="1909">
          <cell r="B1909" t="str">
            <v>KenyaM &amp; AL</v>
          </cell>
          <cell r="C1909" t="str">
            <v>M &amp; AL</v>
          </cell>
          <cell r="D1909" t="str">
            <v>Kenya</v>
          </cell>
          <cell r="E1909" t="str">
            <v>Systems &amp; Processes</v>
          </cell>
          <cell r="F1909" t="str">
            <v>Mass Mkt &amp; Priority Banking</v>
          </cell>
          <cell r="G1909" t="str">
            <v>Secured Lending</v>
          </cell>
          <cell r="H1909">
            <v>0.24043872551229115</v>
          </cell>
          <cell r="I1909">
            <v>-1.688177349658485E-3</v>
          </cell>
          <cell r="J1909">
            <v>4.1267825308742394E-3</v>
          </cell>
          <cell r="K1909">
            <v>-6.2437700298455879E-3</v>
          </cell>
          <cell r="L1909">
            <v>1.202238722059233E-2</v>
          </cell>
          <cell r="M1909">
            <v>2.0747267545729517E-2</v>
          </cell>
          <cell r="N1909">
            <v>1.9381117191215699E-2</v>
          </cell>
          <cell r="O1909">
            <v>2.6598127782920363E-2</v>
          </cell>
          <cell r="P1909">
            <v>2.5705768227471362E-2</v>
          </cell>
          <cell r="Q1909">
            <v>4.3157046511840054E-2</v>
          </cell>
          <cell r="R1909">
            <v>4.7278971958477016E-2</v>
          </cell>
          <cell r="S1909">
            <v>5.6601237366507871E-2</v>
          </cell>
          <cell r="T1909">
            <v>8.3476765645767115E-2</v>
          </cell>
          <cell r="U1909" t="str">
            <v>0</v>
          </cell>
          <cell r="V1909">
            <v>9.4755966818486151E-2</v>
          </cell>
          <cell r="W1909">
            <v>9.4755966818486151E-2</v>
          </cell>
        </row>
        <row r="1910">
          <cell r="B1910" t="str">
            <v>KenyaWM</v>
          </cell>
          <cell r="C1910" t="str">
            <v>WM</v>
          </cell>
          <cell r="D1910" t="str">
            <v>Kenya</v>
          </cell>
          <cell r="E1910" t="str">
            <v>Systems &amp; Processes</v>
          </cell>
          <cell r="F1910" t="str">
            <v>Mass Mkt &amp; Priority Banking</v>
          </cell>
          <cell r="G1910" t="str">
            <v>Account Management Services</v>
          </cell>
          <cell r="H1910">
            <v>72.300740065943515</v>
          </cell>
          <cell r="I1910">
            <v>-1.0874900011717497</v>
          </cell>
          <cell r="J1910">
            <v>2.6586513382084531</v>
          </cell>
          <cell r="K1910">
            <v>-4.0231544000542572</v>
          </cell>
          <cell r="L1910">
            <v>7.7452190469245483</v>
          </cell>
          <cell r="M1910">
            <v>13.367558397892775</v>
          </cell>
          <cell r="N1910">
            <v>12.48764938043101</v>
          </cell>
          <cell r="O1910">
            <v>17.137276027251538</v>
          </cell>
          <cell r="P1910">
            <v>16.562909440729548</v>
          </cell>
          <cell r="Q1910">
            <v>27.806202524118067</v>
          </cell>
          <cell r="R1910">
            <v>30.46180573116958</v>
          </cell>
          <cell r="S1910">
            <v>36.468446612308149</v>
          </cell>
          <cell r="T1910">
            <v>53.784205225854976</v>
          </cell>
          <cell r="U1910" t="str">
            <v>0</v>
          </cell>
          <cell r="V1910">
            <v>61.051283396956947</v>
          </cell>
          <cell r="W1910">
            <v>61.051283396956947</v>
          </cell>
        </row>
        <row r="1911">
          <cell r="B1911" t="str">
            <v>KenyaWM</v>
          </cell>
          <cell r="C1911" t="str">
            <v>WM</v>
          </cell>
          <cell r="D1911" t="str">
            <v>Kenya</v>
          </cell>
          <cell r="E1911" t="str">
            <v>Systems &amp; Processes</v>
          </cell>
          <cell r="F1911" t="str">
            <v>Mass Mkt &amp; Priority Banking</v>
          </cell>
          <cell r="G1911" t="str">
            <v>Trade Products</v>
          </cell>
          <cell r="H1911">
            <v>1.5818856503347054E-2</v>
          </cell>
          <cell r="I1911" t="str">
            <v>0</v>
          </cell>
          <cell r="J1911" t="str">
            <v>0</v>
          </cell>
          <cell r="K1911" t="str">
            <v>0</v>
          </cell>
          <cell r="L1911" t="str">
            <v>0</v>
          </cell>
          <cell r="M1911" t="str">
            <v>0</v>
          </cell>
          <cell r="N1911" t="str">
            <v>0</v>
          </cell>
          <cell r="O1911" t="str">
            <v>0</v>
          </cell>
          <cell r="P1911" t="str">
            <v>0</v>
          </cell>
          <cell r="Q1911" t="str">
            <v>0</v>
          </cell>
          <cell r="R1911" t="str">
            <v>0</v>
          </cell>
          <cell r="S1911" t="str">
            <v>0</v>
          </cell>
          <cell r="T1911" t="str">
            <v>0</v>
          </cell>
          <cell r="U1911" t="str">
            <v>0</v>
          </cell>
          <cell r="V1911" t="str">
            <v>0</v>
          </cell>
          <cell r="W1911" t="str">
            <v>0</v>
          </cell>
        </row>
        <row r="1912">
          <cell r="B1912" t="str">
            <v>KenyaWM</v>
          </cell>
          <cell r="C1912" t="str">
            <v>WM</v>
          </cell>
          <cell r="D1912" t="str">
            <v>Kenya</v>
          </cell>
          <cell r="E1912" t="str">
            <v>Systems &amp; Processes</v>
          </cell>
          <cell r="F1912" t="str">
            <v>Mass Mkt &amp; Priority Banking</v>
          </cell>
          <cell r="G1912" t="str">
            <v>Treasury Products</v>
          </cell>
          <cell r="H1912" t="str">
            <v>0</v>
          </cell>
          <cell r="I1912">
            <v>-1.204144490842286E-3</v>
          </cell>
          <cell r="J1912">
            <v>2.9422991578743965E-3</v>
          </cell>
          <cell r="K1912">
            <v>-4.4526424462776474E-3</v>
          </cell>
          <cell r="L1912">
            <v>8.5723196462654146E-3</v>
          </cell>
          <cell r="M1912">
            <v>1.4795313766788044E-2</v>
          </cell>
          <cell r="N1912">
            <v>1.3821166281113559E-2</v>
          </cell>
          <cell r="O1912">
            <v>1.8968235267867947E-2</v>
          </cell>
          <cell r="P1912">
            <v>1.8331723215873903E-2</v>
          </cell>
          <cell r="Q1912">
            <v>3.0775963662881455E-2</v>
          </cell>
          <cell r="R1912">
            <v>3.3715544319219241E-2</v>
          </cell>
          <cell r="S1912">
            <v>4.0363808661007861E-2</v>
          </cell>
          <cell r="T1912">
            <v>5.9530166099185919E-2</v>
          </cell>
          <cell r="U1912" t="str">
            <v>0</v>
          </cell>
          <cell r="V1912">
            <v>6.7573023535011878E-2</v>
          </cell>
          <cell r="W1912">
            <v>6.7573023535011878E-2</v>
          </cell>
        </row>
        <row r="1913">
          <cell r="B1913" t="str">
            <v>KenyaWM</v>
          </cell>
          <cell r="C1913" t="str">
            <v>WM</v>
          </cell>
          <cell r="D1913" t="str">
            <v>Kenya</v>
          </cell>
          <cell r="E1913" t="str">
            <v>Systems &amp; Processes</v>
          </cell>
          <cell r="F1913" t="str">
            <v>Mass Mkt &amp; Priority Banking</v>
          </cell>
          <cell r="G1913" t="str">
            <v>Investment Services</v>
          </cell>
          <cell r="H1913" t="str">
            <v>0</v>
          </cell>
          <cell r="I1913" t="str">
            <v>0</v>
          </cell>
          <cell r="J1913" t="str">
            <v>0</v>
          </cell>
          <cell r="K1913" t="str">
            <v>0</v>
          </cell>
          <cell r="L1913" t="str">
            <v>0</v>
          </cell>
          <cell r="M1913" t="str">
            <v>0</v>
          </cell>
          <cell r="N1913" t="str">
            <v>0</v>
          </cell>
          <cell r="O1913" t="str">
            <v>0</v>
          </cell>
          <cell r="P1913" t="str">
            <v>0</v>
          </cell>
          <cell r="Q1913" t="str">
            <v>0</v>
          </cell>
          <cell r="R1913" t="str">
            <v>0</v>
          </cell>
          <cell r="S1913" t="str">
            <v>0</v>
          </cell>
          <cell r="T1913" t="str">
            <v>0</v>
          </cell>
          <cell r="U1913" t="str">
            <v>0</v>
          </cell>
          <cell r="V1913" t="str">
            <v>0</v>
          </cell>
          <cell r="W1913" t="str">
            <v>0</v>
          </cell>
        </row>
        <row r="1914">
          <cell r="B1914" t="str">
            <v>KenyaOthCB</v>
          </cell>
          <cell r="C1914" t="str">
            <v>OthCB</v>
          </cell>
          <cell r="D1914" t="str">
            <v>Kenya</v>
          </cell>
          <cell r="E1914" t="str">
            <v>Systems &amp; Processes</v>
          </cell>
          <cell r="F1914" t="str">
            <v>Mass Mkt &amp; Priority Banking</v>
          </cell>
          <cell r="G1914" t="str">
            <v>Other Products</v>
          </cell>
          <cell r="H1914" t="str">
            <v>0</v>
          </cell>
          <cell r="I1914" t="str">
            <v>0</v>
          </cell>
          <cell r="J1914" t="str">
            <v>0</v>
          </cell>
          <cell r="K1914" t="str">
            <v>0</v>
          </cell>
          <cell r="L1914" t="str">
            <v>0</v>
          </cell>
          <cell r="M1914" t="str">
            <v>0</v>
          </cell>
          <cell r="N1914" t="str">
            <v>0</v>
          </cell>
          <cell r="O1914" t="str">
            <v>0</v>
          </cell>
          <cell r="P1914" t="str">
            <v>0</v>
          </cell>
          <cell r="Q1914" t="str">
            <v>0</v>
          </cell>
          <cell r="R1914" t="str">
            <v>0</v>
          </cell>
          <cell r="S1914" t="str">
            <v>0</v>
          </cell>
          <cell r="T1914" t="str">
            <v>0</v>
          </cell>
          <cell r="U1914" t="str">
            <v>0</v>
          </cell>
          <cell r="V1914">
            <v>0</v>
          </cell>
          <cell r="W1914">
            <v>0</v>
          </cell>
        </row>
        <row r="1915">
          <cell r="B1915" t="str">
            <v>KenyaCROps</v>
          </cell>
          <cell r="C1915" t="str">
            <v>CROps</v>
          </cell>
          <cell r="D1915" t="str">
            <v>Kenya</v>
          </cell>
          <cell r="E1915" t="str">
            <v>Systems &amp; Processes</v>
          </cell>
          <cell r="F1915" t="str">
            <v>Customer - Wholesale</v>
          </cell>
          <cell r="G1915" t="str">
            <v>Corporate and Inst Lending</v>
          </cell>
          <cell r="H1915">
            <v>2.4411625894974565</v>
          </cell>
          <cell r="I1915">
            <v>-0.11153409232125711</v>
          </cell>
          <cell r="J1915">
            <v>0.27267426342587625</v>
          </cell>
          <cell r="K1915">
            <v>-0.41261946966165064</v>
          </cell>
          <cell r="L1915">
            <v>0.79435867191099996</v>
          </cell>
          <cell r="M1915">
            <v>1.3709924134738913</v>
          </cell>
          <cell r="N1915">
            <v>1.2807480250953591</v>
          </cell>
          <cell r="O1915">
            <v>1.7576191239942951</v>
          </cell>
          <cell r="P1915">
            <v>1.6987114931560914</v>
          </cell>
          <cell r="Q1915">
            <v>2.8518366644322053</v>
          </cell>
          <cell r="R1915">
            <v>3.1241984881355673</v>
          </cell>
          <cell r="S1915">
            <v>3.7402466156368122</v>
          </cell>
          <cell r="T1915">
            <v>5.5161709798021201</v>
          </cell>
          <cell r="U1915" t="str">
            <v>0</v>
          </cell>
          <cell r="V1915">
            <v>6.2614911386446321</v>
          </cell>
          <cell r="W1915">
            <v>6.2614911386446321</v>
          </cell>
        </row>
        <row r="1916">
          <cell r="B1916" t="str">
            <v>KenyaCash</v>
          </cell>
          <cell r="C1916" t="str">
            <v>Cash</v>
          </cell>
          <cell r="D1916" t="str">
            <v>Kenya</v>
          </cell>
          <cell r="E1916" t="str">
            <v>Systems &amp; Processes</v>
          </cell>
          <cell r="F1916" t="str">
            <v>Customer - Wholesale</v>
          </cell>
          <cell r="G1916" t="str">
            <v>Cash Management and Payments</v>
          </cell>
          <cell r="H1916">
            <v>9.7851831274255989</v>
          </cell>
          <cell r="I1916">
            <v>-0.52109096073496597</v>
          </cell>
          <cell r="J1916">
            <v>1.2739431588955406</v>
          </cell>
          <cell r="K1916">
            <v>-1.9277717816058564</v>
          </cell>
          <cell r="L1916">
            <v>3.7112699345952671</v>
          </cell>
          <cell r="M1916">
            <v>6.4053218081490719</v>
          </cell>
          <cell r="N1916">
            <v>5.9836970469445863</v>
          </cell>
          <cell r="O1916">
            <v>8.21165456110303</v>
          </cell>
          <cell r="P1916">
            <v>7.9364361654605187</v>
          </cell>
          <cell r="Q1916">
            <v>13.323875026909196</v>
          </cell>
          <cell r="R1916">
            <v>14.596358457108414</v>
          </cell>
          <cell r="S1916">
            <v>17.474555642718379</v>
          </cell>
          <cell r="T1916">
            <v>25.771732890102101</v>
          </cell>
          <cell r="U1916" t="str">
            <v>0</v>
          </cell>
          <cell r="V1916">
            <v>29.253893273025287</v>
          </cell>
          <cell r="W1916">
            <v>29.253893273025287</v>
          </cell>
        </row>
        <row r="1917">
          <cell r="B1917" t="str">
            <v>KenyaTrade</v>
          </cell>
          <cell r="C1917" t="str">
            <v>Trade</v>
          </cell>
          <cell r="D1917" t="str">
            <v>Kenya</v>
          </cell>
          <cell r="E1917" t="str">
            <v>Systems &amp; Processes</v>
          </cell>
          <cell r="F1917" t="str">
            <v>Customer - Wholesale</v>
          </cell>
          <cell r="G1917" t="str">
            <v>Trade Finance</v>
          </cell>
          <cell r="H1917">
            <v>1.0949065793002822E-2</v>
          </cell>
          <cell r="I1917">
            <v>-3.2590501380452125E-4</v>
          </cell>
          <cell r="J1917">
            <v>7.9457718268986831E-4</v>
          </cell>
          <cell r="K1917">
            <v>-1.2016917788615629E-3</v>
          </cell>
          <cell r="L1917">
            <v>2.3141928555835876E-3</v>
          </cell>
          <cell r="M1917">
            <v>3.9923568381175613E-3</v>
          </cell>
          <cell r="N1917">
            <v>3.7302987045292743E-3</v>
          </cell>
          <cell r="O1917">
            <v>5.1191030035850939E-3</v>
          </cell>
          <cell r="P1917">
            <v>4.9476349875747956E-3</v>
          </cell>
          <cell r="Q1917">
            <v>8.3060394904637177E-3</v>
          </cell>
          <cell r="R1917">
            <v>9.0987430318124982E-3</v>
          </cell>
          <cell r="S1917">
            <v>1.0893266492184188E-2</v>
          </cell>
          <cell r="T1917">
            <v>1.6064255742013672E-2</v>
          </cell>
          <cell r="U1917" t="str">
            <v>0</v>
          </cell>
          <cell r="V1917">
            <v>1.8235877436389165E-2</v>
          </cell>
          <cell r="W1917">
            <v>1.8235877436389165E-2</v>
          </cell>
        </row>
        <row r="1918">
          <cell r="B1918" t="str">
            <v>KenyaTrade</v>
          </cell>
          <cell r="C1918" t="str">
            <v>Trade</v>
          </cell>
          <cell r="D1918" t="str">
            <v>Kenya</v>
          </cell>
          <cell r="E1918" t="str">
            <v>Systems &amp; Processes</v>
          </cell>
          <cell r="F1918" t="str">
            <v>Customer - Wholesale</v>
          </cell>
          <cell r="G1918" t="str">
            <v>Trade Contingents</v>
          </cell>
          <cell r="H1918">
            <v>8.399813971665937E-2</v>
          </cell>
          <cell r="I1918">
            <v>-2.1531543950666855E-3</v>
          </cell>
          <cell r="J1918">
            <v>5.261890806369623E-3</v>
          </cell>
          <cell r="K1918">
            <v>-7.9619541793546963E-3</v>
          </cell>
          <cell r="L1918">
            <v>1.5327734935751002E-2</v>
          </cell>
          <cell r="M1918">
            <v>2.6452211726701903E-2</v>
          </cell>
          <cell r="N1918">
            <v>2.4711793538071607E-2</v>
          </cell>
          <cell r="O1918">
            <v>3.391246484303307E-2</v>
          </cell>
          <cell r="P1918">
            <v>3.2776253600822633E-2</v>
          </cell>
          <cell r="Q1918">
            <v>5.5024507664711481E-2</v>
          </cell>
          <cell r="R1918">
            <v>6.0281094969293417E-2</v>
          </cell>
          <cell r="S1918">
            <v>7.2167032036919154E-2</v>
          </cell>
          <cell r="T1918">
            <v>0.10643179689779853</v>
          </cell>
          <cell r="U1918" t="str">
            <v>0</v>
          </cell>
          <cell r="V1918">
            <v>0.12081268801607821</v>
          </cell>
          <cell r="W1918">
            <v>0.12081268801607821</v>
          </cell>
        </row>
        <row r="1919">
          <cell r="B1919" t="str">
            <v>KenyaTrade</v>
          </cell>
          <cell r="C1919" t="str">
            <v>Trade</v>
          </cell>
          <cell r="D1919" t="str">
            <v>Kenya</v>
          </cell>
          <cell r="E1919" t="str">
            <v>Systems &amp; Processes</v>
          </cell>
          <cell r="F1919" t="str">
            <v>Customer - Wholesale</v>
          </cell>
          <cell r="G1919" t="str">
            <v>Trade Transactional</v>
          </cell>
          <cell r="H1919" t="str">
            <v>0</v>
          </cell>
          <cell r="I1919" t="str">
            <v>0</v>
          </cell>
          <cell r="J1919" t="str">
            <v>0</v>
          </cell>
          <cell r="K1919" t="str">
            <v>0</v>
          </cell>
          <cell r="L1919" t="str">
            <v>0</v>
          </cell>
          <cell r="M1919" t="str">
            <v>0</v>
          </cell>
          <cell r="N1919" t="str">
            <v>0</v>
          </cell>
          <cell r="O1919" t="str">
            <v>0</v>
          </cell>
          <cell r="P1919" t="str">
            <v>0</v>
          </cell>
          <cell r="Q1919" t="str">
            <v>0</v>
          </cell>
          <cell r="R1919" t="str">
            <v>0</v>
          </cell>
          <cell r="S1919" t="str">
            <v>0</v>
          </cell>
          <cell r="T1919" t="str">
            <v>0</v>
          </cell>
          <cell r="U1919" t="str">
            <v>0</v>
          </cell>
          <cell r="V1919">
            <v>0</v>
          </cell>
          <cell r="W1919">
            <v>0</v>
          </cell>
        </row>
        <row r="1920">
          <cell r="B1920" t="str">
            <v>KenyaTrade</v>
          </cell>
          <cell r="C1920" t="str">
            <v>Trade</v>
          </cell>
          <cell r="D1920" t="str">
            <v>Kenya</v>
          </cell>
          <cell r="E1920" t="str">
            <v>Systems &amp; Processes</v>
          </cell>
          <cell r="F1920" t="str">
            <v>Customer - Wholesale</v>
          </cell>
          <cell r="G1920" t="str">
            <v>Trade Other</v>
          </cell>
          <cell r="H1920" t="str">
            <v>0</v>
          </cell>
          <cell r="I1920" t="str">
            <v>0</v>
          </cell>
          <cell r="J1920" t="str">
            <v>0</v>
          </cell>
          <cell r="K1920" t="str">
            <v>0</v>
          </cell>
          <cell r="L1920" t="str">
            <v>0</v>
          </cell>
          <cell r="M1920" t="str">
            <v>0</v>
          </cell>
          <cell r="N1920" t="str">
            <v>0</v>
          </cell>
          <cell r="O1920" t="str">
            <v>0</v>
          </cell>
          <cell r="P1920" t="str">
            <v>0</v>
          </cell>
          <cell r="Q1920" t="str">
            <v>0</v>
          </cell>
          <cell r="R1920" t="str">
            <v>0</v>
          </cell>
          <cell r="S1920" t="str">
            <v>0</v>
          </cell>
          <cell r="T1920" t="str">
            <v>0</v>
          </cell>
          <cell r="U1920" t="str">
            <v>0</v>
          </cell>
          <cell r="V1920">
            <v>0</v>
          </cell>
          <cell r="W1920">
            <v>0</v>
          </cell>
        </row>
        <row r="1921">
          <cell r="B1921" t="str">
            <v>KenyaFX/MM</v>
          </cell>
          <cell r="C1921" t="str">
            <v>FX/MM</v>
          </cell>
          <cell r="D1921" t="str">
            <v>Kenya</v>
          </cell>
          <cell r="E1921" t="str">
            <v>Systems &amp; Processes</v>
          </cell>
          <cell r="F1921" t="str">
            <v>Customer - Wholesale</v>
          </cell>
          <cell r="G1921" t="str">
            <v>FX Sales</v>
          </cell>
          <cell r="H1921">
            <v>2.8187985158402382</v>
          </cell>
          <cell r="I1921">
            <v>-3.780663755570484E-2</v>
          </cell>
          <cell r="J1921">
            <v>9.242821484948005E-2</v>
          </cell>
          <cell r="K1921">
            <v>-0.13986534891046976</v>
          </cell>
          <cell r="L1921">
            <v>0.26926323398649671</v>
          </cell>
          <cell r="M1921">
            <v>0.46472439223813689</v>
          </cell>
          <cell r="N1921">
            <v>0.43413431155647159</v>
          </cell>
          <cell r="O1921">
            <v>0.59577899276240487</v>
          </cell>
          <cell r="P1921">
            <v>0.57581111207216507</v>
          </cell>
          <cell r="Q1921">
            <v>0.96668518922182378</v>
          </cell>
          <cell r="R1921">
            <v>1.0590074965850675</v>
          </cell>
          <cell r="S1921">
            <v>1.2678289231873034</v>
          </cell>
          <cell r="T1921">
            <v>1.8698128311116327</v>
          </cell>
          <cell r="U1921" t="str">
            <v>0</v>
          </cell>
          <cell r="V1921">
            <v>2.1224535127352944</v>
          </cell>
          <cell r="W1921">
            <v>2.1224535127352944</v>
          </cell>
        </row>
        <row r="1922">
          <cell r="B1922" t="str">
            <v>KenyaFX/MM</v>
          </cell>
          <cell r="C1922" t="str">
            <v>FX/MM</v>
          </cell>
          <cell r="D1922" t="str">
            <v>Kenya</v>
          </cell>
          <cell r="E1922" t="str">
            <v>Systems &amp; Processes</v>
          </cell>
          <cell r="F1922" t="str">
            <v>Customer - Wholesale</v>
          </cell>
          <cell r="G1922" t="str">
            <v>FX Trading</v>
          </cell>
          <cell r="H1922" t="str">
            <v>0</v>
          </cell>
          <cell r="I1922">
            <v>-1.3038327271597526E-2</v>
          </cell>
          <cell r="J1922">
            <v>3.187560154116905E-2</v>
          </cell>
          <cell r="K1922">
            <v>-4.8235185960770567E-2</v>
          </cell>
          <cell r="L1922">
            <v>9.2860470909424356E-2</v>
          </cell>
          <cell r="M1922">
            <v>0.16026891331362988</v>
          </cell>
          <cell r="N1922">
            <v>0.14971935088284</v>
          </cell>
          <cell r="O1922">
            <v>0.20546554762331121</v>
          </cell>
          <cell r="P1922">
            <v>0.19857924986736938</v>
          </cell>
          <cell r="Q1922">
            <v>0.33337949843091491</v>
          </cell>
          <cell r="R1922">
            <v>0.36521857579127004</v>
          </cell>
          <cell r="S1922">
            <v>0.43723455704192138</v>
          </cell>
          <cell r="T1922">
            <v>0.64483998590842662</v>
          </cell>
          <cell r="U1922" t="str">
            <v>0</v>
          </cell>
          <cell r="V1922">
            <v>0.73196785821062027</v>
          </cell>
          <cell r="W1922">
            <v>0.73196785821062027</v>
          </cell>
        </row>
        <row r="1923">
          <cell r="B1923" t="str">
            <v>KenyaFI</v>
          </cell>
          <cell r="C1923" t="str">
            <v>FI</v>
          </cell>
          <cell r="D1923" t="str">
            <v>Kenya</v>
          </cell>
          <cell r="E1923" t="str">
            <v>Systems &amp; Processes</v>
          </cell>
          <cell r="F1923" t="str">
            <v>Customer - Wholesale</v>
          </cell>
          <cell r="G1923" t="str">
            <v>Fixed Income</v>
          </cell>
          <cell r="H1923">
            <v>1.6123186922973431E-3</v>
          </cell>
          <cell r="I1923">
            <v>-8.7298142804640537E-3</v>
          </cell>
          <cell r="J1923">
            <v>2.1342314526699709E-2</v>
          </cell>
          <cell r="K1923">
            <v>-3.2295877105221894E-2</v>
          </cell>
          <cell r="L1923">
            <v>6.2174744363230422E-2</v>
          </cell>
          <cell r="M1923">
            <v>0.10730807863732629</v>
          </cell>
          <cell r="N1923">
            <v>0.10024461728660779</v>
          </cell>
          <cell r="O1923">
            <v>0.13756949295886114</v>
          </cell>
          <cell r="P1923">
            <v>0.13295877110496901</v>
          </cell>
          <cell r="Q1923">
            <v>0.22321430085253363</v>
          </cell>
          <cell r="R1923">
            <v>0.24453216060765032</v>
          </cell>
          <cell r="S1923">
            <v>0.29275047331353515</v>
          </cell>
          <cell r="T1923">
            <v>0.43175272412899851</v>
          </cell>
          <cell r="U1923" t="str">
            <v>0</v>
          </cell>
          <cell r="V1923">
            <v>0.49008920610295836</v>
          </cell>
          <cell r="W1923">
            <v>0.49008920610295836</v>
          </cell>
        </row>
        <row r="1924">
          <cell r="B1924" t="str">
            <v>KenyaFX/MM</v>
          </cell>
          <cell r="C1924" t="str">
            <v>FX/MM</v>
          </cell>
          <cell r="D1924" t="str">
            <v>Kenya</v>
          </cell>
          <cell r="E1924" t="str">
            <v>Systems &amp; Processes</v>
          </cell>
          <cell r="F1924" t="str">
            <v>Customer - Wholesale</v>
          </cell>
          <cell r="G1924" t="str">
            <v>ALM</v>
          </cell>
          <cell r="H1924">
            <v>0.54965496855840623</v>
          </cell>
          <cell r="I1924">
            <v>-8.1658727894780101E-3</v>
          </cell>
          <cell r="J1924">
            <v>1.9963612037894769E-2</v>
          </cell>
          <cell r="K1924">
            <v>-3.0209580134600247E-2</v>
          </cell>
          <cell r="L1924">
            <v>5.8158288009016561E-2</v>
          </cell>
          <cell r="M1924">
            <v>0.10037603221372642</v>
          </cell>
          <cell r="N1924">
            <v>9.376886681589669E-2</v>
          </cell>
          <cell r="O1924">
            <v>0.12868257480906375</v>
          </cell>
          <cell r="P1924">
            <v>0.12436970320413097</v>
          </cell>
          <cell r="Q1924">
            <v>0.20879477237368743</v>
          </cell>
          <cell r="R1924">
            <v>0.2287355094056058</v>
          </cell>
          <cell r="S1924">
            <v>0.27383894402971515</v>
          </cell>
          <cell r="T1924">
            <v>0.40386172127828807</v>
          </cell>
          <cell r="U1924" t="str">
            <v>0</v>
          </cell>
          <cell r="V1924">
            <v>0.45842969666478328</v>
          </cell>
          <cell r="W1924">
            <v>0.45842969666478328</v>
          </cell>
        </row>
        <row r="1925">
          <cell r="B1925" t="str">
            <v>KenyaSEF</v>
          </cell>
          <cell r="C1925" t="str">
            <v>SEF</v>
          </cell>
          <cell r="D1925" t="str">
            <v>Kenya</v>
          </cell>
          <cell r="E1925" t="str">
            <v>Systems &amp; Processes</v>
          </cell>
          <cell r="F1925" t="str">
            <v>Customer - Wholesale</v>
          </cell>
          <cell r="G1925" t="str">
            <v>Structured Trade</v>
          </cell>
          <cell r="H1925" t="str">
            <v>0</v>
          </cell>
          <cell r="I1925">
            <v>-6.9928744882270246E-4</v>
          </cell>
          <cell r="J1925">
            <v>1.7095910861180601E-3</v>
          </cell>
          <cell r="K1925">
            <v>-2.5870082435707374E-3</v>
          </cell>
          <cell r="L1925">
            <v>4.9804058792251756E-3</v>
          </cell>
          <cell r="M1925">
            <v>8.5957375652638609E-3</v>
          </cell>
          <cell r="N1925">
            <v>8.0299305836817551E-3</v>
          </cell>
          <cell r="O1925">
            <v>1.1019778505748548E-2</v>
          </cell>
          <cell r="P1925">
            <v>1.0650444197038835E-2</v>
          </cell>
          <cell r="Q1925">
            <v>1.7880215313768759E-2</v>
          </cell>
          <cell r="R1925">
            <v>1.9587847490535319E-2</v>
          </cell>
          <cell r="S1925">
            <v>2.3450296311937041E-2</v>
          </cell>
          <cell r="T1925">
            <v>3.4584843534880998E-2</v>
          </cell>
          <cell r="U1925" t="str">
            <v>0</v>
          </cell>
          <cell r="V1925">
            <v>3.9257791703337735E-2</v>
          </cell>
          <cell r="W1925">
            <v>3.9257791703337735E-2</v>
          </cell>
        </row>
        <row r="1926">
          <cell r="B1926" t="str">
            <v>KenyaSME</v>
          </cell>
          <cell r="C1926" t="str">
            <v>SME</v>
          </cell>
          <cell r="D1926" t="str">
            <v>Kenya</v>
          </cell>
          <cell r="E1926" t="str">
            <v>Systems &amp; Processes</v>
          </cell>
          <cell r="F1926" t="str">
            <v>SME</v>
          </cell>
          <cell r="G1926" t="str">
            <v>Product</v>
          </cell>
          <cell r="H1926">
            <v>38.973925176411683</v>
          </cell>
          <cell r="I1926">
            <v>-0.49331070766827306</v>
          </cell>
          <cell r="J1926">
            <v>1.2060270636004222</v>
          </cell>
          <cell r="K1926">
            <v>-1.8249989607680066</v>
          </cell>
          <cell r="L1926">
            <v>3.5134157675676021</v>
          </cell>
          <cell r="M1926">
            <v>6.0638431140012932</v>
          </cell>
          <cell r="N1926">
            <v>5.6646958921287585</v>
          </cell>
          <cell r="O1926">
            <v>7.7738771690677613</v>
          </cell>
          <cell r="P1926">
            <v>7.5133311382438084</v>
          </cell>
          <cell r="Q1926">
            <v>12.61355639164738</v>
          </cell>
          <cell r="R1926">
            <v>13.818201547192492</v>
          </cell>
          <cell r="S1926">
            <v>16.542957103188851</v>
          </cell>
          <cell r="T1926">
            <v>24.397797597414492</v>
          </cell>
          <cell r="U1926" t="str">
            <v>0</v>
          </cell>
          <cell r="V1926">
            <v>27.694318036555121</v>
          </cell>
          <cell r="W1926">
            <v>27.694318036555121</v>
          </cell>
        </row>
        <row r="1927">
          <cell r="B1927" t="str">
            <v>KenyaTotal</v>
          </cell>
          <cell r="C1927" t="str">
            <v>Total</v>
          </cell>
          <cell r="D1927" t="str">
            <v>Kenya</v>
          </cell>
          <cell r="E1927" t="str">
            <v>Systems &amp; Processes</v>
          </cell>
          <cell r="F1927" t="str">
            <v>Customer</v>
          </cell>
          <cell r="G1927" t="str">
            <v>Product</v>
          </cell>
          <cell r="H1927">
            <v>130.37123022602398</v>
          </cell>
          <cell r="I1927">
            <v>-2.316514483858934</v>
          </cell>
          <cell r="J1927">
            <v>5.6633169737847604</v>
          </cell>
          <cell r="K1927">
            <v>-8.5699091797080769</v>
          </cell>
          <cell r="L1927">
            <v>16.498454228736929</v>
          </cell>
          <cell r="M1927">
            <v>28.474857884476201</v>
          </cell>
          <cell r="N1927">
            <v>26.600524733614527</v>
          </cell>
          <cell r="O1927">
            <v>36.504911525059143</v>
          </cell>
          <cell r="P1927">
            <v>35.281426128378982</v>
          </cell>
          <cell r="Q1927">
            <v>59.231287648822232</v>
          </cell>
          <cell r="R1927">
            <v>64.888113927300282</v>
          </cell>
          <cell r="S1927">
            <v>77.683139260056635</v>
          </cell>
          <cell r="T1927">
            <v>114.56824193402807</v>
          </cell>
          <cell r="U1927" t="str">
            <v>0</v>
          </cell>
          <cell r="V1927">
            <v>130.04818616812884</v>
          </cell>
          <cell r="W1927">
            <v>130.04818616812884</v>
          </cell>
        </row>
        <row r="1928">
          <cell r="B1928" t="str">
            <v>KenyaCCPL</v>
          </cell>
          <cell r="C1928" t="str">
            <v>CCPL</v>
          </cell>
          <cell r="D1928" t="str">
            <v>Kenya</v>
          </cell>
          <cell r="E1928" t="str">
            <v>Projects</v>
          </cell>
          <cell r="F1928" t="str">
            <v>Mass Mkt &amp; Priority Banking</v>
          </cell>
          <cell r="G1928" t="str">
            <v>Unsecured Lending</v>
          </cell>
          <cell r="H1928" t="str">
            <v>0</v>
          </cell>
          <cell r="I1928" t="str">
            <v>0</v>
          </cell>
          <cell r="J1928" t="str">
            <v>0</v>
          </cell>
          <cell r="K1928" t="str">
            <v>0</v>
          </cell>
          <cell r="L1928" t="str">
            <v>0</v>
          </cell>
          <cell r="M1928" t="str">
            <v>0</v>
          </cell>
          <cell r="N1928" t="str">
            <v>0</v>
          </cell>
          <cell r="O1928" t="str">
            <v>0</v>
          </cell>
          <cell r="P1928" t="str">
            <v>0</v>
          </cell>
          <cell r="Q1928" t="str">
            <v>0</v>
          </cell>
          <cell r="R1928" t="str">
            <v>0</v>
          </cell>
          <cell r="S1928" t="str">
            <v>0</v>
          </cell>
          <cell r="T1928" t="str">
            <v>0</v>
          </cell>
          <cell r="U1928" t="str">
            <v>0</v>
          </cell>
          <cell r="V1928">
            <v>0</v>
          </cell>
          <cell r="W1928">
            <v>0</v>
          </cell>
        </row>
        <row r="1929">
          <cell r="B1929" t="str">
            <v>KenyaM &amp; AL</v>
          </cell>
          <cell r="C1929" t="str">
            <v>M &amp; AL</v>
          </cell>
          <cell r="D1929" t="str">
            <v>Kenya</v>
          </cell>
          <cell r="E1929" t="str">
            <v>Projects</v>
          </cell>
          <cell r="F1929" t="str">
            <v>Mass Mkt &amp; Priority Banking</v>
          </cell>
          <cell r="G1929" t="str">
            <v>Secured Lending</v>
          </cell>
          <cell r="H1929" t="str">
            <v>0</v>
          </cell>
          <cell r="I1929" t="str">
            <v>0</v>
          </cell>
          <cell r="J1929" t="str">
            <v>0</v>
          </cell>
          <cell r="K1929" t="str">
            <v>0</v>
          </cell>
          <cell r="L1929" t="str">
            <v>0</v>
          </cell>
          <cell r="M1929" t="str">
            <v>0</v>
          </cell>
          <cell r="N1929" t="str">
            <v>0</v>
          </cell>
          <cell r="O1929" t="str">
            <v>0</v>
          </cell>
          <cell r="P1929" t="str">
            <v>0</v>
          </cell>
          <cell r="Q1929" t="str">
            <v>0</v>
          </cell>
          <cell r="R1929" t="str">
            <v>0</v>
          </cell>
          <cell r="S1929" t="str">
            <v>0</v>
          </cell>
          <cell r="T1929" t="str">
            <v>0</v>
          </cell>
          <cell r="U1929" t="str">
            <v>0</v>
          </cell>
          <cell r="V1929">
            <v>0</v>
          </cell>
          <cell r="W1929">
            <v>0</v>
          </cell>
        </row>
        <row r="1930">
          <cell r="B1930" t="str">
            <v>KenyaWM</v>
          </cell>
          <cell r="C1930" t="str">
            <v>WM</v>
          </cell>
          <cell r="D1930" t="str">
            <v>Kenya</v>
          </cell>
          <cell r="E1930" t="str">
            <v>Projects</v>
          </cell>
          <cell r="F1930" t="str">
            <v>Mass Mkt &amp; Priority Banking</v>
          </cell>
          <cell r="G1930" t="str">
            <v>Account Management Services</v>
          </cell>
          <cell r="H1930" t="str">
            <v>0</v>
          </cell>
          <cell r="I1930" t="str">
            <v>0</v>
          </cell>
          <cell r="J1930" t="str">
            <v>0</v>
          </cell>
          <cell r="K1930" t="str">
            <v>0</v>
          </cell>
          <cell r="L1930" t="str">
            <v>0</v>
          </cell>
          <cell r="M1930" t="str">
            <v>0</v>
          </cell>
          <cell r="N1930" t="str">
            <v>0</v>
          </cell>
          <cell r="O1930" t="str">
            <v>0</v>
          </cell>
          <cell r="P1930" t="str">
            <v>0</v>
          </cell>
          <cell r="Q1930" t="str">
            <v>0</v>
          </cell>
          <cell r="R1930" t="str">
            <v>0</v>
          </cell>
          <cell r="S1930" t="str">
            <v>0</v>
          </cell>
          <cell r="T1930" t="str">
            <v>0</v>
          </cell>
          <cell r="U1930" t="str">
            <v>0</v>
          </cell>
          <cell r="V1930">
            <v>0</v>
          </cell>
          <cell r="W1930">
            <v>0</v>
          </cell>
        </row>
        <row r="1931">
          <cell r="B1931" t="str">
            <v>KenyaWM</v>
          </cell>
          <cell r="C1931" t="str">
            <v>WM</v>
          </cell>
          <cell r="D1931" t="str">
            <v>Kenya</v>
          </cell>
          <cell r="E1931" t="str">
            <v>Projects</v>
          </cell>
          <cell r="F1931" t="str">
            <v>Mass Mkt &amp; Priority Banking</v>
          </cell>
          <cell r="G1931" t="str">
            <v>Trade Products</v>
          </cell>
          <cell r="H1931" t="str">
            <v>0</v>
          </cell>
          <cell r="I1931" t="str">
            <v>0</v>
          </cell>
          <cell r="J1931" t="str">
            <v>0</v>
          </cell>
          <cell r="K1931" t="str">
            <v>0</v>
          </cell>
          <cell r="L1931" t="str">
            <v>0</v>
          </cell>
          <cell r="M1931" t="str">
            <v>0</v>
          </cell>
          <cell r="N1931" t="str">
            <v>0</v>
          </cell>
          <cell r="O1931" t="str">
            <v>0</v>
          </cell>
          <cell r="P1931" t="str">
            <v>0</v>
          </cell>
          <cell r="Q1931" t="str">
            <v>0</v>
          </cell>
          <cell r="R1931" t="str">
            <v>0</v>
          </cell>
          <cell r="S1931" t="str">
            <v>0</v>
          </cell>
          <cell r="T1931" t="str">
            <v>0</v>
          </cell>
          <cell r="U1931" t="str">
            <v>0</v>
          </cell>
          <cell r="V1931" t="str">
            <v>0</v>
          </cell>
          <cell r="W1931" t="str">
            <v>0</v>
          </cell>
        </row>
        <row r="1932">
          <cell r="B1932" t="str">
            <v>KenyaWM</v>
          </cell>
          <cell r="C1932" t="str">
            <v>WM</v>
          </cell>
          <cell r="D1932" t="str">
            <v>Kenya</v>
          </cell>
          <cell r="E1932" t="str">
            <v>Projects</v>
          </cell>
          <cell r="F1932" t="str">
            <v>Mass Mkt &amp; Priority Banking</v>
          </cell>
          <cell r="G1932" t="str">
            <v>Treasury Products</v>
          </cell>
          <cell r="H1932" t="str">
            <v>0</v>
          </cell>
          <cell r="I1932" t="str">
            <v>0</v>
          </cell>
          <cell r="J1932" t="str">
            <v>0</v>
          </cell>
          <cell r="K1932" t="str">
            <v>0</v>
          </cell>
          <cell r="L1932" t="str">
            <v>0</v>
          </cell>
          <cell r="M1932" t="str">
            <v>0</v>
          </cell>
          <cell r="N1932" t="str">
            <v>0</v>
          </cell>
          <cell r="O1932" t="str">
            <v>0</v>
          </cell>
          <cell r="P1932" t="str">
            <v>0</v>
          </cell>
          <cell r="Q1932" t="str">
            <v>0</v>
          </cell>
          <cell r="R1932" t="str">
            <v>0</v>
          </cell>
          <cell r="S1932" t="str">
            <v>0</v>
          </cell>
          <cell r="T1932" t="str">
            <v>0</v>
          </cell>
          <cell r="U1932" t="str">
            <v>0</v>
          </cell>
          <cell r="V1932">
            <v>0</v>
          </cell>
          <cell r="W1932">
            <v>0</v>
          </cell>
        </row>
        <row r="1933">
          <cell r="B1933" t="str">
            <v>KenyaWM</v>
          </cell>
          <cell r="C1933" t="str">
            <v>WM</v>
          </cell>
          <cell r="D1933" t="str">
            <v>Kenya</v>
          </cell>
          <cell r="E1933" t="str">
            <v>Projects</v>
          </cell>
          <cell r="F1933" t="str">
            <v>Mass Mkt &amp; Priority Banking</v>
          </cell>
          <cell r="G1933" t="str">
            <v>Investment Services</v>
          </cell>
          <cell r="H1933" t="str">
            <v>0</v>
          </cell>
          <cell r="I1933" t="str">
            <v>0</v>
          </cell>
          <cell r="J1933" t="str">
            <v>0</v>
          </cell>
          <cell r="K1933" t="str">
            <v>0</v>
          </cell>
          <cell r="L1933" t="str">
            <v>0</v>
          </cell>
          <cell r="M1933" t="str">
            <v>0</v>
          </cell>
          <cell r="N1933" t="str">
            <v>0</v>
          </cell>
          <cell r="O1933" t="str">
            <v>0</v>
          </cell>
          <cell r="P1933" t="str">
            <v>0</v>
          </cell>
          <cell r="Q1933" t="str">
            <v>0</v>
          </cell>
          <cell r="R1933" t="str">
            <v>0</v>
          </cell>
          <cell r="S1933" t="str">
            <v>0</v>
          </cell>
          <cell r="T1933" t="str">
            <v>0</v>
          </cell>
          <cell r="U1933" t="str">
            <v>0</v>
          </cell>
          <cell r="V1933" t="str">
            <v>0</v>
          </cell>
          <cell r="W1933" t="str">
            <v>0</v>
          </cell>
        </row>
        <row r="1934">
          <cell r="B1934" t="str">
            <v>KenyaOthCB</v>
          </cell>
          <cell r="C1934" t="str">
            <v>OthCB</v>
          </cell>
          <cell r="D1934" t="str">
            <v>Kenya</v>
          </cell>
          <cell r="E1934" t="str">
            <v>Projects</v>
          </cell>
          <cell r="F1934" t="str">
            <v>Mass Mkt &amp; Priority Banking</v>
          </cell>
          <cell r="G1934" t="str">
            <v>Other Products</v>
          </cell>
          <cell r="H1934" t="str">
            <v>0</v>
          </cell>
          <cell r="I1934" t="str">
            <v>0</v>
          </cell>
          <cell r="J1934" t="str">
            <v>0</v>
          </cell>
          <cell r="K1934" t="str">
            <v>0</v>
          </cell>
          <cell r="L1934" t="str">
            <v>0</v>
          </cell>
          <cell r="M1934" t="str">
            <v>0</v>
          </cell>
          <cell r="N1934" t="str">
            <v>0</v>
          </cell>
          <cell r="O1934" t="str">
            <v>0</v>
          </cell>
          <cell r="P1934" t="str">
            <v>0</v>
          </cell>
          <cell r="Q1934" t="str">
            <v>0</v>
          </cell>
          <cell r="R1934" t="str">
            <v>0</v>
          </cell>
          <cell r="S1934" t="str">
            <v>0</v>
          </cell>
          <cell r="T1934" t="str">
            <v>0</v>
          </cell>
          <cell r="U1934" t="str">
            <v>0</v>
          </cell>
          <cell r="V1934">
            <v>0</v>
          </cell>
          <cell r="W1934">
            <v>0</v>
          </cell>
        </row>
        <row r="1935">
          <cell r="B1935" t="str">
            <v>KenyaCROps</v>
          </cell>
          <cell r="C1935" t="str">
            <v>CROps</v>
          </cell>
          <cell r="D1935" t="str">
            <v>Kenya</v>
          </cell>
          <cell r="E1935" t="str">
            <v>Projects</v>
          </cell>
          <cell r="F1935" t="str">
            <v>Customer - Wholesale</v>
          </cell>
          <cell r="G1935" t="str">
            <v>Corporate and Inst Lending</v>
          </cell>
          <cell r="H1935" t="str">
            <v>0</v>
          </cell>
          <cell r="I1935" t="str">
            <v>0</v>
          </cell>
          <cell r="J1935" t="str">
            <v>0</v>
          </cell>
          <cell r="K1935" t="str">
            <v>0</v>
          </cell>
          <cell r="L1935" t="str">
            <v>0</v>
          </cell>
          <cell r="M1935" t="str">
            <v>0</v>
          </cell>
          <cell r="N1935" t="str">
            <v>0</v>
          </cell>
          <cell r="O1935" t="str">
            <v>0</v>
          </cell>
          <cell r="P1935" t="str">
            <v>0</v>
          </cell>
          <cell r="Q1935" t="str">
            <v>0</v>
          </cell>
          <cell r="R1935" t="str">
            <v>0</v>
          </cell>
          <cell r="S1935" t="str">
            <v>0</v>
          </cell>
          <cell r="T1935" t="str">
            <v>0</v>
          </cell>
          <cell r="U1935" t="str">
            <v>0</v>
          </cell>
          <cell r="V1935">
            <v>0</v>
          </cell>
          <cell r="W1935">
            <v>0</v>
          </cell>
        </row>
        <row r="1936">
          <cell r="B1936" t="str">
            <v>KenyaCash</v>
          </cell>
          <cell r="C1936" t="str">
            <v>Cash</v>
          </cell>
          <cell r="D1936" t="str">
            <v>Kenya</v>
          </cell>
          <cell r="E1936" t="str">
            <v>Projects</v>
          </cell>
          <cell r="F1936" t="str">
            <v>Customer - Wholesale</v>
          </cell>
          <cell r="G1936" t="str">
            <v>Cash Management and Payments</v>
          </cell>
          <cell r="H1936" t="str">
            <v>0</v>
          </cell>
          <cell r="I1936" t="str">
            <v>0</v>
          </cell>
          <cell r="J1936" t="str">
            <v>0</v>
          </cell>
          <cell r="K1936" t="str">
            <v>0</v>
          </cell>
          <cell r="L1936" t="str">
            <v>0</v>
          </cell>
          <cell r="M1936" t="str">
            <v>0</v>
          </cell>
          <cell r="N1936" t="str">
            <v>0</v>
          </cell>
          <cell r="O1936" t="str">
            <v>0</v>
          </cell>
          <cell r="P1936" t="str">
            <v>0</v>
          </cell>
          <cell r="Q1936" t="str">
            <v>0</v>
          </cell>
          <cell r="R1936" t="str">
            <v>0</v>
          </cell>
          <cell r="S1936" t="str">
            <v>0</v>
          </cell>
          <cell r="T1936" t="str">
            <v>0</v>
          </cell>
          <cell r="U1936" t="str">
            <v>0</v>
          </cell>
          <cell r="V1936">
            <v>0</v>
          </cell>
          <cell r="W1936">
            <v>0</v>
          </cell>
        </row>
        <row r="1937">
          <cell r="B1937" t="str">
            <v>KenyaTrade</v>
          </cell>
          <cell r="C1937" t="str">
            <v>Trade</v>
          </cell>
          <cell r="D1937" t="str">
            <v>Kenya</v>
          </cell>
          <cell r="E1937" t="str">
            <v>Projects</v>
          </cell>
          <cell r="F1937" t="str">
            <v>Customer - Wholesale</v>
          </cell>
          <cell r="G1937" t="str">
            <v>Trade Finance</v>
          </cell>
          <cell r="H1937" t="str">
            <v>0</v>
          </cell>
          <cell r="I1937" t="str">
            <v>0</v>
          </cell>
          <cell r="J1937" t="str">
            <v>0</v>
          </cell>
          <cell r="K1937" t="str">
            <v>0</v>
          </cell>
          <cell r="L1937" t="str">
            <v>0</v>
          </cell>
          <cell r="M1937" t="str">
            <v>0</v>
          </cell>
          <cell r="N1937" t="str">
            <v>0</v>
          </cell>
          <cell r="O1937" t="str">
            <v>0</v>
          </cell>
          <cell r="P1937" t="str">
            <v>0</v>
          </cell>
          <cell r="Q1937" t="str">
            <v>0</v>
          </cell>
          <cell r="R1937" t="str">
            <v>0</v>
          </cell>
          <cell r="S1937" t="str">
            <v>0</v>
          </cell>
          <cell r="T1937" t="str">
            <v>0</v>
          </cell>
          <cell r="U1937" t="str">
            <v>0</v>
          </cell>
          <cell r="V1937">
            <v>0</v>
          </cell>
          <cell r="W1937">
            <v>0</v>
          </cell>
        </row>
        <row r="1938">
          <cell r="B1938" t="str">
            <v>KenyaTrade</v>
          </cell>
          <cell r="C1938" t="str">
            <v>Trade</v>
          </cell>
          <cell r="D1938" t="str">
            <v>Kenya</v>
          </cell>
          <cell r="E1938" t="str">
            <v>Projects</v>
          </cell>
          <cell r="F1938" t="str">
            <v>Customer - Wholesale</v>
          </cell>
          <cell r="G1938" t="str">
            <v>Trade Contingents</v>
          </cell>
          <cell r="H1938" t="str">
            <v>0</v>
          </cell>
          <cell r="I1938" t="str">
            <v>0</v>
          </cell>
          <cell r="J1938" t="str">
            <v>0</v>
          </cell>
          <cell r="K1938" t="str">
            <v>0</v>
          </cell>
          <cell r="L1938" t="str">
            <v>0</v>
          </cell>
          <cell r="M1938" t="str">
            <v>0</v>
          </cell>
          <cell r="N1938" t="str">
            <v>0</v>
          </cell>
          <cell r="O1938" t="str">
            <v>0</v>
          </cell>
          <cell r="P1938" t="str">
            <v>0</v>
          </cell>
          <cell r="Q1938" t="str">
            <v>0</v>
          </cell>
          <cell r="R1938" t="str">
            <v>0</v>
          </cell>
          <cell r="S1938" t="str">
            <v>0</v>
          </cell>
          <cell r="T1938" t="str">
            <v>0</v>
          </cell>
          <cell r="U1938" t="str">
            <v>0</v>
          </cell>
          <cell r="V1938">
            <v>0</v>
          </cell>
          <cell r="W1938">
            <v>0</v>
          </cell>
        </row>
        <row r="1939">
          <cell r="B1939" t="str">
            <v>KenyaTrade</v>
          </cell>
          <cell r="C1939" t="str">
            <v>Trade</v>
          </cell>
          <cell r="D1939" t="str">
            <v>Kenya</v>
          </cell>
          <cell r="E1939" t="str">
            <v>Projects</v>
          </cell>
          <cell r="F1939" t="str">
            <v>Customer - Wholesale</v>
          </cell>
          <cell r="G1939" t="str">
            <v>Trade Transactional</v>
          </cell>
          <cell r="H1939" t="str">
            <v>0</v>
          </cell>
          <cell r="I1939" t="str">
            <v>0</v>
          </cell>
          <cell r="J1939" t="str">
            <v>0</v>
          </cell>
          <cell r="K1939" t="str">
            <v>0</v>
          </cell>
          <cell r="L1939" t="str">
            <v>0</v>
          </cell>
          <cell r="M1939" t="str">
            <v>0</v>
          </cell>
          <cell r="N1939" t="str">
            <v>0</v>
          </cell>
          <cell r="O1939" t="str">
            <v>0</v>
          </cell>
          <cell r="P1939" t="str">
            <v>0</v>
          </cell>
          <cell r="Q1939" t="str">
            <v>0</v>
          </cell>
          <cell r="R1939" t="str">
            <v>0</v>
          </cell>
          <cell r="S1939" t="str">
            <v>0</v>
          </cell>
          <cell r="T1939" t="str">
            <v>0</v>
          </cell>
          <cell r="U1939" t="str">
            <v>0</v>
          </cell>
          <cell r="V1939">
            <v>0</v>
          </cell>
          <cell r="W1939">
            <v>0</v>
          </cell>
        </row>
        <row r="1940">
          <cell r="B1940" t="str">
            <v>KenyaTrade</v>
          </cell>
          <cell r="C1940" t="str">
            <v>Trade</v>
          </cell>
          <cell r="D1940" t="str">
            <v>Kenya</v>
          </cell>
          <cell r="E1940" t="str">
            <v>Projects</v>
          </cell>
          <cell r="F1940" t="str">
            <v>Customer - Wholesale</v>
          </cell>
          <cell r="G1940" t="str">
            <v>Trade Other</v>
          </cell>
          <cell r="H1940" t="str">
            <v>0</v>
          </cell>
          <cell r="I1940" t="str">
            <v>0</v>
          </cell>
          <cell r="J1940" t="str">
            <v>0</v>
          </cell>
          <cell r="K1940" t="str">
            <v>0</v>
          </cell>
          <cell r="L1940" t="str">
            <v>0</v>
          </cell>
          <cell r="M1940" t="str">
            <v>0</v>
          </cell>
          <cell r="N1940" t="str">
            <v>0</v>
          </cell>
          <cell r="O1940" t="str">
            <v>0</v>
          </cell>
          <cell r="P1940" t="str">
            <v>0</v>
          </cell>
          <cell r="Q1940" t="str">
            <v>0</v>
          </cell>
          <cell r="R1940" t="str">
            <v>0</v>
          </cell>
          <cell r="S1940" t="str">
            <v>0</v>
          </cell>
          <cell r="T1940" t="str">
            <v>0</v>
          </cell>
          <cell r="U1940" t="str">
            <v>0</v>
          </cell>
          <cell r="V1940">
            <v>0</v>
          </cell>
          <cell r="W1940">
            <v>0</v>
          </cell>
        </row>
        <row r="1941">
          <cell r="B1941" t="str">
            <v>KenyaFX/MM</v>
          </cell>
          <cell r="C1941" t="str">
            <v>FX/MM</v>
          </cell>
          <cell r="D1941" t="str">
            <v>Kenya</v>
          </cell>
          <cell r="E1941" t="str">
            <v>Projects</v>
          </cell>
          <cell r="F1941" t="str">
            <v>Customer - Wholesale</v>
          </cell>
          <cell r="G1941" t="str">
            <v>FX Sales</v>
          </cell>
          <cell r="H1941" t="str">
            <v>0</v>
          </cell>
          <cell r="I1941" t="str">
            <v>0</v>
          </cell>
          <cell r="J1941" t="str">
            <v>0</v>
          </cell>
          <cell r="K1941" t="str">
            <v>0</v>
          </cell>
          <cell r="L1941" t="str">
            <v>0</v>
          </cell>
          <cell r="M1941" t="str">
            <v>0</v>
          </cell>
          <cell r="N1941" t="str">
            <v>0</v>
          </cell>
          <cell r="O1941" t="str">
            <v>0</v>
          </cell>
          <cell r="P1941" t="str">
            <v>0</v>
          </cell>
          <cell r="Q1941" t="str">
            <v>0</v>
          </cell>
          <cell r="R1941" t="str">
            <v>0</v>
          </cell>
          <cell r="S1941" t="str">
            <v>0</v>
          </cell>
          <cell r="T1941" t="str">
            <v>0</v>
          </cell>
          <cell r="U1941" t="str">
            <v>0</v>
          </cell>
          <cell r="V1941">
            <v>0</v>
          </cell>
          <cell r="W1941">
            <v>0</v>
          </cell>
        </row>
        <row r="1942">
          <cell r="B1942" t="str">
            <v>KenyaFX/MM</v>
          </cell>
          <cell r="C1942" t="str">
            <v>FX/MM</v>
          </cell>
          <cell r="D1942" t="str">
            <v>Kenya</v>
          </cell>
          <cell r="E1942" t="str">
            <v>Projects</v>
          </cell>
          <cell r="F1942" t="str">
            <v>Customer - Wholesale</v>
          </cell>
          <cell r="G1942" t="str">
            <v>FX Trading</v>
          </cell>
          <cell r="H1942" t="str">
            <v>0</v>
          </cell>
          <cell r="I1942" t="str">
            <v>0</v>
          </cell>
          <cell r="J1942" t="str">
            <v>0</v>
          </cell>
          <cell r="K1942" t="str">
            <v>0</v>
          </cell>
          <cell r="L1942" t="str">
            <v>0</v>
          </cell>
          <cell r="M1942" t="str">
            <v>0</v>
          </cell>
          <cell r="N1942" t="str">
            <v>0</v>
          </cell>
          <cell r="O1942" t="str">
            <v>0</v>
          </cell>
          <cell r="P1942" t="str">
            <v>0</v>
          </cell>
          <cell r="Q1942" t="str">
            <v>0</v>
          </cell>
          <cell r="R1942" t="str">
            <v>0</v>
          </cell>
          <cell r="S1942" t="str">
            <v>0</v>
          </cell>
          <cell r="T1942" t="str">
            <v>0</v>
          </cell>
          <cell r="U1942" t="str">
            <v>0</v>
          </cell>
          <cell r="V1942">
            <v>0</v>
          </cell>
          <cell r="W1942">
            <v>0</v>
          </cell>
        </row>
        <row r="1943">
          <cell r="B1943" t="str">
            <v>KenyaFI</v>
          </cell>
          <cell r="C1943" t="str">
            <v>FI</v>
          </cell>
          <cell r="D1943" t="str">
            <v>Kenya</v>
          </cell>
          <cell r="E1943" t="str">
            <v>Projects</v>
          </cell>
          <cell r="F1943" t="str">
            <v>Customer - Wholesale</v>
          </cell>
          <cell r="G1943" t="str">
            <v>Fixed Income</v>
          </cell>
          <cell r="H1943" t="str">
            <v>0</v>
          </cell>
          <cell r="I1943" t="str">
            <v>0</v>
          </cell>
          <cell r="J1943" t="str">
            <v>0</v>
          </cell>
          <cell r="K1943" t="str">
            <v>0</v>
          </cell>
          <cell r="L1943" t="str">
            <v>0</v>
          </cell>
          <cell r="M1943" t="str">
            <v>0</v>
          </cell>
          <cell r="N1943" t="str">
            <v>0</v>
          </cell>
          <cell r="O1943" t="str">
            <v>0</v>
          </cell>
          <cell r="P1943" t="str">
            <v>0</v>
          </cell>
          <cell r="Q1943" t="str">
            <v>0</v>
          </cell>
          <cell r="R1943" t="str">
            <v>0</v>
          </cell>
          <cell r="S1943" t="str">
            <v>0</v>
          </cell>
          <cell r="T1943" t="str">
            <v>0</v>
          </cell>
          <cell r="U1943" t="str">
            <v>0</v>
          </cell>
          <cell r="V1943">
            <v>0</v>
          </cell>
          <cell r="W1943">
            <v>0</v>
          </cell>
        </row>
        <row r="1944">
          <cell r="B1944" t="str">
            <v>KenyaFX/MM</v>
          </cell>
          <cell r="C1944" t="str">
            <v>FX/MM</v>
          </cell>
          <cell r="D1944" t="str">
            <v>Kenya</v>
          </cell>
          <cell r="E1944" t="str">
            <v>Projects</v>
          </cell>
          <cell r="F1944" t="str">
            <v>Customer - Wholesale</v>
          </cell>
          <cell r="G1944" t="str">
            <v>ALM</v>
          </cell>
          <cell r="H1944" t="str">
            <v>0</v>
          </cell>
          <cell r="I1944" t="str">
            <v>0</v>
          </cell>
          <cell r="J1944" t="str">
            <v>0</v>
          </cell>
          <cell r="K1944" t="str">
            <v>0</v>
          </cell>
          <cell r="L1944" t="str">
            <v>0</v>
          </cell>
          <cell r="M1944" t="str">
            <v>0</v>
          </cell>
          <cell r="N1944" t="str">
            <v>0</v>
          </cell>
          <cell r="O1944" t="str">
            <v>0</v>
          </cell>
          <cell r="P1944" t="str">
            <v>0</v>
          </cell>
          <cell r="Q1944" t="str">
            <v>0</v>
          </cell>
          <cell r="R1944" t="str">
            <v>0</v>
          </cell>
          <cell r="S1944" t="str">
            <v>0</v>
          </cell>
          <cell r="T1944" t="str">
            <v>0</v>
          </cell>
          <cell r="U1944" t="str">
            <v>0</v>
          </cell>
          <cell r="V1944">
            <v>0</v>
          </cell>
          <cell r="W1944">
            <v>0</v>
          </cell>
        </row>
        <row r="1945">
          <cell r="B1945" t="str">
            <v>KenyaSEF</v>
          </cell>
          <cell r="C1945" t="str">
            <v>SEF</v>
          </cell>
          <cell r="D1945" t="str">
            <v>Kenya</v>
          </cell>
          <cell r="E1945" t="str">
            <v>Projects</v>
          </cell>
          <cell r="F1945" t="str">
            <v>Customer - Wholesale</v>
          </cell>
          <cell r="G1945" t="str">
            <v>Structured Trade</v>
          </cell>
          <cell r="H1945" t="str">
            <v>0</v>
          </cell>
          <cell r="I1945" t="str">
            <v>0</v>
          </cell>
          <cell r="J1945" t="str">
            <v>0</v>
          </cell>
          <cell r="K1945" t="str">
            <v>0</v>
          </cell>
          <cell r="L1945" t="str">
            <v>0</v>
          </cell>
          <cell r="M1945" t="str">
            <v>0</v>
          </cell>
          <cell r="N1945" t="str">
            <v>0</v>
          </cell>
          <cell r="O1945" t="str">
            <v>0</v>
          </cell>
          <cell r="P1945" t="str">
            <v>0</v>
          </cell>
          <cell r="Q1945" t="str">
            <v>0</v>
          </cell>
          <cell r="R1945" t="str">
            <v>0</v>
          </cell>
          <cell r="S1945" t="str">
            <v>0</v>
          </cell>
          <cell r="T1945" t="str">
            <v>0</v>
          </cell>
          <cell r="U1945" t="str">
            <v>0</v>
          </cell>
          <cell r="V1945">
            <v>0</v>
          </cell>
          <cell r="W1945">
            <v>0</v>
          </cell>
        </row>
        <row r="1946">
          <cell r="B1946" t="str">
            <v>KenyaSME</v>
          </cell>
          <cell r="C1946" t="str">
            <v>SME</v>
          </cell>
          <cell r="D1946" t="str">
            <v>Kenya</v>
          </cell>
          <cell r="E1946" t="str">
            <v>Projects</v>
          </cell>
          <cell r="F1946" t="str">
            <v>SME</v>
          </cell>
          <cell r="G1946" t="str">
            <v>Product</v>
          </cell>
          <cell r="H1946" t="str">
            <v>0</v>
          </cell>
          <cell r="I1946" t="str">
            <v>0</v>
          </cell>
          <cell r="J1946" t="str">
            <v>0</v>
          </cell>
          <cell r="K1946" t="str">
            <v>0</v>
          </cell>
          <cell r="L1946" t="str">
            <v>0</v>
          </cell>
          <cell r="M1946" t="str">
            <v>0</v>
          </cell>
          <cell r="N1946" t="str">
            <v>0</v>
          </cell>
          <cell r="O1946" t="str">
            <v>0</v>
          </cell>
          <cell r="P1946" t="str">
            <v>0</v>
          </cell>
          <cell r="Q1946" t="str">
            <v>0</v>
          </cell>
          <cell r="R1946" t="str">
            <v>0</v>
          </cell>
          <cell r="S1946" t="str">
            <v>0</v>
          </cell>
          <cell r="T1946" t="str">
            <v>0</v>
          </cell>
          <cell r="U1946" t="str">
            <v>0</v>
          </cell>
          <cell r="V1946">
            <v>0</v>
          </cell>
          <cell r="W1946">
            <v>0</v>
          </cell>
        </row>
        <row r="1947">
          <cell r="B1947" t="str">
            <v>KenyaTotal</v>
          </cell>
          <cell r="C1947" t="str">
            <v>Total</v>
          </cell>
          <cell r="D1947" t="str">
            <v>Kenya</v>
          </cell>
          <cell r="E1947" t="str">
            <v>Projects</v>
          </cell>
          <cell r="F1947" t="str">
            <v>Customer</v>
          </cell>
          <cell r="G1947" t="str">
            <v>Product</v>
          </cell>
          <cell r="H1947" t="str">
            <v>0</v>
          </cell>
          <cell r="I1947" t="str">
            <v>0</v>
          </cell>
          <cell r="J1947" t="str">
            <v>0</v>
          </cell>
          <cell r="K1947" t="str">
            <v>0</v>
          </cell>
          <cell r="L1947" t="str">
            <v>0</v>
          </cell>
          <cell r="M1947" t="str">
            <v>0</v>
          </cell>
          <cell r="N1947" t="str">
            <v>0</v>
          </cell>
          <cell r="O1947" t="str">
            <v>0</v>
          </cell>
          <cell r="P1947" t="str">
            <v>0</v>
          </cell>
          <cell r="Q1947" t="str">
            <v>0</v>
          </cell>
          <cell r="R1947" t="str">
            <v>0</v>
          </cell>
          <cell r="S1947" t="str">
            <v>0</v>
          </cell>
          <cell r="T1947" t="str">
            <v>0</v>
          </cell>
          <cell r="U1947" t="str">
            <v>0</v>
          </cell>
          <cell r="V1947">
            <v>0</v>
          </cell>
          <cell r="W1947">
            <v>0</v>
          </cell>
        </row>
        <row r="1948">
          <cell r="B1948" t="str">
            <v>KenyaCCPL</v>
          </cell>
          <cell r="C1948" t="str">
            <v>CCPL</v>
          </cell>
          <cell r="D1948" t="str">
            <v>Kenya</v>
          </cell>
          <cell r="E1948" t="str">
            <v>T&amp;O Management</v>
          </cell>
          <cell r="F1948" t="str">
            <v>Mass Mkt &amp; Priority Banking</v>
          </cell>
          <cell r="G1948" t="str">
            <v>Unsecured Lending</v>
          </cell>
          <cell r="H1948">
            <v>34.153817941465888</v>
          </cell>
          <cell r="I1948">
            <v>1.0947995623532605</v>
          </cell>
          <cell r="J1948">
            <v>3.314169265989876</v>
          </cell>
          <cell r="K1948">
            <v>5.4023904652208889</v>
          </cell>
          <cell r="L1948">
            <v>6.3637822675009144</v>
          </cell>
          <cell r="M1948">
            <v>8.009738060218055</v>
          </cell>
          <cell r="N1948">
            <v>9.234363813790095</v>
          </cell>
          <cell r="O1948">
            <v>11.054417556730854</v>
          </cell>
          <cell r="P1948">
            <v>11.238922844523447</v>
          </cell>
          <cell r="Q1948">
            <v>15.57090618454915</v>
          </cell>
          <cell r="R1948">
            <v>14.927886675675802</v>
          </cell>
          <cell r="S1948">
            <v>16.568355984124356</v>
          </cell>
          <cell r="T1948">
            <v>18.551595040023535</v>
          </cell>
          <cell r="U1948" t="str">
            <v>0</v>
          </cell>
          <cell r="V1948">
            <v>20.315309796510302</v>
          </cell>
          <cell r="W1948">
            <v>20.315309796510302</v>
          </cell>
        </row>
        <row r="1949">
          <cell r="B1949" t="str">
            <v>KenyaM &amp; AL</v>
          </cell>
          <cell r="C1949" t="str">
            <v>M &amp; AL</v>
          </cell>
          <cell r="D1949" t="str">
            <v>Kenya</v>
          </cell>
          <cell r="E1949" t="str">
            <v>T&amp;O Management</v>
          </cell>
          <cell r="F1949" t="str">
            <v>Mass Mkt &amp; Priority Banking</v>
          </cell>
          <cell r="G1949" t="str">
            <v>Secured Lending</v>
          </cell>
          <cell r="H1949">
            <v>3.0145791330162526</v>
          </cell>
          <cell r="I1949">
            <v>0.20870556786337663</v>
          </cell>
          <cell r="J1949">
            <v>0.63179197584532598</v>
          </cell>
          <cell r="K1949">
            <v>1.0298770739732896</v>
          </cell>
          <cell r="L1949">
            <v>1.2131506419703002</v>
          </cell>
          <cell r="M1949">
            <v>1.5269250991491581</v>
          </cell>
          <cell r="N1949">
            <v>1.7603798995602824</v>
          </cell>
          <cell r="O1949">
            <v>2.1073432735187203</v>
          </cell>
          <cell r="P1949">
            <v>2.1425161783925479</v>
          </cell>
          <cell r="Q1949">
            <v>2.9683377022990567</v>
          </cell>
          <cell r="R1949">
            <v>2.8457565866670911</v>
          </cell>
          <cell r="S1949">
            <v>3.1584851356685846</v>
          </cell>
          <cell r="T1949">
            <v>3.5365571112186611</v>
          </cell>
          <cell r="U1949" t="str">
            <v>0</v>
          </cell>
          <cell r="V1949">
            <v>3.8727803820887878</v>
          </cell>
          <cell r="W1949">
            <v>3.8727803820887878</v>
          </cell>
        </row>
        <row r="1950">
          <cell r="B1950" t="str">
            <v>KenyaWM</v>
          </cell>
          <cell r="C1950" t="str">
            <v>WM</v>
          </cell>
          <cell r="D1950" t="str">
            <v>Kenya</v>
          </cell>
          <cell r="E1950" t="str">
            <v>T&amp;O Management</v>
          </cell>
          <cell r="F1950" t="str">
            <v>Mass Mkt &amp; Priority Banking</v>
          </cell>
          <cell r="G1950" t="str">
            <v>Account Management Services</v>
          </cell>
          <cell r="H1950">
            <v>434.47160654672643</v>
          </cell>
          <cell r="I1950">
            <v>12.233658489392349</v>
          </cell>
          <cell r="J1950">
            <v>37.033641928948597</v>
          </cell>
          <cell r="K1950">
            <v>60.368127875206461</v>
          </cell>
          <cell r="L1950">
            <v>71.111043188685855</v>
          </cell>
          <cell r="M1950">
            <v>89.503506749281655</v>
          </cell>
          <cell r="N1950">
            <v>103.18788675973033</v>
          </cell>
          <cell r="O1950">
            <v>123.52577936503732</v>
          </cell>
          <cell r="P1950">
            <v>125.58750349971807</v>
          </cell>
          <cell r="Q1950">
            <v>173.99454218148114</v>
          </cell>
          <cell r="R1950">
            <v>166.80922594271306</v>
          </cell>
          <cell r="S1950">
            <v>185.14038168299402</v>
          </cell>
          <cell r="T1950">
            <v>207.30176185430474</v>
          </cell>
          <cell r="U1950" t="str">
            <v>0</v>
          </cell>
          <cell r="V1950">
            <v>227.0101036782481</v>
          </cell>
          <cell r="W1950">
            <v>227.0101036782481</v>
          </cell>
        </row>
        <row r="1951">
          <cell r="B1951" t="str">
            <v>KenyaWM</v>
          </cell>
          <cell r="C1951" t="str">
            <v>WM</v>
          </cell>
          <cell r="D1951" t="str">
            <v>Kenya</v>
          </cell>
          <cell r="E1951" t="str">
            <v>T&amp;O Management</v>
          </cell>
          <cell r="F1951" t="str">
            <v>Mass Mkt &amp; Priority Banking</v>
          </cell>
          <cell r="G1951" t="str">
            <v>Trade Products</v>
          </cell>
          <cell r="H1951">
            <v>2.1520087528748051</v>
          </cell>
          <cell r="I1951" t="str">
            <v>0</v>
          </cell>
          <cell r="J1951" t="str">
            <v>0</v>
          </cell>
          <cell r="K1951" t="str">
            <v>0</v>
          </cell>
          <cell r="L1951" t="str">
            <v>0</v>
          </cell>
          <cell r="M1951" t="str">
            <v>0</v>
          </cell>
          <cell r="N1951" t="str">
            <v>0</v>
          </cell>
          <cell r="O1951" t="str">
            <v>0</v>
          </cell>
          <cell r="P1951" t="str">
            <v>0</v>
          </cell>
          <cell r="Q1951" t="str">
            <v>0</v>
          </cell>
          <cell r="R1951" t="str">
            <v>0</v>
          </cell>
          <cell r="S1951" t="str">
            <v>0</v>
          </cell>
          <cell r="T1951" t="str">
            <v>0</v>
          </cell>
          <cell r="U1951" t="str">
            <v>0</v>
          </cell>
          <cell r="V1951" t="str">
            <v>0</v>
          </cell>
          <cell r="W1951" t="str">
            <v>0</v>
          </cell>
        </row>
        <row r="1952">
          <cell r="B1952" t="str">
            <v>KenyaWM</v>
          </cell>
          <cell r="C1952" t="str">
            <v>WM</v>
          </cell>
          <cell r="D1952" t="str">
            <v>Kenya</v>
          </cell>
          <cell r="E1952" t="str">
            <v>T&amp;O Management</v>
          </cell>
          <cell r="F1952" t="str">
            <v>Mass Mkt &amp; Priority Banking</v>
          </cell>
          <cell r="G1952" t="str">
            <v>Treasury Products</v>
          </cell>
          <cell r="H1952" t="str">
            <v>0</v>
          </cell>
          <cell r="I1952">
            <v>9.69801703436988E-3</v>
          </cell>
          <cell r="J1952">
            <v>2.9356208887153162E-2</v>
          </cell>
          <cell r="K1952">
            <v>4.7853877825254368E-2</v>
          </cell>
          <cell r="L1952">
            <v>5.6369295547904687E-2</v>
          </cell>
          <cell r="M1952">
            <v>7.0948685562526204E-2</v>
          </cell>
          <cell r="N1952">
            <v>8.1795927394589421E-2</v>
          </cell>
          <cell r="O1952">
            <v>9.7918015950181306E-2</v>
          </cell>
          <cell r="P1952">
            <v>9.9552445089047092E-2</v>
          </cell>
          <cell r="Q1952">
            <v>0.13792479544189024</v>
          </cell>
          <cell r="R1952">
            <v>0.13222843516902213</v>
          </cell>
          <cell r="S1952">
            <v>0.14675970856054343</v>
          </cell>
          <cell r="T1952">
            <v>0.16432651829776027</v>
          </cell>
          <cell r="U1952" t="str">
            <v>0</v>
          </cell>
          <cell r="V1952">
            <v>0.17994950475454891</v>
          </cell>
          <cell r="W1952">
            <v>0.17994950475454891</v>
          </cell>
        </row>
        <row r="1953">
          <cell r="B1953" t="str">
            <v>KenyaWM</v>
          </cell>
          <cell r="C1953" t="str">
            <v>WM</v>
          </cell>
          <cell r="D1953" t="str">
            <v>Kenya</v>
          </cell>
          <cell r="E1953" t="str">
            <v>T&amp;O Management</v>
          </cell>
          <cell r="F1953" t="str">
            <v>Mass Mkt &amp; Priority Banking</v>
          </cell>
          <cell r="G1953" t="str">
            <v>Investment Services</v>
          </cell>
          <cell r="H1953" t="str">
            <v>0</v>
          </cell>
          <cell r="I1953" t="str">
            <v>0</v>
          </cell>
          <cell r="J1953" t="str">
            <v>0</v>
          </cell>
          <cell r="K1953" t="str">
            <v>0</v>
          </cell>
          <cell r="L1953" t="str">
            <v>0</v>
          </cell>
          <cell r="M1953" t="str">
            <v>0</v>
          </cell>
          <cell r="N1953" t="str">
            <v>0</v>
          </cell>
          <cell r="O1953" t="str">
            <v>0</v>
          </cell>
          <cell r="P1953" t="str">
            <v>0</v>
          </cell>
          <cell r="Q1953" t="str">
            <v>0</v>
          </cell>
          <cell r="R1953" t="str">
            <v>0</v>
          </cell>
          <cell r="S1953" t="str">
            <v>0</v>
          </cell>
          <cell r="T1953" t="str">
            <v>0</v>
          </cell>
          <cell r="U1953" t="str">
            <v>0</v>
          </cell>
          <cell r="V1953" t="str">
            <v>0</v>
          </cell>
          <cell r="W1953" t="str">
            <v>0</v>
          </cell>
        </row>
        <row r="1954">
          <cell r="B1954" t="str">
            <v>KenyaOthCB</v>
          </cell>
          <cell r="C1954" t="str">
            <v>OthCB</v>
          </cell>
          <cell r="D1954" t="str">
            <v>Kenya</v>
          </cell>
          <cell r="E1954" t="str">
            <v>T&amp;O Management</v>
          </cell>
          <cell r="F1954" t="str">
            <v>Mass Mkt &amp; Priority Banking</v>
          </cell>
          <cell r="G1954" t="str">
            <v>Other Products</v>
          </cell>
          <cell r="H1954" t="str">
            <v>0</v>
          </cell>
          <cell r="I1954" t="str">
            <v>0</v>
          </cell>
          <cell r="J1954" t="str">
            <v>0</v>
          </cell>
          <cell r="K1954" t="str">
            <v>0</v>
          </cell>
          <cell r="L1954" t="str">
            <v>0</v>
          </cell>
          <cell r="M1954" t="str">
            <v>0</v>
          </cell>
          <cell r="N1954" t="str">
            <v>0</v>
          </cell>
          <cell r="O1954" t="str">
            <v>0</v>
          </cell>
          <cell r="P1954" t="str">
            <v>0</v>
          </cell>
          <cell r="Q1954" t="str">
            <v>0</v>
          </cell>
          <cell r="R1954" t="str">
            <v>0</v>
          </cell>
          <cell r="S1954" t="str">
            <v>0</v>
          </cell>
          <cell r="T1954" t="str">
            <v>0</v>
          </cell>
          <cell r="U1954" t="str">
            <v>0</v>
          </cell>
          <cell r="V1954">
            <v>0</v>
          </cell>
          <cell r="W1954">
            <v>0</v>
          </cell>
        </row>
        <row r="1955">
          <cell r="B1955" t="str">
            <v>KenyaCROps</v>
          </cell>
          <cell r="C1955" t="str">
            <v>CROps</v>
          </cell>
          <cell r="D1955" t="str">
            <v>Kenya</v>
          </cell>
          <cell r="E1955" t="str">
            <v>T&amp;O Management</v>
          </cell>
          <cell r="F1955" t="str">
            <v>Customer - Wholesale</v>
          </cell>
          <cell r="G1955" t="str">
            <v>Corporate and Inst Lending</v>
          </cell>
          <cell r="H1955">
            <v>41.388082224973239</v>
          </cell>
          <cell r="I1955">
            <v>2.533393412984418</v>
          </cell>
          <cell r="J1955">
            <v>7.6690700989383274</v>
          </cell>
          <cell r="K1955">
            <v>12.501265884269888</v>
          </cell>
          <cell r="L1955">
            <v>14.725950422833444</v>
          </cell>
          <cell r="M1955">
            <v>18.534733059145516</v>
          </cell>
          <cell r="N1955">
            <v>21.368547507154382</v>
          </cell>
          <cell r="O1955">
            <v>25.580197129787305</v>
          </cell>
          <cell r="P1955">
            <v>26.007146954054512</v>
          </cell>
          <cell r="Q1955">
            <v>36.031464131519854</v>
          </cell>
          <cell r="R1955">
            <v>34.543500997246547</v>
          </cell>
          <cell r="S1955">
            <v>38.339587772522115</v>
          </cell>
          <cell r="T1955">
            <v>42.928852267466432</v>
          </cell>
          <cell r="U1955" t="str">
            <v>0</v>
          </cell>
          <cell r="V1955">
            <v>47.010132074395401</v>
          </cell>
          <cell r="W1955">
            <v>47.010132074395401</v>
          </cell>
        </row>
        <row r="1956">
          <cell r="B1956" t="str">
            <v>KenyaCash</v>
          </cell>
          <cell r="C1956" t="str">
            <v>Cash</v>
          </cell>
          <cell r="D1956" t="str">
            <v>Kenya</v>
          </cell>
          <cell r="E1956" t="str">
            <v>T&amp;O Management</v>
          </cell>
          <cell r="F1956" t="str">
            <v>Customer - Wholesale</v>
          </cell>
          <cell r="G1956" t="str">
            <v>Cash Management and Payments</v>
          </cell>
          <cell r="H1956">
            <v>133.12704295185006</v>
          </cell>
          <cell r="I1956">
            <v>9.8928609788788027</v>
          </cell>
          <cell r="J1956">
            <v>29.947596744043373</v>
          </cell>
          <cell r="K1956">
            <v>48.817244419764776</v>
          </cell>
          <cell r="L1956">
            <v>57.504602154678793</v>
          </cell>
          <cell r="M1956">
            <v>72.377837762967019</v>
          </cell>
          <cell r="N1956">
            <v>83.443838104802637</v>
          </cell>
          <cell r="O1956">
            <v>99.890262886247058</v>
          </cell>
          <cell r="P1956">
            <v>101.55749515849669</v>
          </cell>
          <cell r="Q1956">
            <v>140.70229427914614</v>
          </cell>
          <cell r="R1956">
            <v>134.89182190891853</v>
          </cell>
          <cell r="S1956">
            <v>149.71548038181299</v>
          </cell>
          <cell r="T1956">
            <v>167.63648523289311</v>
          </cell>
          <cell r="U1956" t="str">
            <v>0</v>
          </cell>
          <cell r="V1956">
            <v>183.57381795781333</v>
          </cell>
          <cell r="W1956">
            <v>183.57381795781333</v>
          </cell>
        </row>
        <row r="1957">
          <cell r="B1957" t="str">
            <v>KenyaTrade</v>
          </cell>
          <cell r="C1957" t="str">
            <v>Trade</v>
          </cell>
          <cell r="D1957" t="str">
            <v>Kenya</v>
          </cell>
          <cell r="E1957" t="str">
            <v>T&amp;O Management</v>
          </cell>
          <cell r="F1957" t="str">
            <v>Customer - Wholesale</v>
          </cell>
          <cell r="G1957" t="str">
            <v>Trade Finance</v>
          </cell>
          <cell r="H1957">
            <v>0.8134715969354146</v>
          </cell>
          <cell r="I1957">
            <v>0.37173293632436061</v>
          </cell>
          <cell r="J1957">
            <v>1.1253072389563465</v>
          </cell>
          <cell r="K1957">
            <v>1.8343508162266531</v>
          </cell>
          <cell r="L1957">
            <v>2.1607859098355133</v>
          </cell>
          <cell r="M1957">
            <v>2.7196607951813339</v>
          </cell>
          <cell r="N1957">
            <v>3.1354754729797398</v>
          </cell>
          <cell r="O1957">
            <v>3.7534643226256321</v>
          </cell>
          <cell r="P1957">
            <v>3.8161120389355374</v>
          </cell>
          <cell r="Q1957">
            <v>5.2870122315100998</v>
          </cell>
          <cell r="R1957">
            <v>5.0686786311261836</v>
          </cell>
          <cell r="S1957">
            <v>5.6256906120853039</v>
          </cell>
          <cell r="T1957">
            <v>6.2990881023965484</v>
          </cell>
          <cell r="U1957" t="str">
            <v>0</v>
          </cell>
          <cell r="V1957">
            <v>6.8979473710814787</v>
          </cell>
          <cell r="W1957">
            <v>6.8979473710814787</v>
          </cell>
        </row>
        <row r="1958">
          <cell r="B1958" t="str">
            <v>KenyaTrade</v>
          </cell>
          <cell r="C1958" t="str">
            <v>Trade</v>
          </cell>
          <cell r="D1958" t="str">
            <v>Kenya</v>
          </cell>
          <cell r="E1958" t="str">
            <v>T&amp;O Management</v>
          </cell>
          <cell r="F1958" t="str">
            <v>Customer - Wholesale</v>
          </cell>
          <cell r="G1958" t="str">
            <v>Trade Contingents</v>
          </cell>
          <cell r="H1958">
            <v>5.9646557467782637</v>
          </cell>
          <cell r="I1958">
            <v>2.6485351078078634</v>
          </cell>
          <cell r="J1958">
            <v>8.0176261993788511</v>
          </cell>
          <cell r="K1958">
            <v>13.069443307474646</v>
          </cell>
          <cell r="L1958">
            <v>15.395238848737151</v>
          </cell>
          <cell r="M1958">
            <v>19.37712909862055</v>
          </cell>
          <cell r="N1958">
            <v>22.339739254665364</v>
          </cell>
          <cell r="O1958">
            <v>26.742806630682701</v>
          </cell>
          <cell r="P1958">
            <v>27.189161149901341</v>
          </cell>
          <cell r="Q1958">
            <v>37.669079444565945</v>
          </cell>
          <cell r="R1958">
            <v>36.113488994204722</v>
          </cell>
          <cell r="S1958">
            <v>40.082106361358363</v>
          </cell>
          <cell r="T1958">
            <v>44.879951051243047</v>
          </cell>
          <cell r="U1958" t="str">
            <v>0</v>
          </cell>
          <cell r="V1958">
            <v>49.146723356735322</v>
          </cell>
          <cell r="W1958">
            <v>49.146723356735322</v>
          </cell>
        </row>
        <row r="1959">
          <cell r="B1959" t="str">
            <v>KenyaTrade</v>
          </cell>
          <cell r="C1959" t="str">
            <v>Trade</v>
          </cell>
          <cell r="D1959" t="str">
            <v>Kenya</v>
          </cell>
          <cell r="E1959" t="str">
            <v>T&amp;O Management</v>
          </cell>
          <cell r="F1959" t="str">
            <v>Customer - Wholesale</v>
          </cell>
          <cell r="G1959" t="str">
            <v>Trade Transactional</v>
          </cell>
          <cell r="H1959" t="str">
            <v>0</v>
          </cell>
          <cell r="I1959" t="str">
            <v>0</v>
          </cell>
          <cell r="J1959" t="str">
            <v>0</v>
          </cell>
          <cell r="K1959" t="str">
            <v>0</v>
          </cell>
          <cell r="L1959" t="str">
            <v>0</v>
          </cell>
          <cell r="M1959" t="str">
            <v>0</v>
          </cell>
          <cell r="N1959" t="str">
            <v>0</v>
          </cell>
          <cell r="O1959" t="str">
            <v>0</v>
          </cell>
          <cell r="P1959" t="str">
            <v>0</v>
          </cell>
          <cell r="Q1959" t="str">
            <v>0</v>
          </cell>
          <cell r="R1959" t="str">
            <v>0</v>
          </cell>
          <cell r="S1959" t="str">
            <v>0</v>
          </cell>
          <cell r="T1959" t="str">
            <v>0</v>
          </cell>
          <cell r="U1959" t="str">
            <v>0</v>
          </cell>
          <cell r="V1959">
            <v>0</v>
          </cell>
          <cell r="W1959">
            <v>0</v>
          </cell>
        </row>
        <row r="1960">
          <cell r="B1960" t="str">
            <v>KenyaTrade</v>
          </cell>
          <cell r="C1960" t="str">
            <v>Trade</v>
          </cell>
          <cell r="D1960" t="str">
            <v>Kenya</v>
          </cell>
          <cell r="E1960" t="str">
            <v>T&amp;O Management</v>
          </cell>
          <cell r="F1960" t="str">
            <v>Customer - Wholesale</v>
          </cell>
          <cell r="G1960" t="str">
            <v>Trade Other</v>
          </cell>
          <cell r="H1960" t="str">
            <v>0</v>
          </cell>
          <cell r="I1960" t="str">
            <v>0</v>
          </cell>
          <cell r="J1960" t="str">
            <v>0</v>
          </cell>
          <cell r="K1960" t="str">
            <v>0</v>
          </cell>
          <cell r="L1960" t="str">
            <v>0</v>
          </cell>
          <cell r="M1960" t="str">
            <v>0</v>
          </cell>
          <cell r="N1960" t="str">
            <v>0</v>
          </cell>
          <cell r="O1960" t="str">
            <v>0</v>
          </cell>
          <cell r="P1960" t="str">
            <v>0</v>
          </cell>
          <cell r="Q1960" t="str">
            <v>0</v>
          </cell>
          <cell r="R1960" t="str">
            <v>0</v>
          </cell>
          <cell r="S1960" t="str">
            <v>0</v>
          </cell>
          <cell r="T1960" t="str">
            <v>0</v>
          </cell>
          <cell r="U1960" t="str">
            <v>0</v>
          </cell>
          <cell r="V1960">
            <v>0</v>
          </cell>
          <cell r="W1960">
            <v>0</v>
          </cell>
        </row>
        <row r="1961">
          <cell r="B1961" t="str">
            <v>KenyaFX/MM</v>
          </cell>
          <cell r="C1961" t="str">
            <v>FX/MM</v>
          </cell>
          <cell r="D1961" t="str">
            <v>Kenya</v>
          </cell>
          <cell r="E1961" t="str">
            <v>T&amp;O Management</v>
          </cell>
          <cell r="F1961" t="str">
            <v>Customer - Wholesale</v>
          </cell>
          <cell r="G1961" t="str">
            <v>FX Sales</v>
          </cell>
          <cell r="H1961">
            <v>28.51508654224309</v>
          </cell>
          <cell r="I1961">
            <v>0.84780497725986503</v>
          </cell>
          <cell r="J1961">
            <v>2.5664690558957846</v>
          </cell>
          <cell r="K1961">
            <v>4.1835726675579483</v>
          </cell>
          <cell r="L1961">
            <v>4.9280676263592209</v>
          </cell>
          <cell r="M1961">
            <v>6.2026840597233264</v>
          </cell>
          <cell r="N1961">
            <v>7.1510255140506356</v>
          </cell>
          <cell r="O1961">
            <v>8.5604621590825811</v>
          </cell>
          <cell r="P1961">
            <v>8.7033417387794252</v>
          </cell>
          <cell r="Q1961">
            <v>12.057998758541306</v>
          </cell>
          <cell r="R1961">
            <v>11.560049034368777</v>
          </cell>
          <cell r="S1961">
            <v>12.830416773423428</v>
          </cell>
          <cell r="T1961">
            <v>14.366222961611252</v>
          </cell>
          <cell r="U1961" t="str">
            <v>0</v>
          </cell>
          <cell r="V1961">
            <v>15.732031097122437</v>
          </cell>
          <cell r="W1961">
            <v>15.732031097122437</v>
          </cell>
        </row>
        <row r="1962">
          <cell r="B1962" t="str">
            <v>KenyaFX/MM</v>
          </cell>
          <cell r="C1962" t="str">
            <v>FX/MM</v>
          </cell>
          <cell r="D1962" t="str">
            <v>Kenya</v>
          </cell>
          <cell r="E1962" t="str">
            <v>T&amp;O Management</v>
          </cell>
          <cell r="F1962" t="str">
            <v>Customer - Wholesale</v>
          </cell>
          <cell r="G1962" t="str">
            <v>FX Trading</v>
          </cell>
          <cell r="H1962" t="str">
            <v>0</v>
          </cell>
          <cell r="I1962">
            <v>0.35175407642604739</v>
          </cell>
          <cell r="J1962">
            <v>1.0648273797004846</v>
          </cell>
          <cell r="K1962">
            <v>1.7357632702208632</v>
          </cell>
          <cell r="L1962">
            <v>2.0446540454123343</v>
          </cell>
          <cell r="M1962">
            <v>2.5734920899406224</v>
          </cell>
          <cell r="N1962">
            <v>2.9669587259605947</v>
          </cell>
          <cell r="O1962">
            <v>3.5517336431315343</v>
          </cell>
          <cell r="P1962">
            <v>3.6110143455860539</v>
          </cell>
          <cell r="Q1962">
            <v>5.0028607175268567</v>
          </cell>
          <cell r="R1962">
            <v>4.7962614995097326</v>
          </cell>
          <cell r="S1962">
            <v>5.323336761814593</v>
          </cell>
          <cell r="T1962">
            <v>5.9605423713422105</v>
          </cell>
          <cell r="U1962" t="str">
            <v>0</v>
          </cell>
          <cell r="V1962">
            <v>6.5272158306496548</v>
          </cell>
          <cell r="W1962">
            <v>6.5272158306496548</v>
          </cell>
        </row>
        <row r="1963">
          <cell r="B1963" t="str">
            <v>KenyaFI</v>
          </cell>
          <cell r="C1963" t="str">
            <v>FI</v>
          </cell>
          <cell r="D1963" t="str">
            <v>Kenya</v>
          </cell>
          <cell r="E1963" t="str">
            <v>T&amp;O Management</v>
          </cell>
          <cell r="F1963" t="str">
            <v>Customer - Wholesale</v>
          </cell>
          <cell r="G1963" t="str">
            <v>Fixed Income</v>
          </cell>
          <cell r="H1963">
            <v>1.641698356029072E-2</v>
          </cell>
          <cell r="I1963">
            <v>0.13336217267158917</v>
          </cell>
          <cell r="J1963">
            <v>0.40371299835357605</v>
          </cell>
          <cell r="K1963">
            <v>0.65808806911968998</v>
          </cell>
          <cell r="L1963">
            <v>0.77519927737147765</v>
          </cell>
          <cell r="M1963">
            <v>0.97570012536808892</v>
          </cell>
          <cell r="N1963">
            <v>1.1248769763844482</v>
          </cell>
          <cell r="O1963">
            <v>1.3465854332419718</v>
          </cell>
          <cell r="P1963">
            <v>1.3690608039815537</v>
          </cell>
          <cell r="Q1963">
            <v>1.8967580465353846</v>
          </cell>
          <cell r="R1963">
            <v>1.8184291160878452</v>
          </cell>
          <cell r="S1963">
            <v>2.0182616321928903</v>
          </cell>
          <cell r="T1963">
            <v>2.2598483833360494</v>
          </cell>
          <cell r="U1963" t="str">
            <v>0</v>
          </cell>
          <cell r="V1963">
            <v>2.4746939495805478</v>
          </cell>
          <cell r="W1963">
            <v>2.4746939495805478</v>
          </cell>
        </row>
        <row r="1964">
          <cell r="B1964" t="str">
            <v>KenyaFX/MM</v>
          </cell>
          <cell r="C1964" t="str">
            <v>FX/MM</v>
          </cell>
          <cell r="D1964" t="str">
            <v>Kenya</v>
          </cell>
          <cell r="E1964" t="str">
            <v>T&amp;O Management</v>
          </cell>
          <cell r="F1964" t="str">
            <v>Customer - Wholesale</v>
          </cell>
          <cell r="G1964" t="str">
            <v>ALM</v>
          </cell>
          <cell r="H1964">
            <v>5.5663408196968653</v>
          </cell>
          <cell r="I1964">
            <v>1.0361357764591106</v>
          </cell>
          <cell r="J1964">
            <v>3.1365826803512284</v>
          </cell>
          <cell r="K1964">
            <v>5.1129085468256195</v>
          </cell>
          <cell r="L1964">
            <v>6.0227850902503102</v>
          </cell>
          <cell r="M1964">
            <v>7.5805439183946435</v>
          </cell>
          <cell r="N1964">
            <v>8.7395492739701748</v>
          </cell>
          <cell r="O1964">
            <v>10.462077180435257</v>
          </cell>
          <cell r="P1964">
            <v>10.636695929109999</v>
          </cell>
          <cell r="Q1964">
            <v>14.736554091253815</v>
          </cell>
          <cell r="R1964">
            <v>14.127990166846649</v>
          </cell>
          <cell r="S1964">
            <v>15.680556498726817</v>
          </cell>
          <cell r="T1964">
            <v>17.557525589462585</v>
          </cell>
          <cell r="U1964" t="str">
            <v>0</v>
          </cell>
          <cell r="V1964">
            <v>19.226733380098455</v>
          </cell>
          <cell r="W1964">
            <v>19.226733380098455</v>
          </cell>
        </row>
        <row r="1965">
          <cell r="B1965" t="str">
            <v>KenyaSEF</v>
          </cell>
          <cell r="C1965" t="str">
            <v>SEF</v>
          </cell>
          <cell r="D1965" t="str">
            <v>Kenya</v>
          </cell>
          <cell r="E1965" t="str">
            <v>T&amp;O Management</v>
          </cell>
          <cell r="F1965" t="str">
            <v>Customer - Wholesale</v>
          </cell>
          <cell r="G1965" t="str">
            <v>Structured Trade</v>
          </cell>
          <cell r="H1965" t="str">
            <v>0</v>
          </cell>
          <cell r="I1965">
            <v>1.1398704095353889E-2</v>
          </cell>
          <cell r="J1965">
            <v>3.4506074065039742E-2</v>
          </cell>
          <cell r="K1965">
            <v>5.6247967608105423E-2</v>
          </cell>
          <cell r="L1965">
            <v>6.6257672626925113E-2</v>
          </cell>
          <cell r="M1965">
            <v>8.3394839721592215E-2</v>
          </cell>
          <cell r="N1965">
            <v>9.6145252740128986E-2</v>
          </cell>
          <cell r="O1965">
            <v>0.11509507220190264</v>
          </cell>
          <cell r="P1965">
            <v>0.1170160824506237</v>
          </cell>
          <cell r="Q1965">
            <v>0.16211931224440979</v>
          </cell>
          <cell r="R1965">
            <v>0.15542439806904074</v>
          </cell>
          <cell r="S1965">
            <v>0.17250444163822254</v>
          </cell>
          <cell r="T1965">
            <v>0.19315329456610561</v>
          </cell>
          <cell r="U1965" t="str">
            <v>0</v>
          </cell>
          <cell r="V1965">
            <v>0.21151653045796903</v>
          </cell>
          <cell r="W1965">
            <v>0.21151653045796903</v>
          </cell>
        </row>
        <row r="1966">
          <cell r="B1966" t="str">
            <v>KenyaSME</v>
          </cell>
          <cell r="C1966" t="str">
            <v>SME</v>
          </cell>
          <cell r="D1966" t="str">
            <v>Kenya</v>
          </cell>
          <cell r="E1966" t="str">
            <v>T&amp;O Management</v>
          </cell>
          <cell r="F1966" t="str">
            <v>SME</v>
          </cell>
          <cell r="G1966" t="str">
            <v>Product</v>
          </cell>
          <cell r="H1966">
            <v>449.39546394415822</v>
          </cell>
          <cell r="I1966">
            <v>10.446129614749612</v>
          </cell>
          <cell r="J1966">
            <v>31.622447531248469</v>
          </cell>
          <cell r="K1966">
            <v>51.547400062784426</v>
          </cell>
          <cell r="L1966">
            <v>60.720607399100878</v>
          </cell>
          <cell r="M1966">
            <v>76.425644322858076</v>
          </cell>
          <cell r="N1966">
            <v>88.110522351011795</v>
          </cell>
          <cell r="O1966">
            <v>105.47673070398405</v>
          </cell>
          <cell r="P1966">
            <v>107.23720469133679</v>
          </cell>
          <cell r="Q1966">
            <v>148.57121779742047</v>
          </cell>
          <cell r="R1966">
            <v>142.43578865999439</v>
          </cell>
          <cell r="S1966">
            <v>158.08847579501406</v>
          </cell>
          <cell r="T1966">
            <v>177.01173165604581</v>
          </cell>
          <cell r="U1966" t="str">
            <v>0</v>
          </cell>
          <cell r="V1966">
            <v>193.84037644478298</v>
          </cell>
          <cell r="W1966">
            <v>193.84037644478298</v>
          </cell>
        </row>
        <row r="1967">
          <cell r="B1967" t="str">
            <v>KenyaTotal</v>
          </cell>
          <cell r="C1967" t="str">
            <v>Total</v>
          </cell>
          <cell r="D1967" t="str">
            <v>Kenya</v>
          </cell>
          <cell r="E1967" t="str">
            <v>T&amp;O Management</v>
          </cell>
          <cell r="F1967" t="str">
            <v>Customer</v>
          </cell>
          <cell r="G1967" t="str">
            <v>Product</v>
          </cell>
          <cell r="H1967">
            <v>1138.5785731842789</v>
          </cell>
          <cell r="I1967">
            <v>41.819969394300379</v>
          </cell>
          <cell r="J1967">
            <v>126.59710538060244</v>
          </cell>
          <cell r="K1967">
            <v>206.36453430407849</v>
          </cell>
          <cell r="L1967">
            <v>243.08849384091101</v>
          </cell>
          <cell r="M1967">
            <v>305.96193866613214</v>
          </cell>
          <cell r="N1967">
            <v>352.7411048341952</v>
          </cell>
          <cell r="O1967">
            <v>422.26487337265701</v>
          </cell>
          <cell r="P1967">
            <v>429.31274386035568</v>
          </cell>
          <cell r="Q1967">
            <v>594.78906967403555</v>
          </cell>
          <cell r="R1967">
            <v>570.2265310465973</v>
          </cell>
          <cell r="S1967">
            <v>632.89039954193629</v>
          </cell>
          <cell r="T1967">
            <v>708.6476414342078</v>
          </cell>
          <cell r="U1967" t="str">
            <v>0</v>
          </cell>
          <cell r="V1967">
            <v>776.01933135431932</v>
          </cell>
          <cell r="W1967">
            <v>776.01933135431932</v>
          </cell>
        </row>
        <row r="1968">
          <cell r="B1968" t="str">
            <v>NigeriaCCPL</v>
          </cell>
          <cell r="C1968" t="str">
            <v>CCPL</v>
          </cell>
          <cell r="D1968" t="str">
            <v>Nigeria</v>
          </cell>
          <cell r="E1968" t="str">
            <v>Credit Operations</v>
          </cell>
          <cell r="F1968" t="str">
            <v>Mass Mkt &amp; Priority Banking</v>
          </cell>
          <cell r="G1968" t="str">
            <v>Unsecured Lending</v>
          </cell>
          <cell r="H1968" t="str">
            <v>0</v>
          </cell>
          <cell r="I1968">
            <v>1.5777020964825441</v>
          </cell>
          <cell r="J1968">
            <v>3.4727473801870938</v>
          </cell>
          <cell r="K1968">
            <v>5.3883863699284582</v>
          </cell>
          <cell r="L1968">
            <v>7.3905151906182436</v>
          </cell>
          <cell r="M1968">
            <v>9.3090884271962366</v>
          </cell>
          <cell r="N1968">
            <v>11.265548465450838</v>
          </cell>
          <cell r="O1968">
            <v>13.190391790358586</v>
          </cell>
          <cell r="P1968">
            <v>15.515743178065614</v>
          </cell>
          <cell r="Q1968">
            <v>17.711073283855661</v>
          </cell>
          <cell r="R1968">
            <v>19.864690331385674</v>
          </cell>
          <cell r="S1968">
            <v>22.265128894966008</v>
          </cell>
          <cell r="T1968">
            <v>25.07428606936579</v>
          </cell>
          <cell r="U1968" t="str">
            <v>0</v>
          </cell>
          <cell r="V1968">
            <v>20.859042305791299</v>
          </cell>
          <cell r="W1968">
            <v>20.859042305791299</v>
          </cell>
        </row>
        <row r="1969">
          <cell r="B1969" t="str">
            <v>NigeriaM &amp; AL</v>
          </cell>
          <cell r="C1969" t="str">
            <v>M &amp; AL</v>
          </cell>
          <cell r="D1969" t="str">
            <v>Nigeria</v>
          </cell>
          <cell r="E1969" t="str">
            <v>Credit Operations</v>
          </cell>
          <cell r="F1969" t="str">
            <v>Mass Mkt &amp; Priority Banking</v>
          </cell>
          <cell r="G1969" t="str">
            <v>Secured Lending</v>
          </cell>
          <cell r="H1969" t="str">
            <v>0</v>
          </cell>
          <cell r="I1969" t="str">
            <v>0</v>
          </cell>
          <cell r="J1969" t="str">
            <v>0</v>
          </cell>
          <cell r="K1969" t="str">
            <v>0</v>
          </cell>
          <cell r="L1969" t="str">
            <v>0</v>
          </cell>
          <cell r="M1969" t="str">
            <v>0</v>
          </cell>
          <cell r="N1969" t="str">
            <v>0</v>
          </cell>
          <cell r="O1969" t="str">
            <v>0</v>
          </cell>
          <cell r="P1969" t="str">
            <v>0</v>
          </cell>
          <cell r="Q1969" t="str">
            <v>0</v>
          </cell>
          <cell r="R1969" t="str">
            <v>0</v>
          </cell>
          <cell r="S1969" t="str">
            <v>0</v>
          </cell>
          <cell r="T1969" t="str">
            <v>0</v>
          </cell>
          <cell r="U1969" t="str">
            <v>0</v>
          </cell>
          <cell r="V1969">
            <v>0</v>
          </cell>
          <cell r="W1969">
            <v>0</v>
          </cell>
        </row>
        <row r="1970">
          <cell r="B1970" t="str">
            <v>NigeriaWM</v>
          </cell>
          <cell r="C1970" t="str">
            <v>WM</v>
          </cell>
          <cell r="D1970" t="str">
            <v>Nigeria</v>
          </cell>
          <cell r="E1970" t="str">
            <v>Credit Operations</v>
          </cell>
          <cell r="F1970" t="str">
            <v>Mass Mkt &amp; Priority Banking</v>
          </cell>
          <cell r="G1970" t="str">
            <v>Account Management Services</v>
          </cell>
          <cell r="H1970" t="str">
            <v>0</v>
          </cell>
          <cell r="I1970" t="str">
            <v>0</v>
          </cell>
          <cell r="J1970" t="str">
            <v>0</v>
          </cell>
          <cell r="K1970" t="str">
            <v>0</v>
          </cell>
          <cell r="L1970" t="str">
            <v>0</v>
          </cell>
          <cell r="M1970" t="str">
            <v>0</v>
          </cell>
          <cell r="N1970" t="str">
            <v>0</v>
          </cell>
          <cell r="O1970" t="str">
            <v>0</v>
          </cell>
          <cell r="P1970" t="str">
            <v>0</v>
          </cell>
          <cell r="Q1970" t="str">
            <v>0</v>
          </cell>
          <cell r="R1970" t="str">
            <v>0</v>
          </cell>
          <cell r="S1970" t="str">
            <v>0</v>
          </cell>
          <cell r="T1970" t="str">
            <v>0</v>
          </cell>
          <cell r="U1970" t="str">
            <v>0</v>
          </cell>
          <cell r="V1970">
            <v>0</v>
          </cell>
          <cell r="W1970">
            <v>0</v>
          </cell>
        </row>
        <row r="1971">
          <cell r="B1971" t="str">
            <v>NigeriaWM</v>
          </cell>
          <cell r="C1971" t="str">
            <v>WM</v>
          </cell>
          <cell r="D1971" t="str">
            <v>Nigeria</v>
          </cell>
          <cell r="E1971" t="str">
            <v>Credit Operations</v>
          </cell>
          <cell r="F1971" t="str">
            <v>Mass Mkt &amp; Priority Banking</v>
          </cell>
          <cell r="G1971" t="str">
            <v>Trade Products</v>
          </cell>
          <cell r="H1971" t="str">
            <v>0</v>
          </cell>
          <cell r="I1971" t="str">
            <v>0</v>
          </cell>
          <cell r="J1971" t="str">
            <v>0</v>
          </cell>
          <cell r="K1971" t="str">
            <v>0</v>
          </cell>
          <cell r="L1971" t="str">
            <v>0</v>
          </cell>
          <cell r="M1971" t="str">
            <v>0</v>
          </cell>
          <cell r="N1971" t="str">
            <v>0</v>
          </cell>
          <cell r="O1971" t="str">
            <v>0</v>
          </cell>
          <cell r="P1971" t="str">
            <v>0</v>
          </cell>
          <cell r="Q1971" t="str">
            <v>0</v>
          </cell>
          <cell r="R1971" t="str">
            <v>0</v>
          </cell>
          <cell r="S1971" t="str">
            <v>0</v>
          </cell>
          <cell r="T1971" t="str">
            <v>0</v>
          </cell>
          <cell r="U1971" t="str">
            <v>0</v>
          </cell>
          <cell r="V1971" t="str">
            <v>0</v>
          </cell>
          <cell r="W1971" t="str">
            <v>0</v>
          </cell>
        </row>
        <row r="1972">
          <cell r="B1972" t="str">
            <v>NigeriaWM</v>
          </cell>
          <cell r="C1972" t="str">
            <v>WM</v>
          </cell>
          <cell r="D1972" t="str">
            <v>Nigeria</v>
          </cell>
          <cell r="E1972" t="str">
            <v>Credit Operations</v>
          </cell>
          <cell r="F1972" t="str">
            <v>Mass Mkt &amp; Priority Banking</v>
          </cell>
          <cell r="G1972" t="str">
            <v>Treasury Products</v>
          </cell>
          <cell r="H1972" t="str">
            <v>0</v>
          </cell>
          <cell r="I1972" t="str">
            <v>0</v>
          </cell>
          <cell r="J1972" t="str">
            <v>0</v>
          </cell>
          <cell r="K1972" t="str">
            <v>0</v>
          </cell>
          <cell r="L1972" t="str">
            <v>0</v>
          </cell>
          <cell r="M1972" t="str">
            <v>0</v>
          </cell>
          <cell r="N1972" t="str">
            <v>0</v>
          </cell>
          <cell r="O1972" t="str">
            <v>0</v>
          </cell>
          <cell r="P1972" t="str">
            <v>0</v>
          </cell>
          <cell r="Q1972" t="str">
            <v>0</v>
          </cell>
          <cell r="R1972" t="str">
            <v>0</v>
          </cell>
          <cell r="S1972" t="str">
            <v>0</v>
          </cell>
          <cell r="T1972" t="str">
            <v>0</v>
          </cell>
          <cell r="U1972" t="str">
            <v>0</v>
          </cell>
          <cell r="V1972">
            <v>0</v>
          </cell>
          <cell r="W1972">
            <v>0</v>
          </cell>
        </row>
        <row r="1973">
          <cell r="B1973" t="str">
            <v>NigeriaWM</v>
          </cell>
          <cell r="C1973" t="str">
            <v>WM</v>
          </cell>
          <cell r="D1973" t="str">
            <v>Nigeria</v>
          </cell>
          <cell r="E1973" t="str">
            <v>Credit Operations</v>
          </cell>
          <cell r="F1973" t="str">
            <v>Mass Mkt &amp; Priority Banking</v>
          </cell>
          <cell r="G1973" t="str">
            <v>Investment Services</v>
          </cell>
          <cell r="H1973" t="str">
            <v>0</v>
          </cell>
          <cell r="I1973" t="str">
            <v>0</v>
          </cell>
          <cell r="J1973" t="str">
            <v>0</v>
          </cell>
          <cell r="K1973" t="str">
            <v>0</v>
          </cell>
          <cell r="L1973" t="str">
            <v>0</v>
          </cell>
          <cell r="M1973" t="str">
            <v>0</v>
          </cell>
          <cell r="N1973" t="str">
            <v>0</v>
          </cell>
          <cell r="O1973" t="str">
            <v>0</v>
          </cell>
          <cell r="P1973" t="str">
            <v>0</v>
          </cell>
          <cell r="Q1973" t="str">
            <v>0</v>
          </cell>
          <cell r="R1973" t="str">
            <v>0</v>
          </cell>
          <cell r="S1973" t="str">
            <v>0</v>
          </cell>
          <cell r="T1973" t="str">
            <v>0</v>
          </cell>
          <cell r="U1973" t="str">
            <v>0</v>
          </cell>
          <cell r="V1973" t="str">
            <v>0</v>
          </cell>
          <cell r="W1973" t="str">
            <v>0</v>
          </cell>
        </row>
        <row r="1974">
          <cell r="B1974" t="str">
            <v>NigeriaOthCB</v>
          </cell>
          <cell r="C1974" t="str">
            <v>OthCB</v>
          </cell>
          <cell r="D1974" t="str">
            <v>Nigeria</v>
          </cell>
          <cell r="E1974" t="str">
            <v>Credit Operations</v>
          </cell>
          <cell r="F1974" t="str">
            <v>Mass Mkt &amp; Priority Banking</v>
          </cell>
          <cell r="G1974" t="str">
            <v>Other Products</v>
          </cell>
          <cell r="H1974" t="str">
            <v>0</v>
          </cell>
          <cell r="I1974" t="str">
            <v>0</v>
          </cell>
          <cell r="J1974" t="str">
            <v>0</v>
          </cell>
          <cell r="K1974" t="str">
            <v>0</v>
          </cell>
          <cell r="L1974" t="str">
            <v>0</v>
          </cell>
          <cell r="M1974" t="str">
            <v>0</v>
          </cell>
          <cell r="N1974" t="str">
            <v>0</v>
          </cell>
          <cell r="O1974" t="str">
            <v>0</v>
          </cell>
          <cell r="P1974" t="str">
            <v>0</v>
          </cell>
          <cell r="Q1974" t="str">
            <v>0</v>
          </cell>
          <cell r="R1974" t="str">
            <v>0</v>
          </cell>
          <cell r="S1974" t="str">
            <v>0</v>
          </cell>
          <cell r="T1974" t="str">
            <v>0</v>
          </cell>
          <cell r="U1974" t="str">
            <v>0</v>
          </cell>
          <cell r="V1974">
            <v>0</v>
          </cell>
          <cell r="W1974">
            <v>0</v>
          </cell>
        </row>
        <row r="1975">
          <cell r="B1975" t="str">
            <v>NigeriaCROps</v>
          </cell>
          <cell r="C1975" t="str">
            <v>CROps</v>
          </cell>
          <cell r="D1975" t="str">
            <v>Nigeria</v>
          </cell>
          <cell r="E1975" t="str">
            <v>Credit Operations</v>
          </cell>
          <cell r="F1975" t="str">
            <v>Customer - Wholesale</v>
          </cell>
          <cell r="G1975" t="str">
            <v>Corporate and Inst Lending</v>
          </cell>
          <cell r="H1975">
            <v>101.10355366077236</v>
          </cell>
          <cell r="I1975">
            <v>4.5114576606202821</v>
          </cell>
          <cell r="J1975">
            <v>9.9303618894046402</v>
          </cell>
          <cell r="K1975">
            <v>15.408154062286618</v>
          </cell>
          <cell r="L1975">
            <v>21.133264921800183</v>
          </cell>
          <cell r="M1975">
            <v>26.619447607947549</v>
          </cell>
          <cell r="N1975">
            <v>32.213968048124144</v>
          </cell>
          <cell r="O1975">
            <v>37.718080125435307</v>
          </cell>
          <cell r="P1975">
            <v>44.367449708637253</v>
          </cell>
          <cell r="Q1975">
            <v>50.645021910282892</v>
          </cell>
          <cell r="R1975">
            <v>56.803315132294287</v>
          </cell>
          <cell r="S1975">
            <v>63.667397376120235</v>
          </cell>
          <cell r="T1975">
            <v>71.700215284258647</v>
          </cell>
          <cell r="U1975" t="str">
            <v>0</v>
          </cell>
          <cell r="V1975">
            <v>59.646676272706323</v>
          </cell>
          <cell r="W1975">
            <v>59.646676272706323</v>
          </cell>
        </row>
        <row r="1976">
          <cell r="B1976" t="str">
            <v>NigeriaCash</v>
          </cell>
          <cell r="C1976" t="str">
            <v>Cash</v>
          </cell>
          <cell r="D1976" t="str">
            <v>Nigeria</v>
          </cell>
          <cell r="E1976" t="str">
            <v>Credit Operations</v>
          </cell>
          <cell r="F1976" t="str">
            <v>Customer - Wholesale</v>
          </cell>
          <cell r="G1976" t="str">
            <v>Cash Management and Payments</v>
          </cell>
          <cell r="H1976" t="str">
            <v>0</v>
          </cell>
          <cell r="I1976" t="str">
            <v>0</v>
          </cell>
          <cell r="J1976" t="str">
            <v>0</v>
          </cell>
          <cell r="K1976" t="str">
            <v>0</v>
          </cell>
          <cell r="L1976" t="str">
            <v>0</v>
          </cell>
          <cell r="M1976" t="str">
            <v>0</v>
          </cell>
          <cell r="N1976" t="str">
            <v>0</v>
          </cell>
          <cell r="O1976" t="str">
            <v>0</v>
          </cell>
          <cell r="P1976" t="str">
            <v>0</v>
          </cell>
          <cell r="Q1976" t="str">
            <v>0</v>
          </cell>
          <cell r="R1976" t="str">
            <v>0</v>
          </cell>
          <cell r="S1976" t="str">
            <v>0</v>
          </cell>
          <cell r="T1976" t="str">
            <v>0</v>
          </cell>
          <cell r="U1976" t="str">
            <v>0</v>
          </cell>
          <cell r="V1976">
            <v>0</v>
          </cell>
          <cell r="W1976">
            <v>0</v>
          </cell>
        </row>
        <row r="1977">
          <cell r="B1977" t="str">
            <v>NigeriaTrade</v>
          </cell>
          <cell r="C1977" t="str">
            <v>Trade</v>
          </cell>
          <cell r="D1977" t="str">
            <v>Nigeria</v>
          </cell>
          <cell r="E1977" t="str">
            <v>Credit Operations</v>
          </cell>
          <cell r="F1977" t="str">
            <v>Customer - Wholesale</v>
          </cell>
          <cell r="G1977" t="str">
            <v>Trade Finance</v>
          </cell>
          <cell r="H1977" t="str">
            <v>0</v>
          </cell>
          <cell r="I1977">
            <v>2.7017435285101881</v>
          </cell>
          <cell r="J1977">
            <v>5.9469229213101871</v>
          </cell>
          <cell r="K1977">
            <v>9.2273681048682086</v>
          </cell>
          <cell r="L1977">
            <v>12.655923214607924</v>
          </cell>
          <cell r="M1977">
            <v>15.941393163246522</v>
          </cell>
          <cell r="N1977">
            <v>19.291742547282837</v>
          </cell>
          <cell r="O1977">
            <v>22.587949738779663</v>
          </cell>
          <cell r="P1977">
            <v>26.570008884962224</v>
          </cell>
          <cell r="Q1977">
            <v>30.329412462789445</v>
          </cell>
          <cell r="R1977">
            <v>34.017384313765341</v>
          </cell>
          <cell r="S1977">
            <v>38.128026854710512</v>
          </cell>
          <cell r="T1977">
            <v>42.938581542711226</v>
          </cell>
          <cell r="U1977" t="str">
            <v>0</v>
          </cell>
          <cell r="V1977">
            <v>35.720167125489581</v>
          </cell>
          <cell r="W1977">
            <v>35.720167125489581</v>
          </cell>
        </row>
        <row r="1978">
          <cell r="B1978" t="str">
            <v>NigeriaTrade</v>
          </cell>
          <cell r="C1978" t="str">
            <v>Trade</v>
          </cell>
          <cell r="D1978" t="str">
            <v>Nigeria</v>
          </cell>
          <cell r="E1978" t="str">
            <v>Credit Operations</v>
          </cell>
          <cell r="F1978" t="str">
            <v>Customer - Wholesale</v>
          </cell>
          <cell r="G1978" t="str">
            <v>Trade Contingents</v>
          </cell>
          <cell r="H1978" t="str">
            <v>0</v>
          </cell>
          <cell r="I1978">
            <v>2.448059482570859</v>
          </cell>
          <cell r="J1978">
            <v>5.3885281471033295</v>
          </cell>
          <cell r="K1978">
            <v>8.360951270881996</v>
          </cell>
          <cell r="L1978">
            <v>11.467577328960669</v>
          </cell>
          <cell r="M1978">
            <v>14.444553410365902</v>
          </cell>
          <cell r="N1978">
            <v>17.480316980432995</v>
          </cell>
          <cell r="O1978">
            <v>20.467022116028005</v>
          </cell>
          <cell r="P1978">
            <v>24.075180162897066</v>
          </cell>
          <cell r="Q1978">
            <v>27.481589202242588</v>
          </cell>
          <cell r="R1978">
            <v>30.823273698185382</v>
          </cell>
          <cell r="S1978">
            <v>34.547941619336633</v>
          </cell>
          <cell r="T1978">
            <v>38.906802442399105</v>
          </cell>
          <cell r="U1978" t="str">
            <v>0</v>
          </cell>
          <cell r="V1978">
            <v>32.366171299312839</v>
          </cell>
          <cell r="W1978">
            <v>32.366171299312839</v>
          </cell>
        </row>
        <row r="1979">
          <cell r="B1979" t="str">
            <v>NigeriaTrade</v>
          </cell>
          <cell r="C1979" t="str">
            <v>Trade</v>
          </cell>
          <cell r="D1979" t="str">
            <v>Nigeria</v>
          </cell>
          <cell r="E1979" t="str">
            <v>Credit Operations</v>
          </cell>
          <cell r="F1979" t="str">
            <v>Customer - Wholesale</v>
          </cell>
          <cell r="G1979" t="str">
            <v>Trade Transactional</v>
          </cell>
          <cell r="H1979" t="str">
            <v>0</v>
          </cell>
          <cell r="I1979" t="str">
            <v>0</v>
          </cell>
          <cell r="J1979" t="str">
            <v>0</v>
          </cell>
          <cell r="K1979" t="str">
            <v>0</v>
          </cell>
          <cell r="L1979" t="str">
            <v>0</v>
          </cell>
          <cell r="M1979" t="str">
            <v>0</v>
          </cell>
          <cell r="N1979" t="str">
            <v>0</v>
          </cell>
          <cell r="O1979" t="str">
            <v>0</v>
          </cell>
          <cell r="P1979" t="str">
            <v>0</v>
          </cell>
          <cell r="Q1979" t="str">
            <v>0</v>
          </cell>
          <cell r="R1979" t="str">
            <v>0</v>
          </cell>
          <cell r="S1979" t="str">
            <v>0</v>
          </cell>
          <cell r="T1979" t="str">
            <v>0</v>
          </cell>
          <cell r="U1979" t="str">
            <v>0</v>
          </cell>
          <cell r="V1979">
            <v>0</v>
          </cell>
          <cell r="W1979">
            <v>0</v>
          </cell>
        </row>
        <row r="1980">
          <cell r="B1980" t="str">
            <v>NigeriaTrade</v>
          </cell>
          <cell r="C1980" t="str">
            <v>Trade</v>
          </cell>
          <cell r="D1980" t="str">
            <v>Nigeria</v>
          </cell>
          <cell r="E1980" t="str">
            <v>Credit Operations</v>
          </cell>
          <cell r="F1980" t="str">
            <v>Customer - Wholesale</v>
          </cell>
          <cell r="G1980" t="str">
            <v>Trade Other</v>
          </cell>
          <cell r="H1980" t="str">
            <v>0</v>
          </cell>
          <cell r="I1980" t="str">
            <v>0</v>
          </cell>
          <cell r="J1980" t="str">
            <v>0</v>
          </cell>
          <cell r="K1980" t="str">
            <v>0</v>
          </cell>
          <cell r="L1980" t="str">
            <v>0</v>
          </cell>
          <cell r="M1980" t="str">
            <v>0</v>
          </cell>
          <cell r="N1980" t="str">
            <v>0</v>
          </cell>
          <cell r="O1980" t="str">
            <v>0</v>
          </cell>
          <cell r="P1980" t="str">
            <v>0</v>
          </cell>
          <cell r="Q1980" t="str">
            <v>0</v>
          </cell>
          <cell r="R1980" t="str">
            <v>0</v>
          </cell>
          <cell r="S1980" t="str">
            <v>0</v>
          </cell>
          <cell r="T1980" t="str">
            <v>0</v>
          </cell>
          <cell r="U1980" t="str">
            <v>0</v>
          </cell>
          <cell r="V1980">
            <v>0</v>
          </cell>
          <cell r="W1980">
            <v>0</v>
          </cell>
        </row>
        <row r="1981">
          <cell r="B1981" t="str">
            <v>NigeriaFX/MM</v>
          </cell>
          <cell r="C1981" t="str">
            <v>FX/MM</v>
          </cell>
          <cell r="D1981" t="str">
            <v>Nigeria</v>
          </cell>
          <cell r="E1981" t="str">
            <v>Credit Operations</v>
          </cell>
          <cell r="F1981" t="str">
            <v>Customer - Wholesale</v>
          </cell>
          <cell r="G1981" t="str">
            <v>FX Sales</v>
          </cell>
          <cell r="H1981" t="str">
            <v>0</v>
          </cell>
          <cell r="I1981" t="str">
            <v>0</v>
          </cell>
          <cell r="J1981" t="str">
            <v>0</v>
          </cell>
          <cell r="K1981" t="str">
            <v>0</v>
          </cell>
          <cell r="L1981" t="str">
            <v>0</v>
          </cell>
          <cell r="M1981" t="str">
            <v>0</v>
          </cell>
          <cell r="N1981" t="str">
            <v>0</v>
          </cell>
          <cell r="O1981" t="str">
            <v>0</v>
          </cell>
          <cell r="P1981" t="str">
            <v>0</v>
          </cell>
          <cell r="Q1981" t="str">
            <v>0</v>
          </cell>
          <cell r="R1981" t="str">
            <v>0</v>
          </cell>
          <cell r="S1981" t="str">
            <v>0</v>
          </cell>
          <cell r="T1981" t="str">
            <v>0</v>
          </cell>
          <cell r="U1981" t="str">
            <v>0</v>
          </cell>
          <cell r="V1981">
            <v>0</v>
          </cell>
          <cell r="W1981">
            <v>0</v>
          </cell>
        </row>
        <row r="1982">
          <cell r="B1982" t="str">
            <v>NigeriaFX/MM</v>
          </cell>
          <cell r="C1982" t="str">
            <v>FX/MM</v>
          </cell>
          <cell r="D1982" t="str">
            <v>Nigeria</v>
          </cell>
          <cell r="E1982" t="str">
            <v>Credit Operations</v>
          </cell>
          <cell r="F1982" t="str">
            <v>Customer - Wholesale</v>
          </cell>
          <cell r="G1982" t="str">
            <v>FX Trading</v>
          </cell>
          <cell r="H1982" t="str">
            <v>0</v>
          </cell>
          <cell r="I1982" t="str">
            <v>0</v>
          </cell>
          <cell r="J1982" t="str">
            <v>0</v>
          </cell>
          <cell r="K1982" t="str">
            <v>0</v>
          </cell>
          <cell r="L1982" t="str">
            <v>0</v>
          </cell>
          <cell r="M1982" t="str">
            <v>0</v>
          </cell>
          <cell r="N1982" t="str">
            <v>0</v>
          </cell>
          <cell r="O1982" t="str">
            <v>0</v>
          </cell>
          <cell r="P1982" t="str">
            <v>0</v>
          </cell>
          <cell r="Q1982" t="str">
            <v>0</v>
          </cell>
          <cell r="R1982" t="str">
            <v>0</v>
          </cell>
          <cell r="S1982" t="str">
            <v>0</v>
          </cell>
          <cell r="T1982" t="str">
            <v>0</v>
          </cell>
          <cell r="U1982" t="str">
            <v>0</v>
          </cell>
          <cell r="V1982">
            <v>0</v>
          </cell>
          <cell r="W1982">
            <v>0</v>
          </cell>
        </row>
        <row r="1983">
          <cell r="B1983" t="str">
            <v>NigeriaFI</v>
          </cell>
          <cell r="C1983" t="str">
            <v>FI</v>
          </cell>
          <cell r="D1983" t="str">
            <v>Nigeria</v>
          </cell>
          <cell r="E1983" t="str">
            <v>Credit Operations</v>
          </cell>
          <cell r="F1983" t="str">
            <v>Customer - Wholesale</v>
          </cell>
          <cell r="G1983" t="str">
            <v>Fixed Income</v>
          </cell>
          <cell r="H1983" t="str">
            <v>0</v>
          </cell>
          <cell r="I1983" t="str">
            <v>0</v>
          </cell>
          <cell r="J1983" t="str">
            <v>0</v>
          </cell>
          <cell r="K1983" t="str">
            <v>0</v>
          </cell>
          <cell r="L1983" t="str">
            <v>0</v>
          </cell>
          <cell r="M1983" t="str">
            <v>0</v>
          </cell>
          <cell r="N1983" t="str">
            <v>0</v>
          </cell>
          <cell r="O1983" t="str">
            <v>0</v>
          </cell>
          <cell r="P1983" t="str">
            <v>0</v>
          </cell>
          <cell r="Q1983" t="str">
            <v>0</v>
          </cell>
          <cell r="R1983" t="str">
            <v>0</v>
          </cell>
          <cell r="S1983" t="str">
            <v>0</v>
          </cell>
          <cell r="T1983" t="str">
            <v>0</v>
          </cell>
          <cell r="U1983" t="str">
            <v>0</v>
          </cell>
          <cell r="V1983">
            <v>0</v>
          </cell>
          <cell r="W1983">
            <v>0</v>
          </cell>
        </row>
        <row r="1984">
          <cell r="B1984" t="str">
            <v>NigeriaFX/MM</v>
          </cell>
          <cell r="C1984" t="str">
            <v>FX/MM</v>
          </cell>
          <cell r="D1984" t="str">
            <v>Nigeria</v>
          </cell>
          <cell r="E1984" t="str">
            <v>Credit Operations</v>
          </cell>
          <cell r="F1984" t="str">
            <v>Customer - Wholesale</v>
          </cell>
          <cell r="G1984" t="str">
            <v>ALM</v>
          </cell>
          <cell r="H1984" t="str">
            <v>0</v>
          </cell>
          <cell r="I1984" t="str">
            <v>0</v>
          </cell>
          <cell r="J1984" t="str">
            <v>0</v>
          </cell>
          <cell r="K1984" t="str">
            <v>0</v>
          </cell>
          <cell r="L1984" t="str">
            <v>0</v>
          </cell>
          <cell r="M1984" t="str">
            <v>0</v>
          </cell>
          <cell r="N1984" t="str">
            <v>0</v>
          </cell>
          <cell r="O1984" t="str">
            <v>0</v>
          </cell>
          <cell r="P1984" t="str">
            <v>0</v>
          </cell>
          <cell r="Q1984" t="str">
            <v>0</v>
          </cell>
          <cell r="R1984" t="str">
            <v>0</v>
          </cell>
          <cell r="S1984" t="str">
            <v>0</v>
          </cell>
          <cell r="T1984" t="str">
            <v>0</v>
          </cell>
          <cell r="U1984" t="str">
            <v>0</v>
          </cell>
          <cell r="V1984">
            <v>0</v>
          </cell>
          <cell r="W1984">
            <v>0</v>
          </cell>
        </row>
        <row r="1985">
          <cell r="B1985" t="str">
            <v>NigeriaSEF</v>
          </cell>
          <cell r="C1985" t="str">
            <v>SEF</v>
          </cell>
          <cell r="D1985" t="str">
            <v>Nigeria</v>
          </cell>
          <cell r="E1985" t="str">
            <v>Credit Operations</v>
          </cell>
          <cell r="F1985" t="str">
            <v>Customer - Wholesale</v>
          </cell>
          <cell r="G1985" t="str">
            <v>Structured Trade</v>
          </cell>
          <cell r="H1985" t="str">
            <v>0</v>
          </cell>
          <cell r="I1985" t="str">
            <v>0</v>
          </cell>
          <cell r="J1985" t="str">
            <v>0</v>
          </cell>
          <cell r="K1985" t="str">
            <v>0</v>
          </cell>
          <cell r="L1985" t="str">
            <v>0</v>
          </cell>
          <cell r="M1985" t="str">
            <v>0</v>
          </cell>
          <cell r="N1985" t="str">
            <v>0</v>
          </cell>
          <cell r="O1985" t="str">
            <v>0</v>
          </cell>
          <cell r="P1985" t="str">
            <v>0</v>
          </cell>
          <cell r="Q1985" t="str">
            <v>0</v>
          </cell>
          <cell r="R1985" t="str">
            <v>0</v>
          </cell>
          <cell r="S1985" t="str">
            <v>0</v>
          </cell>
          <cell r="T1985" t="str">
            <v>0</v>
          </cell>
          <cell r="U1985" t="str">
            <v>0</v>
          </cell>
          <cell r="V1985">
            <v>0</v>
          </cell>
          <cell r="W1985">
            <v>0</v>
          </cell>
        </row>
        <row r="1986">
          <cell r="B1986" t="str">
            <v>NigeriaSME</v>
          </cell>
          <cell r="C1986" t="str">
            <v>SME</v>
          </cell>
          <cell r="D1986" t="str">
            <v>Nigeria</v>
          </cell>
          <cell r="E1986" t="str">
            <v>Credit Operations</v>
          </cell>
          <cell r="F1986" t="str">
            <v>SME</v>
          </cell>
          <cell r="G1986" t="str">
            <v>Product</v>
          </cell>
          <cell r="H1986">
            <v>33.700941479974816</v>
          </cell>
          <cell r="I1986">
            <v>0.11288349296355432</v>
          </cell>
          <cell r="J1986">
            <v>0.24847267131706452</v>
          </cell>
          <cell r="K1986">
            <v>0.38553531508314104</v>
          </cell>
          <cell r="L1986">
            <v>0.52878624638781679</v>
          </cell>
          <cell r="M1986">
            <v>0.66605883348405492</v>
          </cell>
          <cell r="N1986">
            <v>0.8060421950161003</v>
          </cell>
          <cell r="O1986">
            <v>0.94376340259235381</v>
          </cell>
          <cell r="P1986">
            <v>1.1101406848418034</v>
          </cell>
          <cell r="Q1986">
            <v>1.2672150343670618</v>
          </cell>
          <cell r="R1986">
            <v>1.4213048434463809</v>
          </cell>
          <cell r="S1986">
            <v>1.5930545611563893</v>
          </cell>
          <cell r="T1986">
            <v>1.7940478125673331</v>
          </cell>
          <cell r="U1986" t="str">
            <v>0</v>
          </cell>
          <cell r="V1986">
            <v>1.4924500389534225</v>
          </cell>
          <cell r="W1986">
            <v>1.4924500389534225</v>
          </cell>
        </row>
        <row r="1987">
          <cell r="B1987" t="str">
            <v>NigeriaTotal</v>
          </cell>
          <cell r="C1987" t="str">
            <v>Total</v>
          </cell>
          <cell r="D1987" t="str">
            <v>Nigeria</v>
          </cell>
          <cell r="E1987" t="str">
            <v>Credit Operations</v>
          </cell>
          <cell r="F1987" t="str">
            <v>Customer</v>
          </cell>
          <cell r="G1987" t="str">
            <v>Product</v>
          </cell>
          <cell r="H1987">
            <v>134.80449514074718</v>
          </cell>
          <cell r="I1987">
            <v>11.351846261147426</v>
          </cell>
          <cell r="J1987">
            <v>24.987033009322317</v>
          </cell>
          <cell r="K1987">
            <v>38.770395123048424</v>
          </cell>
          <cell r="L1987">
            <v>53.176066902374835</v>
          </cell>
          <cell r="M1987">
            <v>66.980541442240266</v>
          </cell>
          <cell r="N1987">
            <v>81.057618236306908</v>
          </cell>
          <cell r="O1987">
            <v>94.90720717319391</v>
          </cell>
          <cell r="P1987">
            <v>111.63852261940396</v>
          </cell>
          <cell r="Q1987">
            <v>127.43431189353765</v>
          </cell>
          <cell r="R1987">
            <v>142.92996831907703</v>
          </cell>
          <cell r="S1987">
            <v>160.20154930628973</v>
          </cell>
          <cell r="T1987">
            <v>180.41393315130207</v>
          </cell>
          <cell r="U1987" t="str">
            <v>0</v>
          </cell>
          <cell r="V1987">
            <v>150.08450704225348</v>
          </cell>
          <cell r="W1987">
            <v>150.08450704225348</v>
          </cell>
        </row>
        <row r="1988">
          <cell r="B1988" t="str">
            <v>NigeriaCCPL</v>
          </cell>
          <cell r="C1988" t="str">
            <v>CCPL</v>
          </cell>
          <cell r="D1988" t="str">
            <v>Nigeria</v>
          </cell>
          <cell r="E1988" t="str">
            <v>Trade Operations</v>
          </cell>
          <cell r="F1988" t="str">
            <v>Mass Mkt &amp; Priority Banking</v>
          </cell>
          <cell r="G1988" t="str">
            <v>Unsecured Lending</v>
          </cell>
          <cell r="H1988" t="str">
            <v>0</v>
          </cell>
          <cell r="I1988" t="str">
            <v>0</v>
          </cell>
          <cell r="J1988" t="str">
            <v>0</v>
          </cell>
          <cell r="K1988" t="str">
            <v>0</v>
          </cell>
          <cell r="L1988" t="str">
            <v>0</v>
          </cell>
          <cell r="M1988" t="str">
            <v>0</v>
          </cell>
          <cell r="N1988" t="str">
            <v>0</v>
          </cell>
          <cell r="O1988" t="str">
            <v>0</v>
          </cell>
          <cell r="P1988" t="str">
            <v>0</v>
          </cell>
          <cell r="Q1988" t="str">
            <v>0</v>
          </cell>
          <cell r="R1988" t="str">
            <v>0</v>
          </cell>
          <cell r="S1988" t="str">
            <v>0</v>
          </cell>
          <cell r="T1988" t="str">
            <v>0</v>
          </cell>
          <cell r="U1988" t="str">
            <v>0</v>
          </cell>
          <cell r="V1988">
            <v>0</v>
          </cell>
          <cell r="W1988">
            <v>0</v>
          </cell>
        </row>
        <row r="1989">
          <cell r="B1989" t="str">
            <v>NigeriaM &amp; AL</v>
          </cell>
          <cell r="C1989" t="str">
            <v>M &amp; AL</v>
          </cell>
          <cell r="D1989" t="str">
            <v>Nigeria</v>
          </cell>
          <cell r="E1989" t="str">
            <v>Trade Operations</v>
          </cell>
          <cell r="F1989" t="str">
            <v>Mass Mkt &amp; Priority Banking</v>
          </cell>
          <cell r="G1989" t="str">
            <v>Secured Lending</v>
          </cell>
          <cell r="H1989" t="str">
            <v>0</v>
          </cell>
          <cell r="I1989" t="str">
            <v>0</v>
          </cell>
          <cell r="J1989" t="str">
            <v>0</v>
          </cell>
          <cell r="K1989" t="str">
            <v>0</v>
          </cell>
          <cell r="L1989" t="str">
            <v>0</v>
          </cell>
          <cell r="M1989" t="str">
            <v>0</v>
          </cell>
          <cell r="N1989" t="str">
            <v>0</v>
          </cell>
          <cell r="O1989" t="str">
            <v>0</v>
          </cell>
          <cell r="P1989" t="str">
            <v>0</v>
          </cell>
          <cell r="Q1989" t="str">
            <v>0</v>
          </cell>
          <cell r="R1989" t="str">
            <v>0</v>
          </cell>
          <cell r="S1989" t="str">
            <v>0</v>
          </cell>
          <cell r="T1989" t="str">
            <v>0</v>
          </cell>
          <cell r="U1989" t="str">
            <v>0</v>
          </cell>
          <cell r="V1989">
            <v>0</v>
          </cell>
          <cell r="W1989">
            <v>0</v>
          </cell>
        </row>
        <row r="1990">
          <cell r="B1990" t="str">
            <v>NigeriaWM</v>
          </cell>
          <cell r="C1990" t="str">
            <v>WM</v>
          </cell>
          <cell r="D1990" t="str">
            <v>Nigeria</v>
          </cell>
          <cell r="E1990" t="str">
            <v>Trade Operations</v>
          </cell>
          <cell r="F1990" t="str">
            <v>Mass Mkt &amp; Priority Banking</v>
          </cell>
          <cell r="G1990" t="str">
            <v>Account Management Services</v>
          </cell>
          <cell r="H1990" t="str">
            <v>0</v>
          </cell>
          <cell r="I1990" t="str">
            <v>0</v>
          </cell>
          <cell r="J1990" t="str">
            <v>0</v>
          </cell>
          <cell r="K1990" t="str">
            <v>0</v>
          </cell>
          <cell r="L1990" t="str">
            <v>0</v>
          </cell>
          <cell r="M1990" t="str">
            <v>0</v>
          </cell>
          <cell r="N1990" t="str">
            <v>0</v>
          </cell>
          <cell r="O1990" t="str">
            <v>0</v>
          </cell>
          <cell r="P1990" t="str">
            <v>0</v>
          </cell>
          <cell r="Q1990" t="str">
            <v>0</v>
          </cell>
          <cell r="R1990" t="str">
            <v>0</v>
          </cell>
          <cell r="S1990" t="str">
            <v>0</v>
          </cell>
          <cell r="T1990" t="str">
            <v>0</v>
          </cell>
          <cell r="U1990" t="str">
            <v>0</v>
          </cell>
          <cell r="V1990">
            <v>0</v>
          </cell>
          <cell r="W1990">
            <v>0</v>
          </cell>
        </row>
        <row r="1991">
          <cell r="B1991" t="str">
            <v>NigeriaWM</v>
          </cell>
          <cell r="C1991" t="str">
            <v>WM</v>
          </cell>
          <cell r="D1991" t="str">
            <v>Nigeria</v>
          </cell>
          <cell r="E1991" t="str">
            <v>Trade Operations</v>
          </cell>
          <cell r="F1991" t="str">
            <v>Mass Mkt &amp; Priority Banking</v>
          </cell>
          <cell r="G1991" t="str">
            <v>Trade Products</v>
          </cell>
          <cell r="H1991" t="str">
            <v>0</v>
          </cell>
          <cell r="I1991" t="str">
            <v>0</v>
          </cell>
          <cell r="J1991" t="str">
            <v>0</v>
          </cell>
          <cell r="K1991" t="str">
            <v>0</v>
          </cell>
          <cell r="L1991" t="str">
            <v>0</v>
          </cell>
          <cell r="M1991" t="str">
            <v>0</v>
          </cell>
          <cell r="N1991" t="str">
            <v>0</v>
          </cell>
          <cell r="O1991" t="str">
            <v>0</v>
          </cell>
          <cell r="P1991" t="str">
            <v>0</v>
          </cell>
          <cell r="Q1991" t="str">
            <v>0</v>
          </cell>
          <cell r="R1991" t="str">
            <v>0</v>
          </cell>
          <cell r="S1991" t="str">
            <v>0</v>
          </cell>
          <cell r="T1991" t="str">
            <v>0</v>
          </cell>
          <cell r="U1991" t="str">
            <v>0</v>
          </cell>
          <cell r="V1991" t="str">
            <v>0</v>
          </cell>
          <cell r="W1991" t="str">
            <v>0</v>
          </cell>
        </row>
        <row r="1992">
          <cell r="B1992" t="str">
            <v>NigeriaWM</v>
          </cell>
          <cell r="C1992" t="str">
            <v>WM</v>
          </cell>
          <cell r="D1992" t="str">
            <v>Nigeria</v>
          </cell>
          <cell r="E1992" t="str">
            <v>Trade Operations</v>
          </cell>
          <cell r="F1992" t="str">
            <v>Mass Mkt &amp; Priority Banking</v>
          </cell>
          <cell r="G1992" t="str">
            <v>Treasury Products</v>
          </cell>
          <cell r="H1992" t="str">
            <v>0</v>
          </cell>
          <cell r="I1992" t="str">
            <v>0</v>
          </cell>
          <cell r="J1992" t="str">
            <v>0</v>
          </cell>
          <cell r="K1992" t="str">
            <v>0</v>
          </cell>
          <cell r="L1992" t="str">
            <v>0</v>
          </cell>
          <cell r="M1992" t="str">
            <v>0</v>
          </cell>
          <cell r="N1992" t="str">
            <v>0</v>
          </cell>
          <cell r="O1992" t="str">
            <v>0</v>
          </cell>
          <cell r="P1992" t="str">
            <v>0</v>
          </cell>
          <cell r="Q1992" t="str">
            <v>0</v>
          </cell>
          <cell r="R1992" t="str">
            <v>0</v>
          </cell>
          <cell r="S1992" t="str">
            <v>0</v>
          </cell>
          <cell r="T1992" t="str">
            <v>0</v>
          </cell>
          <cell r="U1992" t="str">
            <v>0</v>
          </cell>
          <cell r="V1992">
            <v>0</v>
          </cell>
          <cell r="W1992">
            <v>0</v>
          </cell>
        </row>
        <row r="1993">
          <cell r="B1993" t="str">
            <v>NigeriaWM</v>
          </cell>
          <cell r="C1993" t="str">
            <v>WM</v>
          </cell>
          <cell r="D1993" t="str">
            <v>Nigeria</v>
          </cell>
          <cell r="E1993" t="str">
            <v>Trade Operations</v>
          </cell>
          <cell r="F1993" t="str">
            <v>Mass Mkt &amp; Priority Banking</v>
          </cell>
          <cell r="G1993" t="str">
            <v>Investment Services</v>
          </cell>
          <cell r="H1993" t="str">
            <v>0</v>
          </cell>
          <cell r="I1993" t="str">
            <v>0</v>
          </cell>
          <cell r="J1993" t="str">
            <v>0</v>
          </cell>
          <cell r="K1993" t="str">
            <v>0</v>
          </cell>
          <cell r="L1993" t="str">
            <v>0</v>
          </cell>
          <cell r="M1993" t="str">
            <v>0</v>
          </cell>
          <cell r="N1993" t="str">
            <v>0</v>
          </cell>
          <cell r="O1993" t="str">
            <v>0</v>
          </cell>
          <cell r="P1993" t="str">
            <v>0</v>
          </cell>
          <cell r="Q1993" t="str">
            <v>0</v>
          </cell>
          <cell r="R1993" t="str">
            <v>0</v>
          </cell>
          <cell r="S1993" t="str">
            <v>0</v>
          </cell>
          <cell r="T1993" t="str">
            <v>0</v>
          </cell>
          <cell r="U1993" t="str">
            <v>0</v>
          </cell>
          <cell r="V1993" t="str">
            <v>0</v>
          </cell>
          <cell r="W1993" t="str">
            <v>0</v>
          </cell>
        </row>
        <row r="1994">
          <cell r="B1994" t="str">
            <v>NigeriaOthCB</v>
          </cell>
          <cell r="C1994" t="str">
            <v>OthCB</v>
          </cell>
          <cell r="D1994" t="str">
            <v>Nigeria</v>
          </cell>
          <cell r="E1994" t="str">
            <v>Trade Operations</v>
          </cell>
          <cell r="F1994" t="str">
            <v>Mass Mkt &amp; Priority Banking</v>
          </cell>
          <cell r="G1994" t="str">
            <v>Other Products</v>
          </cell>
          <cell r="H1994" t="str">
            <v>0</v>
          </cell>
          <cell r="I1994" t="str">
            <v>0</v>
          </cell>
          <cell r="J1994" t="str">
            <v>0</v>
          </cell>
          <cell r="K1994" t="str">
            <v>0</v>
          </cell>
          <cell r="L1994" t="str">
            <v>0</v>
          </cell>
          <cell r="M1994" t="str">
            <v>0</v>
          </cell>
          <cell r="N1994" t="str">
            <v>0</v>
          </cell>
          <cell r="O1994" t="str">
            <v>0</v>
          </cell>
          <cell r="P1994" t="str">
            <v>0</v>
          </cell>
          <cell r="Q1994" t="str">
            <v>0</v>
          </cell>
          <cell r="R1994" t="str">
            <v>0</v>
          </cell>
          <cell r="S1994" t="str">
            <v>0</v>
          </cell>
          <cell r="T1994" t="str">
            <v>0</v>
          </cell>
          <cell r="U1994" t="str">
            <v>0</v>
          </cell>
          <cell r="V1994">
            <v>0</v>
          </cell>
          <cell r="W1994">
            <v>0</v>
          </cell>
        </row>
        <row r="1995">
          <cell r="B1995" t="str">
            <v>NigeriaCROps</v>
          </cell>
          <cell r="C1995" t="str">
            <v>CROps</v>
          </cell>
          <cell r="D1995" t="str">
            <v>Nigeria</v>
          </cell>
          <cell r="E1995" t="str">
            <v>Trade Operations</v>
          </cell>
          <cell r="F1995" t="str">
            <v>Customer - Wholesale</v>
          </cell>
          <cell r="G1995" t="str">
            <v>Corporate and Inst Lending</v>
          </cell>
          <cell r="H1995" t="str">
            <v>0</v>
          </cell>
          <cell r="I1995" t="str">
            <v>0</v>
          </cell>
          <cell r="J1995" t="str">
            <v>0</v>
          </cell>
          <cell r="K1995" t="str">
            <v>0</v>
          </cell>
          <cell r="L1995" t="str">
            <v>0</v>
          </cell>
          <cell r="M1995" t="str">
            <v>0</v>
          </cell>
          <cell r="N1995" t="str">
            <v>0</v>
          </cell>
          <cell r="O1995" t="str">
            <v>0</v>
          </cell>
          <cell r="P1995" t="str">
            <v>0</v>
          </cell>
          <cell r="Q1995" t="str">
            <v>0</v>
          </cell>
          <cell r="R1995" t="str">
            <v>0</v>
          </cell>
          <cell r="S1995" t="str">
            <v>0</v>
          </cell>
          <cell r="T1995" t="str">
            <v>0</v>
          </cell>
          <cell r="U1995" t="str">
            <v>0</v>
          </cell>
          <cell r="V1995">
            <v>0</v>
          </cell>
          <cell r="W1995">
            <v>0</v>
          </cell>
        </row>
        <row r="1996">
          <cell r="B1996" t="str">
            <v>NigeriaCash</v>
          </cell>
          <cell r="C1996" t="str">
            <v>Cash</v>
          </cell>
          <cell r="D1996" t="str">
            <v>Nigeria</v>
          </cell>
          <cell r="E1996" t="str">
            <v>Trade Operations</v>
          </cell>
          <cell r="F1996" t="str">
            <v>Customer - Wholesale</v>
          </cell>
          <cell r="G1996" t="str">
            <v>Cash Management and Payments</v>
          </cell>
          <cell r="H1996" t="str">
            <v>0</v>
          </cell>
          <cell r="I1996" t="str">
            <v>0</v>
          </cell>
          <cell r="J1996" t="str">
            <v>0</v>
          </cell>
          <cell r="K1996" t="str">
            <v>0</v>
          </cell>
          <cell r="L1996" t="str">
            <v>0</v>
          </cell>
          <cell r="M1996" t="str">
            <v>0</v>
          </cell>
          <cell r="N1996" t="str">
            <v>0</v>
          </cell>
          <cell r="O1996" t="str">
            <v>0</v>
          </cell>
          <cell r="P1996" t="str">
            <v>0</v>
          </cell>
          <cell r="Q1996" t="str">
            <v>0</v>
          </cell>
          <cell r="R1996" t="str">
            <v>0</v>
          </cell>
          <cell r="S1996" t="str">
            <v>0</v>
          </cell>
          <cell r="T1996" t="str">
            <v>0</v>
          </cell>
          <cell r="U1996" t="str">
            <v>0</v>
          </cell>
          <cell r="V1996">
            <v>0</v>
          </cell>
          <cell r="W1996">
            <v>0</v>
          </cell>
        </row>
        <row r="1997">
          <cell r="B1997" t="str">
            <v>NigeriaTrade</v>
          </cell>
          <cell r="C1997" t="str">
            <v>Trade</v>
          </cell>
          <cell r="D1997" t="str">
            <v>Nigeria</v>
          </cell>
          <cell r="E1997" t="str">
            <v>Trade Operations</v>
          </cell>
          <cell r="F1997" t="str">
            <v>Customer - Wholesale</v>
          </cell>
          <cell r="G1997" t="str">
            <v>Trade Finance</v>
          </cell>
          <cell r="H1997">
            <v>319.06498800221084</v>
          </cell>
          <cell r="I1997">
            <v>2.5923738499367759</v>
          </cell>
          <cell r="J1997">
            <v>5.2621232963466591</v>
          </cell>
          <cell r="K1997">
            <v>9.9391901425246001</v>
          </cell>
          <cell r="L1997">
            <v>14.268018076433885</v>
          </cell>
          <cell r="M1997">
            <v>17.48326194676617</v>
          </cell>
          <cell r="N1997">
            <v>20.852681334217863</v>
          </cell>
          <cell r="O1997">
            <v>23.630933062859761</v>
          </cell>
          <cell r="P1997">
            <v>26.72631577279353</v>
          </cell>
          <cell r="Q1997">
            <v>29.634762081972045</v>
          </cell>
          <cell r="R1997">
            <v>32.95055368740946</v>
          </cell>
          <cell r="S1997">
            <v>36.333947213008877</v>
          </cell>
          <cell r="T1997">
            <v>40.276541618678664</v>
          </cell>
          <cell r="U1997" t="str">
            <v>0</v>
          </cell>
          <cell r="V1997">
            <v>33.361424746828099</v>
          </cell>
          <cell r="W1997">
            <v>33.361424746828099</v>
          </cell>
        </row>
        <row r="1998">
          <cell r="B1998" t="str">
            <v>NigeriaTrade</v>
          </cell>
          <cell r="C1998" t="str">
            <v>Trade</v>
          </cell>
          <cell r="D1998" t="str">
            <v>Nigeria</v>
          </cell>
          <cell r="E1998" t="str">
            <v>Trade Operations</v>
          </cell>
          <cell r="F1998" t="str">
            <v>Customer - Wholesale</v>
          </cell>
          <cell r="G1998" t="str">
            <v>Trade Contingents</v>
          </cell>
          <cell r="H1998" t="str">
            <v>0</v>
          </cell>
          <cell r="I1998">
            <v>20.955021953655542</v>
          </cell>
          <cell r="J1998">
            <v>42.535496645468811</v>
          </cell>
          <cell r="K1998">
            <v>80.341786985407339</v>
          </cell>
          <cell r="L1998">
            <v>115.33314611784041</v>
          </cell>
          <cell r="M1998">
            <v>141.32303406969291</v>
          </cell>
          <cell r="N1998">
            <v>168.55917411826042</v>
          </cell>
          <cell r="O1998">
            <v>191.01670892478248</v>
          </cell>
          <cell r="P1998">
            <v>216.03771916341424</v>
          </cell>
          <cell r="Q1998">
            <v>239.54766016260768</v>
          </cell>
          <cell r="R1998">
            <v>266.35030897322599</v>
          </cell>
          <cell r="S1998">
            <v>293.69940663848837</v>
          </cell>
          <cell r="T1998">
            <v>325.56871141765254</v>
          </cell>
          <cell r="U1998" t="str">
            <v>0</v>
          </cell>
          <cell r="V1998">
            <v>269.67151670352695</v>
          </cell>
          <cell r="W1998">
            <v>269.67151670352695</v>
          </cell>
        </row>
        <row r="1999">
          <cell r="B1999" t="str">
            <v>NigeriaTrade</v>
          </cell>
          <cell r="C1999" t="str">
            <v>Trade</v>
          </cell>
          <cell r="D1999" t="str">
            <v>Nigeria</v>
          </cell>
          <cell r="E1999" t="str">
            <v>Trade Operations</v>
          </cell>
          <cell r="F1999" t="str">
            <v>Customer - Wholesale</v>
          </cell>
          <cell r="G1999" t="str">
            <v>Trade Transactional</v>
          </cell>
          <cell r="H1999" t="str">
            <v>0</v>
          </cell>
          <cell r="I1999" t="str">
            <v>0</v>
          </cell>
          <cell r="J1999" t="str">
            <v>0</v>
          </cell>
          <cell r="K1999" t="str">
            <v>0</v>
          </cell>
          <cell r="L1999" t="str">
            <v>0</v>
          </cell>
          <cell r="M1999" t="str">
            <v>0</v>
          </cell>
          <cell r="N1999" t="str">
            <v>0</v>
          </cell>
          <cell r="O1999" t="str">
            <v>0</v>
          </cell>
          <cell r="P1999" t="str">
            <v>0</v>
          </cell>
          <cell r="Q1999" t="str">
            <v>0</v>
          </cell>
          <cell r="R1999" t="str">
            <v>0</v>
          </cell>
          <cell r="S1999" t="str">
            <v>0</v>
          </cell>
          <cell r="T1999" t="str">
            <v>0</v>
          </cell>
          <cell r="U1999" t="str">
            <v>0</v>
          </cell>
          <cell r="V1999">
            <v>0</v>
          </cell>
          <cell r="W1999">
            <v>0</v>
          </cell>
        </row>
        <row r="2000">
          <cell r="B2000" t="str">
            <v>NigeriaTrade</v>
          </cell>
          <cell r="C2000" t="str">
            <v>Trade</v>
          </cell>
          <cell r="D2000" t="str">
            <v>Nigeria</v>
          </cell>
          <cell r="E2000" t="str">
            <v>Trade Operations</v>
          </cell>
          <cell r="F2000" t="str">
            <v>Customer - Wholesale</v>
          </cell>
          <cell r="G2000" t="str">
            <v>Trade Other</v>
          </cell>
          <cell r="H2000" t="str">
            <v>0</v>
          </cell>
          <cell r="I2000" t="str">
            <v>0</v>
          </cell>
          <cell r="J2000" t="str">
            <v>0</v>
          </cell>
          <cell r="K2000" t="str">
            <v>0</v>
          </cell>
          <cell r="L2000" t="str">
            <v>0</v>
          </cell>
          <cell r="M2000" t="str">
            <v>0</v>
          </cell>
          <cell r="N2000" t="str">
            <v>0</v>
          </cell>
          <cell r="O2000" t="str">
            <v>0</v>
          </cell>
          <cell r="P2000" t="str">
            <v>0</v>
          </cell>
          <cell r="Q2000" t="str">
            <v>0</v>
          </cell>
          <cell r="R2000" t="str">
            <v>0</v>
          </cell>
          <cell r="S2000" t="str">
            <v>0</v>
          </cell>
          <cell r="T2000" t="str">
            <v>0</v>
          </cell>
          <cell r="U2000" t="str">
            <v>0</v>
          </cell>
          <cell r="V2000">
            <v>0</v>
          </cell>
          <cell r="W2000">
            <v>0</v>
          </cell>
        </row>
        <row r="2001">
          <cell r="B2001" t="str">
            <v>NigeriaFX/MM</v>
          </cell>
          <cell r="C2001" t="str">
            <v>FX/MM</v>
          </cell>
          <cell r="D2001" t="str">
            <v>Nigeria</v>
          </cell>
          <cell r="E2001" t="str">
            <v>Trade Operations</v>
          </cell>
          <cell r="F2001" t="str">
            <v>Customer - Wholesale</v>
          </cell>
          <cell r="G2001" t="str">
            <v>FX Sales</v>
          </cell>
          <cell r="H2001" t="str">
            <v>0</v>
          </cell>
          <cell r="I2001" t="str">
            <v>0</v>
          </cell>
          <cell r="J2001" t="str">
            <v>0</v>
          </cell>
          <cell r="K2001" t="str">
            <v>0</v>
          </cell>
          <cell r="L2001" t="str">
            <v>0</v>
          </cell>
          <cell r="M2001" t="str">
            <v>0</v>
          </cell>
          <cell r="N2001" t="str">
            <v>0</v>
          </cell>
          <cell r="O2001" t="str">
            <v>0</v>
          </cell>
          <cell r="P2001" t="str">
            <v>0</v>
          </cell>
          <cell r="Q2001" t="str">
            <v>0</v>
          </cell>
          <cell r="R2001" t="str">
            <v>0</v>
          </cell>
          <cell r="S2001" t="str">
            <v>0</v>
          </cell>
          <cell r="T2001" t="str">
            <v>0</v>
          </cell>
          <cell r="U2001" t="str">
            <v>0</v>
          </cell>
          <cell r="V2001">
            <v>0</v>
          </cell>
          <cell r="W2001">
            <v>0</v>
          </cell>
        </row>
        <row r="2002">
          <cell r="B2002" t="str">
            <v>NigeriaFX/MM</v>
          </cell>
          <cell r="C2002" t="str">
            <v>FX/MM</v>
          </cell>
          <cell r="D2002" t="str">
            <v>Nigeria</v>
          </cell>
          <cell r="E2002" t="str">
            <v>Trade Operations</v>
          </cell>
          <cell r="F2002" t="str">
            <v>Customer - Wholesale</v>
          </cell>
          <cell r="G2002" t="str">
            <v>FX Trading</v>
          </cell>
          <cell r="H2002" t="str">
            <v>0</v>
          </cell>
          <cell r="I2002" t="str">
            <v>0</v>
          </cell>
          <cell r="J2002" t="str">
            <v>0</v>
          </cell>
          <cell r="K2002" t="str">
            <v>0</v>
          </cell>
          <cell r="L2002" t="str">
            <v>0</v>
          </cell>
          <cell r="M2002" t="str">
            <v>0</v>
          </cell>
          <cell r="N2002" t="str">
            <v>0</v>
          </cell>
          <cell r="O2002" t="str">
            <v>0</v>
          </cell>
          <cell r="P2002" t="str">
            <v>0</v>
          </cell>
          <cell r="Q2002" t="str">
            <v>0</v>
          </cell>
          <cell r="R2002" t="str">
            <v>0</v>
          </cell>
          <cell r="S2002" t="str">
            <v>0</v>
          </cell>
          <cell r="T2002" t="str">
            <v>0</v>
          </cell>
          <cell r="U2002" t="str">
            <v>0</v>
          </cell>
          <cell r="V2002">
            <v>0</v>
          </cell>
          <cell r="W2002">
            <v>0</v>
          </cell>
        </row>
        <row r="2003">
          <cell r="B2003" t="str">
            <v>NigeriaFI</v>
          </cell>
          <cell r="C2003" t="str">
            <v>FI</v>
          </cell>
          <cell r="D2003" t="str">
            <v>Nigeria</v>
          </cell>
          <cell r="E2003" t="str">
            <v>Trade Operations</v>
          </cell>
          <cell r="F2003" t="str">
            <v>Customer - Wholesale</v>
          </cell>
          <cell r="G2003" t="str">
            <v>Fixed Income</v>
          </cell>
          <cell r="H2003" t="str">
            <v>0</v>
          </cell>
          <cell r="I2003" t="str">
            <v>0</v>
          </cell>
          <cell r="J2003" t="str">
            <v>0</v>
          </cell>
          <cell r="K2003" t="str">
            <v>0</v>
          </cell>
          <cell r="L2003" t="str">
            <v>0</v>
          </cell>
          <cell r="M2003" t="str">
            <v>0</v>
          </cell>
          <cell r="N2003" t="str">
            <v>0</v>
          </cell>
          <cell r="O2003" t="str">
            <v>0</v>
          </cell>
          <cell r="P2003" t="str">
            <v>0</v>
          </cell>
          <cell r="Q2003" t="str">
            <v>0</v>
          </cell>
          <cell r="R2003" t="str">
            <v>0</v>
          </cell>
          <cell r="S2003" t="str">
            <v>0</v>
          </cell>
          <cell r="T2003" t="str">
            <v>0</v>
          </cell>
          <cell r="U2003" t="str">
            <v>0</v>
          </cell>
          <cell r="V2003">
            <v>0</v>
          </cell>
          <cell r="W2003">
            <v>0</v>
          </cell>
        </row>
        <row r="2004">
          <cell r="B2004" t="str">
            <v>NigeriaFX/MM</v>
          </cell>
          <cell r="C2004" t="str">
            <v>FX/MM</v>
          </cell>
          <cell r="D2004" t="str">
            <v>Nigeria</v>
          </cell>
          <cell r="E2004" t="str">
            <v>Trade Operations</v>
          </cell>
          <cell r="F2004" t="str">
            <v>Customer - Wholesale</v>
          </cell>
          <cell r="G2004" t="str">
            <v>ALM</v>
          </cell>
          <cell r="H2004" t="str">
            <v>0</v>
          </cell>
          <cell r="I2004" t="str">
            <v>0</v>
          </cell>
          <cell r="J2004" t="str">
            <v>0</v>
          </cell>
          <cell r="K2004" t="str">
            <v>0</v>
          </cell>
          <cell r="L2004" t="str">
            <v>0</v>
          </cell>
          <cell r="M2004" t="str">
            <v>0</v>
          </cell>
          <cell r="N2004" t="str">
            <v>0</v>
          </cell>
          <cell r="O2004" t="str">
            <v>0</v>
          </cell>
          <cell r="P2004" t="str">
            <v>0</v>
          </cell>
          <cell r="Q2004" t="str">
            <v>0</v>
          </cell>
          <cell r="R2004" t="str">
            <v>0</v>
          </cell>
          <cell r="S2004" t="str">
            <v>0</v>
          </cell>
          <cell r="T2004" t="str">
            <v>0</v>
          </cell>
          <cell r="U2004" t="str">
            <v>0</v>
          </cell>
          <cell r="V2004">
            <v>0</v>
          </cell>
          <cell r="W2004">
            <v>0</v>
          </cell>
        </row>
        <row r="2005">
          <cell r="B2005" t="str">
            <v>NigeriaSEF</v>
          </cell>
          <cell r="C2005" t="str">
            <v>SEF</v>
          </cell>
          <cell r="D2005" t="str">
            <v>Nigeria</v>
          </cell>
          <cell r="E2005" t="str">
            <v>Trade Operations</v>
          </cell>
          <cell r="F2005" t="str">
            <v>Customer - Wholesale</v>
          </cell>
          <cell r="G2005" t="str">
            <v>Structured Trade</v>
          </cell>
          <cell r="H2005" t="str">
            <v>0</v>
          </cell>
          <cell r="I2005" t="str">
            <v>0</v>
          </cell>
          <cell r="J2005" t="str">
            <v>0</v>
          </cell>
          <cell r="K2005" t="str">
            <v>0</v>
          </cell>
          <cell r="L2005" t="str">
            <v>0</v>
          </cell>
          <cell r="M2005" t="str">
            <v>0</v>
          </cell>
          <cell r="N2005" t="str">
            <v>0</v>
          </cell>
          <cell r="O2005" t="str">
            <v>0</v>
          </cell>
          <cell r="P2005" t="str">
            <v>0</v>
          </cell>
          <cell r="Q2005" t="str">
            <v>0</v>
          </cell>
          <cell r="R2005" t="str">
            <v>0</v>
          </cell>
          <cell r="S2005" t="str">
            <v>0</v>
          </cell>
          <cell r="T2005" t="str">
            <v>0</v>
          </cell>
          <cell r="U2005" t="str">
            <v>0</v>
          </cell>
          <cell r="V2005">
            <v>0</v>
          </cell>
          <cell r="W2005">
            <v>0</v>
          </cell>
        </row>
        <row r="2006">
          <cell r="B2006" t="str">
            <v>NigeriaSME</v>
          </cell>
          <cell r="C2006" t="str">
            <v>SME</v>
          </cell>
          <cell r="D2006" t="str">
            <v>Nigeria</v>
          </cell>
          <cell r="E2006" t="str">
            <v>Trade Operations</v>
          </cell>
          <cell r="F2006" t="str">
            <v>SME</v>
          </cell>
          <cell r="G2006" t="str">
            <v>Product</v>
          </cell>
          <cell r="H2006">
            <v>106.35499600073723</v>
          </cell>
          <cell r="I2006">
            <v>2.5923738499367759</v>
          </cell>
          <cell r="J2006">
            <v>5.2621232963466591</v>
          </cell>
          <cell r="K2006">
            <v>9.9391901425246001</v>
          </cell>
          <cell r="L2006">
            <v>14.268018076433885</v>
          </cell>
          <cell r="M2006">
            <v>17.48326194676617</v>
          </cell>
          <cell r="N2006">
            <v>20.852681334217863</v>
          </cell>
          <cell r="O2006">
            <v>23.630933062859761</v>
          </cell>
          <cell r="P2006">
            <v>26.72631577279353</v>
          </cell>
          <cell r="Q2006">
            <v>29.634762081972045</v>
          </cell>
          <cell r="R2006">
            <v>32.95055368740946</v>
          </cell>
          <cell r="S2006">
            <v>36.333947213008877</v>
          </cell>
          <cell r="T2006">
            <v>40.276541618678664</v>
          </cell>
          <cell r="U2006" t="str">
            <v>0</v>
          </cell>
          <cell r="V2006">
            <v>33.361424746828099</v>
          </cell>
          <cell r="W2006">
            <v>33.361424746828099</v>
          </cell>
        </row>
        <row r="2007">
          <cell r="B2007" t="str">
            <v>NigeriaTotal</v>
          </cell>
          <cell r="C2007" t="str">
            <v>Total</v>
          </cell>
          <cell r="D2007" t="str">
            <v>Nigeria</v>
          </cell>
          <cell r="E2007" t="str">
            <v>Trade Operations</v>
          </cell>
          <cell r="F2007" t="str">
            <v>Customer</v>
          </cell>
          <cell r="G2007" t="str">
            <v>Product</v>
          </cell>
          <cell r="H2007">
            <v>425.41998400294807</v>
          </cell>
          <cell r="I2007">
            <v>26.139769653529097</v>
          </cell>
          <cell r="J2007">
            <v>53.059743238162127</v>
          </cell>
          <cell r="K2007">
            <v>100.22016727045653</v>
          </cell>
          <cell r="L2007">
            <v>143.86918227070819</v>
          </cell>
          <cell r="M2007">
            <v>176.28955796322523</v>
          </cell>
          <cell r="N2007">
            <v>210.26453678669617</v>
          </cell>
          <cell r="O2007">
            <v>238.27857505050201</v>
          </cell>
          <cell r="P2007">
            <v>269.49035070900135</v>
          </cell>
          <cell r="Q2007">
            <v>298.81718432655174</v>
          </cell>
          <cell r="R2007">
            <v>332.25141634804493</v>
          </cell>
          <cell r="S2007">
            <v>366.36730106450614</v>
          </cell>
          <cell r="T2007">
            <v>406.12179465500986</v>
          </cell>
          <cell r="U2007" t="str">
            <v>0</v>
          </cell>
          <cell r="V2007">
            <v>336.39436619718316</v>
          </cell>
          <cell r="W2007">
            <v>336.39436619718316</v>
          </cell>
        </row>
        <row r="2008">
          <cell r="B2008" t="str">
            <v>NigeriaCCPL</v>
          </cell>
          <cell r="C2008" t="str">
            <v>CCPL</v>
          </cell>
          <cell r="D2008" t="str">
            <v>Nigeria</v>
          </cell>
          <cell r="E2008" t="str">
            <v>Global Mkt Risk</v>
          </cell>
          <cell r="F2008" t="str">
            <v>Mass Mkt &amp; Priority Banking</v>
          </cell>
          <cell r="G2008" t="str">
            <v>Unsecured Lending</v>
          </cell>
          <cell r="H2008" t="str">
            <v>0</v>
          </cell>
          <cell r="I2008" t="str">
            <v>0</v>
          </cell>
          <cell r="J2008" t="str">
            <v>0</v>
          </cell>
          <cell r="K2008" t="str">
            <v>0</v>
          </cell>
          <cell r="L2008" t="str">
            <v>0</v>
          </cell>
          <cell r="M2008" t="str">
            <v>0</v>
          </cell>
          <cell r="N2008" t="str">
            <v>0</v>
          </cell>
          <cell r="O2008" t="str">
            <v>0</v>
          </cell>
          <cell r="P2008" t="str">
            <v>0</v>
          </cell>
          <cell r="Q2008" t="str">
            <v>0</v>
          </cell>
          <cell r="R2008" t="str">
            <v>0</v>
          </cell>
          <cell r="S2008" t="str">
            <v>0</v>
          </cell>
          <cell r="T2008" t="str">
            <v>0</v>
          </cell>
          <cell r="U2008" t="str">
            <v>0</v>
          </cell>
          <cell r="V2008" t="str">
            <v>0</v>
          </cell>
          <cell r="W2008" t="str">
            <v>0</v>
          </cell>
        </row>
        <row r="2009">
          <cell r="B2009" t="str">
            <v>NigeriaM &amp; AL</v>
          </cell>
          <cell r="C2009" t="str">
            <v>M &amp; AL</v>
          </cell>
          <cell r="D2009" t="str">
            <v>Nigeria</v>
          </cell>
          <cell r="E2009" t="str">
            <v>Global Mkt Risk</v>
          </cell>
          <cell r="F2009" t="str">
            <v>Mass Mkt &amp; Priority Banking</v>
          </cell>
          <cell r="G2009" t="str">
            <v>Secured Lending</v>
          </cell>
          <cell r="H2009" t="str">
            <v>0</v>
          </cell>
          <cell r="I2009" t="str">
            <v>0</v>
          </cell>
          <cell r="J2009" t="str">
            <v>0</v>
          </cell>
          <cell r="K2009" t="str">
            <v>0</v>
          </cell>
          <cell r="L2009" t="str">
            <v>0</v>
          </cell>
          <cell r="M2009" t="str">
            <v>0</v>
          </cell>
          <cell r="N2009" t="str">
            <v>0</v>
          </cell>
          <cell r="O2009" t="str">
            <v>0</v>
          </cell>
          <cell r="P2009" t="str">
            <v>0</v>
          </cell>
          <cell r="Q2009" t="str">
            <v>0</v>
          </cell>
          <cell r="R2009" t="str">
            <v>0</v>
          </cell>
          <cell r="S2009" t="str">
            <v>0</v>
          </cell>
          <cell r="T2009" t="str">
            <v>0</v>
          </cell>
          <cell r="U2009" t="str">
            <v>0</v>
          </cell>
          <cell r="V2009" t="str">
            <v>0</v>
          </cell>
          <cell r="W2009" t="str">
            <v>0</v>
          </cell>
        </row>
        <row r="2010">
          <cell r="B2010" t="str">
            <v>NigeriaWM</v>
          </cell>
          <cell r="C2010" t="str">
            <v>WM</v>
          </cell>
          <cell r="D2010" t="str">
            <v>Nigeria</v>
          </cell>
          <cell r="E2010" t="str">
            <v>Global Mkt Risk</v>
          </cell>
          <cell r="F2010" t="str">
            <v>Mass Mkt &amp; Priority Banking</v>
          </cell>
          <cell r="G2010" t="str">
            <v>Account Management Services</v>
          </cell>
          <cell r="H2010" t="str">
            <v>0</v>
          </cell>
          <cell r="I2010" t="str">
            <v>0</v>
          </cell>
          <cell r="J2010" t="str">
            <v>0</v>
          </cell>
          <cell r="K2010" t="str">
            <v>0</v>
          </cell>
          <cell r="L2010" t="str">
            <v>0</v>
          </cell>
          <cell r="M2010" t="str">
            <v>0</v>
          </cell>
          <cell r="N2010" t="str">
            <v>0</v>
          </cell>
          <cell r="O2010" t="str">
            <v>0</v>
          </cell>
          <cell r="P2010" t="str">
            <v>0</v>
          </cell>
          <cell r="Q2010" t="str">
            <v>0</v>
          </cell>
          <cell r="R2010" t="str">
            <v>0</v>
          </cell>
          <cell r="S2010" t="str">
            <v>0</v>
          </cell>
          <cell r="T2010" t="str">
            <v>0</v>
          </cell>
          <cell r="U2010" t="str">
            <v>0</v>
          </cell>
          <cell r="V2010" t="str">
            <v>0</v>
          </cell>
          <cell r="W2010" t="str">
            <v>0</v>
          </cell>
        </row>
        <row r="2011">
          <cell r="B2011" t="str">
            <v>NigeriaWM</v>
          </cell>
          <cell r="C2011" t="str">
            <v>WM</v>
          </cell>
          <cell r="D2011" t="str">
            <v>Nigeria</v>
          </cell>
          <cell r="E2011" t="str">
            <v>Global Mkt Risk</v>
          </cell>
          <cell r="F2011" t="str">
            <v>Mass Mkt &amp; Priority Banking</v>
          </cell>
          <cell r="G2011" t="str">
            <v>Trade Products</v>
          </cell>
          <cell r="H2011" t="str">
            <v>0</v>
          </cell>
          <cell r="I2011" t="str">
            <v>0</v>
          </cell>
          <cell r="J2011" t="str">
            <v>0</v>
          </cell>
          <cell r="K2011" t="str">
            <v>0</v>
          </cell>
          <cell r="L2011" t="str">
            <v>0</v>
          </cell>
          <cell r="M2011" t="str">
            <v>0</v>
          </cell>
          <cell r="N2011" t="str">
            <v>0</v>
          </cell>
          <cell r="O2011" t="str">
            <v>0</v>
          </cell>
          <cell r="P2011" t="str">
            <v>0</v>
          </cell>
          <cell r="Q2011" t="str">
            <v>0</v>
          </cell>
          <cell r="R2011" t="str">
            <v>0</v>
          </cell>
          <cell r="S2011" t="str">
            <v>0</v>
          </cell>
          <cell r="T2011" t="str">
            <v>0</v>
          </cell>
          <cell r="U2011" t="str">
            <v>0</v>
          </cell>
          <cell r="V2011" t="str">
            <v>0</v>
          </cell>
          <cell r="W2011" t="str">
            <v>0</v>
          </cell>
        </row>
        <row r="2012">
          <cell r="B2012" t="str">
            <v>NigeriaWM</v>
          </cell>
          <cell r="C2012" t="str">
            <v>WM</v>
          </cell>
          <cell r="D2012" t="str">
            <v>Nigeria</v>
          </cell>
          <cell r="E2012" t="str">
            <v>Global Mkt Risk</v>
          </cell>
          <cell r="F2012" t="str">
            <v>Mass Mkt &amp; Priority Banking</v>
          </cell>
          <cell r="G2012" t="str">
            <v>Treasury Products</v>
          </cell>
          <cell r="H2012" t="str">
            <v>0</v>
          </cell>
          <cell r="I2012" t="str">
            <v>0</v>
          </cell>
          <cell r="J2012" t="str">
            <v>0</v>
          </cell>
          <cell r="K2012" t="str">
            <v>0</v>
          </cell>
          <cell r="L2012" t="str">
            <v>0</v>
          </cell>
          <cell r="M2012" t="str">
            <v>0</v>
          </cell>
          <cell r="N2012" t="str">
            <v>0</v>
          </cell>
          <cell r="O2012" t="str">
            <v>0</v>
          </cell>
          <cell r="P2012" t="str">
            <v>0</v>
          </cell>
          <cell r="Q2012" t="str">
            <v>0</v>
          </cell>
          <cell r="R2012" t="str">
            <v>0</v>
          </cell>
          <cell r="S2012" t="str">
            <v>0</v>
          </cell>
          <cell r="T2012" t="str">
            <v>0</v>
          </cell>
          <cell r="U2012" t="str">
            <v>0</v>
          </cell>
          <cell r="V2012" t="str">
            <v>0</v>
          </cell>
          <cell r="W2012" t="str">
            <v>0</v>
          </cell>
        </row>
        <row r="2013">
          <cell r="B2013" t="str">
            <v>NigeriaWM</v>
          </cell>
          <cell r="C2013" t="str">
            <v>WM</v>
          </cell>
          <cell r="D2013" t="str">
            <v>Nigeria</v>
          </cell>
          <cell r="E2013" t="str">
            <v>Global Mkt Risk</v>
          </cell>
          <cell r="F2013" t="str">
            <v>Mass Mkt &amp; Priority Banking</v>
          </cell>
          <cell r="G2013" t="str">
            <v>Investment Services</v>
          </cell>
          <cell r="H2013" t="str">
            <v>0</v>
          </cell>
          <cell r="I2013" t="str">
            <v>0</v>
          </cell>
          <cell r="J2013" t="str">
            <v>0</v>
          </cell>
          <cell r="K2013" t="str">
            <v>0</v>
          </cell>
          <cell r="L2013" t="str">
            <v>0</v>
          </cell>
          <cell r="M2013" t="str">
            <v>0</v>
          </cell>
          <cell r="N2013" t="str">
            <v>0</v>
          </cell>
          <cell r="O2013" t="str">
            <v>0</v>
          </cell>
          <cell r="P2013" t="str">
            <v>0</v>
          </cell>
          <cell r="Q2013" t="str">
            <v>0</v>
          </cell>
          <cell r="R2013" t="str">
            <v>0</v>
          </cell>
          <cell r="S2013" t="str">
            <v>0</v>
          </cell>
          <cell r="T2013" t="str">
            <v>0</v>
          </cell>
          <cell r="U2013" t="str">
            <v>0</v>
          </cell>
          <cell r="V2013" t="str">
            <v>0</v>
          </cell>
          <cell r="W2013" t="str">
            <v>0</v>
          </cell>
        </row>
        <row r="2014">
          <cell r="B2014" t="str">
            <v>NigeriaOthCB</v>
          </cell>
          <cell r="C2014" t="str">
            <v>OthCB</v>
          </cell>
          <cell r="D2014" t="str">
            <v>Nigeria</v>
          </cell>
          <cell r="E2014" t="str">
            <v>Global Mkt Risk</v>
          </cell>
          <cell r="F2014" t="str">
            <v>Mass Mkt &amp; Priority Banking</v>
          </cell>
          <cell r="G2014" t="str">
            <v>Other Products</v>
          </cell>
          <cell r="H2014" t="str">
            <v>0</v>
          </cell>
          <cell r="I2014" t="str">
            <v>0</v>
          </cell>
          <cell r="J2014" t="str">
            <v>0</v>
          </cell>
          <cell r="K2014" t="str">
            <v>0</v>
          </cell>
          <cell r="L2014" t="str">
            <v>0</v>
          </cell>
          <cell r="M2014" t="str">
            <v>0</v>
          </cell>
          <cell r="N2014" t="str">
            <v>0</v>
          </cell>
          <cell r="O2014" t="str">
            <v>0</v>
          </cell>
          <cell r="P2014" t="str">
            <v>0</v>
          </cell>
          <cell r="Q2014" t="str">
            <v>0</v>
          </cell>
          <cell r="R2014" t="str">
            <v>0</v>
          </cell>
          <cell r="S2014" t="str">
            <v>0</v>
          </cell>
          <cell r="T2014" t="str">
            <v>0</v>
          </cell>
          <cell r="U2014" t="str">
            <v>0</v>
          </cell>
          <cell r="V2014" t="str">
            <v>0</v>
          </cell>
          <cell r="W2014" t="str">
            <v>0</v>
          </cell>
        </row>
        <row r="2015">
          <cell r="B2015" t="str">
            <v>NigeriaCROps</v>
          </cell>
          <cell r="C2015" t="str">
            <v>CROps</v>
          </cell>
          <cell r="D2015" t="str">
            <v>Nigeria</v>
          </cell>
          <cell r="E2015" t="str">
            <v>Global Mkt Risk</v>
          </cell>
          <cell r="F2015" t="str">
            <v>Customer - Wholesale</v>
          </cell>
          <cell r="G2015" t="str">
            <v>Corporate and Inst Lending</v>
          </cell>
          <cell r="H2015" t="str">
            <v>0</v>
          </cell>
          <cell r="I2015" t="str">
            <v>0</v>
          </cell>
          <cell r="J2015" t="str">
            <v>0</v>
          </cell>
          <cell r="K2015" t="str">
            <v>0</v>
          </cell>
          <cell r="L2015" t="str">
            <v>0</v>
          </cell>
          <cell r="M2015" t="str">
            <v>0</v>
          </cell>
          <cell r="N2015" t="str">
            <v>0</v>
          </cell>
          <cell r="O2015" t="str">
            <v>0</v>
          </cell>
          <cell r="P2015" t="str">
            <v>0</v>
          </cell>
          <cell r="Q2015" t="str">
            <v>0</v>
          </cell>
          <cell r="R2015" t="str">
            <v>0</v>
          </cell>
          <cell r="S2015" t="str">
            <v>0</v>
          </cell>
          <cell r="T2015" t="str">
            <v>0</v>
          </cell>
          <cell r="U2015" t="str">
            <v>0</v>
          </cell>
          <cell r="V2015" t="str">
            <v>0</v>
          </cell>
          <cell r="W2015" t="str">
            <v>0</v>
          </cell>
        </row>
        <row r="2016">
          <cell r="B2016" t="str">
            <v>NigeriaCash</v>
          </cell>
          <cell r="C2016" t="str">
            <v>Cash</v>
          </cell>
          <cell r="D2016" t="str">
            <v>Nigeria</v>
          </cell>
          <cell r="E2016" t="str">
            <v>Global Mkt Risk</v>
          </cell>
          <cell r="F2016" t="str">
            <v>Customer - Wholesale</v>
          </cell>
          <cell r="G2016" t="str">
            <v>Cash Management and Payments</v>
          </cell>
          <cell r="H2016" t="str">
            <v>0</v>
          </cell>
          <cell r="I2016" t="str">
            <v>0</v>
          </cell>
          <cell r="J2016" t="str">
            <v>0</v>
          </cell>
          <cell r="K2016" t="str">
            <v>0</v>
          </cell>
          <cell r="L2016" t="str">
            <v>0</v>
          </cell>
          <cell r="M2016" t="str">
            <v>0</v>
          </cell>
          <cell r="N2016" t="str">
            <v>0</v>
          </cell>
          <cell r="O2016" t="str">
            <v>0</v>
          </cell>
          <cell r="P2016" t="str">
            <v>0</v>
          </cell>
          <cell r="Q2016" t="str">
            <v>0</v>
          </cell>
          <cell r="R2016" t="str">
            <v>0</v>
          </cell>
          <cell r="S2016" t="str">
            <v>0</v>
          </cell>
          <cell r="T2016" t="str">
            <v>0</v>
          </cell>
          <cell r="U2016" t="str">
            <v>0</v>
          </cell>
          <cell r="V2016" t="str">
            <v>0</v>
          </cell>
          <cell r="W2016" t="str">
            <v>0</v>
          </cell>
        </row>
        <row r="2017">
          <cell r="B2017" t="str">
            <v>NigeriaTrade</v>
          </cell>
          <cell r="C2017" t="str">
            <v>Trade</v>
          </cell>
          <cell r="D2017" t="str">
            <v>Nigeria</v>
          </cell>
          <cell r="E2017" t="str">
            <v>Global Mkt Risk</v>
          </cell>
          <cell r="F2017" t="str">
            <v>Customer - Wholesale</v>
          </cell>
          <cell r="G2017" t="str">
            <v>Trade Finance</v>
          </cell>
          <cell r="H2017" t="str">
            <v>0</v>
          </cell>
          <cell r="I2017" t="str">
            <v>0</v>
          </cell>
          <cell r="J2017" t="str">
            <v>0</v>
          </cell>
          <cell r="K2017" t="str">
            <v>0</v>
          </cell>
          <cell r="L2017" t="str">
            <v>0</v>
          </cell>
          <cell r="M2017" t="str">
            <v>0</v>
          </cell>
          <cell r="N2017" t="str">
            <v>0</v>
          </cell>
          <cell r="O2017" t="str">
            <v>0</v>
          </cell>
          <cell r="P2017" t="str">
            <v>0</v>
          </cell>
          <cell r="Q2017" t="str">
            <v>0</v>
          </cell>
          <cell r="R2017" t="str">
            <v>0</v>
          </cell>
          <cell r="S2017" t="str">
            <v>0</v>
          </cell>
          <cell r="T2017" t="str">
            <v>0</v>
          </cell>
          <cell r="U2017" t="str">
            <v>0</v>
          </cell>
          <cell r="V2017" t="str">
            <v>0</v>
          </cell>
          <cell r="W2017" t="str">
            <v>0</v>
          </cell>
        </row>
        <row r="2018">
          <cell r="B2018" t="str">
            <v>NigeriaTrade</v>
          </cell>
          <cell r="C2018" t="str">
            <v>Trade</v>
          </cell>
          <cell r="D2018" t="str">
            <v>Nigeria</v>
          </cell>
          <cell r="E2018" t="str">
            <v>Global Mkt Risk</v>
          </cell>
          <cell r="F2018" t="str">
            <v>Customer - Wholesale</v>
          </cell>
          <cell r="G2018" t="str">
            <v>Trade Contingents</v>
          </cell>
          <cell r="H2018" t="str">
            <v>0</v>
          </cell>
          <cell r="I2018" t="str">
            <v>0</v>
          </cell>
          <cell r="J2018" t="str">
            <v>0</v>
          </cell>
          <cell r="K2018" t="str">
            <v>0</v>
          </cell>
          <cell r="L2018" t="str">
            <v>0</v>
          </cell>
          <cell r="M2018" t="str">
            <v>0</v>
          </cell>
          <cell r="N2018" t="str">
            <v>0</v>
          </cell>
          <cell r="O2018" t="str">
            <v>0</v>
          </cell>
          <cell r="P2018" t="str">
            <v>0</v>
          </cell>
          <cell r="Q2018" t="str">
            <v>0</v>
          </cell>
          <cell r="R2018" t="str">
            <v>0</v>
          </cell>
          <cell r="S2018" t="str">
            <v>0</v>
          </cell>
          <cell r="T2018" t="str">
            <v>0</v>
          </cell>
          <cell r="U2018" t="str">
            <v>0</v>
          </cell>
          <cell r="V2018" t="str">
            <v>0</v>
          </cell>
          <cell r="W2018" t="str">
            <v>0</v>
          </cell>
        </row>
        <row r="2019">
          <cell r="B2019" t="str">
            <v>NigeriaTrade</v>
          </cell>
          <cell r="C2019" t="str">
            <v>Trade</v>
          </cell>
          <cell r="D2019" t="str">
            <v>Nigeria</v>
          </cell>
          <cell r="E2019" t="str">
            <v>Global Mkt Risk</v>
          </cell>
          <cell r="F2019" t="str">
            <v>Customer - Wholesale</v>
          </cell>
          <cell r="G2019" t="str">
            <v>Trade Transactional</v>
          </cell>
          <cell r="H2019" t="str">
            <v>0</v>
          </cell>
          <cell r="I2019" t="str">
            <v>0</v>
          </cell>
          <cell r="J2019" t="str">
            <v>0</v>
          </cell>
          <cell r="K2019" t="str">
            <v>0</v>
          </cell>
          <cell r="L2019" t="str">
            <v>0</v>
          </cell>
          <cell r="M2019" t="str">
            <v>0</v>
          </cell>
          <cell r="N2019" t="str">
            <v>0</v>
          </cell>
          <cell r="O2019" t="str">
            <v>0</v>
          </cell>
          <cell r="P2019" t="str">
            <v>0</v>
          </cell>
          <cell r="Q2019" t="str">
            <v>0</v>
          </cell>
          <cell r="R2019" t="str">
            <v>0</v>
          </cell>
          <cell r="S2019" t="str">
            <v>0</v>
          </cell>
          <cell r="T2019" t="str">
            <v>0</v>
          </cell>
          <cell r="U2019" t="str">
            <v>0</v>
          </cell>
          <cell r="V2019" t="str">
            <v>0</v>
          </cell>
          <cell r="W2019" t="str">
            <v>0</v>
          </cell>
        </row>
        <row r="2020">
          <cell r="B2020" t="str">
            <v>NigeriaTrade</v>
          </cell>
          <cell r="C2020" t="str">
            <v>Trade</v>
          </cell>
          <cell r="D2020" t="str">
            <v>Nigeria</v>
          </cell>
          <cell r="E2020" t="str">
            <v>Global Mkt Risk</v>
          </cell>
          <cell r="F2020" t="str">
            <v>Customer - Wholesale</v>
          </cell>
          <cell r="G2020" t="str">
            <v>Trade Other</v>
          </cell>
          <cell r="H2020" t="str">
            <v>0</v>
          </cell>
          <cell r="I2020" t="str">
            <v>0</v>
          </cell>
          <cell r="J2020" t="str">
            <v>0</v>
          </cell>
          <cell r="K2020" t="str">
            <v>0</v>
          </cell>
          <cell r="L2020" t="str">
            <v>0</v>
          </cell>
          <cell r="M2020" t="str">
            <v>0</v>
          </cell>
          <cell r="N2020" t="str">
            <v>0</v>
          </cell>
          <cell r="O2020" t="str">
            <v>0</v>
          </cell>
          <cell r="P2020" t="str">
            <v>0</v>
          </cell>
          <cell r="Q2020" t="str">
            <v>0</v>
          </cell>
          <cell r="R2020" t="str">
            <v>0</v>
          </cell>
          <cell r="S2020" t="str">
            <v>0</v>
          </cell>
          <cell r="T2020" t="str">
            <v>0</v>
          </cell>
          <cell r="U2020" t="str">
            <v>0</v>
          </cell>
          <cell r="V2020" t="str">
            <v>0</v>
          </cell>
          <cell r="W2020" t="str">
            <v>0</v>
          </cell>
        </row>
        <row r="2021">
          <cell r="B2021" t="str">
            <v>NigeriaFX/MM</v>
          </cell>
          <cell r="C2021" t="str">
            <v>FX/MM</v>
          </cell>
          <cell r="D2021" t="str">
            <v>Nigeria</v>
          </cell>
          <cell r="E2021" t="str">
            <v>Global Mkt Risk</v>
          </cell>
          <cell r="F2021" t="str">
            <v>Customer - Wholesale</v>
          </cell>
          <cell r="G2021" t="str">
            <v>FX Sales</v>
          </cell>
          <cell r="H2021" t="str">
            <v>0</v>
          </cell>
          <cell r="I2021" t="str">
            <v>0</v>
          </cell>
          <cell r="J2021" t="str">
            <v>0</v>
          </cell>
          <cell r="K2021" t="str">
            <v>0</v>
          </cell>
          <cell r="L2021" t="str">
            <v>0</v>
          </cell>
          <cell r="M2021" t="str">
            <v>0</v>
          </cell>
          <cell r="N2021" t="str">
            <v>0</v>
          </cell>
          <cell r="O2021" t="str">
            <v>0</v>
          </cell>
          <cell r="P2021" t="str">
            <v>0</v>
          </cell>
          <cell r="Q2021" t="str">
            <v>0</v>
          </cell>
          <cell r="R2021" t="str">
            <v>0</v>
          </cell>
          <cell r="S2021" t="str">
            <v>0</v>
          </cell>
          <cell r="T2021" t="str">
            <v>0</v>
          </cell>
          <cell r="U2021" t="str">
            <v>0</v>
          </cell>
          <cell r="V2021" t="str">
            <v>0</v>
          </cell>
          <cell r="W2021" t="str">
            <v>0</v>
          </cell>
        </row>
        <row r="2022">
          <cell r="B2022" t="str">
            <v>NigeriaFX/MM</v>
          </cell>
          <cell r="C2022" t="str">
            <v>FX/MM</v>
          </cell>
          <cell r="D2022" t="str">
            <v>Nigeria</v>
          </cell>
          <cell r="E2022" t="str">
            <v>Global Mkt Risk</v>
          </cell>
          <cell r="F2022" t="str">
            <v>Customer - Wholesale</v>
          </cell>
          <cell r="G2022" t="str">
            <v>FX Trading</v>
          </cell>
          <cell r="H2022" t="str">
            <v>0</v>
          </cell>
          <cell r="I2022" t="str">
            <v>0</v>
          </cell>
          <cell r="J2022" t="str">
            <v>0</v>
          </cell>
          <cell r="K2022" t="str">
            <v>0</v>
          </cell>
          <cell r="L2022" t="str">
            <v>0</v>
          </cell>
          <cell r="M2022" t="str">
            <v>0</v>
          </cell>
          <cell r="N2022" t="str">
            <v>0</v>
          </cell>
          <cell r="O2022" t="str">
            <v>0</v>
          </cell>
          <cell r="P2022" t="str">
            <v>0</v>
          </cell>
          <cell r="Q2022" t="str">
            <v>0</v>
          </cell>
          <cell r="R2022" t="str">
            <v>0</v>
          </cell>
          <cell r="S2022" t="str">
            <v>0</v>
          </cell>
          <cell r="T2022" t="str">
            <v>0</v>
          </cell>
          <cell r="U2022" t="str">
            <v>0</v>
          </cell>
          <cell r="V2022" t="str">
            <v>0</v>
          </cell>
          <cell r="W2022" t="str">
            <v>0</v>
          </cell>
        </row>
        <row r="2023">
          <cell r="B2023" t="str">
            <v>NigeriaFI</v>
          </cell>
          <cell r="C2023" t="str">
            <v>FI</v>
          </cell>
          <cell r="D2023" t="str">
            <v>Nigeria</v>
          </cell>
          <cell r="E2023" t="str">
            <v>Global Mkt Risk</v>
          </cell>
          <cell r="F2023" t="str">
            <v>Customer - Wholesale</v>
          </cell>
          <cell r="G2023" t="str">
            <v>Fixed Income</v>
          </cell>
          <cell r="H2023" t="str">
            <v>0</v>
          </cell>
          <cell r="I2023" t="str">
            <v>0</v>
          </cell>
          <cell r="J2023" t="str">
            <v>0</v>
          </cell>
          <cell r="K2023" t="str">
            <v>0</v>
          </cell>
          <cell r="L2023" t="str">
            <v>0</v>
          </cell>
          <cell r="M2023" t="str">
            <v>0</v>
          </cell>
          <cell r="N2023" t="str">
            <v>0</v>
          </cell>
          <cell r="O2023" t="str">
            <v>0</v>
          </cell>
          <cell r="P2023" t="str">
            <v>0</v>
          </cell>
          <cell r="Q2023" t="str">
            <v>0</v>
          </cell>
          <cell r="R2023" t="str">
            <v>0</v>
          </cell>
          <cell r="S2023" t="str">
            <v>0</v>
          </cell>
          <cell r="T2023" t="str">
            <v>0</v>
          </cell>
          <cell r="U2023" t="str">
            <v>0</v>
          </cell>
          <cell r="V2023" t="str">
            <v>0</v>
          </cell>
          <cell r="W2023" t="str">
            <v>0</v>
          </cell>
        </row>
        <row r="2024">
          <cell r="B2024" t="str">
            <v>NigeriaFX/MM</v>
          </cell>
          <cell r="C2024" t="str">
            <v>FX/MM</v>
          </cell>
          <cell r="D2024" t="str">
            <v>Nigeria</v>
          </cell>
          <cell r="E2024" t="str">
            <v>Global Mkt Risk</v>
          </cell>
          <cell r="F2024" t="str">
            <v>Customer - Wholesale</v>
          </cell>
          <cell r="G2024" t="str">
            <v>ALM</v>
          </cell>
          <cell r="H2024" t="str">
            <v>0</v>
          </cell>
          <cell r="I2024" t="str">
            <v>0</v>
          </cell>
          <cell r="J2024" t="str">
            <v>0</v>
          </cell>
          <cell r="K2024" t="str">
            <v>0</v>
          </cell>
          <cell r="L2024" t="str">
            <v>0</v>
          </cell>
          <cell r="M2024" t="str">
            <v>0</v>
          </cell>
          <cell r="N2024" t="str">
            <v>0</v>
          </cell>
          <cell r="O2024" t="str">
            <v>0</v>
          </cell>
          <cell r="P2024" t="str">
            <v>0</v>
          </cell>
          <cell r="Q2024" t="str">
            <v>0</v>
          </cell>
          <cell r="R2024" t="str">
            <v>0</v>
          </cell>
          <cell r="S2024" t="str">
            <v>0</v>
          </cell>
          <cell r="T2024" t="str">
            <v>0</v>
          </cell>
          <cell r="U2024" t="str">
            <v>0</v>
          </cell>
          <cell r="V2024" t="str">
            <v>0</v>
          </cell>
          <cell r="W2024" t="str">
            <v>0</v>
          </cell>
        </row>
        <row r="2025">
          <cell r="B2025" t="str">
            <v>NigeriaSEF</v>
          </cell>
          <cell r="C2025" t="str">
            <v>SEF</v>
          </cell>
          <cell r="D2025" t="str">
            <v>Nigeria</v>
          </cell>
          <cell r="E2025" t="str">
            <v>Global Mkt Risk</v>
          </cell>
          <cell r="F2025" t="str">
            <v>Customer - Wholesale</v>
          </cell>
          <cell r="G2025" t="str">
            <v>Structured Trade</v>
          </cell>
          <cell r="H2025" t="str">
            <v>0</v>
          </cell>
          <cell r="I2025" t="str">
            <v>0</v>
          </cell>
          <cell r="J2025" t="str">
            <v>0</v>
          </cell>
          <cell r="K2025" t="str">
            <v>0</v>
          </cell>
          <cell r="L2025" t="str">
            <v>0</v>
          </cell>
          <cell r="M2025" t="str">
            <v>0</v>
          </cell>
          <cell r="N2025" t="str">
            <v>0</v>
          </cell>
          <cell r="O2025" t="str">
            <v>0</v>
          </cell>
          <cell r="P2025" t="str">
            <v>0</v>
          </cell>
          <cell r="Q2025" t="str">
            <v>0</v>
          </cell>
          <cell r="R2025" t="str">
            <v>0</v>
          </cell>
          <cell r="S2025" t="str">
            <v>0</v>
          </cell>
          <cell r="T2025" t="str">
            <v>0</v>
          </cell>
          <cell r="U2025" t="str">
            <v>0</v>
          </cell>
          <cell r="V2025" t="str">
            <v>0</v>
          </cell>
          <cell r="W2025" t="str">
            <v>0</v>
          </cell>
        </row>
        <row r="2026">
          <cell r="B2026" t="str">
            <v>NigeriaSME</v>
          </cell>
          <cell r="C2026" t="str">
            <v>SME</v>
          </cell>
          <cell r="D2026" t="str">
            <v>Nigeria</v>
          </cell>
          <cell r="E2026" t="str">
            <v>Global Mkt Risk</v>
          </cell>
          <cell r="F2026" t="str">
            <v>SME</v>
          </cell>
          <cell r="G2026" t="str">
            <v>Product</v>
          </cell>
          <cell r="H2026" t="str">
            <v>0</v>
          </cell>
          <cell r="I2026" t="str">
            <v>0</v>
          </cell>
          <cell r="J2026" t="str">
            <v>0</v>
          </cell>
          <cell r="K2026" t="str">
            <v>0</v>
          </cell>
          <cell r="L2026" t="str">
            <v>0</v>
          </cell>
          <cell r="M2026" t="str">
            <v>0</v>
          </cell>
          <cell r="N2026" t="str">
            <v>0</v>
          </cell>
          <cell r="O2026" t="str">
            <v>0</v>
          </cell>
          <cell r="P2026" t="str">
            <v>0</v>
          </cell>
          <cell r="Q2026" t="str">
            <v>0</v>
          </cell>
          <cell r="R2026" t="str">
            <v>0</v>
          </cell>
          <cell r="S2026" t="str">
            <v>0</v>
          </cell>
          <cell r="T2026" t="str">
            <v>0</v>
          </cell>
          <cell r="U2026" t="str">
            <v>0</v>
          </cell>
          <cell r="V2026" t="str">
            <v>0</v>
          </cell>
          <cell r="W2026" t="str">
            <v>0</v>
          </cell>
        </row>
        <row r="2027">
          <cell r="B2027" t="str">
            <v>NigeriaTotal</v>
          </cell>
          <cell r="C2027" t="str">
            <v>Total</v>
          </cell>
          <cell r="D2027" t="str">
            <v>Nigeria</v>
          </cell>
          <cell r="E2027" t="str">
            <v>Global Mkt Risk</v>
          </cell>
          <cell r="F2027" t="str">
            <v>Customer</v>
          </cell>
          <cell r="G2027" t="str">
            <v>Product</v>
          </cell>
          <cell r="H2027" t="str">
            <v>0</v>
          </cell>
          <cell r="I2027" t="str">
            <v>0</v>
          </cell>
          <cell r="J2027" t="str">
            <v>0</v>
          </cell>
          <cell r="K2027" t="str">
            <v>0</v>
          </cell>
          <cell r="L2027" t="str">
            <v>0</v>
          </cell>
          <cell r="M2027" t="str">
            <v>0</v>
          </cell>
          <cell r="N2027" t="str">
            <v>0</v>
          </cell>
          <cell r="O2027" t="str">
            <v>0</v>
          </cell>
          <cell r="P2027" t="str">
            <v>0</v>
          </cell>
          <cell r="Q2027" t="str">
            <v>0</v>
          </cell>
          <cell r="R2027" t="str">
            <v>0</v>
          </cell>
          <cell r="S2027" t="str">
            <v>0</v>
          </cell>
          <cell r="T2027" t="str">
            <v>0</v>
          </cell>
          <cell r="U2027" t="str">
            <v>0</v>
          </cell>
          <cell r="V2027" t="str">
            <v>0</v>
          </cell>
          <cell r="W2027" t="str">
            <v>0</v>
          </cell>
        </row>
        <row r="2028">
          <cell r="B2028" t="str">
            <v>NigeriaCCPL</v>
          </cell>
          <cell r="C2028" t="str">
            <v>CCPL</v>
          </cell>
          <cell r="D2028" t="str">
            <v>Nigeria</v>
          </cell>
          <cell r="E2028" t="str">
            <v>Global Mkt Operations</v>
          </cell>
          <cell r="F2028" t="str">
            <v>Mass Mkt &amp; Priority Banking</v>
          </cell>
          <cell r="G2028" t="str">
            <v>Unsecured Lending</v>
          </cell>
          <cell r="H2028" t="str">
            <v>0</v>
          </cell>
          <cell r="I2028" t="str">
            <v>0</v>
          </cell>
          <cell r="J2028" t="str">
            <v>0</v>
          </cell>
          <cell r="K2028" t="str">
            <v>0</v>
          </cell>
          <cell r="L2028" t="str">
            <v>0</v>
          </cell>
          <cell r="M2028" t="str">
            <v>0</v>
          </cell>
          <cell r="N2028" t="str">
            <v>0</v>
          </cell>
          <cell r="O2028" t="str">
            <v>0</v>
          </cell>
          <cell r="P2028" t="str">
            <v>0</v>
          </cell>
          <cell r="Q2028" t="str">
            <v>0</v>
          </cell>
          <cell r="R2028" t="str">
            <v>0</v>
          </cell>
          <cell r="S2028" t="str">
            <v>0</v>
          </cell>
          <cell r="T2028" t="str">
            <v>0</v>
          </cell>
          <cell r="U2028" t="str">
            <v>0</v>
          </cell>
          <cell r="V2028">
            <v>0</v>
          </cell>
          <cell r="W2028">
            <v>0</v>
          </cell>
        </row>
        <row r="2029">
          <cell r="B2029" t="str">
            <v>NigeriaM &amp; AL</v>
          </cell>
          <cell r="C2029" t="str">
            <v>M &amp; AL</v>
          </cell>
          <cell r="D2029" t="str">
            <v>Nigeria</v>
          </cell>
          <cell r="E2029" t="str">
            <v>Global Mkt Operations</v>
          </cell>
          <cell r="F2029" t="str">
            <v>Mass Mkt &amp; Priority Banking</v>
          </cell>
          <cell r="G2029" t="str">
            <v>Secured Lending</v>
          </cell>
          <cell r="H2029" t="str">
            <v>0</v>
          </cell>
          <cell r="I2029" t="str">
            <v>0</v>
          </cell>
          <cell r="J2029" t="str">
            <v>0</v>
          </cell>
          <cell r="K2029" t="str">
            <v>0</v>
          </cell>
          <cell r="L2029" t="str">
            <v>0</v>
          </cell>
          <cell r="M2029" t="str">
            <v>0</v>
          </cell>
          <cell r="N2029" t="str">
            <v>0</v>
          </cell>
          <cell r="O2029" t="str">
            <v>0</v>
          </cell>
          <cell r="P2029" t="str">
            <v>0</v>
          </cell>
          <cell r="Q2029" t="str">
            <v>0</v>
          </cell>
          <cell r="R2029" t="str">
            <v>0</v>
          </cell>
          <cell r="S2029" t="str">
            <v>0</v>
          </cell>
          <cell r="T2029" t="str">
            <v>0</v>
          </cell>
          <cell r="U2029" t="str">
            <v>0</v>
          </cell>
          <cell r="V2029">
            <v>0</v>
          </cell>
          <cell r="W2029">
            <v>0</v>
          </cell>
        </row>
        <row r="2030">
          <cell r="B2030" t="str">
            <v>NigeriaWM</v>
          </cell>
          <cell r="C2030" t="str">
            <v>WM</v>
          </cell>
          <cell r="D2030" t="str">
            <v>Nigeria</v>
          </cell>
          <cell r="E2030" t="str">
            <v>Global Mkt Operations</v>
          </cell>
          <cell r="F2030" t="str">
            <v>Mass Mkt &amp; Priority Banking</v>
          </cell>
          <cell r="G2030" t="str">
            <v>Account Management Services</v>
          </cell>
          <cell r="H2030" t="str">
            <v>0</v>
          </cell>
          <cell r="I2030" t="str">
            <v>0</v>
          </cell>
          <cell r="J2030" t="str">
            <v>0</v>
          </cell>
          <cell r="K2030" t="str">
            <v>0</v>
          </cell>
          <cell r="L2030" t="str">
            <v>0</v>
          </cell>
          <cell r="M2030" t="str">
            <v>0</v>
          </cell>
          <cell r="N2030" t="str">
            <v>0</v>
          </cell>
          <cell r="O2030" t="str">
            <v>0</v>
          </cell>
          <cell r="P2030" t="str">
            <v>0</v>
          </cell>
          <cell r="Q2030" t="str">
            <v>0</v>
          </cell>
          <cell r="R2030" t="str">
            <v>0</v>
          </cell>
          <cell r="S2030" t="str">
            <v>0</v>
          </cell>
          <cell r="T2030" t="str">
            <v>0</v>
          </cell>
          <cell r="U2030" t="str">
            <v>0</v>
          </cell>
          <cell r="V2030">
            <v>0</v>
          </cell>
          <cell r="W2030">
            <v>0</v>
          </cell>
        </row>
        <row r="2031">
          <cell r="B2031" t="str">
            <v>NigeriaWM</v>
          </cell>
          <cell r="C2031" t="str">
            <v>WM</v>
          </cell>
          <cell r="D2031" t="str">
            <v>Nigeria</v>
          </cell>
          <cell r="E2031" t="str">
            <v>Global Mkt Operations</v>
          </cell>
          <cell r="F2031" t="str">
            <v>Mass Mkt &amp; Priority Banking</v>
          </cell>
          <cell r="G2031" t="str">
            <v>Trade Products</v>
          </cell>
          <cell r="H2031" t="str">
            <v>0</v>
          </cell>
          <cell r="I2031" t="str">
            <v>0</v>
          </cell>
          <cell r="J2031" t="str">
            <v>0</v>
          </cell>
          <cell r="K2031" t="str">
            <v>0</v>
          </cell>
          <cell r="L2031" t="str">
            <v>0</v>
          </cell>
          <cell r="M2031" t="str">
            <v>0</v>
          </cell>
          <cell r="N2031" t="str">
            <v>0</v>
          </cell>
          <cell r="O2031" t="str">
            <v>0</v>
          </cell>
          <cell r="P2031" t="str">
            <v>0</v>
          </cell>
          <cell r="Q2031" t="str">
            <v>0</v>
          </cell>
          <cell r="R2031" t="str">
            <v>0</v>
          </cell>
          <cell r="S2031" t="str">
            <v>0</v>
          </cell>
          <cell r="T2031" t="str">
            <v>0</v>
          </cell>
          <cell r="U2031" t="str">
            <v>0</v>
          </cell>
          <cell r="V2031" t="str">
            <v>0</v>
          </cell>
          <cell r="W2031" t="str">
            <v>0</v>
          </cell>
        </row>
        <row r="2032">
          <cell r="B2032" t="str">
            <v>NigeriaWM</v>
          </cell>
          <cell r="C2032" t="str">
            <v>WM</v>
          </cell>
          <cell r="D2032" t="str">
            <v>Nigeria</v>
          </cell>
          <cell r="E2032" t="str">
            <v>Global Mkt Operations</v>
          </cell>
          <cell r="F2032" t="str">
            <v>Mass Mkt &amp; Priority Banking</v>
          </cell>
          <cell r="G2032" t="str">
            <v>Treasury Products</v>
          </cell>
          <cell r="H2032" t="str">
            <v>0</v>
          </cell>
          <cell r="I2032" t="str">
            <v>0</v>
          </cell>
          <cell r="J2032" t="str">
            <v>0</v>
          </cell>
          <cell r="K2032" t="str">
            <v>0</v>
          </cell>
          <cell r="L2032" t="str">
            <v>0</v>
          </cell>
          <cell r="M2032" t="str">
            <v>0</v>
          </cell>
          <cell r="N2032" t="str">
            <v>0</v>
          </cell>
          <cell r="O2032" t="str">
            <v>0</v>
          </cell>
          <cell r="P2032" t="str">
            <v>0</v>
          </cell>
          <cell r="Q2032" t="str">
            <v>0</v>
          </cell>
          <cell r="R2032" t="str">
            <v>0</v>
          </cell>
          <cell r="S2032" t="str">
            <v>0</v>
          </cell>
          <cell r="T2032" t="str">
            <v>0</v>
          </cell>
          <cell r="U2032" t="str">
            <v>0</v>
          </cell>
          <cell r="V2032">
            <v>0</v>
          </cell>
          <cell r="W2032">
            <v>0</v>
          </cell>
        </row>
        <row r="2033">
          <cell r="B2033" t="str">
            <v>NigeriaWM</v>
          </cell>
          <cell r="C2033" t="str">
            <v>WM</v>
          </cell>
          <cell r="D2033" t="str">
            <v>Nigeria</v>
          </cell>
          <cell r="E2033" t="str">
            <v>Global Mkt Operations</v>
          </cell>
          <cell r="F2033" t="str">
            <v>Mass Mkt &amp; Priority Banking</v>
          </cell>
          <cell r="G2033" t="str">
            <v>Investment Services</v>
          </cell>
          <cell r="H2033" t="str">
            <v>0</v>
          </cell>
          <cell r="I2033" t="str">
            <v>0</v>
          </cell>
          <cell r="J2033" t="str">
            <v>0</v>
          </cell>
          <cell r="K2033" t="str">
            <v>0</v>
          </cell>
          <cell r="L2033" t="str">
            <v>0</v>
          </cell>
          <cell r="M2033" t="str">
            <v>0</v>
          </cell>
          <cell r="N2033" t="str">
            <v>0</v>
          </cell>
          <cell r="O2033" t="str">
            <v>0</v>
          </cell>
          <cell r="P2033" t="str">
            <v>0</v>
          </cell>
          <cell r="Q2033" t="str">
            <v>0</v>
          </cell>
          <cell r="R2033" t="str">
            <v>0</v>
          </cell>
          <cell r="S2033" t="str">
            <v>0</v>
          </cell>
          <cell r="T2033" t="str">
            <v>0</v>
          </cell>
          <cell r="U2033" t="str">
            <v>0</v>
          </cell>
          <cell r="V2033" t="str">
            <v>0</v>
          </cell>
          <cell r="W2033" t="str">
            <v>0</v>
          </cell>
        </row>
        <row r="2034">
          <cell r="B2034" t="str">
            <v>NigeriaOthCB</v>
          </cell>
          <cell r="C2034" t="str">
            <v>OthCB</v>
          </cell>
          <cell r="D2034" t="str">
            <v>Nigeria</v>
          </cell>
          <cell r="E2034" t="str">
            <v>Global Mkt Operations</v>
          </cell>
          <cell r="F2034" t="str">
            <v>Mass Mkt &amp; Priority Banking</v>
          </cell>
          <cell r="G2034" t="str">
            <v>Other Products</v>
          </cell>
          <cell r="H2034" t="str">
            <v>0</v>
          </cell>
          <cell r="I2034" t="str">
            <v>0</v>
          </cell>
          <cell r="J2034" t="str">
            <v>0</v>
          </cell>
          <cell r="K2034" t="str">
            <v>0</v>
          </cell>
          <cell r="L2034" t="str">
            <v>0</v>
          </cell>
          <cell r="M2034" t="str">
            <v>0</v>
          </cell>
          <cell r="N2034" t="str">
            <v>0</v>
          </cell>
          <cell r="O2034" t="str">
            <v>0</v>
          </cell>
          <cell r="P2034" t="str">
            <v>0</v>
          </cell>
          <cell r="Q2034" t="str">
            <v>0</v>
          </cell>
          <cell r="R2034" t="str">
            <v>0</v>
          </cell>
          <cell r="S2034" t="str">
            <v>0</v>
          </cell>
          <cell r="T2034" t="str">
            <v>0</v>
          </cell>
          <cell r="U2034" t="str">
            <v>0</v>
          </cell>
          <cell r="V2034">
            <v>0</v>
          </cell>
          <cell r="W2034">
            <v>0</v>
          </cell>
        </row>
        <row r="2035">
          <cell r="B2035" t="str">
            <v>NigeriaCROps</v>
          </cell>
          <cell r="C2035" t="str">
            <v>CROps</v>
          </cell>
          <cell r="D2035" t="str">
            <v>Nigeria</v>
          </cell>
          <cell r="E2035" t="str">
            <v>Global Mkt Operations</v>
          </cell>
          <cell r="F2035" t="str">
            <v>Customer - Wholesale</v>
          </cell>
          <cell r="G2035" t="str">
            <v>Corporate and Inst Lending</v>
          </cell>
          <cell r="H2035" t="str">
            <v>0</v>
          </cell>
          <cell r="I2035" t="str">
            <v>0</v>
          </cell>
          <cell r="J2035" t="str">
            <v>0</v>
          </cell>
          <cell r="K2035" t="str">
            <v>0</v>
          </cell>
          <cell r="L2035" t="str">
            <v>0</v>
          </cell>
          <cell r="M2035" t="str">
            <v>0</v>
          </cell>
          <cell r="N2035" t="str">
            <v>0</v>
          </cell>
          <cell r="O2035" t="str">
            <v>0</v>
          </cell>
          <cell r="P2035" t="str">
            <v>0</v>
          </cell>
          <cell r="Q2035" t="str">
            <v>0</v>
          </cell>
          <cell r="R2035" t="str">
            <v>0</v>
          </cell>
          <cell r="S2035" t="str">
            <v>0</v>
          </cell>
          <cell r="T2035" t="str">
            <v>0</v>
          </cell>
          <cell r="U2035" t="str">
            <v>0</v>
          </cell>
          <cell r="V2035">
            <v>0</v>
          </cell>
          <cell r="W2035">
            <v>0</v>
          </cell>
        </row>
        <row r="2036">
          <cell r="B2036" t="str">
            <v>NigeriaCash</v>
          </cell>
          <cell r="C2036" t="str">
            <v>Cash</v>
          </cell>
          <cell r="D2036" t="str">
            <v>Nigeria</v>
          </cell>
          <cell r="E2036" t="str">
            <v>Global Mkt Operations</v>
          </cell>
          <cell r="F2036" t="str">
            <v>Customer - Wholesale</v>
          </cell>
          <cell r="G2036" t="str">
            <v>Cash Management and Payments</v>
          </cell>
          <cell r="H2036" t="str">
            <v>0</v>
          </cell>
          <cell r="I2036" t="str">
            <v>0</v>
          </cell>
          <cell r="J2036" t="str">
            <v>0</v>
          </cell>
          <cell r="K2036" t="str">
            <v>0</v>
          </cell>
          <cell r="L2036" t="str">
            <v>0</v>
          </cell>
          <cell r="M2036" t="str">
            <v>0</v>
          </cell>
          <cell r="N2036" t="str">
            <v>0</v>
          </cell>
          <cell r="O2036" t="str">
            <v>0</v>
          </cell>
          <cell r="P2036" t="str">
            <v>0</v>
          </cell>
          <cell r="Q2036" t="str">
            <v>0</v>
          </cell>
          <cell r="R2036" t="str">
            <v>0</v>
          </cell>
          <cell r="S2036" t="str">
            <v>0</v>
          </cell>
          <cell r="T2036" t="str">
            <v>0</v>
          </cell>
          <cell r="U2036" t="str">
            <v>0</v>
          </cell>
          <cell r="V2036">
            <v>0</v>
          </cell>
          <cell r="W2036">
            <v>0</v>
          </cell>
        </row>
        <row r="2037">
          <cell r="B2037" t="str">
            <v>NigeriaTrade</v>
          </cell>
          <cell r="C2037" t="str">
            <v>Trade</v>
          </cell>
          <cell r="D2037" t="str">
            <v>Nigeria</v>
          </cell>
          <cell r="E2037" t="str">
            <v>Global Mkt Operations</v>
          </cell>
          <cell r="F2037" t="str">
            <v>Customer - Wholesale</v>
          </cell>
          <cell r="G2037" t="str">
            <v>Trade Finance</v>
          </cell>
          <cell r="H2037" t="str">
            <v>0</v>
          </cell>
          <cell r="I2037" t="str">
            <v>0</v>
          </cell>
          <cell r="J2037" t="str">
            <v>0</v>
          </cell>
          <cell r="K2037" t="str">
            <v>0</v>
          </cell>
          <cell r="L2037" t="str">
            <v>0</v>
          </cell>
          <cell r="M2037" t="str">
            <v>0</v>
          </cell>
          <cell r="N2037" t="str">
            <v>0</v>
          </cell>
          <cell r="O2037" t="str">
            <v>0</v>
          </cell>
          <cell r="P2037" t="str">
            <v>0</v>
          </cell>
          <cell r="Q2037" t="str">
            <v>0</v>
          </cell>
          <cell r="R2037" t="str">
            <v>0</v>
          </cell>
          <cell r="S2037" t="str">
            <v>0</v>
          </cell>
          <cell r="T2037" t="str">
            <v>0</v>
          </cell>
          <cell r="U2037" t="str">
            <v>0</v>
          </cell>
          <cell r="V2037">
            <v>0</v>
          </cell>
          <cell r="W2037">
            <v>0</v>
          </cell>
        </row>
        <row r="2038">
          <cell r="B2038" t="str">
            <v>NigeriaTrade</v>
          </cell>
          <cell r="C2038" t="str">
            <v>Trade</v>
          </cell>
          <cell r="D2038" t="str">
            <v>Nigeria</v>
          </cell>
          <cell r="E2038" t="str">
            <v>Global Mkt Operations</v>
          </cell>
          <cell r="F2038" t="str">
            <v>Customer - Wholesale</v>
          </cell>
          <cell r="G2038" t="str">
            <v>Trade Contingents</v>
          </cell>
          <cell r="H2038" t="str">
            <v>0</v>
          </cell>
          <cell r="I2038" t="str">
            <v>0</v>
          </cell>
          <cell r="J2038" t="str">
            <v>0</v>
          </cell>
          <cell r="K2038" t="str">
            <v>0</v>
          </cell>
          <cell r="L2038" t="str">
            <v>0</v>
          </cell>
          <cell r="M2038" t="str">
            <v>0</v>
          </cell>
          <cell r="N2038" t="str">
            <v>0</v>
          </cell>
          <cell r="O2038" t="str">
            <v>0</v>
          </cell>
          <cell r="P2038" t="str">
            <v>0</v>
          </cell>
          <cell r="Q2038" t="str">
            <v>0</v>
          </cell>
          <cell r="R2038" t="str">
            <v>0</v>
          </cell>
          <cell r="S2038" t="str">
            <v>0</v>
          </cell>
          <cell r="T2038" t="str">
            <v>0</v>
          </cell>
          <cell r="U2038" t="str">
            <v>0</v>
          </cell>
          <cell r="V2038">
            <v>0</v>
          </cell>
          <cell r="W2038">
            <v>0</v>
          </cell>
        </row>
        <row r="2039">
          <cell r="B2039" t="str">
            <v>NigeriaTrade</v>
          </cell>
          <cell r="C2039" t="str">
            <v>Trade</v>
          </cell>
          <cell r="D2039" t="str">
            <v>Nigeria</v>
          </cell>
          <cell r="E2039" t="str">
            <v>Global Mkt Operations</v>
          </cell>
          <cell r="F2039" t="str">
            <v>Customer - Wholesale</v>
          </cell>
          <cell r="G2039" t="str">
            <v>Trade Transactional</v>
          </cell>
          <cell r="H2039" t="str">
            <v>0</v>
          </cell>
          <cell r="I2039" t="str">
            <v>0</v>
          </cell>
          <cell r="J2039" t="str">
            <v>0</v>
          </cell>
          <cell r="K2039" t="str">
            <v>0</v>
          </cell>
          <cell r="L2039" t="str">
            <v>0</v>
          </cell>
          <cell r="M2039" t="str">
            <v>0</v>
          </cell>
          <cell r="N2039" t="str">
            <v>0</v>
          </cell>
          <cell r="O2039" t="str">
            <v>0</v>
          </cell>
          <cell r="P2039" t="str">
            <v>0</v>
          </cell>
          <cell r="Q2039" t="str">
            <v>0</v>
          </cell>
          <cell r="R2039" t="str">
            <v>0</v>
          </cell>
          <cell r="S2039" t="str">
            <v>0</v>
          </cell>
          <cell r="T2039" t="str">
            <v>0</v>
          </cell>
          <cell r="U2039" t="str">
            <v>0</v>
          </cell>
          <cell r="V2039">
            <v>0</v>
          </cell>
          <cell r="W2039">
            <v>0</v>
          </cell>
        </row>
        <row r="2040">
          <cell r="B2040" t="str">
            <v>NigeriaTrade</v>
          </cell>
          <cell r="C2040" t="str">
            <v>Trade</v>
          </cell>
          <cell r="D2040" t="str">
            <v>Nigeria</v>
          </cell>
          <cell r="E2040" t="str">
            <v>Global Mkt Operations</v>
          </cell>
          <cell r="F2040" t="str">
            <v>Customer - Wholesale</v>
          </cell>
          <cell r="G2040" t="str">
            <v>Trade Other</v>
          </cell>
          <cell r="H2040" t="str">
            <v>0</v>
          </cell>
          <cell r="I2040" t="str">
            <v>0</v>
          </cell>
          <cell r="J2040" t="str">
            <v>0</v>
          </cell>
          <cell r="K2040" t="str">
            <v>0</v>
          </cell>
          <cell r="L2040" t="str">
            <v>0</v>
          </cell>
          <cell r="M2040" t="str">
            <v>0</v>
          </cell>
          <cell r="N2040" t="str">
            <v>0</v>
          </cell>
          <cell r="O2040" t="str">
            <v>0</v>
          </cell>
          <cell r="P2040" t="str">
            <v>0</v>
          </cell>
          <cell r="Q2040" t="str">
            <v>0</v>
          </cell>
          <cell r="R2040" t="str">
            <v>0</v>
          </cell>
          <cell r="S2040" t="str">
            <v>0</v>
          </cell>
          <cell r="T2040" t="str">
            <v>0</v>
          </cell>
          <cell r="U2040" t="str">
            <v>0</v>
          </cell>
          <cell r="V2040">
            <v>0</v>
          </cell>
          <cell r="W2040">
            <v>0</v>
          </cell>
        </row>
        <row r="2041">
          <cell r="B2041" t="str">
            <v>NigeriaFX/MM</v>
          </cell>
          <cell r="C2041" t="str">
            <v>FX/MM</v>
          </cell>
          <cell r="D2041" t="str">
            <v>Nigeria</v>
          </cell>
          <cell r="E2041" t="str">
            <v>Global Mkt Operations</v>
          </cell>
          <cell r="F2041" t="str">
            <v>Customer - Wholesale</v>
          </cell>
          <cell r="G2041" t="str">
            <v>FX Sales</v>
          </cell>
          <cell r="H2041">
            <v>127.91284198089593</v>
          </cell>
          <cell r="I2041">
            <v>3.6525151800422755</v>
          </cell>
          <cell r="J2041">
            <v>7.4805983081522136</v>
          </cell>
          <cell r="K2041">
            <v>11.809260209170457</v>
          </cell>
          <cell r="L2041">
            <v>16.575784600439722</v>
          </cell>
          <cell r="M2041">
            <v>20.548567108029214</v>
          </cell>
          <cell r="N2041">
            <v>24.882898039234405</v>
          </cell>
          <cell r="O2041">
            <v>28.904074335358722</v>
          </cell>
          <cell r="P2041">
            <v>33.692109784975948</v>
          </cell>
          <cell r="Q2041">
            <v>39.50901307481513</v>
          </cell>
          <cell r="R2041">
            <v>45.932656548688911</v>
          </cell>
          <cell r="S2041">
            <v>52.367940035444647</v>
          </cell>
          <cell r="T2041">
            <v>57.820226064772029</v>
          </cell>
          <cell r="U2041" t="str">
            <v>0</v>
          </cell>
          <cell r="V2041">
            <v>49.988445846438601</v>
          </cell>
          <cell r="W2041">
            <v>49.988445846438601</v>
          </cell>
        </row>
        <row r="2042">
          <cell r="B2042" t="str">
            <v>NigeriaFX/MM</v>
          </cell>
          <cell r="C2042" t="str">
            <v>FX/MM</v>
          </cell>
          <cell r="D2042" t="str">
            <v>Nigeria</v>
          </cell>
          <cell r="E2042" t="str">
            <v>Global Mkt Operations</v>
          </cell>
          <cell r="F2042" t="str">
            <v>Customer - Wholesale</v>
          </cell>
          <cell r="G2042" t="str">
            <v>FX Trading</v>
          </cell>
          <cell r="H2042" t="str">
            <v>0</v>
          </cell>
          <cell r="I2042">
            <v>3.6682587799562496</v>
          </cell>
          <cell r="J2042">
            <v>7.5128422663769996</v>
          </cell>
          <cell r="K2042">
            <v>11.860162192830691</v>
          </cell>
          <cell r="L2042">
            <v>16.647231947855452</v>
          </cell>
          <cell r="M2042">
            <v>20.63713851797764</v>
          </cell>
          <cell r="N2042">
            <v>24.990151910093207</v>
          </cell>
          <cell r="O2042">
            <v>29.028660862666232</v>
          </cell>
          <cell r="P2042">
            <v>33.837334396118067</v>
          </cell>
          <cell r="Q2042">
            <v>39.679310544965141</v>
          </cell>
          <cell r="R2042">
            <v>46.130642137260793</v>
          </cell>
          <cell r="S2042">
            <v>52.593663914907715</v>
          </cell>
          <cell r="T2042">
            <v>58.069451177120186</v>
          </cell>
          <cell r="U2042" t="str">
            <v>0</v>
          </cell>
          <cell r="V2042">
            <v>50.203913285431902</v>
          </cell>
          <cell r="W2042">
            <v>50.203913285431902</v>
          </cell>
        </row>
        <row r="2043">
          <cell r="B2043" t="str">
            <v>NigeriaFI</v>
          </cell>
          <cell r="C2043" t="str">
            <v>FI</v>
          </cell>
          <cell r="D2043" t="str">
            <v>Nigeria</v>
          </cell>
          <cell r="E2043" t="str">
            <v>Global Mkt Operations</v>
          </cell>
          <cell r="F2043" t="str">
            <v>Customer - Wholesale</v>
          </cell>
          <cell r="G2043" t="str">
            <v>Fixed Income</v>
          </cell>
          <cell r="H2043" t="str">
            <v>0</v>
          </cell>
          <cell r="I2043" t="str">
            <v>0</v>
          </cell>
          <cell r="J2043" t="str">
            <v>0</v>
          </cell>
          <cell r="K2043" t="str">
            <v>0</v>
          </cell>
          <cell r="L2043" t="str">
            <v>0</v>
          </cell>
          <cell r="M2043" t="str">
            <v>0</v>
          </cell>
          <cell r="N2043" t="str">
            <v>0</v>
          </cell>
          <cell r="O2043" t="str">
            <v>0</v>
          </cell>
          <cell r="P2043" t="str">
            <v>0</v>
          </cell>
          <cell r="Q2043" t="str">
            <v>0</v>
          </cell>
          <cell r="R2043" t="str">
            <v>0</v>
          </cell>
          <cell r="S2043" t="str">
            <v>0</v>
          </cell>
          <cell r="T2043" t="str">
            <v>0</v>
          </cell>
          <cell r="U2043" t="str">
            <v>0</v>
          </cell>
          <cell r="V2043">
            <v>0</v>
          </cell>
          <cell r="W2043">
            <v>0</v>
          </cell>
        </row>
        <row r="2044">
          <cell r="B2044" t="str">
            <v>NigeriaFX/MM</v>
          </cell>
          <cell r="C2044" t="str">
            <v>FX/MM</v>
          </cell>
          <cell r="D2044" t="str">
            <v>Nigeria</v>
          </cell>
          <cell r="E2044" t="str">
            <v>Global Mkt Operations</v>
          </cell>
          <cell r="F2044" t="str">
            <v>Customer - Wholesale</v>
          </cell>
          <cell r="G2044" t="str">
            <v>ALM</v>
          </cell>
          <cell r="H2044">
            <v>37.004835982686849</v>
          </cell>
          <cell r="I2044">
            <v>5.7922135319871071</v>
          </cell>
          <cell r="J2044">
            <v>11.86284535779463</v>
          </cell>
          <cell r="K2044">
            <v>18.727302533900041</v>
          </cell>
          <cell r="L2044">
            <v>26.286128635571959</v>
          </cell>
          <cell r="M2044">
            <v>32.586226914652983</v>
          </cell>
          <cell r="N2044">
            <v>39.459674124130729</v>
          </cell>
          <cell r="O2044">
            <v>45.836516001252591</v>
          </cell>
          <cell r="P2044">
            <v>53.429454662930148</v>
          </cell>
          <cell r="Q2044">
            <v>62.653987427028426</v>
          </cell>
          <cell r="R2044">
            <v>72.840697904601853</v>
          </cell>
          <cell r="S2044">
            <v>83.04586728975103</v>
          </cell>
          <cell r="T2044">
            <v>91.692184515725714</v>
          </cell>
          <cell r="U2044" t="str">
            <v>0</v>
          </cell>
          <cell r="V2044">
            <v>79.272429600523949</v>
          </cell>
          <cell r="W2044">
            <v>79.272429600523949</v>
          </cell>
        </row>
        <row r="2045">
          <cell r="B2045" t="str">
            <v>NigeriaSEF</v>
          </cell>
          <cell r="C2045" t="str">
            <v>SEF</v>
          </cell>
          <cell r="D2045" t="str">
            <v>Nigeria</v>
          </cell>
          <cell r="E2045" t="str">
            <v>Global Mkt Operations</v>
          </cell>
          <cell r="F2045" t="str">
            <v>Customer - Wholesale</v>
          </cell>
          <cell r="G2045" t="str">
            <v>Structured Trade</v>
          </cell>
          <cell r="H2045" t="str">
            <v>0</v>
          </cell>
          <cell r="I2045" t="str">
            <v>0</v>
          </cell>
          <cell r="J2045" t="str">
            <v>0</v>
          </cell>
          <cell r="K2045" t="str">
            <v>0</v>
          </cell>
          <cell r="L2045" t="str">
            <v>0</v>
          </cell>
          <cell r="M2045" t="str">
            <v>0</v>
          </cell>
          <cell r="N2045" t="str">
            <v>0</v>
          </cell>
          <cell r="O2045" t="str">
            <v>0</v>
          </cell>
          <cell r="P2045" t="str">
            <v>0</v>
          </cell>
          <cell r="Q2045" t="str">
            <v>0</v>
          </cell>
          <cell r="R2045" t="str">
            <v>0</v>
          </cell>
          <cell r="S2045" t="str">
            <v>0</v>
          </cell>
          <cell r="T2045" t="str">
            <v>0</v>
          </cell>
          <cell r="U2045" t="str">
            <v>0</v>
          </cell>
          <cell r="V2045">
            <v>0</v>
          </cell>
          <cell r="W2045">
            <v>0</v>
          </cell>
        </row>
        <row r="2046">
          <cell r="B2046" t="str">
            <v>NigeriaSME</v>
          </cell>
          <cell r="C2046" t="str">
            <v>SME</v>
          </cell>
          <cell r="D2046" t="str">
            <v>Nigeria</v>
          </cell>
          <cell r="E2046" t="str">
            <v>Global Mkt Operations</v>
          </cell>
          <cell r="F2046" t="str">
            <v>SME</v>
          </cell>
          <cell r="G2046" t="str">
            <v>Product</v>
          </cell>
          <cell r="H2046" t="str">
            <v>0</v>
          </cell>
          <cell r="I2046" t="str">
            <v>0</v>
          </cell>
          <cell r="J2046" t="str">
            <v>0</v>
          </cell>
          <cell r="K2046" t="str">
            <v>0</v>
          </cell>
          <cell r="L2046" t="str">
            <v>0</v>
          </cell>
          <cell r="M2046" t="str">
            <v>0</v>
          </cell>
          <cell r="N2046" t="str">
            <v>0</v>
          </cell>
          <cell r="O2046" t="str">
            <v>0</v>
          </cell>
          <cell r="P2046" t="str">
            <v>0</v>
          </cell>
          <cell r="Q2046" t="str">
            <v>0</v>
          </cell>
          <cell r="R2046" t="str">
            <v>0</v>
          </cell>
          <cell r="S2046" t="str">
            <v>0</v>
          </cell>
          <cell r="T2046" t="str">
            <v>0</v>
          </cell>
          <cell r="U2046" t="str">
            <v>0</v>
          </cell>
          <cell r="V2046">
            <v>0</v>
          </cell>
          <cell r="W2046">
            <v>0</v>
          </cell>
        </row>
        <row r="2047">
          <cell r="B2047" t="str">
            <v>NigeriaTotal</v>
          </cell>
          <cell r="C2047" t="str">
            <v>Total</v>
          </cell>
          <cell r="D2047" t="str">
            <v>Nigeria</v>
          </cell>
          <cell r="E2047" t="str">
            <v>Global Mkt Operations</v>
          </cell>
          <cell r="F2047" t="str">
            <v>Customer</v>
          </cell>
          <cell r="G2047" t="str">
            <v>Product</v>
          </cell>
          <cell r="H2047">
            <v>182.39932099967319</v>
          </cell>
          <cell r="I2047">
            <v>13.112987491985631</v>
          </cell>
          <cell r="J2047">
            <v>26.856285932323843</v>
          </cell>
          <cell r="K2047">
            <v>42.39672493590119</v>
          </cell>
          <cell r="L2047">
            <v>59.509145183867133</v>
          </cell>
          <cell r="M2047">
            <v>73.771932540659833</v>
          </cell>
          <cell r="N2047">
            <v>89.332724073458337</v>
          </cell>
          <cell r="O2047">
            <v>103.76925119927753</v>
          </cell>
          <cell r="P2047">
            <v>120.95889884402416</v>
          </cell>
          <cell r="Q2047">
            <v>141.8423110468087</v>
          </cell>
          <cell r="R2047">
            <v>164.90399659055157</v>
          </cell>
          <cell r="S2047">
            <v>188.00747124010337</v>
          </cell>
          <cell r="T2047">
            <v>207.58186175761796</v>
          </cell>
          <cell r="U2047" t="str">
            <v>0</v>
          </cell>
          <cell r="V2047">
            <v>179.46478873239445</v>
          </cell>
          <cell r="W2047">
            <v>179.46478873239445</v>
          </cell>
        </row>
        <row r="2048">
          <cell r="B2048" t="str">
            <v>NigeriaCCPL</v>
          </cell>
          <cell r="C2048" t="str">
            <v>CCPL</v>
          </cell>
          <cell r="D2048" t="str">
            <v>Nigeria</v>
          </cell>
          <cell r="E2048" t="str">
            <v>Cash Mgt, Payments &amp; IP</v>
          </cell>
          <cell r="F2048" t="str">
            <v>Mass Mkt &amp; Priority Banking</v>
          </cell>
          <cell r="G2048" t="str">
            <v>Unsecured Lending</v>
          </cell>
          <cell r="H2048" t="str">
            <v>0</v>
          </cell>
          <cell r="I2048">
            <v>0.32196863405201664</v>
          </cell>
          <cell r="J2048">
            <v>0.64497103849458892</v>
          </cell>
          <cell r="K2048">
            <v>0.98686858832234803</v>
          </cell>
          <cell r="L2048">
            <v>1.3211165122428836</v>
          </cell>
          <cell r="M2048">
            <v>1.6187376545365255</v>
          </cell>
          <cell r="N2048">
            <v>1.9760418683861869</v>
          </cell>
          <cell r="O2048">
            <v>2.3021551189008109</v>
          </cell>
          <cell r="P2048">
            <v>2.6322242600056835</v>
          </cell>
          <cell r="Q2048">
            <v>2.9731174635896318</v>
          </cell>
          <cell r="R2048">
            <v>3.325177203698769</v>
          </cell>
          <cell r="S2048">
            <v>3.6798628874469923</v>
          </cell>
          <cell r="T2048">
            <v>3.9184251319550585</v>
          </cell>
          <cell r="U2048" t="str">
            <v>0</v>
          </cell>
          <cell r="V2048">
            <v>3.6084388519052641</v>
          </cell>
          <cell r="W2048">
            <v>3.6084388519052641</v>
          </cell>
        </row>
        <row r="2049">
          <cell r="B2049" t="str">
            <v>NigeriaM &amp; AL</v>
          </cell>
          <cell r="C2049" t="str">
            <v>M &amp; AL</v>
          </cell>
          <cell r="D2049" t="str">
            <v>Nigeria</v>
          </cell>
          <cell r="E2049" t="str">
            <v>Cash Mgt, Payments &amp; IP</v>
          </cell>
          <cell r="F2049" t="str">
            <v>Mass Mkt &amp; Priority Banking</v>
          </cell>
          <cell r="G2049" t="str">
            <v>Secured Lending</v>
          </cell>
          <cell r="H2049" t="str">
            <v>0</v>
          </cell>
          <cell r="I2049" t="str">
            <v>0</v>
          </cell>
          <cell r="J2049" t="str">
            <v>0</v>
          </cell>
          <cell r="K2049" t="str">
            <v>0</v>
          </cell>
          <cell r="L2049" t="str">
            <v>0</v>
          </cell>
          <cell r="M2049" t="str">
            <v>0</v>
          </cell>
          <cell r="N2049" t="str">
            <v>0</v>
          </cell>
          <cell r="O2049" t="str">
            <v>0</v>
          </cell>
          <cell r="P2049" t="str">
            <v>0</v>
          </cell>
          <cell r="Q2049" t="str">
            <v>0</v>
          </cell>
          <cell r="R2049" t="str">
            <v>0</v>
          </cell>
          <cell r="S2049" t="str">
            <v>0</v>
          </cell>
          <cell r="T2049" t="str">
            <v>0</v>
          </cell>
          <cell r="U2049" t="str">
            <v>0</v>
          </cell>
          <cell r="V2049">
            <v>0</v>
          </cell>
          <cell r="W2049">
            <v>0</v>
          </cell>
        </row>
        <row r="2050">
          <cell r="B2050" t="str">
            <v>NigeriaWM</v>
          </cell>
          <cell r="C2050" t="str">
            <v>WM</v>
          </cell>
          <cell r="D2050" t="str">
            <v>Nigeria</v>
          </cell>
          <cell r="E2050" t="str">
            <v>Cash Mgt, Payments &amp; IP</v>
          </cell>
          <cell r="F2050" t="str">
            <v>Mass Mkt &amp; Priority Banking</v>
          </cell>
          <cell r="G2050" t="str">
            <v>Account Management Services</v>
          </cell>
          <cell r="H2050">
            <v>75.532392503348774</v>
          </cell>
          <cell r="I2050">
            <v>25.499915816919696</v>
          </cell>
          <cell r="J2050">
            <v>51.081706248771418</v>
          </cell>
          <cell r="K2050">
            <v>78.15999219513003</v>
          </cell>
          <cell r="L2050">
            <v>104.63242776963651</v>
          </cell>
          <cell r="M2050">
            <v>128.20402223929349</v>
          </cell>
          <cell r="N2050">
            <v>156.50251597618592</v>
          </cell>
          <cell r="O2050">
            <v>182.33068541694414</v>
          </cell>
          <cell r="P2050">
            <v>208.47216139245029</v>
          </cell>
          <cell r="Q2050">
            <v>235.47090311629907</v>
          </cell>
          <cell r="R2050">
            <v>263.35403453294231</v>
          </cell>
          <cell r="S2050">
            <v>291.44514068580156</v>
          </cell>
          <cell r="T2050">
            <v>310.33927045084084</v>
          </cell>
          <cell r="U2050" t="str">
            <v>0</v>
          </cell>
          <cell r="V2050">
            <v>285.7883570708965</v>
          </cell>
          <cell r="W2050">
            <v>285.7883570708965</v>
          </cell>
        </row>
        <row r="2051">
          <cell r="B2051" t="str">
            <v>NigeriaWM</v>
          </cell>
          <cell r="C2051" t="str">
            <v>WM</v>
          </cell>
          <cell r="D2051" t="str">
            <v>Nigeria</v>
          </cell>
          <cell r="E2051" t="str">
            <v>Cash Mgt, Payments &amp; IP</v>
          </cell>
          <cell r="F2051" t="str">
            <v>Mass Mkt &amp; Priority Banking</v>
          </cell>
          <cell r="G2051" t="str">
            <v>Trade Products</v>
          </cell>
          <cell r="H2051" t="str">
            <v>0</v>
          </cell>
          <cell r="I2051" t="str">
            <v>0</v>
          </cell>
          <cell r="J2051" t="str">
            <v>0</v>
          </cell>
          <cell r="K2051" t="str">
            <v>0</v>
          </cell>
          <cell r="L2051" t="str">
            <v>0</v>
          </cell>
          <cell r="M2051" t="str">
            <v>0</v>
          </cell>
          <cell r="N2051" t="str">
            <v>0</v>
          </cell>
          <cell r="O2051" t="str">
            <v>0</v>
          </cell>
          <cell r="P2051" t="str">
            <v>0</v>
          </cell>
          <cell r="Q2051" t="str">
            <v>0</v>
          </cell>
          <cell r="R2051" t="str">
            <v>0</v>
          </cell>
          <cell r="S2051" t="str">
            <v>0</v>
          </cell>
          <cell r="T2051" t="str">
            <v>0</v>
          </cell>
          <cell r="U2051" t="str">
            <v>0</v>
          </cell>
          <cell r="V2051" t="str">
            <v>0</v>
          </cell>
          <cell r="W2051" t="str">
            <v>0</v>
          </cell>
        </row>
        <row r="2052">
          <cell r="B2052" t="str">
            <v>NigeriaWM</v>
          </cell>
          <cell r="C2052" t="str">
            <v>WM</v>
          </cell>
          <cell r="D2052" t="str">
            <v>Nigeria</v>
          </cell>
          <cell r="E2052" t="str">
            <v>Cash Mgt, Payments &amp; IP</v>
          </cell>
          <cell r="F2052" t="str">
            <v>Mass Mkt &amp; Priority Banking</v>
          </cell>
          <cell r="G2052" t="str">
            <v>Treasury Products</v>
          </cell>
          <cell r="H2052">
            <v>207.85735023493606</v>
          </cell>
          <cell r="I2052" t="str">
            <v>0</v>
          </cell>
          <cell r="J2052" t="str">
            <v>0</v>
          </cell>
          <cell r="K2052" t="str">
            <v>0</v>
          </cell>
          <cell r="L2052" t="str">
            <v>0</v>
          </cell>
          <cell r="M2052" t="str">
            <v>0</v>
          </cell>
          <cell r="N2052" t="str">
            <v>0</v>
          </cell>
          <cell r="O2052" t="str">
            <v>0</v>
          </cell>
          <cell r="P2052" t="str">
            <v>0</v>
          </cell>
          <cell r="Q2052" t="str">
            <v>0</v>
          </cell>
          <cell r="R2052" t="str">
            <v>0</v>
          </cell>
          <cell r="S2052" t="str">
            <v>0</v>
          </cell>
          <cell r="T2052" t="str">
            <v>0</v>
          </cell>
          <cell r="U2052" t="str">
            <v>0</v>
          </cell>
          <cell r="V2052">
            <v>0</v>
          </cell>
          <cell r="W2052">
            <v>0</v>
          </cell>
        </row>
        <row r="2053">
          <cell r="B2053" t="str">
            <v>NigeriaWM</v>
          </cell>
          <cell r="C2053" t="str">
            <v>WM</v>
          </cell>
          <cell r="D2053" t="str">
            <v>Nigeria</v>
          </cell>
          <cell r="E2053" t="str">
            <v>Cash Mgt, Payments &amp; IP</v>
          </cell>
          <cell r="F2053" t="str">
            <v>Mass Mkt &amp; Priority Banking</v>
          </cell>
          <cell r="G2053" t="str">
            <v>Investment Services</v>
          </cell>
          <cell r="H2053" t="str">
            <v>0</v>
          </cell>
          <cell r="I2053" t="str">
            <v>0</v>
          </cell>
          <cell r="J2053" t="str">
            <v>0</v>
          </cell>
          <cell r="K2053" t="str">
            <v>0</v>
          </cell>
          <cell r="L2053" t="str">
            <v>0</v>
          </cell>
          <cell r="M2053" t="str">
            <v>0</v>
          </cell>
          <cell r="N2053" t="str">
            <v>0</v>
          </cell>
          <cell r="O2053" t="str">
            <v>0</v>
          </cell>
          <cell r="P2053" t="str">
            <v>0</v>
          </cell>
          <cell r="Q2053" t="str">
            <v>0</v>
          </cell>
          <cell r="R2053" t="str">
            <v>0</v>
          </cell>
          <cell r="S2053" t="str">
            <v>0</v>
          </cell>
          <cell r="T2053" t="str">
            <v>0</v>
          </cell>
          <cell r="U2053" t="str">
            <v>0</v>
          </cell>
          <cell r="V2053" t="str">
            <v>0</v>
          </cell>
          <cell r="W2053" t="str">
            <v>0</v>
          </cell>
        </row>
        <row r="2054">
          <cell r="B2054" t="str">
            <v>NigeriaOthCB</v>
          </cell>
          <cell r="C2054" t="str">
            <v>OthCB</v>
          </cell>
          <cell r="D2054" t="str">
            <v>Nigeria</v>
          </cell>
          <cell r="E2054" t="str">
            <v>Cash Mgt, Payments &amp; IP</v>
          </cell>
          <cell r="F2054" t="str">
            <v>Mass Mkt &amp; Priority Banking</v>
          </cell>
          <cell r="G2054" t="str">
            <v>Other Products</v>
          </cell>
          <cell r="H2054" t="str">
            <v>0</v>
          </cell>
          <cell r="I2054" t="str">
            <v>0</v>
          </cell>
          <cell r="J2054" t="str">
            <v>0</v>
          </cell>
          <cell r="K2054" t="str">
            <v>0</v>
          </cell>
          <cell r="L2054" t="str">
            <v>0</v>
          </cell>
          <cell r="M2054" t="str">
            <v>0</v>
          </cell>
          <cell r="N2054" t="str">
            <v>0</v>
          </cell>
          <cell r="O2054" t="str">
            <v>0</v>
          </cell>
          <cell r="P2054" t="str">
            <v>0</v>
          </cell>
          <cell r="Q2054" t="str">
            <v>0</v>
          </cell>
          <cell r="R2054" t="str">
            <v>0</v>
          </cell>
          <cell r="S2054" t="str">
            <v>0</v>
          </cell>
          <cell r="T2054" t="str">
            <v>0</v>
          </cell>
          <cell r="U2054" t="str">
            <v>0</v>
          </cell>
          <cell r="V2054">
            <v>0</v>
          </cell>
          <cell r="W2054">
            <v>0</v>
          </cell>
        </row>
        <row r="2055">
          <cell r="B2055" t="str">
            <v>NigeriaCROps</v>
          </cell>
          <cell r="C2055" t="str">
            <v>CROps</v>
          </cell>
          <cell r="D2055" t="str">
            <v>Nigeria</v>
          </cell>
          <cell r="E2055" t="str">
            <v>Cash Mgt, Payments &amp; IP</v>
          </cell>
          <cell r="F2055" t="str">
            <v>Customer - Wholesale</v>
          </cell>
          <cell r="G2055" t="str">
            <v>Corporate and Inst Lending</v>
          </cell>
          <cell r="H2055">
            <v>14.027175292193347</v>
          </cell>
          <cell r="I2055" t="str">
            <v>0</v>
          </cell>
          <cell r="J2055" t="str">
            <v>0</v>
          </cell>
          <cell r="K2055" t="str">
            <v>0</v>
          </cell>
          <cell r="L2055" t="str">
            <v>0</v>
          </cell>
          <cell r="M2055" t="str">
            <v>0</v>
          </cell>
          <cell r="N2055" t="str">
            <v>0</v>
          </cell>
          <cell r="O2055" t="str">
            <v>0</v>
          </cell>
          <cell r="P2055" t="str">
            <v>0</v>
          </cell>
          <cell r="Q2055" t="str">
            <v>0</v>
          </cell>
          <cell r="R2055" t="str">
            <v>0</v>
          </cell>
          <cell r="S2055" t="str">
            <v>0</v>
          </cell>
          <cell r="T2055" t="str">
            <v>0</v>
          </cell>
          <cell r="U2055" t="str">
            <v>0</v>
          </cell>
          <cell r="V2055">
            <v>0</v>
          </cell>
          <cell r="W2055">
            <v>0</v>
          </cell>
        </row>
        <row r="2056">
          <cell r="B2056" t="str">
            <v>NigeriaCash</v>
          </cell>
          <cell r="C2056" t="str">
            <v>Cash</v>
          </cell>
          <cell r="D2056" t="str">
            <v>Nigeria</v>
          </cell>
          <cell r="E2056" t="str">
            <v>Cash Mgt, Payments &amp; IP</v>
          </cell>
          <cell r="F2056" t="str">
            <v>Customer - Wholesale</v>
          </cell>
          <cell r="G2056" t="str">
            <v>Cash Management and Payments</v>
          </cell>
          <cell r="H2056">
            <v>267.78276761554173</v>
          </cell>
          <cell r="I2056">
            <v>39.183582764130428</v>
          </cell>
          <cell r="J2056">
            <v>78.492975384791436</v>
          </cell>
          <cell r="K2056">
            <v>120.10190719882979</v>
          </cell>
          <cell r="L2056">
            <v>160.77987953995932</v>
          </cell>
          <cell r="M2056">
            <v>197.00037255709546</v>
          </cell>
          <cell r="N2056">
            <v>240.48429538259919</v>
          </cell>
          <cell r="O2056">
            <v>280.17227797022849</v>
          </cell>
          <cell r="P2056">
            <v>320.34169244269208</v>
          </cell>
          <cell r="Q2056">
            <v>361.82839531885907</v>
          </cell>
          <cell r="R2056">
            <v>404.67406569013997</v>
          </cell>
          <cell r="S2056">
            <v>447.83931340229884</v>
          </cell>
          <cell r="T2056">
            <v>476.87233855893123</v>
          </cell>
          <cell r="U2056" t="str">
            <v>0</v>
          </cell>
          <cell r="V2056">
            <v>439.14700827687034</v>
          </cell>
          <cell r="W2056">
            <v>439.14700827687034</v>
          </cell>
        </row>
        <row r="2057">
          <cell r="B2057" t="str">
            <v>NigeriaTrade</v>
          </cell>
          <cell r="C2057" t="str">
            <v>Trade</v>
          </cell>
          <cell r="D2057" t="str">
            <v>Nigeria</v>
          </cell>
          <cell r="E2057" t="str">
            <v>Cash Mgt, Payments &amp; IP</v>
          </cell>
          <cell r="F2057" t="str">
            <v>Customer - Wholesale</v>
          </cell>
          <cell r="G2057" t="str">
            <v>Trade Finance</v>
          </cell>
          <cell r="H2057">
            <v>123.54173232027398</v>
          </cell>
          <cell r="I2057" t="str">
            <v>0</v>
          </cell>
          <cell r="J2057" t="str">
            <v>0</v>
          </cell>
          <cell r="K2057" t="str">
            <v>0</v>
          </cell>
          <cell r="L2057" t="str">
            <v>0</v>
          </cell>
          <cell r="M2057" t="str">
            <v>0</v>
          </cell>
          <cell r="N2057" t="str">
            <v>0</v>
          </cell>
          <cell r="O2057" t="str">
            <v>0</v>
          </cell>
          <cell r="P2057" t="str">
            <v>0</v>
          </cell>
          <cell r="Q2057" t="str">
            <v>0</v>
          </cell>
          <cell r="R2057" t="str">
            <v>0</v>
          </cell>
          <cell r="S2057" t="str">
            <v>0</v>
          </cell>
          <cell r="T2057" t="str">
            <v>0</v>
          </cell>
          <cell r="U2057" t="str">
            <v>0</v>
          </cell>
          <cell r="V2057">
            <v>0</v>
          </cell>
          <cell r="W2057">
            <v>0</v>
          </cell>
        </row>
        <row r="2058">
          <cell r="B2058" t="str">
            <v>NigeriaTrade</v>
          </cell>
          <cell r="C2058" t="str">
            <v>Trade</v>
          </cell>
          <cell r="D2058" t="str">
            <v>Nigeria</v>
          </cell>
          <cell r="E2058" t="str">
            <v>Cash Mgt, Payments &amp; IP</v>
          </cell>
          <cell r="F2058" t="str">
            <v>Customer - Wholesale</v>
          </cell>
          <cell r="G2058" t="str">
            <v>Trade Contingents</v>
          </cell>
          <cell r="H2058" t="str">
            <v>0</v>
          </cell>
          <cell r="I2058" t="str">
            <v>0</v>
          </cell>
          <cell r="J2058" t="str">
            <v>0</v>
          </cell>
          <cell r="K2058" t="str">
            <v>0</v>
          </cell>
          <cell r="L2058" t="str">
            <v>0</v>
          </cell>
          <cell r="M2058" t="str">
            <v>0</v>
          </cell>
          <cell r="N2058" t="str">
            <v>0</v>
          </cell>
          <cell r="O2058" t="str">
            <v>0</v>
          </cell>
          <cell r="P2058" t="str">
            <v>0</v>
          </cell>
          <cell r="Q2058" t="str">
            <v>0</v>
          </cell>
          <cell r="R2058" t="str">
            <v>0</v>
          </cell>
          <cell r="S2058" t="str">
            <v>0</v>
          </cell>
          <cell r="T2058" t="str">
            <v>0</v>
          </cell>
          <cell r="U2058" t="str">
            <v>0</v>
          </cell>
          <cell r="V2058">
            <v>0</v>
          </cell>
          <cell r="W2058">
            <v>0</v>
          </cell>
        </row>
        <row r="2059">
          <cell r="B2059" t="str">
            <v>NigeriaTrade</v>
          </cell>
          <cell r="C2059" t="str">
            <v>Trade</v>
          </cell>
          <cell r="D2059" t="str">
            <v>Nigeria</v>
          </cell>
          <cell r="E2059" t="str">
            <v>Cash Mgt, Payments &amp; IP</v>
          </cell>
          <cell r="F2059" t="str">
            <v>Customer - Wholesale</v>
          </cell>
          <cell r="G2059" t="str">
            <v>Trade Transactional</v>
          </cell>
          <cell r="H2059" t="str">
            <v>0</v>
          </cell>
          <cell r="I2059" t="str">
            <v>0</v>
          </cell>
          <cell r="J2059" t="str">
            <v>0</v>
          </cell>
          <cell r="K2059" t="str">
            <v>0</v>
          </cell>
          <cell r="L2059" t="str">
            <v>0</v>
          </cell>
          <cell r="M2059" t="str">
            <v>0</v>
          </cell>
          <cell r="N2059" t="str">
            <v>0</v>
          </cell>
          <cell r="O2059" t="str">
            <v>0</v>
          </cell>
          <cell r="P2059" t="str">
            <v>0</v>
          </cell>
          <cell r="Q2059" t="str">
            <v>0</v>
          </cell>
          <cell r="R2059" t="str">
            <v>0</v>
          </cell>
          <cell r="S2059" t="str">
            <v>0</v>
          </cell>
          <cell r="T2059" t="str">
            <v>0</v>
          </cell>
          <cell r="U2059" t="str">
            <v>0</v>
          </cell>
          <cell r="V2059">
            <v>0</v>
          </cell>
          <cell r="W2059">
            <v>0</v>
          </cell>
        </row>
        <row r="2060">
          <cell r="B2060" t="str">
            <v>NigeriaTrade</v>
          </cell>
          <cell r="C2060" t="str">
            <v>Trade</v>
          </cell>
          <cell r="D2060" t="str">
            <v>Nigeria</v>
          </cell>
          <cell r="E2060" t="str">
            <v>Cash Mgt, Payments &amp; IP</v>
          </cell>
          <cell r="F2060" t="str">
            <v>Customer - Wholesale</v>
          </cell>
          <cell r="G2060" t="str">
            <v>Trade Other</v>
          </cell>
          <cell r="H2060" t="str">
            <v>0</v>
          </cell>
          <cell r="I2060" t="str">
            <v>0</v>
          </cell>
          <cell r="J2060" t="str">
            <v>0</v>
          </cell>
          <cell r="K2060" t="str">
            <v>0</v>
          </cell>
          <cell r="L2060" t="str">
            <v>0</v>
          </cell>
          <cell r="M2060" t="str">
            <v>0</v>
          </cell>
          <cell r="N2060" t="str">
            <v>0</v>
          </cell>
          <cell r="O2060" t="str">
            <v>0</v>
          </cell>
          <cell r="P2060" t="str">
            <v>0</v>
          </cell>
          <cell r="Q2060" t="str">
            <v>0</v>
          </cell>
          <cell r="R2060" t="str">
            <v>0</v>
          </cell>
          <cell r="S2060" t="str">
            <v>0</v>
          </cell>
          <cell r="T2060" t="str">
            <v>0</v>
          </cell>
          <cell r="U2060" t="str">
            <v>0</v>
          </cell>
          <cell r="V2060">
            <v>0</v>
          </cell>
          <cell r="W2060">
            <v>0</v>
          </cell>
        </row>
        <row r="2061">
          <cell r="B2061" t="str">
            <v>NigeriaFX/MM</v>
          </cell>
          <cell r="C2061" t="str">
            <v>FX/MM</v>
          </cell>
          <cell r="D2061" t="str">
            <v>Nigeria</v>
          </cell>
          <cell r="E2061" t="str">
            <v>Cash Mgt, Payments &amp; IP</v>
          </cell>
          <cell r="F2061" t="str">
            <v>Customer - Wholesale</v>
          </cell>
          <cell r="G2061" t="str">
            <v>FX Sales</v>
          </cell>
          <cell r="H2061">
            <v>294.06691127463171</v>
          </cell>
          <cell r="I2061" t="str">
            <v>0</v>
          </cell>
          <cell r="J2061" t="str">
            <v>0</v>
          </cell>
          <cell r="K2061" t="str">
            <v>0</v>
          </cell>
          <cell r="L2061" t="str">
            <v>0</v>
          </cell>
          <cell r="M2061" t="str">
            <v>0</v>
          </cell>
          <cell r="N2061" t="str">
            <v>0</v>
          </cell>
          <cell r="O2061" t="str">
            <v>0</v>
          </cell>
          <cell r="P2061" t="str">
            <v>0</v>
          </cell>
          <cell r="Q2061" t="str">
            <v>0</v>
          </cell>
          <cell r="R2061" t="str">
            <v>0</v>
          </cell>
          <cell r="S2061" t="str">
            <v>0</v>
          </cell>
          <cell r="T2061" t="str">
            <v>0</v>
          </cell>
          <cell r="U2061" t="str">
            <v>0</v>
          </cell>
          <cell r="V2061">
            <v>0</v>
          </cell>
          <cell r="W2061">
            <v>0</v>
          </cell>
        </row>
        <row r="2062">
          <cell r="B2062" t="str">
            <v>NigeriaFX/MM</v>
          </cell>
          <cell r="C2062" t="str">
            <v>FX/MM</v>
          </cell>
          <cell r="D2062" t="str">
            <v>Nigeria</v>
          </cell>
          <cell r="E2062" t="str">
            <v>Cash Mgt, Payments &amp; IP</v>
          </cell>
          <cell r="F2062" t="str">
            <v>Customer - Wholesale</v>
          </cell>
          <cell r="G2062" t="str">
            <v>FX Trading</v>
          </cell>
          <cell r="H2062" t="str">
            <v>0</v>
          </cell>
          <cell r="I2062" t="str">
            <v>0</v>
          </cell>
          <cell r="J2062" t="str">
            <v>0</v>
          </cell>
          <cell r="K2062" t="str">
            <v>0</v>
          </cell>
          <cell r="L2062" t="str">
            <v>0</v>
          </cell>
          <cell r="M2062" t="str">
            <v>0</v>
          </cell>
          <cell r="N2062" t="str">
            <v>0</v>
          </cell>
          <cell r="O2062" t="str">
            <v>0</v>
          </cell>
          <cell r="P2062" t="str">
            <v>0</v>
          </cell>
          <cell r="Q2062" t="str">
            <v>0</v>
          </cell>
          <cell r="R2062" t="str">
            <v>0</v>
          </cell>
          <cell r="S2062" t="str">
            <v>0</v>
          </cell>
          <cell r="T2062" t="str">
            <v>0</v>
          </cell>
          <cell r="U2062" t="str">
            <v>0</v>
          </cell>
          <cell r="V2062">
            <v>0</v>
          </cell>
          <cell r="W2062">
            <v>0</v>
          </cell>
        </row>
        <row r="2063">
          <cell r="B2063" t="str">
            <v>NigeriaFI</v>
          </cell>
          <cell r="C2063" t="str">
            <v>FI</v>
          </cell>
          <cell r="D2063" t="str">
            <v>Nigeria</v>
          </cell>
          <cell r="E2063" t="str">
            <v>Cash Mgt, Payments &amp; IP</v>
          </cell>
          <cell r="F2063" t="str">
            <v>Customer - Wholesale</v>
          </cell>
          <cell r="G2063" t="str">
            <v>Fixed Income</v>
          </cell>
          <cell r="H2063" t="str">
            <v>0</v>
          </cell>
          <cell r="I2063" t="str">
            <v>0</v>
          </cell>
          <cell r="J2063" t="str">
            <v>0</v>
          </cell>
          <cell r="K2063" t="str">
            <v>0</v>
          </cell>
          <cell r="L2063" t="str">
            <v>0</v>
          </cell>
          <cell r="M2063" t="str">
            <v>0</v>
          </cell>
          <cell r="N2063" t="str">
            <v>0</v>
          </cell>
          <cell r="O2063" t="str">
            <v>0</v>
          </cell>
          <cell r="P2063" t="str">
            <v>0</v>
          </cell>
          <cell r="Q2063" t="str">
            <v>0</v>
          </cell>
          <cell r="R2063" t="str">
            <v>0</v>
          </cell>
          <cell r="S2063" t="str">
            <v>0</v>
          </cell>
          <cell r="T2063" t="str">
            <v>0</v>
          </cell>
          <cell r="U2063" t="str">
            <v>0</v>
          </cell>
          <cell r="V2063">
            <v>0</v>
          </cell>
          <cell r="W2063">
            <v>0</v>
          </cell>
        </row>
        <row r="2064">
          <cell r="B2064" t="str">
            <v>NigeriaFX/MM</v>
          </cell>
          <cell r="C2064" t="str">
            <v>FX/MM</v>
          </cell>
          <cell r="D2064" t="str">
            <v>Nigeria</v>
          </cell>
          <cell r="E2064" t="str">
            <v>Cash Mgt, Payments &amp; IP</v>
          </cell>
          <cell r="F2064" t="str">
            <v>Customer - Wholesale</v>
          </cell>
          <cell r="G2064" t="str">
            <v>ALM</v>
          </cell>
          <cell r="H2064">
            <v>85.072754628329719</v>
          </cell>
          <cell r="I2064" t="str">
            <v>0</v>
          </cell>
          <cell r="J2064" t="str">
            <v>0</v>
          </cell>
          <cell r="K2064" t="str">
            <v>0</v>
          </cell>
          <cell r="L2064" t="str">
            <v>0</v>
          </cell>
          <cell r="M2064" t="str">
            <v>0</v>
          </cell>
          <cell r="N2064" t="str">
            <v>0</v>
          </cell>
          <cell r="O2064" t="str">
            <v>0</v>
          </cell>
          <cell r="P2064" t="str">
            <v>0</v>
          </cell>
          <cell r="Q2064" t="str">
            <v>0</v>
          </cell>
          <cell r="R2064" t="str">
            <v>0</v>
          </cell>
          <cell r="S2064" t="str">
            <v>0</v>
          </cell>
          <cell r="T2064" t="str">
            <v>0</v>
          </cell>
          <cell r="U2064" t="str">
            <v>0</v>
          </cell>
          <cell r="V2064">
            <v>0</v>
          </cell>
          <cell r="W2064">
            <v>0</v>
          </cell>
        </row>
        <row r="2065">
          <cell r="B2065" t="str">
            <v>NigeriaSEF</v>
          </cell>
          <cell r="C2065" t="str">
            <v>SEF</v>
          </cell>
          <cell r="D2065" t="str">
            <v>Nigeria</v>
          </cell>
          <cell r="E2065" t="str">
            <v>Cash Mgt, Payments &amp; IP</v>
          </cell>
          <cell r="F2065" t="str">
            <v>Customer - Wholesale</v>
          </cell>
          <cell r="G2065" t="str">
            <v>Structured Trade</v>
          </cell>
          <cell r="H2065" t="str">
            <v>0</v>
          </cell>
          <cell r="I2065" t="str">
            <v>0</v>
          </cell>
          <cell r="J2065" t="str">
            <v>0</v>
          </cell>
          <cell r="K2065" t="str">
            <v>0</v>
          </cell>
          <cell r="L2065" t="str">
            <v>0</v>
          </cell>
          <cell r="M2065" t="str">
            <v>0</v>
          </cell>
          <cell r="N2065" t="str">
            <v>0</v>
          </cell>
          <cell r="O2065" t="str">
            <v>0</v>
          </cell>
          <cell r="P2065" t="str">
            <v>0</v>
          </cell>
          <cell r="Q2065" t="str">
            <v>0</v>
          </cell>
          <cell r="R2065" t="str">
            <v>0</v>
          </cell>
          <cell r="S2065" t="str">
            <v>0</v>
          </cell>
          <cell r="T2065" t="str">
            <v>0</v>
          </cell>
          <cell r="U2065" t="str">
            <v>0</v>
          </cell>
          <cell r="V2065">
            <v>0</v>
          </cell>
          <cell r="W2065">
            <v>0</v>
          </cell>
        </row>
        <row r="2066">
          <cell r="B2066" t="str">
            <v>NigeriaSME</v>
          </cell>
          <cell r="C2066" t="str">
            <v>SME</v>
          </cell>
          <cell r="D2066" t="str">
            <v>Nigeria</v>
          </cell>
          <cell r="E2066" t="str">
            <v>Cash Mgt, Payments &amp; IP</v>
          </cell>
          <cell r="F2066" t="str">
            <v>SME</v>
          </cell>
          <cell r="G2066" t="str">
            <v>Product</v>
          </cell>
          <cell r="H2066">
            <v>289.69366017027954</v>
          </cell>
          <cell r="I2066">
            <v>11.515744811260438</v>
          </cell>
          <cell r="J2066">
            <v>23.068464143489742</v>
          </cell>
          <cell r="K2066">
            <v>35.296999842329299</v>
          </cell>
          <cell r="L2066">
            <v>47.25193392122052</v>
          </cell>
          <cell r="M2066">
            <v>57.896850110589845</v>
          </cell>
          <cell r="N2066">
            <v>70.676430825945999</v>
          </cell>
          <cell r="O2066">
            <v>82.340414752685291</v>
          </cell>
          <cell r="P2066">
            <v>94.145887699536743</v>
          </cell>
          <cell r="Q2066">
            <v>106.33850128105578</v>
          </cell>
          <cell r="R2066">
            <v>118.93050465229277</v>
          </cell>
          <cell r="S2066">
            <v>131.61642927435389</v>
          </cell>
          <cell r="T2066">
            <v>140.14900555292579</v>
          </cell>
          <cell r="U2066" t="str">
            <v>0</v>
          </cell>
          <cell r="V2066">
            <v>129.06182960314487</v>
          </cell>
          <cell r="W2066">
            <v>129.06182960314487</v>
          </cell>
        </row>
        <row r="2067">
          <cell r="B2067" t="str">
            <v>NigeriaTotal</v>
          </cell>
          <cell r="C2067" t="str">
            <v>Total</v>
          </cell>
          <cell r="D2067" t="str">
            <v>Nigeria</v>
          </cell>
          <cell r="E2067" t="str">
            <v>Cash Mgt, Payments &amp; IP</v>
          </cell>
          <cell r="F2067" t="str">
            <v>Customer</v>
          </cell>
          <cell r="G2067" t="str">
            <v>Product</v>
          </cell>
          <cell r="H2067">
            <v>1397.7643973379627</v>
          </cell>
          <cell r="I2067">
            <v>76.521212026362576</v>
          </cell>
          <cell r="J2067">
            <v>153.2881168155472</v>
          </cell>
          <cell r="K2067">
            <v>234.54576782461146</v>
          </cell>
          <cell r="L2067">
            <v>313.98535774305924</v>
          </cell>
          <cell r="M2067">
            <v>384.71998256151534</v>
          </cell>
          <cell r="N2067">
            <v>469.63928405311731</v>
          </cell>
          <cell r="O2067">
            <v>547.14553325875875</v>
          </cell>
          <cell r="P2067">
            <v>625.59196579468471</v>
          </cell>
          <cell r="Q2067">
            <v>706.61091717980355</v>
          </cell>
          <cell r="R2067">
            <v>790.28378207907383</v>
          </cell>
          <cell r="S2067">
            <v>874.58074624990127</v>
          </cell>
          <cell r="T2067">
            <v>931.27903969465297</v>
          </cell>
          <cell r="U2067" t="str">
            <v>0</v>
          </cell>
          <cell r="V2067">
            <v>857.60563380281701</v>
          </cell>
          <cell r="W2067">
            <v>857.60563380281701</v>
          </cell>
        </row>
        <row r="2068">
          <cell r="B2068" t="str">
            <v>NigeriaCCPL</v>
          </cell>
          <cell r="C2068" t="str">
            <v>CCPL</v>
          </cell>
          <cell r="D2068" t="str">
            <v>Nigeria</v>
          </cell>
          <cell r="E2068" t="str">
            <v>Messaging Operations</v>
          </cell>
          <cell r="F2068" t="str">
            <v>Mass Mkt &amp; Priority Banking</v>
          </cell>
          <cell r="G2068" t="str">
            <v>Unsecured Lending</v>
          </cell>
          <cell r="H2068" t="str">
            <v>0</v>
          </cell>
          <cell r="I2068" t="str">
            <v>0</v>
          </cell>
          <cell r="J2068" t="str">
            <v>0</v>
          </cell>
          <cell r="K2068" t="str">
            <v>0</v>
          </cell>
          <cell r="L2068" t="str">
            <v>0</v>
          </cell>
          <cell r="M2068" t="str">
            <v>0</v>
          </cell>
          <cell r="N2068" t="str">
            <v>0</v>
          </cell>
          <cell r="O2068" t="str">
            <v>0</v>
          </cell>
          <cell r="P2068" t="str">
            <v>0</v>
          </cell>
          <cell r="Q2068" t="str">
            <v>0</v>
          </cell>
          <cell r="R2068" t="str">
            <v>0</v>
          </cell>
          <cell r="S2068" t="str">
            <v>0</v>
          </cell>
          <cell r="T2068" t="str">
            <v>0</v>
          </cell>
          <cell r="U2068" t="str">
            <v>0</v>
          </cell>
          <cell r="V2068">
            <v>0</v>
          </cell>
          <cell r="W2068">
            <v>0</v>
          </cell>
        </row>
        <row r="2069">
          <cell r="B2069" t="str">
            <v>NigeriaM &amp; AL</v>
          </cell>
          <cell r="C2069" t="str">
            <v>M &amp; AL</v>
          </cell>
          <cell r="D2069" t="str">
            <v>Nigeria</v>
          </cell>
          <cell r="E2069" t="str">
            <v>Messaging Operations</v>
          </cell>
          <cell r="F2069" t="str">
            <v>Mass Mkt &amp; Priority Banking</v>
          </cell>
          <cell r="G2069" t="str">
            <v>Secured Lending</v>
          </cell>
          <cell r="H2069" t="str">
            <v>0</v>
          </cell>
          <cell r="I2069" t="str">
            <v>0</v>
          </cell>
          <cell r="J2069" t="str">
            <v>0</v>
          </cell>
          <cell r="K2069" t="str">
            <v>0</v>
          </cell>
          <cell r="L2069" t="str">
            <v>0</v>
          </cell>
          <cell r="M2069" t="str">
            <v>0</v>
          </cell>
          <cell r="N2069" t="str">
            <v>0</v>
          </cell>
          <cell r="O2069" t="str">
            <v>0</v>
          </cell>
          <cell r="P2069" t="str">
            <v>0</v>
          </cell>
          <cell r="Q2069" t="str">
            <v>0</v>
          </cell>
          <cell r="R2069" t="str">
            <v>0</v>
          </cell>
          <cell r="S2069" t="str">
            <v>0</v>
          </cell>
          <cell r="T2069" t="str">
            <v>0</v>
          </cell>
          <cell r="U2069" t="str">
            <v>0</v>
          </cell>
          <cell r="V2069">
            <v>0</v>
          </cell>
          <cell r="W2069">
            <v>0</v>
          </cell>
        </row>
        <row r="2070">
          <cell r="B2070" t="str">
            <v>NigeriaWM</v>
          </cell>
          <cell r="C2070" t="str">
            <v>WM</v>
          </cell>
          <cell r="D2070" t="str">
            <v>Nigeria</v>
          </cell>
          <cell r="E2070" t="str">
            <v>Messaging Operations</v>
          </cell>
          <cell r="F2070" t="str">
            <v>Mass Mkt &amp; Priority Banking</v>
          </cell>
          <cell r="G2070" t="str">
            <v>Account Management Services</v>
          </cell>
          <cell r="H2070" t="str">
            <v>0</v>
          </cell>
          <cell r="I2070" t="str">
            <v>0</v>
          </cell>
          <cell r="J2070" t="str">
            <v>0</v>
          </cell>
          <cell r="K2070" t="str">
            <v>0</v>
          </cell>
          <cell r="L2070" t="str">
            <v>0</v>
          </cell>
          <cell r="M2070" t="str">
            <v>0</v>
          </cell>
          <cell r="N2070" t="str">
            <v>0</v>
          </cell>
          <cell r="O2070" t="str">
            <v>0</v>
          </cell>
          <cell r="P2070" t="str">
            <v>0</v>
          </cell>
          <cell r="Q2070" t="str">
            <v>0</v>
          </cell>
          <cell r="R2070" t="str">
            <v>0</v>
          </cell>
          <cell r="S2070" t="str">
            <v>0</v>
          </cell>
          <cell r="T2070" t="str">
            <v>0</v>
          </cell>
          <cell r="U2070" t="str">
            <v>0</v>
          </cell>
          <cell r="V2070">
            <v>48.321908732394363</v>
          </cell>
          <cell r="W2070">
            <v>48.321908732394363</v>
          </cell>
        </row>
        <row r="2071">
          <cell r="B2071" t="str">
            <v>NigeriaWM</v>
          </cell>
          <cell r="C2071" t="str">
            <v>WM</v>
          </cell>
          <cell r="D2071" t="str">
            <v>Nigeria</v>
          </cell>
          <cell r="E2071" t="str">
            <v>Messaging Operations</v>
          </cell>
          <cell r="F2071" t="str">
            <v>Mass Mkt &amp; Priority Banking</v>
          </cell>
          <cell r="G2071" t="str">
            <v>Trade Products</v>
          </cell>
          <cell r="H2071" t="str">
            <v>0</v>
          </cell>
          <cell r="I2071" t="str">
            <v>0</v>
          </cell>
          <cell r="J2071" t="str">
            <v>0</v>
          </cell>
          <cell r="K2071" t="str">
            <v>0</v>
          </cell>
          <cell r="L2071" t="str">
            <v>0</v>
          </cell>
          <cell r="M2071" t="str">
            <v>0</v>
          </cell>
          <cell r="N2071" t="str">
            <v>0</v>
          </cell>
          <cell r="O2071" t="str">
            <v>0</v>
          </cell>
          <cell r="P2071" t="str">
            <v>0</v>
          </cell>
          <cell r="Q2071" t="str">
            <v>0</v>
          </cell>
          <cell r="R2071" t="str">
            <v>0</v>
          </cell>
          <cell r="S2071" t="str">
            <v>0</v>
          </cell>
          <cell r="T2071" t="str">
            <v>0</v>
          </cell>
          <cell r="U2071" t="str">
            <v>0</v>
          </cell>
          <cell r="V2071" t="str">
            <v>0</v>
          </cell>
          <cell r="W2071" t="str">
            <v>0</v>
          </cell>
        </row>
        <row r="2072">
          <cell r="B2072" t="str">
            <v>NigeriaWM</v>
          </cell>
          <cell r="C2072" t="str">
            <v>WM</v>
          </cell>
          <cell r="D2072" t="str">
            <v>Nigeria</v>
          </cell>
          <cell r="E2072" t="str">
            <v>Messaging Operations</v>
          </cell>
          <cell r="F2072" t="str">
            <v>Mass Mkt &amp; Priority Banking</v>
          </cell>
          <cell r="G2072" t="str">
            <v>Treasury Products</v>
          </cell>
          <cell r="H2072" t="str">
            <v>0</v>
          </cell>
          <cell r="I2072" t="str">
            <v>0</v>
          </cell>
          <cell r="J2072" t="str">
            <v>0</v>
          </cell>
          <cell r="K2072" t="str">
            <v>0</v>
          </cell>
          <cell r="L2072" t="str">
            <v>0</v>
          </cell>
          <cell r="M2072" t="str">
            <v>0</v>
          </cell>
          <cell r="N2072" t="str">
            <v>0</v>
          </cell>
          <cell r="O2072" t="str">
            <v>0</v>
          </cell>
          <cell r="P2072" t="str">
            <v>0</v>
          </cell>
          <cell r="Q2072" t="str">
            <v>0</v>
          </cell>
          <cell r="R2072" t="str">
            <v>0</v>
          </cell>
          <cell r="S2072" t="str">
            <v>0</v>
          </cell>
          <cell r="T2072" t="str">
            <v>0</v>
          </cell>
          <cell r="U2072" t="str">
            <v>0</v>
          </cell>
          <cell r="V2072">
            <v>0</v>
          </cell>
          <cell r="W2072">
            <v>0</v>
          </cell>
        </row>
        <row r="2073">
          <cell r="B2073" t="str">
            <v>NigeriaWM</v>
          </cell>
          <cell r="C2073" t="str">
            <v>WM</v>
          </cell>
          <cell r="D2073" t="str">
            <v>Nigeria</v>
          </cell>
          <cell r="E2073" t="str">
            <v>Messaging Operations</v>
          </cell>
          <cell r="F2073" t="str">
            <v>Mass Mkt &amp; Priority Banking</v>
          </cell>
          <cell r="G2073" t="str">
            <v>Investment Services</v>
          </cell>
          <cell r="H2073" t="str">
            <v>0</v>
          </cell>
          <cell r="I2073" t="str">
            <v>0</v>
          </cell>
          <cell r="J2073" t="str">
            <v>0</v>
          </cell>
          <cell r="K2073" t="str">
            <v>0</v>
          </cell>
          <cell r="L2073" t="str">
            <v>0</v>
          </cell>
          <cell r="M2073" t="str">
            <v>0</v>
          </cell>
          <cell r="N2073" t="str">
            <v>0</v>
          </cell>
          <cell r="O2073" t="str">
            <v>0</v>
          </cell>
          <cell r="P2073" t="str">
            <v>0</v>
          </cell>
          <cell r="Q2073" t="str">
            <v>0</v>
          </cell>
          <cell r="R2073" t="str">
            <v>0</v>
          </cell>
          <cell r="S2073" t="str">
            <v>0</v>
          </cell>
          <cell r="T2073" t="str">
            <v>0</v>
          </cell>
          <cell r="U2073" t="str">
            <v>0</v>
          </cell>
          <cell r="V2073" t="str">
            <v>0</v>
          </cell>
          <cell r="W2073" t="str">
            <v>0</v>
          </cell>
        </row>
        <row r="2074">
          <cell r="B2074" t="str">
            <v>NigeriaOthCB</v>
          </cell>
          <cell r="C2074" t="str">
            <v>OthCB</v>
          </cell>
          <cell r="D2074" t="str">
            <v>Nigeria</v>
          </cell>
          <cell r="E2074" t="str">
            <v>Messaging Operations</v>
          </cell>
          <cell r="F2074" t="str">
            <v>Mass Mkt &amp; Priority Banking</v>
          </cell>
          <cell r="G2074" t="str">
            <v>Other Products</v>
          </cell>
          <cell r="H2074" t="str">
            <v>0</v>
          </cell>
          <cell r="I2074" t="str">
            <v>0</v>
          </cell>
          <cell r="J2074" t="str">
            <v>0</v>
          </cell>
          <cell r="K2074" t="str">
            <v>0</v>
          </cell>
          <cell r="L2074" t="str">
            <v>0</v>
          </cell>
          <cell r="M2074" t="str">
            <v>0</v>
          </cell>
          <cell r="N2074" t="str">
            <v>0</v>
          </cell>
          <cell r="O2074" t="str">
            <v>0</v>
          </cell>
          <cell r="P2074" t="str">
            <v>0</v>
          </cell>
          <cell r="Q2074" t="str">
            <v>0</v>
          </cell>
          <cell r="R2074" t="str">
            <v>0</v>
          </cell>
          <cell r="S2074" t="str">
            <v>0</v>
          </cell>
          <cell r="T2074" t="str">
            <v>0</v>
          </cell>
          <cell r="U2074" t="str">
            <v>0</v>
          </cell>
          <cell r="V2074">
            <v>0</v>
          </cell>
          <cell r="W2074">
            <v>0</v>
          </cell>
        </row>
        <row r="2075">
          <cell r="B2075" t="str">
            <v>NigeriaCROps</v>
          </cell>
          <cell r="C2075" t="str">
            <v>CROps</v>
          </cell>
          <cell r="D2075" t="str">
            <v>Nigeria</v>
          </cell>
          <cell r="E2075" t="str">
            <v>Messaging Operations</v>
          </cell>
          <cell r="F2075" t="str">
            <v>Customer - Wholesale</v>
          </cell>
          <cell r="G2075" t="str">
            <v>Corporate and Inst Lending</v>
          </cell>
          <cell r="H2075" t="str">
            <v>0</v>
          </cell>
          <cell r="I2075" t="str">
            <v>0</v>
          </cell>
          <cell r="J2075" t="str">
            <v>0</v>
          </cell>
          <cell r="K2075" t="str">
            <v>0</v>
          </cell>
          <cell r="L2075" t="str">
            <v>0</v>
          </cell>
          <cell r="M2075" t="str">
            <v>0</v>
          </cell>
          <cell r="N2075" t="str">
            <v>0</v>
          </cell>
          <cell r="O2075" t="str">
            <v>0</v>
          </cell>
          <cell r="P2075" t="str">
            <v>0</v>
          </cell>
          <cell r="Q2075" t="str">
            <v>0</v>
          </cell>
          <cell r="R2075" t="str">
            <v>0</v>
          </cell>
          <cell r="S2075" t="str">
            <v>0</v>
          </cell>
          <cell r="T2075" t="str">
            <v>0</v>
          </cell>
          <cell r="U2075" t="str">
            <v>0</v>
          </cell>
          <cell r="V2075">
            <v>0</v>
          </cell>
          <cell r="W2075">
            <v>0</v>
          </cell>
        </row>
        <row r="2076">
          <cell r="B2076" t="str">
            <v>NigeriaCash</v>
          </cell>
          <cell r="C2076" t="str">
            <v>Cash</v>
          </cell>
          <cell r="D2076" t="str">
            <v>Nigeria</v>
          </cell>
          <cell r="E2076" t="str">
            <v>Messaging Operations</v>
          </cell>
          <cell r="F2076" t="str">
            <v>Customer - Wholesale</v>
          </cell>
          <cell r="G2076" t="str">
            <v>Cash Management and Payments</v>
          </cell>
          <cell r="H2076" t="str">
            <v>0</v>
          </cell>
          <cell r="I2076" t="str">
            <v>0</v>
          </cell>
          <cell r="J2076" t="str">
            <v>0</v>
          </cell>
          <cell r="K2076" t="str">
            <v>0</v>
          </cell>
          <cell r="L2076" t="str">
            <v>0</v>
          </cell>
          <cell r="M2076" t="str">
            <v>0</v>
          </cell>
          <cell r="N2076" t="str">
            <v>0</v>
          </cell>
          <cell r="O2076" t="str">
            <v>0</v>
          </cell>
          <cell r="P2076" t="str">
            <v>0</v>
          </cell>
          <cell r="Q2076" t="str">
            <v>0</v>
          </cell>
          <cell r="R2076" t="str">
            <v>0</v>
          </cell>
          <cell r="S2076" t="str">
            <v>0</v>
          </cell>
          <cell r="T2076" t="str">
            <v>0</v>
          </cell>
          <cell r="U2076" t="str">
            <v>0</v>
          </cell>
          <cell r="V2076">
            <v>20.993322816901408</v>
          </cell>
          <cell r="W2076">
            <v>20.993322816901408</v>
          </cell>
        </row>
        <row r="2077">
          <cell r="B2077" t="str">
            <v>NigeriaTrade</v>
          </cell>
          <cell r="C2077" t="str">
            <v>Trade</v>
          </cell>
          <cell r="D2077" t="str">
            <v>Nigeria</v>
          </cell>
          <cell r="E2077" t="str">
            <v>Messaging Operations</v>
          </cell>
          <cell r="F2077" t="str">
            <v>Customer - Wholesale</v>
          </cell>
          <cell r="G2077" t="str">
            <v>Trade Finance</v>
          </cell>
          <cell r="H2077" t="str">
            <v>0</v>
          </cell>
          <cell r="I2077" t="str">
            <v>0</v>
          </cell>
          <cell r="J2077" t="str">
            <v>0</v>
          </cell>
          <cell r="K2077" t="str">
            <v>0</v>
          </cell>
          <cell r="L2077" t="str">
            <v>0</v>
          </cell>
          <cell r="M2077" t="str">
            <v>0</v>
          </cell>
          <cell r="N2077" t="str">
            <v>0</v>
          </cell>
          <cell r="O2077" t="str">
            <v>0</v>
          </cell>
          <cell r="P2077" t="str">
            <v>0</v>
          </cell>
          <cell r="Q2077" t="str">
            <v>0</v>
          </cell>
          <cell r="R2077" t="str">
            <v>0</v>
          </cell>
          <cell r="S2077" t="str">
            <v>0</v>
          </cell>
          <cell r="T2077" t="str">
            <v>0</v>
          </cell>
          <cell r="U2077" t="str">
            <v>0</v>
          </cell>
          <cell r="V2077">
            <v>0</v>
          </cell>
          <cell r="W2077">
            <v>0</v>
          </cell>
        </row>
        <row r="2078">
          <cell r="B2078" t="str">
            <v>NigeriaTrade</v>
          </cell>
          <cell r="C2078" t="str">
            <v>Trade</v>
          </cell>
          <cell r="D2078" t="str">
            <v>Nigeria</v>
          </cell>
          <cell r="E2078" t="str">
            <v>Messaging Operations</v>
          </cell>
          <cell r="F2078" t="str">
            <v>Customer - Wholesale</v>
          </cell>
          <cell r="G2078" t="str">
            <v>Trade Contingents</v>
          </cell>
          <cell r="H2078" t="str">
            <v>0</v>
          </cell>
          <cell r="I2078" t="str">
            <v>0</v>
          </cell>
          <cell r="J2078" t="str">
            <v>0</v>
          </cell>
          <cell r="K2078" t="str">
            <v>0</v>
          </cell>
          <cell r="L2078" t="str">
            <v>0</v>
          </cell>
          <cell r="M2078" t="str">
            <v>0</v>
          </cell>
          <cell r="N2078" t="str">
            <v>0</v>
          </cell>
          <cell r="O2078" t="str">
            <v>0</v>
          </cell>
          <cell r="P2078" t="str">
            <v>0</v>
          </cell>
          <cell r="Q2078" t="str">
            <v>0</v>
          </cell>
          <cell r="R2078" t="str">
            <v>0</v>
          </cell>
          <cell r="S2078" t="str">
            <v>0</v>
          </cell>
          <cell r="T2078" t="str">
            <v>0</v>
          </cell>
          <cell r="U2078" t="str">
            <v>0</v>
          </cell>
          <cell r="V2078">
            <v>0</v>
          </cell>
          <cell r="W2078">
            <v>0</v>
          </cell>
        </row>
        <row r="2079">
          <cell r="B2079" t="str">
            <v>NigeriaTrade</v>
          </cell>
          <cell r="C2079" t="str">
            <v>Trade</v>
          </cell>
          <cell r="D2079" t="str">
            <v>Nigeria</v>
          </cell>
          <cell r="E2079" t="str">
            <v>Messaging Operations</v>
          </cell>
          <cell r="F2079" t="str">
            <v>Customer - Wholesale</v>
          </cell>
          <cell r="G2079" t="str">
            <v>Trade Transactional</v>
          </cell>
          <cell r="H2079" t="str">
            <v>0</v>
          </cell>
          <cell r="I2079" t="str">
            <v>0</v>
          </cell>
          <cell r="J2079" t="str">
            <v>0</v>
          </cell>
          <cell r="K2079" t="str">
            <v>0</v>
          </cell>
          <cell r="L2079" t="str">
            <v>0</v>
          </cell>
          <cell r="M2079" t="str">
            <v>0</v>
          </cell>
          <cell r="N2079" t="str">
            <v>0</v>
          </cell>
          <cell r="O2079" t="str">
            <v>0</v>
          </cell>
          <cell r="P2079" t="str">
            <v>0</v>
          </cell>
          <cell r="Q2079" t="str">
            <v>0</v>
          </cell>
          <cell r="R2079" t="str">
            <v>0</v>
          </cell>
          <cell r="S2079" t="str">
            <v>0</v>
          </cell>
          <cell r="T2079" t="str">
            <v>0</v>
          </cell>
          <cell r="U2079" t="str">
            <v>0</v>
          </cell>
          <cell r="V2079">
            <v>0</v>
          </cell>
          <cell r="W2079">
            <v>0</v>
          </cell>
        </row>
        <row r="2080">
          <cell r="B2080" t="str">
            <v>NigeriaTrade</v>
          </cell>
          <cell r="C2080" t="str">
            <v>Trade</v>
          </cell>
          <cell r="D2080" t="str">
            <v>Nigeria</v>
          </cell>
          <cell r="E2080" t="str">
            <v>Messaging Operations</v>
          </cell>
          <cell r="F2080" t="str">
            <v>Customer - Wholesale</v>
          </cell>
          <cell r="G2080" t="str">
            <v>Trade Other</v>
          </cell>
          <cell r="H2080" t="str">
            <v>0</v>
          </cell>
          <cell r="I2080" t="str">
            <v>0</v>
          </cell>
          <cell r="J2080" t="str">
            <v>0</v>
          </cell>
          <cell r="K2080" t="str">
            <v>0</v>
          </cell>
          <cell r="L2080" t="str">
            <v>0</v>
          </cell>
          <cell r="M2080" t="str">
            <v>0</v>
          </cell>
          <cell r="N2080" t="str">
            <v>0</v>
          </cell>
          <cell r="O2080" t="str">
            <v>0</v>
          </cell>
          <cell r="P2080" t="str">
            <v>0</v>
          </cell>
          <cell r="Q2080" t="str">
            <v>0</v>
          </cell>
          <cell r="R2080" t="str">
            <v>0</v>
          </cell>
          <cell r="S2080" t="str">
            <v>0</v>
          </cell>
          <cell r="T2080" t="str">
            <v>0</v>
          </cell>
          <cell r="U2080" t="str">
            <v>0</v>
          </cell>
          <cell r="V2080">
            <v>0</v>
          </cell>
          <cell r="W2080">
            <v>0</v>
          </cell>
        </row>
        <row r="2081">
          <cell r="B2081" t="str">
            <v>NigeriaFX/MM</v>
          </cell>
          <cell r="C2081" t="str">
            <v>FX/MM</v>
          </cell>
          <cell r="D2081" t="str">
            <v>Nigeria</v>
          </cell>
          <cell r="E2081" t="str">
            <v>Messaging Operations</v>
          </cell>
          <cell r="F2081" t="str">
            <v>Customer - Wholesale</v>
          </cell>
          <cell r="G2081" t="str">
            <v>FX Sales</v>
          </cell>
          <cell r="H2081" t="str">
            <v>0</v>
          </cell>
          <cell r="I2081" t="str">
            <v>0</v>
          </cell>
          <cell r="J2081" t="str">
            <v>0</v>
          </cell>
          <cell r="K2081" t="str">
            <v>0</v>
          </cell>
          <cell r="L2081" t="str">
            <v>0</v>
          </cell>
          <cell r="M2081" t="str">
            <v>0</v>
          </cell>
          <cell r="N2081" t="str">
            <v>0</v>
          </cell>
          <cell r="O2081" t="str">
            <v>0</v>
          </cell>
          <cell r="P2081" t="str">
            <v>0</v>
          </cell>
          <cell r="Q2081" t="str">
            <v>0</v>
          </cell>
          <cell r="R2081" t="str">
            <v>0</v>
          </cell>
          <cell r="S2081" t="str">
            <v>0</v>
          </cell>
          <cell r="T2081" t="str">
            <v>0</v>
          </cell>
          <cell r="U2081" t="str">
            <v>0</v>
          </cell>
          <cell r="V2081">
            <v>0</v>
          </cell>
          <cell r="W2081">
            <v>0</v>
          </cell>
        </row>
        <row r="2082">
          <cell r="B2082" t="str">
            <v>NigeriaFX/MM</v>
          </cell>
          <cell r="C2082" t="str">
            <v>FX/MM</v>
          </cell>
          <cell r="D2082" t="str">
            <v>Nigeria</v>
          </cell>
          <cell r="E2082" t="str">
            <v>Messaging Operations</v>
          </cell>
          <cell r="F2082" t="str">
            <v>Customer - Wholesale</v>
          </cell>
          <cell r="G2082" t="str">
            <v>FX Trading</v>
          </cell>
          <cell r="H2082" t="str">
            <v>0</v>
          </cell>
          <cell r="I2082" t="str">
            <v>0</v>
          </cell>
          <cell r="J2082" t="str">
            <v>0</v>
          </cell>
          <cell r="K2082" t="str">
            <v>0</v>
          </cell>
          <cell r="L2082" t="str">
            <v>0</v>
          </cell>
          <cell r="M2082" t="str">
            <v>0</v>
          </cell>
          <cell r="N2082" t="str">
            <v>0</v>
          </cell>
          <cell r="O2082" t="str">
            <v>0</v>
          </cell>
          <cell r="P2082" t="str">
            <v>0</v>
          </cell>
          <cell r="Q2082" t="str">
            <v>0</v>
          </cell>
          <cell r="R2082" t="str">
            <v>0</v>
          </cell>
          <cell r="S2082" t="str">
            <v>0</v>
          </cell>
          <cell r="T2082" t="str">
            <v>0</v>
          </cell>
          <cell r="U2082" t="str">
            <v>0</v>
          </cell>
          <cell r="V2082">
            <v>0</v>
          </cell>
          <cell r="W2082">
            <v>0</v>
          </cell>
        </row>
        <row r="2083">
          <cell r="B2083" t="str">
            <v>NigeriaFI</v>
          </cell>
          <cell r="C2083" t="str">
            <v>FI</v>
          </cell>
          <cell r="D2083" t="str">
            <v>Nigeria</v>
          </cell>
          <cell r="E2083" t="str">
            <v>Messaging Operations</v>
          </cell>
          <cell r="F2083" t="str">
            <v>Customer - Wholesale</v>
          </cell>
          <cell r="G2083" t="str">
            <v>Fixed Income</v>
          </cell>
          <cell r="H2083" t="str">
            <v>0</v>
          </cell>
          <cell r="I2083" t="str">
            <v>0</v>
          </cell>
          <cell r="J2083" t="str">
            <v>0</v>
          </cell>
          <cell r="K2083" t="str">
            <v>0</v>
          </cell>
          <cell r="L2083" t="str">
            <v>0</v>
          </cell>
          <cell r="M2083" t="str">
            <v>0</v>
          </cell>
          <cell r="N2083" t="str">
            <v>0</v>
          </cell>
          <cell r="O2083" t="str">
            <v>0</v>
          </cell>
          <cell r="P2083" t="str">
            <v>0</v>
          </cell>
          <cell r="Q2083" t="str">
            <v>0</v>
          </cell>
          <cell r="R2083" t="str">
            <v>0</v>
          </cell>
          <cell r="S2083" t="str">
            <v>0</v>
          </cell>
          <cell r="T2083" t="str">
            <v>0</v>
          </cell>
          <cell r="U2083" t="str">
            <v>0</v>
          </cell>
          <cell r="V2083">
            <v>0</v>
          </cell>
          <cell r="W2083">
            <v>0</v>
          </cell>
        </row>
        <row r="2084">
          <cell r="B2084" t="str">
            <v>NigeriaFX/MM</v>
          </cell>
          <cell r="C2084" t="str">
            <v>FX/MM</v>
          </cell>
          <cell r="D2084" t="str">
            <v>Nigeria</v>
          </cell>
          <cell r="E2084" t="str">
            <v>Messaging Operations</v>
          </cell>
          <cell r="F2084" t="str">
            <v>Customer - Wholesale</v>
          </cell>
          <cell r="G2084" t="str">
            <v>ALM</v>
          </cell>
          <cell r="H2084" t="str">
            <v>0</v>
          </cell>
          <cell r="I2084" t="str">
            <v>0</v>
          </cell>
          <cell r="J2084" t="str">
            <v>0</v>
          </cell>
          <cell r="K2084" t="str">
            <v>0</v>
          </cell>
          <cell r="L2084" t="str">
            <v>0</v>
          </cell>
          <cell r="M2084" t="str">
            <v>0</v>
          </cell>
          <cell r="N2084" t="str">
            <v>0</v>
          </cell>
          <cell r="O2084" t="str">
            <v>0</v>
          </cell>
          <cell r="P2084" t="str">
            <v>0</v>
          </cell>
          <cell r="Q2084" t="str">
            <v>0</v>
          </cell>
          <cell r="R2084" t="str">
            <v>0</v>
          </cell>
          <cell r="S2084" t="str">
            <v>0</v>
          </cell>
          <cell r="T2084" t="str">
            <v>0</v>
          </cell>
          <cell r="U2084" t="str">
            <v>0</v>
          </cell>
          <cell r="V2084">
            <v>0</v>
          </cell>
          <cell r="W2084">
            <v>0</v>
          </cell>
        </row>
        <row r="2085">
          <cell r="B2085" t="str">
            <v>NigeriaSEF</v>
          </cell>
          <cell r="C2085" t="str">
            <v>SEF</v>
          </cell>
          <cell r="D2085" t="str">
            <v>Nigeria</v>
          </cell>
          <cell r="E2085" t="str">
            <v>Messaging Operations</v>
          </cell>
          <cell r="F2085" t="str">
            <v>Customer - Wholesale</v>
          </cell>
          <cell r="G2085" t="str">
            <v>Structured Trade</v>
          </cell>
          <cell r="H2085" t="str">
            <v>0</v>
          </cell>
          <cell r="I2085" t="str">
            <v>0</v>
          </cell>
          <cell r="J2085" t="str">
            <v>0</v>
          </cell>
          <cell r="K2085" t="str">
            <v>0</v>
          </cell>
          <cell r="L2085" t="str">
            <v>0</v>
          </cell>
          <cell r="M2085" t="str">
            <v>0</v>
          </cell>
          <cell r="N2085" t="str">
            <v>0</v>
          </cell>
          <cell r="O2085" t="str">
            <v>0</v>
          </cell>
          <cell r="P2085" t="str">
            <v>0</v>
          </cell>
          <cell r="Q2085" t="str">
            <v>0</v>
          </cell>
          <cell r="R2085" t="str">
            <v>0</v>
          </cell>
          <cell r="S2085" t="str">
            <v>0</v>
          </cell>
          <cell r="T2085" t="str">
            <v>0</v>
          </cell>
          <cell r="U2085" t="str">
            <v>0</v>
          </cell>
          <cell r="V2085">
            <v>0</v>
          </cell>
          <cell r="W2085">
            <v>0</v>
          </cell>
        </row>
        <row r="2086">
          <cell r="B2086" t="str">
            <v>NigeriaSME</v>
          </cell>
          <cell r="C2086" t="str">
            <v>SME</v>
          </cell>
          <cell r="D2086" t="str">
            <v>Nigeria</v>
          </cell>
          <cell r="E2086" t="str">
            <v>Messaging Operations</v>
          </cell>
          <cell r="F2086" t="str">
            <v>SME</v>
          </cell>
          <cell r="G2086" t="str">
            <v>Product</v>
          </cell>
          <cell r="H2086" t="str">
            <v>0</v>
          </cell>
          <cell r="I2086" t="str">
            <v>0</v>
          </cell>
          <cell r="J2086" t="str">
            <v>0</v>
          </cell>
          <cell r="K2086" t="str">
            <v>0</v>
          </cell>
          <cell r="L2086" t="str">
            <v>0</v>
          </cell>
          <cell r="M2086" t="str">
            <v>0</v>
          </cell>
          <cell r="N2086" t="str">
            <v>0</v>
          </cell>
          <cell r="O2086" t="str">
            <v>0</v>
          </cell>
          <cell r="P2086" t="str">
            <v>0</v>
          </cell>
          <cell r="Q2086" t="str">
            <v>0</v>
          </cell>
          <cell r="R2086" t="str">
            <v>0</v>
          </cell>
          <cell r="S2086" t="str">
            <v>0</v>
          </cell>
          <cell r="T2086" t="str">
            <v>0</v>
          </cell>
          <cell r="U2086" t="str">
            <v>0</v>
          </cell>
          <cell r="V2086">
            <v>26.334819154929576</v>
          </cell>
          <cell r="W2086">
            <v>26.334819154929576</v>
          </cell>
        </row>
        <row r="2087">
          <cell r="B2087" t="str">
            <v>NigeriaTotal</v>
          </cell>
          <cell r="C2087" t="str">
            <v>Total</v>
          </cell>
          <cell r="D2087" t="str">
            <v>Nigeria</v>
          </cell>
          <cell r="E2087" t="str">
            <v>Messaging Operations</v>
          </cell>
          <cell r="F2087" t="str">
            <v>Customer</v>
          </cell>
          <cell r="G2087" t="str">
            <v>Product</v>
          </cell>
          <cell r="H2087" t="str">
            <v>0</v>
          </cell>
          <cell r="I2087" t="str">
            <v>0</v>
          </cell>
          <cell r="J2087" t="str">
            <v>0</v>
          </cell>
          <cell r="K2087" t="str">
            <v>0</v>
          </cell>
          <cell r="L2087" t="str">
            <v>0</v>
          </cell>
          <cell r="M2087" t="str">
            <v>0</v>
          </cell>
          <cell r="N2087" t="str">
            <v>0</v>
          </cell>
          <cell r="O2087" t="str">
            <v>0</v>
          </cell>
          <cell r="P2087" t="str">
            <v>0</v>
          </cell>
          <cell r="Q2087" t="str">
            <v>0</v>
          </cell>
          <cell r="R2087" t="str">
            <v>0</v>
          </cell>
          <cell r="S2087" t="str">
            <v>0</v>
          </cell>
          <cell r="T2087" t="str">
            <v>0</v>
          </cell>
          <cell r="U2087" t="str">
            <v>0</v>
          </cell>
          <cell r="V2087">
            <v>95.65005070422535</v>
          </cell>
          <cell r="W2087">
            <v>95.65005070422535</v>
          </cell>
        </row>
        <row r="2088">
          <cell r="B2088" t="str">
            <v>NigeriaCCPL</v>
          </cell>
          <cell r="C2088" t="str">
            <v>CCPL</v>
          </cell>
          <cell r="D2088" t="str">
            <v>Nigeria</v>
          </cell>
          <cell r="E2088" t="str">
            <v>Account Services</v>
          </cell>
          <cell r="F2088" t="str">
            <v>Mass Mkt &amp; Priority Banking</v>
          </cell>
          <cell r="G2088" t="str">
            <v>Unsecured Lending</v>
          </cell>
          <cell r="H2088" t="str">
            <v>0</v>
          </cell>
          <cell r="I2088" t="str">
            <v>0</v>
          </cell>
          <cell r="J2088" t="str">
            <v>0</v>
          </cell>
          <cell r="K2088" t="str">
            <v>0</v>
          </cell>
          <cell r="L2088" t="str">
            <v>0</v>
          </cell>
          <cell r="M2088" t="str">
            <v>0</v>
          </cell>
          <cell r="N2088" t="str">
            <v>0</v>
          </cell>
          <cell r="O2088" t="str">
            <v>0</v>
          </cell>
          <cell r="P2088" t="str">
            <v>0</v>
          </cell>
          <cell r="Q2088" t="str">
            <v>0</v>
          </cell>
          <cell r="R2088" t="str">
            <v>0</v>
          </cell>
          <cell r="S2088" t="str">
            <v>0</v>
          </cell>
          <cell r="T2088" t="str">
            <v>0</v>
          </cell>
          <cell r="U2088" t="str">
            <v>0</v>
          </cell>
          <cell r="V2088">
            <v>0</v>
          </cell>
          <cell r="W2088">
            <v>0</v>
          </cell>
        </row>
        <row r="2089">
          <cell r="B2089" t="str">
            <v>NigeriaM &amp; AL</v>
          </cell>
          <cell r="C2089" t="str">
            <v>M &amp; AL</v>
          </cell>
          <cell r="D2089" t="str">
            <v>Nigeria</v>
          </cell>
          <cell r="E2089" t="str">
            <v>Account Services</v>
          </cell>
          <cell r="F2089" t="str">
            <v>Mass Mkt &amp; Priority Banking</v>
          </cell>
          <cell r="G2089" t="str">
            <v>Secured Lending</v>
          </cell>
          <cell r="H2089" t="str">
            <v>0</v>
          </cell>
          <cell r="I2089" t="str">
            <v>0</v>
          </cell>
          <cell r="J2089" t="str">
            <v>0</v>
          </cell>
          <cell r="K2089" t="str">
            <v>0</v>
          </cell>
          <cell r="L2089" t="str">
            <v>0</v>
          </cell>
          <cell r="M2089" t="str">
            <v>0</v>
          </cell>
          <cell r="N2089" t="str">
            <v>0</v>
          </cell>
          <cell r="O2089" t="str">
            <v>0</v>
          </cell>
          <cell r="P2089" t="str">
            <v>0</v>
          </cell>
          <cell r="Q2089" t="str">
            <v>0</v>
          </cell>
          <cell r="R2089" t="str">
            <v>0</v>
          </cell>
          <cell r="S2089" t="str">
            <v>0</v>
          </cell>
          <cell r="T2089" t="str">
            <v>0</v>
          </cell>
          <cell r="U2089" t="str">
            <v>0</v>
          </cell>
          <cell r="V2089">
            <v>0</v>
          </cell>
          <cell r="W2089">
            <v>0</v>
          </cell>
        </row>
        <row r="2090">
          <cell r="B2090" t="str">
            <v>NigeriaWM</v>
          </cell>
          <cell r="C2090" t="str">
            <v>WM</v>
          </cell>
          <cell r="D2090" t="str">
            <v>Nigeria</v>
          </cell>
          <cell r="E2090" t="str">
            <v>Account Services</v>
          </cell>
          <cell r="F2090" t="str">
            <v>Mass Mkt &amp; Priority Banking</v>
          </cell>
          <cell r="G2090" t="str">
            <v>Account Management Services</v>
          </cell>
          <cell r="H2090" t="str">
            <v>0</v>
          </cell>
          <cell r="I2090" t="str">
            <v>0</v>
          </cell>
          <cell r="J2090" t="str">
            <v>0</v>
          </cell>
          <cell r="K2090" t="str">
            <v>0</v>
          </cell>
          <cell r="L2090" t="str">
            <v>0</v>
          </cell>
          <cell r="M2090" t="str">
            <v>0</v>
          </cell>
          <cell r="N2090" t="str">
            <v>0</v>
          </cell>
          <cell r="O2090" t="str">
            <v>0</v>
          </cell>
          <cell r="P2090" t="str">
            <v>0</v>
          </cell>
          <cell r="Q2090" t="str">
            <v>0</v>
          </cell>
          <cell r="R2090" t="str">
            <v>0</v>
          </cell>
          <cell r="S2090" t="str">
            <v>0</v>
          </cell>
          <cell r="T2090" t="str">
            <v>0</v>
          </cell>
          <cell r="U2090" t="str">
            <v>0</v>
          </cell>
          <cell r="V2090">
            <v>19.88402082185598</v>
          </cell>
          <cell r="W2090">
            <v>19.88402082185598</v>
          </cell>
        </row>
        <row r="2091">
          <cell r="B2091" t="str">
            <v>NigeriaWM</v>
          </cell>
          <cell r="C2091" t="str">
            <v>WM</v>
          </cell>
          <cell r="D2091" t="str">
            <v>Nigeria</v>
          </cell>
          <cell r="E2091" t="str">
            <v>Account Services</v>
          </cell>
          <cell r="F2091" t="str">
            <v>Mass Mkt &amp; Priority Banking</v>
          </cell>
          <cell r="G2091" t="str">
            <v>Trade Products</v>
          </cell>
          <cell r="H2091" t="str">
            <v>0</v>
          </cell>
          <cell r="I2091" t="str">
            <v>0</v>
          </cell>
          <cell r="J2091" t="str">
            <v>0</v>
          </cell>
          <cell r="K2091" t="str">
            <v>0</v>
          </cell>
          <cell r="L2091" t="str">
            <v>0</v>
          </cell>
          <cell r="M2091" t="str">
            <v>0</v>
          </cell>
          <cell r="N2091" t="str">
            <v>0</v>
          </cell>
          <cell r="O2091" t="str">
            <v>0</v>
          </cell>
          <cell r="P2091" t="str">
            <v>0</v>
          </cell>
          <cell r="Q2091" t="str">
            <v>0</v>
          </cell>
          <cell r="R2091" t="str">
            <v>0</v>
          </cell>
          <cell r="S2091" t="str">
            <v>0</v>
          </cell>
          <cell r="T2091" t="str">
            <v>0</v>
          </cell>
          <cell r="U2091" t="str">
            <v>0</v>
          </cell>
          <cell r="V2091" t="str">
            <v>0</v>
          </cell>
          <cell r="W2091" t="str">
            <v>0</v>
          </cell>
        </row>
        <row r="2092">
          <cell r="B2092" t="str">
            <v>NigeriaWM</v>
          </cell>
          <cell r="C2092" t="str">
            <v>WM</v>
          </cell>
          <cell r="D2092" t="str">
            <v>Nigeria</v>
          </cell>
          <cell r="E2092" t="str">
            <v>Account Services</v>
          </cell>
          <cell r="F2092" t="str">
            <v>Mass Mkt &amp; Priority Banking</v>
          </cell>
          <cell r="G2092" t="str">
            <v>Treasury Products</v>
          </cell>
          <cell r="H2092" t="str">
            <v>0</v>
          </cell>
          <cell r="I2092" t="str">
            <v>0</v>
          </cell>
          <cell r="J2092" t="str">
            <v>0</v>
          </cell>
          <cell r="K2092" t="str">
            <v>0</v>
          </cell>
          <cell r="L2092" t="str">
            <v>0</v>
          </cell>
          <cell r="M2092" t="str">
            <v>0</v>
          </cell>
          <cell r="N2092" t="str">
            <v>0</v>
          </cell>
          <cell r="O2092" t="str">
            <v>0</v>
          </cell>
          <cell r="P2092" t="str">
            <v>0</v>
          </cell>
          <cell r="Q2092" t="str">
            <v>0</v>
          </cell>
          <cell r="R2092" t="str">
            <v>0</v>
          </cell>
          <cell r="S2092" t="str">
            <v>0</v>
          </cell>
          <cell r="T2092" t="str">
            <v>0</v>
          </cell>
          <cell r="U2092" t="str">
            <v>0</v>
          </cell>
          <cell r="V2092">
            <v>0</v>
          </cell>
          <cell r="W2092">
            <v>0</v>
          </cell>
        </row>
        <row r="2093">
          <cell r="B2093" t="str">
            <v>NigeriaWM</v>
          </cell>
          <cell r="C2093" t="str">
            <v>WM</v>
          </cell>
          <cell r="D2093" t="str">
            <v>Nigeria</v>
          </cell>
          <cell r="E2093" t="str">
            <v>Account Services</v>
          </cell>
          <cell r="F2093" t="str">
            <v>Mass Mkt &amp; Priority Banking</v>
          </cell>
          <cell r="G2093" t="str">
            <v>Investment Services</v>
          </cell>
          <cell r="H2093" t="str">
            <v>0</v>
          </cell>
          <cell r="I2093" t="str">
            <v>0</v>
          </cell>
          <cell r="J2093" t="str">
            <v>0</v>
          </cell>
          <cell r="K2093" t="str">
            <v>0</v>
          </cell>
          <cell r="L2093" t="str">
            <v>0</v>
          </cell>
          <cell r="M2093" t="str">
            <v>0</v>
          </cell>
          <cell r="N2093" t="str">
            <v>0</v>
          </cell>
          <cell r="O2093" t="str">
            <v>0</v>
          </cell>
          <cell r="P2093" t="str">
            <v>0</v>
          </cell>
          <cell r="Q2093" t="str">
            <v>0</v>
          </cell>
          <cell r="R2093" t="str">
            <v>0</v>
          </cell>
          <cell r="S2093" t="str">
            <v>0</v>
          </cell>
          <cell r="T2093" t="str">
            <v>0</v>
          </cell>
          <cell r="U2093" t="str">
            <v>0</v>
          </cell>
          <cell r="V2093" t="str">
            <v>0</v>
          </cell>
          <cell r="W2093" t="str">
            <v>0</v>
          </cell>
        </row>
        <row r="2094">
          <cell r="B2094" t="str">
            <v>NigeriaOthCB</v>
          </cell>
          <cell r="C2094" t="str">
            <v>OthCB</v>
          </cell>
          <cell r="D2094" t="str">
            <v>Nigeria</v>
          </cell>
          <cell r="E2094" t="str">
            <v>Account Services</v>
          </cell>
          <cell r="F2094" t="str">
            <v>Mass Mkt &amp; Priority Banking</v>
          </cell>
          <cell r="G2094" t="str">
            <v>Other Products</v>
          </cell>
          <cell r="H2094" t="str">
            <v>0</v>
          </cell>
          <cell r="I2094" t="str">
            <v>0</v>
          </cell>
          <cell r="J2094" t="str">
            <v>0</v>
          </cell>
          <cell r="K2094" t="str">
            <v>0</v>
          </cell>
          <cell r="L2094" t="str">
            <v>0</v>
          </cell>
          <cell r="M2094" t="str">
            <v>0</v>
          </cell>
          <cell r="N2094" t="str">
            <v>0</v>
          </cell>
          <cell r="O2094" t="str">
            <v>0</v>
          </cell>
          <cell r="P2094" t="str">
            <v>0</v>
          </cell>
          <cell r="Q2094" t="str">
            <v>0</v>
          </cell>
          <cell r="R2094" t="str">
            <v>0</v>
          </cell>
          <cell r="S2094" t="str">
            <v>0</v>
          </cell>
          <cell r="T2094" t="str">
            <v>0</v>
          </cell>
          <cell r="U2094" t="str">
            <v>0</v>
          </cell>
          <cell r="V2094">
            <v>0</v>
          </cell>
          <cell r="W2094">
            <v>0</v>
          </cell>
        </row>
        <row r="2095">
          <cell r="B2095" t="str">
            <v>NigeriaCROps</v>
          </cell>
          <cell r="C2095" t="str">
            <v>CROps</v>
          </cell>
          <cell r="D2095" t="str">
            <v>Nigeria</v>
          </cell>
          <cell r="E2095" t="str">
            <v>Account Services</v>
          </cell>
          <cell r="F2095" t="str">
            <v>Customer - Wholesale</v>
          </cell>
          <cell r="G2095" t="str">
            <v>Corporate and Inst Lending</v>
          </cell>
          <cell r="H2095" t="str">
            <v>0</v>
          </cell>
          <cell r="I2095" t="str">
            <v>0</v>
          </cell>
          <cell r="J2095" t="str">
            <v>0</v>
          </cell>
          <cell r="K2095" t="str">
            <v>0</v>
          </cell>
          <cell r="L2095" t="str">
            <v>0</v>
          </cell>
          <cell r="M2095" t="str">
            <v>0</v>
          </cell>
          <cell r="N2095" t="str">
            <v>0</v>
          </cell>
          <cell r="O2095" t="str">
            <v>0</v>
          </cell>
          <cell r="P2095" t="str">
            <v>0</v>
          </cell>
          <cell r="Q2095" t="str">
            <v>0</v>
          </cell>
          <cell r="R2095" t="str">
            <v>0</v>
          </cell>
          <cell r="S2095" t="str">
            <v>0</v>
          </cell>
          <cell r="T2095" t="str">
            <v>0</v>
          </cell>
          <cell r="U2095" t="str">
            <v>0</v>
          </cell>
          <cell r="V2095">
            <v>0</v>
          </cell>
          <cell r="W2095">
            <v>0</v>
          </cell>
        </row>
        <row r="2096">
          <cell r="B2096" t="str">
            <v>NigeriaCash</v>
          </cell>
          <cell r="C2096" t="str">
            <v>Cash</v>
          </cell>
          <cell r="D2096" t="str">
            <v>Nigeria</v>
          </cell>
          <cell r="E2096" t="str">
            <v>Account Services</v>
          </cell>
          <cell r="F2096" t="str">
            <v>Customer - Wholesale</v>
          </cell>
          <cell r="G2096" t="str">
            <v>Cash Management and Payments</v>
          </cell>
          <cell r="H2096" t="str">
            <v>0</v>
          </cell>
          <cell r="I2096" t="str">
            <v>0</v>
          </cell>
          <cell r="J2096" t="str">
            <v>0</v>
          </cell>
          <cell r="K2096" t="str">
            <v>0</v>
          </cell>
          <cell r="L2096" t="str">
            <v>0</v>
          </cell>
          <cell r="M2096" t="str">
            <v>0</v>
          </cell>
          <cell r="N2096" t="str">
            <v>0</v>
          </cell>
          <cell r="O2096" t="str">
            <v>0</v>
          </cell>
          <cell r="P2096" t="str">
            <v>0</v>
          </cell>
          <cell r="Q2096" t="str">
            <v>0</v>
          </cell>
          <cell r="R2096" t="str">
            <v>0</v>
          </cell>
          <cell r="S2096" t="str">
            <v>0</v>
          </cell>
          <cell r="T2096" t="str">
            <v>0</v>
          </cell>
          <cell r="U2096" t="str">
            <v>0</v>
          </cell>
          <cell r="V2096">
            <v>6.9302613287902108</v>
          </cell>
          <cell r="W2096">
            <v>6.9302613287902108</v>
          </cell>
        </row>
        <row r="2097">
          <cell r="B2097" t="str">
            <v>NigeriaTrade</v>
          </cell>
          <cell r="C2097" t="str">
            <v>Trade</v>
          </cell>
          <cell r="D2097" t="str">
            <v>Nigeria</v>
          </cell>
          <cell r="E2097" t="str">
            <v>Account Services</v>
          </cell>
          <cell r="F2097" t="str">
            <v>Customer - Wholesale</v>
          </cell>
          <cell r="G2097" t="str">
            <v>Trade Finance</v>
          </cell>
          <cell r="H2097" t="str">
            <v>0</v>
          </cell>
          <cell r="I2097" t="str">
            <v>0</v>
          </cell>
          <cell r="J2097" t="str">
            <v>0</v>
          </cell>
          <cell r="K2097" t="str">
            <v>0</v>
          </cell>
          <cell r="L2097" t="str">
            <v>0</v>
          </cell>
          <cell r="M2097" t="str">
            <v>0</v>
          </cell>
          <cell r="N2097" t="str">
            <v>0</v>
          </cell>
          <cell r="O2097" t="str">
            <v>0</v>
          </cell>
          <cell r="P2097" t="str">
            <v>0</v>
          </cell>
          <cell r="Q2097" t="str">
            <v>0</v>
          </cell>
          <cell r="R2097" t="str">
            <v>0</v>
          </cell>
          <cell r="S2097" t="str">
            <v>0</v>
          </cell>
          <cell r="T2097" t="str">
            <v>0</v>
          </cell>
          <cell r="U2097" t="str">
            <v>0</v>
          </cell>
          <cell r="V2097">
            <v>0</v>
          </cell>
          <cell r="W2097">
            <v>0</v>
          </cell>
        </row>
        <row r="2098">
          <cell r="B2098" t="str">
            <v>NigeriaTrade</v>
          </cell>
          <cell r="C2098" t="str">
            <v>Trade</v>
          </cell>
          <cell r="D2098" t="str">
            <v>Nigeria</v>
          </cell>
          <cell r="E2098" t="str">
            <v>Account Services</v>
          </cell>
          <cell r="F2098" t="str">
            <v>Customer - Wholesale</v>
          </cell>
          <cell r="G2098" t="str">
            <v>Trade Contingents</v>
          </cell>
          <cell r="H2098" t="str">
            <v>0</v>
          </cell>
          <cell r="I2098" t="str">
            <v>0</v>
          </cell>
          <cell r="J2098" t="str">
            <v>0</v>
          </cell>
          <cell r="K2098" t="str">
            <v>0</v>
          </cell>
          <cell r="L2098" t="str">
            <v>0</v>
          </cell>
          <cell r="M2098" t="str">
            <v>0</v>
          </cell>
          <cell r="N2098" t="str">
            <v>0</v>
          </cell>
          <cell r="O2098" t="str">
            <v>0</v>
          </cell>
          <cell r="P2098" t="str">
            <v>0</v>
          </cell>
          <cell r="Q2098" t="str">
            <v>0</v>
          </cell>
          <cell r="R2098" t="str">
            <v>0</v>
          </cell>
          <cell r="S2098" t="str">
            <v>0</v>
          </cell>
          <cell r="T2098" t="str">
            <v>0</v>
          </cell>
          <cell r="U2098" t="str">
            <v>0</v>
          </cell>
          <cell r="V2098">
            <v>0</v>
          </cell>
          <cell r="W2098">
            <v>0</v>
          </cell>
        </row>
        <row r="2099">
          <cell r="B2099" t="str">
            <v>NigeriaTrade</v>
          </cell>
          <cell r="C2099" t="str">
            <v>Trade</v>
          </cell>
          <cell r="D2099" t="str">
            <v>Nigeria</v>
          </cell>
          <cell r="E2099" t="str">
            <v>Account Services</v>
          </cell>
          <cell r="F2099" t="str">
            <v>Customer - Wholesale</v>
          </cell>
          <cell r="G2099" t="str">
            <v>Trade Transactional</v>
          </cell>
          <cell r="H2099" t="str">
            <v>0</v>
          </cell>
          <cell r="I2099" t="str">
            <v>0</v>
          </cell>
          <cell r="J2099" t="str">
            <v>0</v>
          </cell>
          <cell r="K2099" t="str">
            <v>0</v>
          </cell>
          <cell r="L2099" t="str">
            <v>0</v>
          </cell>
          <cell r="M2099" t="str">
            <v>0</v>
          </cell>
          <cell r="N2099" t="str">
            <v>0</v>
          </cell>
          <cell r="O2099" t="str">
            <v>0</v>
          </cell>
          <cell r="P2099" t="str">
            <v>0</v>
          </cell>
          <cell r="Q2099" t="str">
            <v>0</v>
          </cell>
          <cell r="R2099" t="str">
            <v>0</v>
          </cell>
          <cell r="S2099" t="str">
            <v>0</v>
          </cell>
          <cell r="T2099" t="str">
            <v>0</v>
          </cell>
          <cell r="U2099" t="str">
            <v>0</v>
          </cell>
          <cell r="V2099">
            <v>0</v>
          </cell>
          <cell r="W2099">
            <v>0</v>
          </cell>
        </row>
        <row r="2100">
          <cell r="B2100" t="str">
            <v>NigeriaTrade</v>
          </cell>
          <cell r="C2100" t="str">
            <v>Trade</v>
          </cell>
          <cell r="D2100" t="str">
            <v>Nigeria</v>
          </cell>
          <cell r="E2100" t="str">
            <v>Account Services</v>
          </cell>
          <cell r="F2100" t="str">
            <v>Customer - Wholesale</v>
          </cell>
          <cell r="G2100" t="str">
            <v>Trade Other</v>
          </cell>
          <cell r="H2100" t="str">
            <v>0</v>
          </cell>
          <cell r="I2100" t="str">
            <v>0</v>
          </cell>
          <cell r="J2100" t="str">
            <v>0</v>
          </cell>
          <cell r="K2100" t="str">
            <v>0</v>
          </cell>
          <cell r="L2100" t="str">
            <v>0</v>
          </cell>
          <cell r="M2100" t="str">
            <v>0</v>
          </cell>
          <cell r="N2100" t="str">
            <v>0</v>
          </cell>
          <cell r="O2100" t="str">
            <v>0</v>
          </cell>
          <cell r="P2100" t="str">
            <v>0</v>
          </cell>
          <cell r="Q2100" t="str">
            <v>0</v>
          </cell>
          <cell r="R2100" t="str">
            <v>0</v>
          </cell>
          <cell r="S2100" t="str">
            <v>0</v>
          </cell>
          <cell r="T2100" t="str">
            <v>0</v>
          </cell>
          <cell r="U2100" t="str">
            <v>0</v>
          </cell>
          <cell r="V2100">
            <v>0</v>
          </cell>
          <cell r="W2100">
            <v>0</v>
          </cell>
        </row>
        <row r="2101">
          <cell r="B2101" t="str">
            <v>NigeriaFX/MM</v>
          </cell>
          <cell r="C2101" t="str">
            <v>FX/MM</v>
          </cell>
          <cell r="D2101" t="str">
            <v>Nigeria</v>
          </cell>
          <cell r="E2101" t="str">
            <v>Account Services</v>
          </cell>
          <cell r="F2101" t="str">
            <v>Customer - Wholesale</v>
          </cell>
          <cell r="G2101" t="str">
            <v>FX Sales</v>
          </cell>
          <cell r="H2101" t="str">
            <v>0</v>
          </cell>
          <cell r="I2101" t="str">
            <v>0</v>
          </cell>
          <cell r="J2101" t="str">
            <v>0</v>
          </cell>
          <cell r="K2101" t="str">
            <v>0</v>
          </cell>
          <cell r="L2101" t="str">
            <v>0</v>
          </cell>
          <cell r="M2101" t="str">
            <v>0</v>
          </cell>
          <cell r="N2101" t="str">
            <v>0</v>
          </cell>
          <cell r="O2101" t="str">
            <v>0</v>
          </cell>
          <cell r="P2101" t="str">
            <v>0</v>
          </cell>
          <cell r="Q2101" t="str">
            <v>0</v>
          </cell>
          <cell r="R2101" t="str">
            <v>0</v>
          </cell>
          <cell r="S2101" t="str">
            <v>0</v>
          </cell>
          <cell r="T2101" t="str">
            <v>0</v>
          </cell>
          <cell r="U2101" t="str">
            <v>0</v>
          </cell>
          <cell r="V2101">
            <v>0</v>
          </cell>
          <cell r="W2101">
            <v>0</v>
          </cell>
        </row>
        <row r="2102">
          <cell r="B2102" t="str">
            <v>NigeriaFX/MM</v>
          </cell>
          <cell r="C2102" t="str">
            <v>FX/MM</v>
          </cell>
          <cell r="D2102" t="str">
            <v>Nigeria</v>
          </cell>
          <cell r="E2102" t="str">
            <v>Account Services</v>
          </cell>
          <cell r="F2102" t="str">
            <v>Customer - Wholesale</v>
          </cell>
          <cell r="G2102" t="str">
            <v>FX Trading</v>
          </cell>
          <cell r="H2102" t="str">
            <v>0</v>
          </cell>
          <cell r="I2102" t="str">
            <v>0</v>
          </cell>
          <cell r="J2102" t="str">
            <v>0</v>
          </cell>
          <cell r="K2102" t="str">
            <v>0</v>
          </cell>
          <cell r="L2102" t="str">
            <v>0</v>
          </cell>
          <cell r="M2102" t="str">
            <v>0</v>
          </cell>
          <cell r="N2102" t="str">
            <v>0</v>
          </cell>
          <cell r="O2102" t="str">
            <v>0</v>
          </cell>
          <cell r="P2102" t="str">
            <v>0</v>
          </cell>
          <cell r="Q2102" t="str">
            <v>0</v>
          </cell>
          <cell r="R2102" t="str">
            <v>0</v>
          </cell>
          <cell r="S2102" t="str">
            <v>0</v>
          </cell>
          <cell r="T2102" t="str">
            <v>0</v>
          </cell>
          <cell r="U2102" t="str">
            <v>0</v>
          </cell>
          <cell r="V2102">
            <v>0</v>
          </cell>
          <cell r="W2102">
            <v>0</v>
          </cell>
        </row>
        <row r="2103">
          <cell r="B2103" t="str">
            <v>NigeriaFI</v>
          </cell>
          <cell r="C2103" t="str">
            <v>FI</v>
          </cell>
          <cell r="D2103" t="str">
            <v>Nigeria</v>
          </cell>
          <cell r="E2103" t="str">
            <v>Account Services</v>
          </cell>
          <cell r="F2103" t="str">
            <v>Customer - Wholesale</v>
          </cell>
          <cell r="G2103" t="str">
            <v>Fixed Income</v>
          </cell>
          <cell r="H2103" t="str">
            <v>0</v>
          </cell>
          <cell r="I2103" t="str">
            <v>0</v>
          </cell>
          <cell r="J2103" t="str">
            <v>0</v>
          </cell>
          <cell r="K2103" t="str">
            <v>0</v>
          </cell>
          <cell r="L2103" t="str">
            <v>0</v>
          </cell>
          <cell r="M2103" t="str">
            <v>0</v>
          </cell>
          <cell r="N2103" t="str">
            <v>0</v>
          </cell>
          <cell r="O2103" t="str">
            <v>0</v>
          </cell>
          <cell r="P2103" t="str">
            <v>0</v>
          </cell>
          <cell r="Q2103" t="str">
            <v>0</v>
          </cell>
          <cell r="R2103" t="str">
            <v>0</v>
          </cell>
          <cell r="S2103" t="str">
            <v>0</v>
          </cell>
          <cell r="T2103" t="str">
            <v>0</v>
          </cell>
          <cell r="U2103" t="str">
            <v>0</v>
          </cell>
          <cell r="V2103">
            <v>0</v>
          </cell>
          <cell r="W2103">
            <v>0</v>
          </cell>
        </row>
        <row r="2104">
          <cell r="B2104" t="str">
            <v>NigeriaFX/MM</v>
          </cell>
          <cell r="C2104" t="str">
            <v>FX/MM</v>
          </cell>
          <cell r="D2104" t="str">
            <v>Nigeria</v>
          </cell>
          <cell r="E2104" t="str">
            <v>Account Services</v>
          </cell>
          <cell r="F2104" t="str">
            <v>Customer - Wholesale</v>
          </cell>
          <cell r="G2104" t="str">
            <v>ALM</v>
          </cell>
          <cell r="H2104" t="str">
            <v>0</v>
          </cell>
          <cell r="I2104" t="str">
            <v>0</v>
          </cell>
          <cell r="J2104" t="str">
            <v>0</v>
          </cell>
          <cell r="K2104" t="str">
            <v>0</v>
          </cell>
          <cell r="L2104" t="str">
            <v>0</v>
          </cell>
          <cell r="M2104" t="str">
            <v>0</v>
          </cell>
          <cell r="N2104" t="str">
            <v>0</v>
          </cell>
          <cell r="O2104" t="str">
            <v>0</v>
          </cell>
          <cell r="P2104" t="str">
            <v>0</v>
          </cell>
          <cell r="Q2104" t="str">
            <v>0</v>
          </cell>
          <cell r="R2104" t="str">
            <v>0</v>
          </cell>
          <cell r="S2104" t="str">
            <v>0</v>
          </cell>
          <cell r="T2104" t="str">
            <v>0</v>
          </cell>
          <cell r="U2104" t="str">
            <v>0</v>
          </cell>
          <cell r="V2104">
            <v>0</v>
          </cell>
          <cell r="W2104">
            <v>0</v>
          </cell>
        </row>
        <row r="2105">
          <cell r="B2105" t="str">
            <v>NigeriaSEF</v>
          </cell>
          <cell r="C2105" t="str">
            <v>SEF</v>
          </cell>
          <cell r="D2105" t="str">
            <v>Nigeria</v>
          </cell>
          <cell r="E2105" t="str">
            <v>Account Services</v>
          </cell>
          <cell r="F2105" t="str">
            <v>Customer - Wholesale</v>
          </cell>
          <cell r="G2105" t="str">
            <v>Structured Trade</v>
          </cell>
          <cell r="H2105" t="str">
            <v>0</v>
          </cell>
          <cell r="I2105" t="str">
            <v>0</v>
          </cell>
          <cell r="J2105" t="str">
            <v>0</v>
          </cell>
          <cell r="K2105" t="str">
            <v>0</v>
          </cell>
          <cell r="L2105" t="str">
            <v>0</v>
          </cell>
          <cell r="M2105" t="str">
            <v>0</v>
          </cell>
          <cell r="N2105" t="str">
            <v>0</v>
          </cell>
          <cell r="O2105" t="str">
            <v>0</v>
          </cell>
          <cell r="P2105" t="str">
            <v>0</v>
          </cell>
          <cell r="Q2105" t="str">
            <v>0</v>
          </cell>
          <cell r="R2105" t="str">
            <v>0</v>
          </cell>
          <cell r="S2105" t="str">
            <v>0</v>
          </cell>
          <cell r="T2105" t="str">
            <v>0</v>
          </cell>
          <cell r="U2105" t="str">
            <v>0</v>
          </cell>
          <cell r="V2105">
            <v>0</v>
          </cell>
          <cell r="W2105">
            <v>0</v>
          </cell>
        </row>
        <row r="2106">
          <cell r="B2106" t="str">
            <v>NigeriaSME</v>
          </cell>
          <cell r="C2106" t="str">
            <v>SME</v>
          </cell>
          <cell r="D2106" t="str">
            <v>Nigeria</v>
          </cell>
          <cell r="E2106" t="str">
            <v>Account Services</v>
          </cell>
          <cell r="F2106" t="str">
            <v>SME</v>
          </cell>
          <cell r="G2106" t="str">
            <v>Product</v>
          </cell>
          <cell r="H2106" t="str">
            <v>0</v>
          </cell>
          <cell r="I2106" t="str">
            <v>0</v>
          </cell>
          <cell r="J2106" t="str">
            <v>0</v>
          </cell>
          <cell r="K2106" t="str">
            <v>0</v>
          </cell>
          <cell r="L2106" t="str">
            <v>0</v>
          </cell>
          <cell r="M2106" t="str">
            <v>0</v>
          </cell>
          <cell r="N2106" t="str">
            <v>0</v>
          </cell>
          <cell r="O2106" t="str">
            <v>0</v>
          </cell>
          <cell r="P2106" t="str">
            <v>0</v>
          </cell>
          <cell r="Q2106" t="str">
            <v>0</v>
          </cell>
          <cell r="R2106" t="str">
            <v>0</v>
          </cell>
          <cell r="S2106" t="str">
            <v>0</v>
          </cell>
          <cell r="T2106" t="str">
            <v>0</v>
          </cell>
          <cell r="U2106" t="str">
            <v>0</v>
          </cell>
          <cell r="V2106">
            <v>12.370840315877889</v>
          </cell>
          <cell r="W2106">
            <v>12.370840315877889</v>
          </cell>
        </row>
        <row r="2107">
          <cell r="B2107" t="str">
            <v>NigeriaTotal</v>
          </cell>
          <cell r="C2107" t="str">
            <v>Total</v>
          </cell>
          <cell r="D2107" t="str">
            <v>Nigeria</v>
          </cell>
          <cell r="E2107" t="str">
            <v>Account Services</v>
          </cell>
          <cell r="F2107" t="str">
            <v>Customer</v>
          </cell>
          <cell r="G2107" t="str">
            <v>Product</v>
          </cell>
          <cell r="H2107" t="str">
            <v>0</v>
          </cell>
          <cell r="I2107" t="str">
            <v>0</v>
          </cell>
          <cell r="J2107" t="str">
            <v>0</v>
          </cell>
          <cell r="K2107" t="str">
            <v>0</v>
          </cell>
          <cell r="L2107" t="str">
            <v>0</v>
          </cell>
          <cell r="M2107" t="str">
            <v>0</v>
          </cell>
          <cell r="N2107" t="str">
            <v>0</v>
          </cell>
          <cell r="O2107" t="str">
            <v>0</v>
          </cell>
          <cell r="P2107" t="str">
            <v>0</v>
          </cell>
          <cell r="Q2107" t="str">
            <v>0</v>
          </cell>
          <cell r="R2107" t="str">
            <v>0</v>
          </cell>
          <cell r="S2107" t="str">
            <v>0</v>
          </cell>
          <cell r="T2107" t="str">
            <v>0</v>
          </cell>
          <cell r="U2107" t="str">
            <v>0</v>
          </cell>
          <cell r="V2107">
            <v>39.185122466524078</v>
          </cell>
          <cell r="W2107">
            <v>39.185122466524078</v>
          </cell>
        </row>
        <row r="2108">
          <cell r="B2108" t="str">
            <v>NigeriaCCPL</v>
          </cell>
          <cell r="C2108" t="str">
            <v>CCPL</v>
          </cell>
          <cell r="D2108" t="str">
            <v>Nigeria</v>
          </cell>
          <cell r="E2108" t="str">
            <v>Customer Support</v>
          </cell>
          <cell r="F2108" t="str">
            <v>Mass Mkt &amp; Priority Banking</v>
          </cell>
          <cell r="G2108" t="str">
            <v>Unsecured Lending</v>
          </cell>
          <cell r="H2108" t="str">
            <v>0</v>
          </cell>
          <cell r="I2108">
            <v>4.9079081098411468</v>
          </cell>
          <cell r="J2108">
            <v>10.187323940888279</v>
          </cell>
          <cell r="K2108">
            <v>15.7380926113333</v>
          </cell>
          <cell r="L2108">
            <v>20.75688441864899</v>
          </cell>
          <cell r="M2108">
            <v>26.637672395112588</v>
          </cell>
          <cell r="N2108">
            <v>34.088597174821757</v>
          </cell>
          <cell r="O2108">
            <v>40.275142655787576</v>
          </cell>
          <cell r="P2108">
            <v>46.106894849999541</v>
          </cell>
          <cell r="Q2108">
            <v>52.426124480124578</v>
          </cell>
          <cell r="R2108">
            <v>58.334388880881811</v>
          </cell>
          <cell r="S2108">
            <v>65.155096752625056</v>
          </cell>
          <cell r="T2108">
            <v>74.432224646492486</v>
          </cell>
          <cell r="U2108" t="str">
            <v>0</v>
          </cell>
          <cell r="V2108">
            <v>38.856258348761486</v>
          </cell>
          <cell r="W2108">
            <v>38.856258348761486</v>
          </cell>
        </row>
        <row r="2109">
          <cell r="B2109" t="str">
            <v>NigeriaM &amp; AL</v>
          </cell>
          <cell r="C2109" t="str">
            <v>M &amp; AL</v>
          </cell>
          <cell r="D2109" t="str">
            <v>Nigeria</v>
          </cell>
          <cell r="E2109" t="str">
            <v>Customer Support</v>
          </cell>
          <cell r="F2109" t="str">
            <v>Mass Mkt &amp; Priority Banking</v>
          </cell>
          <cell r="G2109" t="str">
            <v>Secured Lending</v>
          </cell>
          <cell r="H2109" t="str">
            <v>0</v>
          </cell>
          <cell r="I2109" t="str">
            <v>0</v>
          </cell>
          <cell r="J2109" t="str">
            <v>0</v>
          </cell>
          <cell r="K2109" t="str">
            <v>0</v>
          </cell>
          <cell r="L2109" t="str">
            <v>0</v>
          </cell>
          <cell r="M2109" t="str">
            <v>0</v>
          </cell>
          <cell r="N2109" t="str">
            <v>0</v>
          </cell>
          <cell r="O2109" t="str">
            <v>0</v>
          </cell>
          <cell r="P2109" t="str">
            <v>0</v>
          </cell>
          <cell r="Q2109" t="str">
            <v>0</v>
          </cell>
          <cell r="R2109" t="str">
            <v>0</v>
          </cell>
          <cell r="S2109" t="str">
            <v>0</v>
          </cell>
          <cell r="T2109" t="str">
            <v>0</v>
          </cell>
          <cell r="U2109" t="str">
            <v>0</v>
          </cell>
          <cell r="V2109">
            <v>0</v>
          </cell>
          <cell r="W2109">
            <v>0</v>
          </cell>
        </row>
        <row r="2110">
          <cell r="B2110" t="str">
            <v>NigeriaWM</v>
          </cell>
          <cell r="C2110" t="str">
            <v>WM</v>
          </cell>
          <cell r="D2110" t="str">
            <v>Nigeria</v>
          </cell>
          <cell r="E2110" t="str">
            <v>Customer Support</v>
          </cell>
          <cell r="F2110" t="str">
            <v>Mass Mkt &amp; Priority Banking</v>
          </cell>
          <cell r="G2110" t="str">
            <v>Account Management Services</v>
          </cell>
          <cell r="H2110" t="str">
            <v>0</v>
          </cell>
          <cell r="I2110">
            <v>26.505532558623361</v>
          </cell>
          <cell r="J2110">
            <v>55.01742093724669</v>
          </cell>
          <cell r="K2110">
            <v>84.99477104794984</v>
          </cell>
          <cell r="L2110">
            <v>112.09913948284773</v>
          </cell>
          <cell r="M2110">
            <v>143.85878405890747</v>
          </cell>
          <cell r="N2110">
            <v>184.09807235047819</v>
          </cell>
          <cell r="O2110">
            <v>217.50898367995964</v>
          </cell>
          <cell r="P2110">
            <v>249.00380676916137</v>
          </cell>
          <cell r="Q2110">
            <v>283.13128897911628</v>
          </cell>
          <cell r="R2110">
            <v>315.03932208291792</v>
          </cell>
          <cell r="S2110">
            <v>351.8750758340617</v>
          </cell>
          <cell r="T2110">
            <v>401.97691350872287</v>
          </cell>
          <cell r="U2110" t="str">
            <v>0</v>
          </cell>
          <cell r="V2110">
            <v>209.84619062126487</v>
          </cell>
          <cell r="W2110">
            <v>209.84619062126487</v>
          </cell>
        </row>
        <row r="2111">
          <cell r="B2111" t="str">
            <v>NigeriaWM</v>
          </cell>
          <cell r="C2111" t="str">
            <v>WM</v>
          </cell>
          <cell r="D2111" t="str">
            <v>Nigeria</v>
          </cell>
          <cell r="E2111" t="str">
            <v>Customer Support</v>
          </cell>
          <cell r="F2111" t="str">
            <v>Mass Mkt &amp; Priority Banking</v>
          </cell>
          <cell r="G2111" t="str">
            <v>Trade Products</v>
          </cell>
          <cell r="H2111" t="str">
            <v>0</v>
          </cell>
          <cell r="I2111" t="str">
            <v>0</v>
          </cell>
          <cell r="J2111" t="str">
            <v>0</v>
          </cell>
          <cell r="K2111" t="str">
            <v>0</v>
          </cell>
          <cell r="L2111" t="str">
            <v>0</v>
          </cell>
          <cell r="M2111" t="str">
            <v>0</v>
          </cell>
          <cell r="N2111" t="str">
            <v>0</v>
          </cell>
          <cell r="O2111" t="str">
            <v>0</v>
          </cell>
          <cell r="P2111" t="str">
            <v>0</v>
          </cell>
          <cell r="Q2111" t="str">
            <v>0</v>
          </cell>
          <cell r="R2111" t="str">
            <v>0</v>
          </cell>
          <cell r="S2111" t="str">
            <v>0</v>
          </cell>
          <cell r="T2111" t="str">
            <v>0</v>
          </cell>
          <cell r="U2111" t="str">
            <v>0</v>
          </cell>
          <cell r="V2111" t="str">
            <v>0</v>
          </cell>
          <cell r="W2111" t="str">
            <v>0</v>
          </cell>
        </row>
        <row r="2112">
          <cell r="B2112" t="str">
            <v>NigeriaWM</v>
          </cell>
          <cell r="C2112" t="str">
            <v>WM</v>
          </cell>
          <cell r="D2112" t="str">
            <v>Nigeria</v>
          </cell>
          <cell r="E2112" t="str">
            <v>Customer Support</v>
          </cell>
          <cell r="F2112" t="str">
            <v>Mass Mkt &amp; Priority Banking</v>
          </cell>
          <cell r="G2112" t="str">
            <v>Treasury Products</v>
          </cell>
          <cell r="H2112" t="str">
            <v>0</v>
          </cell>
          <cell r="I2112" t="str">
            <v>0</v>
          </cell>
          <cell r="J2112" t="str">
            <v>0</v>
          </cell>
          <cell r="K2112" t="str">
            <v>0</v>
          </cell>
          <cell r="L2112" t="str">
            <v>0</v>
          </cell>
          <cell r="M2112" t="str">
            <v>0</v>
          </cell>
          <cell r="N2112" t="str">
            <v>0</v>
          </cell>
          <cell r="O2112" t="str">
            <v>0</v>
          </cell>
          <cell r="P2112" t="str">
            <v>0</v>
          </cell>
          <cell r="Q2112" t="str">
            <v>0</v>
          </cell>
          <cell r="R2112" t="str">
            <v>0</v>
          </cell>
          <cell r="S2112" t="str">
            <v>0</v>
          </cell>
          <cell r="T2112" t="str">
            <v>0</v>
          </cell>
          <cell r="U2112" t="str">
            <v>0</v>
          </cell>
          <cell r="V2112">
            <v>0</v>
          </cell>
          <cell r="W2112">
            <v>0</v>
          </cell>
        </row>
        <row r="2113">
          <cell r="B2113" t="str">
            <v>NigeriaWM</v>
          </cell>
          <cell r="C2113" t="str">
            <v>WM</v>
          </cell>
          <cell r="D2113" t="str">
            <v>Nigeria</v>
          </cell>
          <cell r="E2113" t="str">
            <v>Customer Support</v>
          </cell>
          <cell r="F2113" t="str">
            <v>Mass Mkt &amp; Priority Banking</v>
          </cell>
          <cell r="G2113" t="str">
            <v>Investment Services</v>
          </cell>
          <cell r="H2113" t="str">
            <v>0</v>
          </cell>
          <cell r="I2113" t="str">
            <v>0</v>
          </cell>
          <cell r="J2113" t="str">
            <v>0</v>
          </cell>
          <cell r="K2113" t="str">
            <v>0</v>
          </cell>
          <cell r="L2113" t="str">
            <v>0</v>
          </cell>
          <cell r="M2113" t="str">
            <v>0</v>
          </cell>
          <cell r="N2113" t="str">
            <v>0</v>
          </cell>
          <cell r="O2113" t="str">
            <v>0</v>
          </cell>
          <cell r="P2113" t="str">
            <v>0</v>
          </cell>
          <cell r="Q2113" t="str">
            <v>0</v>
          </cell>
          <cell r="R2113" t="str">
            <v>0</v>
          </cell>
          <cell r="S2113" t="str">
            <v>0</v>
          </cell>
          <cell r="T2113" t="str">
            <v>0</v>
          </cell>
          <cell r="U2113" t="str">
            <v>0</v>
          </cell>
          <cell r="V2113" t="str">
            <v>0</v>
          </cell>
          <cell r="W2113" t="str">
            <v>0</v>
          </cell>
        </row>
        <row r="2114">
          <cell r="B2114" t="str">
            <v>NigeriaOthCB</v>
          </cell>
          <cell r="C2114" t="str">
            <v>OthCB</v>
          </cell>
          <cell r="D2114" t="str">
            <v>Nigeria</v>
          </cell>
          <cell r="E2114" t="str">
            <v>Customer Support</v>
          </cell>
          <cell r="F2114" t="str">
            <v>Mass Mkt &amp; Priority Banking</v>
          </cell>
          <cell r="G2114" t="str">
            <v>Other Products</v>
          </cell>
          <cell r="H2114" t="str">
            <v>0</v>
          </cell>
          <cell r="I2114" t="str">
            <v>0</v>
          </cell>
          <cell r="J2114" t="str">
            <v>0</v>
          </cell>
          <cell r="K2114" t="str">
            <v>0</v>
          </cell>
          <cell r="L2114" t="str">
            <v>0</v>
          </cell>
          <cell r="M2114" t="str">
            <v>0</v>
          </cell>
          <cell r="N2114" t="str">
            <v>0</v>
          </cell>
          <cell r="O2114" t="str">
            <v>0</v>
          </cell>
          <cell r="P2114" t="str">
            <v>0</v>
          </cell>
          <cell r="Q2114" t="str">
            <v>0</v>
          </cell>
          <cell r="R2114" t="str">
            <v>0</v>
          </cell>
          <cell r="S2114" t="str">
            <v>0</v>
          </cell>
          <cell r="T2114" t="str">
            <v>0</v>
          </cell>
          <cell r="U2114" t="str">
            <v>0</v>
          </cell>
          <cell r="V2114">
            <v>0</v>
          </cell>
          <cell r="W2114">
            <v>0</v>
          </cell>
        </row>
        <row r="2115">
          <cell r="B2115" t="str">
            <v>NigeriaCROps</v>
          </cell>
          <cell r="C2115" t="str">
            <v>CROps</v>
          </cell>
          <cell r="D2115" t="str">
            <v>Nigeria</v>
          </cell>
          <cell r="E2115" t="str">
            <v>Customer Support</v>
          </cell>
          <cell r="F2115" t="str">
            <v>Customer - Wholesale</v>
          </cell>
          <cell r="G2115" t="str">
            <v>Corporate and Inst Lending</v>
          </cell>
          <cell r="H2115" t="str">
            <v>0</v>
          </cell>
          <cell r="I2115">
            <v>1.2446568117176398</v>
          </cell>
          <cell r="J2115">
            <v>2.5835288380350581</v>
          </cell>
          <cell r="K2115">
            <v>3.9912165700211251</v>
          </cell>
          <cell r="L2115">
            <v>5.2639937430579424</v>
          </cell>
          <cell r="M2115">
            <v>6.7553751319017623</v>
          </cell>
          <cell r="N2115">
            <v>8.6449468339605637</v>
          </cell>
          <cell r="O2115">
            <v>10.213869030862565</v>
          </cell>
          <cell r="P2115">
            <v>11.692814832276538</v>
          </cell>
          <cell r="Q2115">
            <v>13.295386035305363</v>
          </cell>
          <cell r="R2115">
            <v>14.793735508696274</v>
          </cell>
          <cell r="S2115">
            <v>16.523482749945238</v>
          </cell>
          <cell r="T2115">
            <v>18.876183772021115</v>
          </cell>
          <cell r="U2115" t="str">
            <v>0</v>
          </cell>
          <cell r="V2115">
            <v>9.8540366993977173</v>
          </cell>
          <cell r="W2115">
            <v>9.8540366993977173</v>
          </cell>
        </row>
        <row r="2116">
          <cell r="B2116" t="str">
            <v>NigeriaCash</v>
          </cell>
          <cell r="C2116" t="str">
            <v>Cash</v>
          </cell>
          <cell r="D2116" t="str">
            <v>Nigeria</v>
          </cell>
          <cell r="E2116" t="str">
            <v>Customer Support</v>
          </cell>
          <cell r="F2116" t="str">
            <v>Customer - Wholesale</v>
          </cell>
          <cell r="G2116" t="str">
            <v>Cash Management and Payments</v>
          </cell>
          <cell r="H2116" t="str">
            <v>0</v>
          </cell>
          <cell r="I2116">
            <v>7.2557834592175956</v>
          </cell>
          <cell r="J2116">
            <v>15.060798794454428</v>
          </cell>
          <cell r="K2116">
            <v>23.266978413873147</v>
          </cell>
          <cell r="L2116">
            <v>30.686690797599191</v>
          </cell>
          <cell r="M2116">
            <v>39.380766393927303</v>
          </cell>
          <cell r="N2116">
            <v>50.396110520701903</v>
          </cell>
          <cell r="O2116">
            <v>59.542213782187417</v>
          </cell>
          <cell r="P2116">
            <v>68.163795556339394</v>
          </cell>
          <cell r="Q2116">
            <v>77.506057228541493</v>
          </cell>
          <cell r="R2116">
            <v>86.240753590467918</v>
          </cell>
          <cell r="S2116">
            <v>96.32439375820357</v>
          </cell>
          <cell r="T2116">
            <v>110.03957130735068</v>
          </cell>
          <cell r="U2116" t="str">
            <v>0</v>
          </cell>
          <cell r="V2116">
            <v>57.444554849898076</v>
          </cell>
          <cell r="W2116">
            <v>57.444554849898076</v>
          </cell>
        </row>
        <row r="2117">
          <cell r="B2117" t="str">
            <v>NigeriaTrade</v>
          </cell>
          <cell r="C2117" t="str">
            <v>Trade</v>
          </cell>
          <cell r="D2117" t="str">
            <v>Nigeria</v>
          </cell>
          <cell r="E2117" t="str">
            <v>Customer Support</v>
          </cell>
          <cell r="F2117" t="str">
            <v>Customer - Wholesale</v>
          </cell>
          <cell r="G2117" t="str">
            <v>Trade Finance</v>
          </cell>
          <cell r="H2117" t="str">
            <v>0</v>
          </cell>
          <cell r="I2117" t="str">
            <v>0</v>
          </cell>
          <cell r="J2117" t="str">
            <v>0</v>
          </cell>
          <cell r="K2117" t="str">
            <v>0</v>
          </cell>
          <cell r="L2117" t="str">
            <v>0</v>
          </cell>
          <cell r="M2117" t="str">
            <v>0</v>
          </cell>
          <cell r="N2117" t="str">
            <v>0</v>
          </cell>
          <cell r="O2117" t="str">
            <v>0</v>
          </cell>
          <cell r="P2117" t="str">
            <v>0</v>
          </cell>
          <cell r="Q2117" t="str">
            <v>0</v>
          </cell>
          <cell r="R2117" t="str">
            <v>0</v>
          </cell>
          <cell r="S2117" t="str">
            <v>0</v>
          </cell>
          <cell r="T2117" t="str">
            <v>0</v>
          </cell>
          <cell r="U2117" t="str">
            <v>0</v>
          </cell>
          <cell r="V2117">
            <v>0</v>
          </cell>
          <cell r="W2117">
            <v>0</v>
          </cell>
        </row>
        <row r="2118">
          <cell r="B2118" t="str">
            <v>NigeriaTrade</v>
          </cell>
          <cell r="C2118" t="str">
            <v>Trade</v>
          </cell>
          <cell r="D2118" t="str">
            <v>Nigeria</v>
          </cell>
          <cell r="E2118" t="str">
            <v>Customer Support</v>
          </cell>
          <cell r="F2118" t="str">
            <v>Customer - Wholesale</v>
          </cell>
          <cell r="G2118" t="str">
            <v>Trade Contingents</v>
          </cell>
          <cell r="H2118" t="str">
            <v>0</v>
          </cell>
          <cell r="I2118" t="str">
            <v>0</v>
          </cell>
          <cell r="J2118" t="str">
            <v>0</v>
          </cell>
          <cell r="K2118" t="str">
            <v>0</v>
          </cell>
          <cell r="L2118" t="str">
            <v>0</v>
          </cell>
          <cell r="M2118" t="str">
            <v>0</v>
          </cell>
          <cell r="N2118" t="str">
            <v>0</v>
          </cell>
          <cell r="O2118" t="str">
            <v>0</v>
          </cell>
          <cell r="P2118" t="str">
            <v>0</v>
          </cell>
          <cell r="Q2118" t="str">
            <v>0</v>
          </cell>
          <cell r="R2118" t="str">
            <v>0</v>
          </cell>
          <cell r="S2118" t="str">
            <v>0</v>
          </cell>
          <cell r="T2118" t="str">
            <v>0</v>
          </cell>
          <cell r="U2118" t="str">
            <v>0</v>
          </cell>
          <cell r="V2118">
            <v>0</v>
          </cell>
          <cell r="W2118">
            <v>0</v>
          </cell>
        </row>
        <row r="2119">
          <cell r="B2119" t="str">
            <v>NigeriaTrade</v>
          </cell>
          <cell r="C2119" t="str">
            <v>Trade</v>
          </cell>
          <cell r="D2119" t="str">
            <v>Nigeria</v>
          </cell>
          <cell r="E2119" t="str">
            <v>Customer Support</v>
          </cell>
          <cell r="F2119" t="str">
            <v>Customer - Wholesale</v>
          </cell>
          <cell r="G2119" t="str">
            <v>Trade Transactional</v>
          </cell>
          <cell r="H2119" t="str">
            <v>0</v>
          </cell>
          <cell r="I2119" t="str">
            <v>0</v>
          </cell>
          <cell r="J2119" t="str">
            <v>0</v>
          </cell>
          <cell r="K2119" t="str">
            <v>0</v>
          </cell>
          <cell r="L2119" t="str">
            <v>0</v>
          </cell>
          <cell r="M2119" t="str">
            <v>0</v>
          </cell>
          <cell r="N2119" t="str">
            <v>0</v>
          </cell>
          <cell r="O2119" t="str">
            <v>0</v>
          </cell>
          <cell r="P2119" t="str">
            <v>0</v>
          </cell>
          <cell r="Q2119" t="str">
            <v>0</v>
          </cell>
          <cell r="R2119" t="str">
            <v>0</v>
          </cell>
          <cell r="S2119" t="str">
            <v>0</v>
          </cell>
          <cell r="T2119" t="str">
            <v>0</v>
          </cell>
          <cell r="U2119" t="str">
            <v>0</v>
          </cell>
          <cell r="V2119">
            <v>0</v>
          </cell>
          <cell r="W2119">
            <v>0</v>
          </cell>
        </row>
        <row r="2120">
          <cell r="B2120" t="str">
            <v>NigeriaTrade</v>
          </cell>
          <cell r="C2120" t="str">
            <v>Trade</v>
          </cell>
          <cell r="D2120" t="str">
            <v>Nigeria</v>
          </cell>
          <cell r="E2120" t="str">
            <v>Customer Support</v>
          </cell>
          <cell r="F2120" t="str">
            <v>Customer - Wholesale</v>
          </cell>
          <cell r="G2120" t="str">
            <v>Trade Other</v>
          </cell>
          <cell r="H2120" t="str">
            <v>0</v>
          </cell>
          <cell r="I2120" t="str">
            <v>0</v>
          </cell>
          <cell r="J2120" t="str">
            <v>0</v>
          </cell>
          <cell r="K2120" t="str">
            <v>0</v>
          </cell>
          <cell r="L2120" t="str">
            <v>0</v>
          </cell>
          <cell r="M2120" t="str">
            <v>0</v>
          </cell>
          <cell r="N2120" t="str">
            <v>0</v>
          </cell>
          <cell r="O2120" t="str">
            <v>0</v>
          </cell>
          <cell r="P2120" t="str">
            <v>0</v>
          </cell>
          <cell r="Q2120" t="str">
            <v>0</v>
          </cell>
          <cell r="R2120" t="str">
            <v>0</v>
          </cell>
          <cell r="S2120" t="str">
            <v>0</v>
          </cell>
          <cell r="T2120" t="str">
            <v>0</v>
          </cell>
          <cell r="U2120" t="str">
            <v>0</v>
          </cell>
          <cell r="V2120">
            <v>0</v>
          </cell>
          <cell r="W2120">
            <v>0</v>
          </cell>
        </row>
        <row r="2121">
          <cell r="B2121" t="str">
            <v>NigeriaFX/MM</v>
          </cell>
          <cell r="C2121" t="str">
            <v>FX/MM</v>
          </cell>
          <cell r="D2121" t="str">
            <v>Nigeria</v>
          </cell>
          <cell r="E2121" t="str">
            <v>Customer Support</v>
          </cell>
          <cell r="F2121" t="str">
            <v>Customer - Wholesale</v>
          </cell>
          <cell r="G2121" t="str">
            <v>FX Sales</v>
          </cell>
          <cell r="H2121" t="str">
            <v>0</v>
          </cell>
          <cell r="I2121" t="str">
            <v>0</v>
          </cell>
          <cell r="J2121" t="str">
            <v>0</v>
          </cell>
          <cell r="K2121" t="str">
            <v>0</v>
          </cell>
          <cell r="L2121" t="str">
            <v>0</v>
          </cell>
          <cell r="M2121" t="str">
            <v>0</v>
          </cell>
          <cell r="N2121" t="str">
            <v>0</v>
          </cell>
          <cell r="O2121" t="str">
            <v>0</v>
          </cell>
          <cell r="P2121" t="str">
            <v>0</v>
          </cell>
          <cell r="Q2121" t="str">
            <v>0</v>
          </cell>
          <cell r="R2121" t="str">
            <v>0</v>
          </cell>
          <cell r="S2121" t="str">
            <v>0</v>
          </cell>
          <cell r="T2121" t="str">
            <v>0</v>
          </cell>
          <cell r="U2121" t="str">
            <v>0</v>
          </cell>
          <cell r="V2121">
            <v>0</v>
          </cell>
          <cell r="W2121">
            <v>0</v>
          </cell>
        </row>
        <row r="2122">
          <cell r="B2122" t="str">
            <v>NigeriaFX/MM</v>
          </cell>
          <cell r="C2122" t="str">
            <v>FX/MM</v>
          </cell>
          <cell r="D2122" t="str">
            <v>Nigeria</v>
          </cell>
          <cell r="E2122" t="str">
            <v>Customer Support</v>
          </cell>
          <cell r="F2122" t="str">
            <v>Customer - Wholesale</v>
          </cell>
          <cell r="G2122" t="str">
            <v>FX Trading</v>
          </cell>
          <cell r="H2122" t="str">
            <v>0</v>
          </cell>
          <cell r="I2122" t="str">
            <v>0</v>
          </cell>
          <cell r="J2122" t="str">
            <v>0</v>
          </cell>
          <cell r="K2122" t="str">
            <v>0</v>
          </cell>
          <cell r="L2122" t="str">
            <v>0</v>
          </cell>
          <cell r="M2122" t="str">
            <v>0</v>
          </cell>
          <cell r="N2122" t="str">
            <v>0</v>
          </cell>
          <cell r="O2122" t="str">
            <v>0</v>
          </cell>
          <cell r="P2122" t="str">
            <v>0</v>
          </cell>
          <cell r="Q2122" t="str">
            <v>0</v>
          </cell>
          <cell r="R2122" t="str">
            <v>0</v>
          </cell>
          <cell r="S2122" t="str">
            <v>0</v>
          </cell>
          <cell r="T2122" t="str">
            <v>0</v>
          </cell>
          <cell r="U2122" t="str">
            <v>0</v>
          </cell>
          <cell r="V2122">
            <v>0</v>
          </cell>
          <cell r="W2122">
            <v>0</v>
          </cell>
        </row>
        <row r="2123">
          <cell r="B2123" t="str">
            <v>NigeriaFI</v>
          </cell>
          <cell r="C2123" t="str">
            <v>FI</v>
          </cell>
          <cell r="D2123" t="str">
            <v>Nigeria</v>
          </cell>
          <cell r="E2123" t="str">
            <v>Customer Support</v>
          </cell>
          <cell r="F2123" t="str">
            <v>Customer - Wholesale</v>
          </cell>
          <cell r="G2123" t="str">
            <v>Fixed Income</v>
          </cell>
          <cell r="H2123" t="str">
            <v>0</v>
          </cell>
          <cell r="I2123" t="str">
            <v>0</v>
          </cell>
          <cell r="J2123" t="str">
            <v>0</v>
          </cell>
          <cell r="K2123" t="str">
            <v>0</v>
          </cell>
          <cell r="L2123" t="str">
            <v>0</v>
          </cell>
          <cell r="M2123" t="str">
            <v>0</v>
          </cell>
          <cell r="N2123" t="str">
            <v>0</v>
          </cell>
          <cell r="O2123" t="str">
            <v>0</v>
          </cell>
          <cell r="P2123" t="str">
            <v>0</v>
          </cell>
          <cell r="Q2123" t="str">
            <v>0</v>
          </cell>
          <cell r="R2123" t="str">
            <v>0</v>
          </cell>
          <cell r="S2123" t="str">
            <v>0</v>
          </cell>
          <cell r="T2123" t="str">
            <v>0</v>
          </cell>
          <cell r="U2123" t="str">
            <v>0</v>
          </cell>
          <cell r="V2123">
            <v>0</v>
          </cell>
          <cell r="W2123">
            <v>0</v>
          </cell>
        </row>
        <row r="2124">
          <cell r="B2124" t="str">
            <v>NigeriaFX/MM</v>
          </cell>
          <cell r="C2124" t="str">
            <v>FX/MM</v>
          </cell>
          <cell r="D2124" t="str">
            <v>Nigeria</v>
          </cell>
          <cell r="E2124" t="str">
            <v>Customer Support</v>
          </cell>
          <cell r="F2124" t="str">
            <v>Customer - Wholesale</v>
          </cell>
          <cell r="G2124" t="str">
            <v>ALM</v>
          </cell>
          <cell r="H2124" t="str">
            <v>0</v>
          </cell>
          <cell r="I2124" t="str">
            <v>0</v>
          </cell>
          <cell r="J2124" t="str">
            <v>0</v>
          </cell>
          <cell r="K2124" t="str">
            <v>0</v>
          </cell>
          <cell r="L2124" t="str">
            <v>0</v>
          </cell>
          <cell r="M2124" t="str">
            <v>0</v>
          </cell>
          <cell r="N2124" t="str">
            <v>0</v>
          </cell>
          <cell r="O2124" t="str">
            <v>0</v>
          </cell>
          <cell r="P2124" t="str">
            <v>0</v>
          </cell>
          <cell r="Q2124" t="str">
            <v>0</v>
          </cell>
          <cell r="R2124" t="str">
            <v>0</v>
          </cell>
          <cell r="S2124" t="str">
            <v>0</v>
          </cell>
          <cell r="T2124" t="str">
            <v>0</v>
          </cell>
          <cell r="U2124" t="str">
            <v>0</v>
          </cell>
          <cell r="V2124">
            <v>0</v>
          </cell>
          <cell r="W2124">
            <v>0</v>
          </cell>
        </row>
        <row r="2125">
          <cell r="B2125" t="str">
            <v>NigeriaSEF</v>
          </cell>
          <cell r="C2125" t="str">
            <v>SEF</v>
          </cell>
          <cell r="D2125" t="str">
            <v>Nigeria</v>
          </cell>
          <cell r="E2125" t="str">
            <v>Customer Support</v>
          </cell>
          <cell r="F2125" t="str">
            <v>Customer - Wholesale</v>
          </cell>
          <cell r="G2125" t="str">
            <v>Structured Trade</v>
          </cell>
          <cell r="H2125" t="str">
            <v>0</v>
          </cell>
          <cell r="I2125" t="str">
            <v>0</v>
          </cell>
          <cell r="J2125" t="str">
            <v>0</v>
          </cell>
          <cell r="K2125" t="str">
            <v>0</v>
          </cell>
          <cell r="L2125" t="str">
            <v>0</v>
          </cell>
          <cell r="M2125" t="str">
            <v>0</v>
          </cell>
          <cell r="N2125" t="str">
            <v>0</v>
          </cell>
          <cell r="O2125" t="str">
            <v>0</v>
          </cell>
          <cell r="P2125" t="str">
            <v>0</v>
          </cell>
          <cell r="Q2125" t="str">
            <v>0</v>
          </cell>
          <cell r="R2125" t="str">
            <v>0</v>
          </cell>
          <cell r="S2125" t="str">
            <v>0</v>
          </cell>
          <cell r="T2125" t="str">
            <v>0</v>
          </cell>
          <cell r="U2125" t="str">
            <v>0</v>
          </cell>
          <cell r="V2125">
            <v>0</v>
          </cell>
          <cell r="W2125">
            <v>0</v>
          </cell>
        </row>
        <row r="2126">
          <cell r="B2126" t="str">
            <v>NigeriaSME</v>
          </cell>
          <cell r="C2126" t="str">
            <v>SME</v>
          </cell>
          <cell r="D2126" t="str">
            <v>Nigeria</v>
          </cell>
          <cell r="E2126" t="str">
            <v>Customer Support</v>
          </cell>
          <cell r="F2126" t="str">
            <v>SME</v>
          </cell>
          <cell r="G2126" t="str">
            <v>Product</v>
          </cell>
          <cell r="H2126" t="str">
            <v>0</v>
          </cell>
          <cell r="I2126">
            <v>2.5883204152764518</v>
          </cell>
          <cell r="J2126">
            <v>5.3725656518229137</v>
          </cell>
          <cell r="K2126">
            <v>8.2999162762939527</v>
          </cell>
          <cell r="L2126">
            <v>10.946714261131827</v>
          </cell>
          <cell r="M2126">
            <v>14.048109649295743</v>
          </cell>
          <cell r="N2126">
            <v>17.977559893349806</v>
          </cell>
          <cell r="O2126">
            <v>21.240204916452804</v>
          </cell>
          <cell r="P2126">
            <v>24.315739935302343</v>
          </cell>
          <cell r="Q2126">
            <v>27.648359596146374</v>
          </cell>
          <cell r="R2126">
            <v>30.764245432856935</v>
          </cell>
          <cell r="S2126">
            <v>34.361333445908862</v>
          </cell>
          <cell r="T2126">
            <v>39.253882162271267</v>
          </cell>
          <cell r="U2126" t="str">
            <v>0</v>
          </cell>
          <cell r="V2126">
            <v>20.491917227156627</v>
          </cell>
          <cell r="W2126">
            <v>20.491917227156627</v>
          </cell>
        </row>
        <row r="2127">
          <cell r="B2127" t="str">
            <v>NigeriaTotal</v>
          </cell>
          <cell r="C2127" t="str">
            <v>Total</v>
          </cell>
          <cell r="D2127" t="str">
            <v>Nigeria</v>
          </cell>
          <cell r="E2127" t="str">
            <v>Customer Support</v>
          </cell>
          <cell r="F2127" t="str">
            <v>Customer</v>
          </cell>
          <cell r="G2127" t="str">
            <v>Product</v>
          </cell>
          <cell r="H2127" t="str">
            <v>0</v>
          </cell>
          <cell r="I2127">
            <v>42.502201354676195</v>
          </cell>
          <cell r="J2127">
            <v>88.221638162447363</v>
          </cell>
          <cell r="K2127">
            <v>136.29097491947138</v>
          </cell>
          <cell r="L2127">
            <v>179.75342270328568</v>
          </cell>
          <cell r="M2127">
            <v>230.68070762914488</v>
          </cell>
          <cell r="N2127">
            <v>295.20528677331225</v>
          </cell>
          <cell r="O2127">
            <v>348.78041406524994</v>
          </cell>
          <cell r="P2127">
            <v>399.28305194307922</v>
          </cell>
          <cell r="Q2127">
            <v>454.00721631923403</v>
          </cell>
          <cell r="R2127">
            <v>505.17244549582085</v>
          </cell>
          <cell r="S2127">
            <v>564.23938254074449</v>
          </cell>
          <cell r="T2127">
            <v>644.57877539685842</v>
          </cell>
          <cell r="U2127" t="str">
            <v>0</v>
          </cell>
          <cell r="V2127">
            <v>336.49295774647879</v>
          </cell>
          <cell r="W2127">
            <v>336.49295774647879</v>
          </cell>
        </row>
        <row r="2128">
          <cell r="B2128" t="str">
            <v>NigeriaCCPL</v>
          </cell>
          <cell r="C2128" t="str">
            <v>CCPL</v>
          </cell>
          <cell r="D2128" t="str">
            <v>Nigeria</v>
          </cell>
          <cell r="E2128" t="str">
            <v>Card Operations</v>
          </cell>
          <cell r="F2128" t="str">
            <v>Mass Mkt &amp; Priority Banking</v>
          </cell>
          <cell r="G2128" t="str">
            <v>Unsecured Lending</v>
          </cell>
          <cell r="H2128" t="str">
            <v>0</v>
          </cell>
          <cell r="I2128" t="str">
            <v>0</v>
          </cell>
          <cell r="J2128" t="str">
            <v>0</v>
          </cell>
          <cell r="K2128" t="str">
            <v>0</v>
          </cell>
          <cell r="L2128" t="str">
            <v>0</v>
          </cell>
          <cell r="M2128" t="str">
            <v>0</v>
          </cell>
          <cell r="N2128" t="str">
            <v>0</v>
          </cell>
          <cell r="O2128" t="str">
            <v>0</v>
          </cell>
          <cell r="P2128" t="str">
            <v>0</v>
          </cell>
          <cell r="Q2128" t="str">
            <v>0</v>
          </cell>
          <cell r="R2128" t="str">
            <v>0</v>
          </cell>
          <cell r="S2128" t="str">
            <v>0</v>
          </cell>
          <cell r="T2128" t="str">
            <v>0</v>
          </cell>
          <cell r="U2128" t="str">
            <v>0</v>
          </cell>
          <cell r="V2128">
            <v>0</v>
          </cell>
          <cell r="W2128">
            <v>0</v>
          </cell>
        </row>
        <row r="2129">
          <cell r="B2129" t="str">
            <v>NigeriaM &amp; AL</v>
          </cell>
          <cell r="C2129" t="str">
            <v>M &amp; AL</v>
          </cell>
          <cell r="D2129" t="str">
            <v>Nigeria</v>
          </cell>
          <cell r="E2129" t="str">
            <v>Card Operations</v>
          </cell>
          <cell r="F2129" t="str">
            <v>Mass Mkt &amp; Priority Banking</v>
          </cell>
          <cell r="G2129" t="str">
            <v>Secured Lending</v>
          </cell>
          <cell r="H2129" t="str">
            <v>0</v>
          </cell>
          <cell r="I2129" t="str">
            <v>0</v>
          </cell>
          <cell r="J2129" t="str">
            <v>0</v>
          </cell>
          <cell r="K2129" t="str">
            <v>0</v>
          </cell>
          <cell r="L2129" t="str">
            <v>0</v>
          </cell>
          <cell r="M2129" t="str">
            <v>0</v>
          </cell>
          <cell r="N2129" t="str">
            <v>0</v>
          </cell>
          <cell r="O2129" t="str">
            <v>0</v>
          </cell>
          <cell r="P2129" t="str">
            <v>0</v>
          </cell>
          <cell r="Q2129" t="str">
            <v>0</v>
          </cell>
          <cell r="R2129" t="str">
            <v>0</v>
          </cell>
          <cell r="S2129" t="str">
            <v>0</v>
          </cell>
          <cell r="T2129" t="str">
            <v>0</v>
          </cell>
          <cell r="U2129" t="str">
            <v>0</v>
          </cell>
          <cell r="V2129">
            <v>0</v>
          </cell>
          <cell r="W2129">
            <v>0</v>
          </cell>
        </row>
        <row r="2130">
          <cell r="B2130" t="str">
            <v>NigeriaWM</v>
          </cell>
          <cell r="C2130" t="str">
            <v>WM</v>
          </cell>
          <cell r="D2130" t="str">
            <v>Nigeria</v>
          </cell>
          <cell r="E2130" t="str">
            <v>Card Operations</v>
          </cell>
          <cell r="F2130" t="str">
            <v>Mass Mkt &amp; Priority Banking</v>
          </cell>
          <cell r="G2130" t="str">
            <v>Account Management Services</v>
          </cell>
          <cell r="H2130" t="str">
            <v>0</v>
          </cell>
          <cell r="I2130" t="str">
            <v>0</v>
          </cell>
          <cell r="J2130" t="str">
            <v>0</v>
          </cell>
          <cell r="K2130" t="str">
            <v>0</v>
          </cell>
          <cell r="L2130" t="str">
            <v>0</v>
          </cell>
          <cell r="M2130" t="str">
            <v>0</v>
          </cell>
          <cell r="N2130" t="str">
            <v>0</v>
          </cell>
          <cell r="O2130" t="str">
            <v>0</v>
          </cell>
          <cell r="P2130" t="str">
            <v>0</v>
          </cell>
          <cell r="Q2130" t="str">
            <v>0</v>
          </cell>
          <cell r="R2130" t="str">
            <v>0</v>
          </cell>
          <cell r="S2130" t="str">
            <v>0</v>
          </cell>
          <cell r="T2130" t="str">
            <v>0</v>
          </cell>
          <cell r="U2130" t="str">
            <v>0</v>
          </cell>
          <cell r="V2130">
            <v>62.53064303022844</v>
          </cell>
          <cell r="W2130">
            <v>62.53064303022844</v>
          </cell>
        </row>
        <row r="2131">
          <cell r="B2131" t="str">
            <v>NigeriaWM</v>
          </cell>
          <cell r="C2131" t="str">
            <v>WM</v>
          </cell>
          <cell r="D2131" t="str">
            <v>Nigeria</v>
          </cell>
          <cell r="E2131" t="str">
            <v>Card Operations</v>
          </cell>
          <cell r="F2131" t="str">
            <v>Mass Mkt &amp; Priority Banking</v>
          </cell>
          <cell r="G2131" t="str">
            <v>Trade Products</v>
          </cell>
          <cell r="H2131" t="str">
            <v>0</v>
          </cell>
          <cell r="I2131" t="str">
            <v>0</v>
          </cell>
          <cell r="J2131" t="str">
            <v>0</v>
          </cell>
          <cell r="K2131" t="str">
            <v>0</v>
          </cell>
          <cell r="L2131" t="str">
            <v>0</v>
          </cell>
          <cell r="M2131" t="str">
            <v>0</v>
          </cell>
          <cell r="N2131" t="str">
            <v>0</v>
          </cell>
          <cell r="O2131" t="str">
            <v>0</v>
          </cell>
          <cell r="P2131" t="str">
            <v>0</v>
          </cell>
          <cell r="Q2131" t="str">
            <v>0</v>
          </cell>
          <cell r="R2131" t="str">
            <v>0</v>
          </cell>
          <cell r="S2131" t="str">
            <v>0</v>
          </cell>
          <cell r="T2131" t="str">
            <v>0</v>
          </cell>
          <cell r="U2131" t="str">
            <v>0</v>
          </cell>
          <cell r="V2131" t="str">
            <v>0</v>
          </cell>
          <cell r="W2131" t="str">
            <v>0</v>
          </cell>
        </row>
        <row r="2132">
          <cell r="B2132" t="str">
            <v>NigeriaWM</v>
          </cell>
          <cell r="C2132" t="str">
            <v>WM</v>
          </cell>
          <cell r="D2132" t="str">
            <v>Nigeria</v>
          </cell>
          <cell r="E2132" t="str">
            <v>Card Operations</v>
          </cell>
          <cell r="F2132" t="str">
            <v>Mass Mkt &amp; Priority Banking</v>
          </cell>
          <cell r="G2132" t="str">
            <v>Treasury Products</v>
          </cell>
          <cell r="H2132" t="str">
            <v>0</v>
          </cell>
          <cell r="I2132" t="str">
            <v>0</v>
          </cell>
          <cell r="J2132" t="str">
            <v>0</v>
          </cell>
          <cell r="K2132" t="str">
            <v>0</v>
          </cell>
          <cell r="L2132" t="str">
            <v>0</v>
          </cell>
          <cell r="M2132" t="str">
            <v>0</v>
          </cell>
          <cell r="N2132" t="str">
            <v>0</v>
          </cell>
          <cell r="O2132" t="str">
            <v>0</v>
          </cell>
          <cell r="P2132" t="str">
            <v>0</v>
          </cell>
          <cell r="Q2132" t="str">
            <v>0</v>
          </cell>
          <cell r="R2132" t="str">
            <v>0</v>
          </cell>
          <cell r="S2132" t="str">
            <v>0</v>
          </cell>
          <cell r="T2132" t="str">
            <v>0</v>
          </cell>
          <cell r="U2132" t="str">
            <v>0</v>
          </cell>
          <cell r="V2132">
            <v>0</v>
          </cell>
          <cell r="W2132">
            <v>0</v>
          </cell>
        </row>
        <row r="2133">
          <cell r="B2133" t="str">
            <v>NigeriaWM</v>
          </cell>
          <cell r="C2133" t="str">
            <v>WM</v>
          </cell>
          <cell r="D2133" t="str">
            <v>Nigeria</v>
          </cell>
          <cell r="E2133" t="str">
            <v>Card Operations</v>
          </cell>
          <cell r="F2133" t="str">
            <v>Mass Mkt &amp; Priority Banking</v>
          </cell>
          <cell r="G2133" t="str">
            <v>Investment Services</v>
          </cell>
          <cell r="H2133" t="str">
            <v>0</v>
          </cell>
          <cell r="I2133" t="str">
            <v>0</v>
          </cell>
          <cell r="J2133" t="str">
            <v>0</v>
          </cell>
          <cell r="K2133" t="str">
            <v>0</v>
          </cell>
          <cell r="L2133" t="str">
            <v>0</v>
          </cell>
          <cell r="M2133" t="str">
            <v>0</v>
          </cell>
          <cell r="N2133" t="str">
            <v>0</v>
          </cell>
          <cell r="O2133" t="str">
            <v>0</v>
          </cell>
          <cell r="P2133" t="str">
            <v>0</v>
          </cell>
          <cell r="Q2133" t="str">
            <v>0</v>
          </cell>
          <cell r="R2133" t="str">
            <v>0</v>
          </cell>
          <cell r="S2133" t="str">
            <v>0</v>
          </cell>
          <cell r="T2133" t="str">
            <v>0</v>
          </cell>
          <cell r="U2133" t="str">
            <v>0</v>
          </cell>
          <cell r="V2133" t="str">
            <v>0</v>
          </cell>
          <cell r="W2133" t="str">
            <v>0</v>
          </cell>
        </row>
        <row r="2134">
          <cell r="B2134" t="str">
            <v>NigeriaOthCB</v>
          </cell>
          <cell r="C2134" t="str">
            <v>OthCB</v>
          </cell>
          <cell r="D2134" t="str">
            <v>Nigeria</v>
          </cell>
          <cell r="E2134" t="str">
            <v>Card Operations</v>
          </cell>
          <cell r="F2134" t="str">
            <v>Mass Mkt &amp; Priority Banking</v>
          </cell>
          <cell r="G2134" t="str">
            <v>Other Products</v>
          </cell>
          <cell r="H2134" t="str">
            <v>0</v>
          </cell>
          <cell r="I2134" t="str">
            <v>0</v>
          </cell>
          <cell r="J2134" t="str">
            <v>0</v>
          </cell>
          <cell r="K2134" t="str">
            <v>0</v>
          </cell>
          <cell r="L2134" t="str">
            <v>0</v>
          </cell>
          <cell r="M2134" t="str">
            <v>0</v>
          </cell>
          <cell r="N2134" t="str">
            <v>0</v>
          </cell>
          <cell r="O2134" t="str">
            <v>0</v>
          </cell>
          <cell r="P2134" t="str">
            <v>0</v>
          </cell>
          <cell r="Q2134" t="str">
            <v>0</v>
          </cell>
          <cell r="R2134" t="str">
            <v>0</v>
          </cell>
          <cell r="S2134" t="str">
            <v>0</v>
          </cell>
          <cell r="T2134" t="str">
            <v>0</v>
          </cell>
          <cell r="U2134" t="str">
            <v>0</v>
          </cell>
          <cell r="V2134">
            <v>0</v>
          </cell>
          <cell r="W2134">
            <v>0</v>
          </cell>
        </row>
        <row r="2135">
          <cell r="B2135" t="str">
            <v>NigeriaCROps</v>
          </cell>
          <cell r="C2135" t="str">
            <v>CROps</v>
          </cell>
          <cell r="D2135" t="str">
            <v>Nigeria</v>
          </cell>
          <cell r="E2135" t="str">
            <v>Card Operations</v>
          </cell>
          <cell r="F2135" t="str">
            <v>Customer - Wholesale</v>
          </cell>
          <cell r="G2135" t="str">
            <v>Corporate and Inst Lending</v>
          </cell>
          <cell r="H2135" t="str">
            <v>0</v>
          </cell>
          <cell r="I2135" t="str">
            <v>0</v>
          </cell>
          <cell r="J2135" t="str">
            <v>0</v>
          </cell>
          <cell r="K2135" t="str">
            <v>0</v>
          </cell>
          <cell r="L2135" t="str">
            <v>0</v>
          </cell>
          <cell r="M2135" t="str">
            <v>0</v>
          </cell>
          <cell r="N2135" t="str">
            <v>0</v>
          </cell>
          <cell r="O2135" t="str">
            <v>0</v>
          </cell>
          <cell r="P2135" t="str">
            <v>0</v>
          </cell>
          <cell r="Q2135" t="str">
            <v>0</v>
          </cell>
          <cell r="R2135" t="str">
            <v>0</v>
          </cell>
          <cell r="S2135" t="str">
            <v>0</v>
          </cell>
          <cell r="T2135" t="str">
            <v>0</v>
          </cell>
          <cell r="U2135" t="str">
            <v>0</v>
          </cell>
          <cell r="V2135">
            <v>0</v>
          </cell>
          <cell r="W2135">
            <v>0</v>
          </cell>
        </row>
        <row r="2136">
          <cell r="B2136" t="str">
            <v>NigeriaCash</v>
          </cell>
          <cell r="C2136" t="str">
            <v>Cash</v>
          </cell>
          <cell r="D2136" t="str">
            <v>Nigeria</v>
          </cell>
          <cell r="E2136" t="str">
            <v>Card Operations</v>
          </cell>
          <cell r="F2136" t="str">
            <v>Customer - Wholesale</v>
          </cell>
          <cell r="G2136" t="str">
            <v>Cash Management and Payments</v>
          </cell>
          <cell r="H2136" t="str">
            <v>0</v>
          </cell>
          <cell r="I2136" t="str">
            <v>0</v>
          </cell>
          <cell r="J2136" t="str">
            <v>0</v>
          </cell>
          <cell r="K2136" t="str">
            <v>0</v>
          </cell>
          <cell r="L2136" t="str">
            <v>0</v>
          </cell>
          <cell r="M2136" t="str">
            <v>0</v>
          </cell>
          <cell r="N2136" t="str">
            <v>0</v>
          </cell>
          <cell r="O2136" t="str">
            <v>0</v>
          </cell>
          <cell r="P2136" t="str">
            <v>0</v>
          </cell>
          <cell r="Q2136" t="str">
            <v>0</v>
          </cell>
          <cell r="R2136" t="str">
            <v>0</v>
          </cell>
          <cell r="S2136" t="str">
            <v>0</v>
          </cell>
          <cell r="T2136" t="str">
            <v>0</v>
          </cell>
          <cell r="U2136" t="str">
            <v>0</v>
          </cell>
          <cell r="V2136">
            <v>0</v>
          </cell>
          <cell r="W2136">
            <v>0</v>
          </cell>
        </row>
        <row r="2137">
          <cell r="B2137" t="str">
            <v>NigeriaTrade</v>
          </cell>
          <cell r="C2137" t="str">
            <v>Trade</v>
          </cell>
          <cell r="D2137" t="str">
            <v>Nigeria</v>
          </cell>
          <cell r="E2137" t="str">
            <v>Card Operations</v>
          </cell>
          <cell r="F2137" t="str">
            <v>Customer - Wholesale</v>
          </cell>
          <cell r="G2137" t="str">
            <v>Trade Finance</v>
          </cell>
          <cell r="H2137" t="str">
            <v>0</v>
          </cell>
          <cell r="I2137" t="str">
            <v>0</v>
          </cell>
          <cell r="J2137" t="str">
            <v>0</v>
          </cell>
          <cell r="K2137" t="str">
            <v>0</v>
          </cell>
          <cell r="L2137" t="str">
            <v>0</v>
          </cell>
          <cell r="M2137" t="str">
            <v>0</v>
          </cell>
          <cell r="N2137" t="str">
            <v>0</v>
          </cell>
          <cell r="O2137" t="str">
            <v>0</v>
          </cell>
          <cell r="P2137" t="str">
            <v>0</v>
          </cell>
          <cell r="Q2137" t="str">
            <v>0</v>
          </cell>
          <cell r="R2137" t="str">
            <v>0</v>
          </cell>
          <cell r="S2137" t="str">
            <v>0</v>
          </cell>
          <cell r="T2137" t="str">
            <v>0</v>
          </cell>
          <cell r="U2137" t="str">
            <v>0</v>
          </cell>
          <cell r="V2137">
            <v>0</v>
          </cell>
          <cell r="W2137">
            <v>0</v>
          </cell>
        </row>
        <row r="2138">
          <cell r="B2138" t="str">
            <v>NigeriaTrade</v>
          </cell>
          <cell r="C2138" t="str">
            <v>Trade</v>
          </cell>
          <cell r="D2138" t="str">
            <v>Nigeria</v>
          </cell>
          <cell r="E2138" t="str">
            <v>Card Operations</v>
          </cell>
          <cell r="F2138" t="str">
            <v>Customer - Wholesale</v>
          </cell>
          <cell r="G2138" t="str">
            <v>Trade Contingents</v>
          </cell>
          <cell r="H2138" t="str">
            <v>0</v>
          </cell>
          <cell r="I2138" t="str">
            <v>0</v>
          </cell>
          <cell r="J2138" t="str">
            <v>0</v>
          </cell>
          <cell r="K2138" t="str">
            <v>0</v>
          </cell>
          <cell r="L2138" t="str">
            <v>0</v>
          </cell>
          <cell r="M2138" t="str">
            <v>0</v>
          </cell>
          <cell r="N2138" t="str">
            <v>0</v>
          </cell>
          <cell r="O2138" t="str">
            <v>0</v>
          </cell>
          <cell r="P2138" t="str">
            <v>0</v>
          </cell>
          <cell r="Q2138" t="str">
            <v>0</v>
          </cell>
          <cell r="R2138" t="str">
            <v>0</v>
          </cell>
          <cell r="S2138" t="str">
            <v>0</v>
          </cell>
          <cell r="T2138" t="str">
            <v>0</v>
          </cell>
          <cell r="U2138" t="str">
            <v>0</v>
          </cell>
          <cell r="V2138">
            <v>0</v>
          </cell>
          <cell r="W2138">
            <v>0</v>
          </cell>
        </row>
        <row r="2139">
          <cell r="B2139" t="str">
            <v>NigeriaTrade</v>
          </cell>
          <cell r="C2139" t="str">
            <v>Trade</v>
          </cell>
          <cell r="D2139" t="str">
            <v>Nigeria</v>
          </cell>
          <cell r="E2139" t="str">
            <v>Card Operations</v>
          </cell>
          <cell r="F2139" t="str">
            <v>Customer - Wholesale</v>
          </cell>
          <cell r="G2139" t="str">
            <v>Trade Transactional</v>
          </cell>
          <cell r="H2139" t="str">
            <v>0</v>
          </cell>
          <cell r="I2139" t="str">
            <v>0</v>
          </cell>
          <cell r="J2139" t="str">
            <v>0</v>
          </cell>
          <cell r="K2139" t="str">
            <v>0</v>
          </cell>
          <cell r="L2139" t="str">
            <v>0</v>
          </cell>
          <cell r="M2139" t="str">
            <v>0</v>
          </cell>
          <cell r="N2139" t="str">
            <v>0</v>
          </cell>
          <cell r="O2139" t="str">
            <v>0</v>
          </cell>
          <cell r="P2139" t="str">
            <v>0</v>
          </cell>
          <cell r="Q2139" t="str">
            <v>0</v>
          </cell>
          <cell r="R2139" t="str">
            <v>0</v>
          </cell>
          <cell r="S2139" t="str">
            <v>0</v>
          </cell>
          <cell r="T2139" t="str">
            <v>0</v>
          </cell>
          <cell r="U2139" t="str">
            <v>0</v>
          </cell>
          <cell r="V2139">
            <v>0</v>
          </cell>
          <cell r="W2139">
            <v>0</v>
          </cell>
        </row>
        <row r="2140">
          <cell r="B2140" t="str">
            <v>NigeriaTrade</v>
          </cell>
          <cell r="C2140" t="str">
            <v>Trade</v>
          </cell>
          <cell r="D2140" t="str">
            <v>Nigeria</v>
          </cell>
          <cell r="E2140" t="str">
            <v>Card Operations</v>
          </cell>
          <cell r="F2140" t="str">
            <v>Customer - Wholesale</v>
          </cell>
          <cell r="G2140" t="str">
            <v>Trade Other</v>
          </cell>
          <cell r="H2140" t="str">
            <v>0</v>
          </cell>
          <cell r="I2140" t="str">
            <v>0</v>
          </cell>
          <cell r="J2140" t="str">
            <v>0</v>
          </cell>
          <cell r="K2140" t="str">
            <v>0</v>
          </cell>
          <cell r="L2140" t="str">
            <v>0</v>
          </cell>
          <cell r="M2140" t="str">
            <v>0</v>
          </cell>
          <cell r="N2140" t="str">
            <v>0</v>
          </cell>
          <cell r="O2140" t="str">
            <v>0</v>
          </cell>
          <cell r="P2140" t="str">
            <v>0</v>
          </cell>
          <cell r="Q2140" t="str">
            <v>0</v>
          </cell>
          <cell r="R2140" t="str">
            <v>0</v>
          </cell>
          <cell r="S2140" t="str">
            <v>0</v>
          </cell>
          <cell r="T2140" t="str">
            <v>0</v>
          </cell>
          <cell r="U2140" t="str">
            <v>0</v>
          </cell>
          <cell r="V2140">
            <v>0</v>
          </cell>
          <cell r="W2140">
            <v>0</v>
          </cell>
        </row>
        <row r="2141">
          <cell r="B2141" t="str">
            <v>NigeriaFX/MM</v>
          </cell>
          <cell r="C2141" t="str">
            <v>FX/MM</v>
          </cell>
          <cell r="D2141" t="str">
            <v>Nigeria</v>
          </cell>
          <cell r="E2141" t="str">
            <v>Card Operations</v>
          </cell>
          <cell r="F2141" t="str">
            <v>Customer - Wholesale</v>
          </cell>
          <cell r="G2141" t="str">
            <v>FX Sales</v>
          </cell>
          <cell r="H2141" t="str">
            <v>0</v>
          </cell>
          <cell r="I2141" t="str">
            <v>0</v>
          </cell>
          <cell r="J2141" t="str">
            <v>0</v>
          </cell>
          <cell r="K2141" t="str">
            <v>0</v>
          </cell>
          <cell r="L2141" t="str">
            <v>0</v>
          </cell>
          <cell r="M2141" t="str">
            <v>0</v>
          </cell>
          <cell r="N2141" t="str">
            <v>0</v>
          </cell>
          <cell r="O2141" t="str">
            <v>0</v>
          </cell>
          <cell r="P2141" t="str">
            <v>0</v>
          </cell>
          <cell r="Q2141" t="str">
            <v>0</v>
          </cell>
          <cell r="R2141" t="str">
            <v>0</v>
          </cell>
          <cell r="S2141" t="str">
            <v>0</v>
          </cell>
          <cell r="T2141" t="str">
            <v>0</v>
          </cell>
          <cell r="U2141" t="str">
            <v>0</v>
          </cell>
          <cell r="V2141">
            <v>0</v>
          </cell>
          <cell r="W2141">
            <v>0</v>
          </cell>
        </row>
        <row r="2142">
          <cell r="B2142" t="str">
            <v>NigeriaFX/MM</v>
          </cell>
          <cell r="C2142" t="str">
            <v>FX/MM</v>
          </cell>
          <cell r="D2142" t="str">
            <v>Nigeria</v>
          </cell>
          <cell r="E2142" t="str">
            <v>Card Operations</v>
          </cell>
          <cell r="F2142" t="str">
            <v>Customer - Wholesale</v>
          </cell>
          <cell r="G2142" t="str">
            <v>FX Trading</v>
          </cell>
          <cell r="H2142" t="str">
            <v>0</v>
          </cell>
          <cell r="I2142" t="str">
            <v>0</v>
          </cell>
          <cell r="J2142" t="str">
            <v>0</v>
          </cell>
          <cell r="K2142" t="str">
            <v>0</v>
          </cell>
          <cell r="L2142" t="str">
            <v>0</v>
          </cell>
          <cell r="M2142" t="str">
            <v>0</v>
          </cell>
          <cell r="N2142" t="str">
            <v>0</v>
          </cell>
          <cell r="O2142" t="str">
            <v>0</v>
          </cell>
          <cell r="P2142" t="str">
            <v>0</v>
          </cell>
          <cell r="Q2142" t="str">
            <v>0</v>
          </cell>
          <cell r="R2142" t="str">
            <v>0</v>
          </cell>
          <cell r="S2142" t="str">
            <v>0</v>
          </cell>
          <cell r="T2142" t="str">
            <v>0</v>
          </cell>
          <cell r="U2142" t="str">
            <v>0</v>
          </cell>
          <cell r="V2142">
            <v>0</v>
          </cell>
          <cell r="W2142">
            <v>0</v>
          </cell>
        </row>
        <row r="2143">
          <cell r="B2143" t="str">
            <v>NigeriaFI</v>
          </cell>
          <cell r="C2143" t="str">
            <v>FI</v>
          </cell>
          <cell r="D2143" t="str">
            <v>Nigeria</v>
          </cell>
          <cell r="E2143" t="str">
            <v>Card Operations</v>
          </cell>
          <cell r="F2143" t="str">
            <v>Customer - Wholesale</v>
          </cell>
          <cell r="G2143" t="str">
            <v>Fixed Income</v>
          </cell>
          <cell r="H2143" t="str">
            <v>0</v>
          </cell>
          <cell r="I2143" t="str">
            <v>0</v>
          </cell>
          <cell r="J2143" t="str">
            <v>0</v>
          </cell>
          <cell r="K2143" t="str">
            <v>0</v>
          </cell>
          <cell r="L2143" t="str">
            <v>0</v>
          </cell>
          <cell r="M2143" t="str">
            <v>0</v>
          </cell>
          <cell r="N2143" t="str">
            <v>0</v>
          </cell>
          <cell r="O2143" t="str">
            <v>0</v>
          </cell>
          <cell r="P2143" t="str">
            <v>0</v>
          </cell>
          <cell r="Q2143" t="str">
            <v>0</v>
          </cell>
          <cell r="R2143" t="str">
            <v>0</v>
          </cell>
          <cell r="S2143" t="str">
            <v>0</v>
          </cell>
          <cell r="T2143" t="str">
            <v>0</v>
          </cell>
          <cell r="U2143" t="str">
            <v>0</v>
          </cell>
          <cell r="V2143">
            <v>0</v>
          </cell>
          <cell r="W2143">
            <v>0</v>
          </cell>
        </row>
        <row r="2144">
          <cell r="B2144" t="str">
            <v>NigeriaFX/MM</v>
          </cell>
          <cell r="C2144" t="str">
            <v>FX/MM</v>
          </cell>
          <cell r="D2144" t="str">
            <v>Nigeria</v>
          </cell>
          <cell r="E2144" t="str">
            <v>Card Operations</v>
          </cell>
          <cell r="F2144" t="str">
            <v>Customer - Wholesale</v>
          </cell>
          <cell r="G2144" t="str">
            <v>ALM</v>
          </cell>
          <cell r="H2144" t="str">
            <v>0</v>
          </cell>
          <cell r="I2144" t="str">
            <v>0</v>
          </cell>
          <cell r="J2144" t="str">
            <v>0</v>
          </cell>
          <cell r="K2144" t="str">
            <v>0</v>
          </cell>
          <cell r="L2144" t="str">
            <v>0</v>
          </cell>
          <cell r="M2144" t="str">
            <v>0</v>
          </cell>
          <cell r="N2144" t="str">
            <v>0</v>
          </cell>
          <cell r="O2144" t="str">
            <v>0</v>
          </cell>
          <cell r="P2144" t="str">
            <v>0</v>
          </cell>
          <cell r="Q2144" t="str">
            <v>0</v>
          </cell>
          <cell r="R2144" t="str">
            <v>0</v>
          </cell>
          <cell r="S2144" t="str">
            <v>0</v>
          </cell>
          <cell r="T2144" t="str">
            <v>0</v>
          </cell>
          <cell r="U2144" t="str">
            <v>0</v>
          </cell>
          <cell r="V2144">
            <v>0</v>
          </cell>
          <cell r="W2144">
            <v>0</v>
          </cell>
        </row>
        <row r="2145">
          <cell r="B2145" t="str">
            <v>NigeriaSEF</v>
          </cell>
          <cell r="C2145" t="str">
            <v>SEF</v>
          </cell>
          <cell r="D2145" t="str">
            <v>Nigeria</v>
          </cell>
          <cell r="E2145" t="str">
            <v>Card Operations</v>
          </cell>
          <cell r="F2145" t="str">
            <v>Customer - Wholesale</v>
          </cell>
          <cell r="G2145" t="str">
            <v>Structured Trade</v>
          </cell>
          <cell r="H2145" t="str">
            <v>0</v>
          </cell>
          <cell r="I2145" t="str">
            <v>0</v>
          </cell>
          <cell r="J2145" t="str">
            <v>0</v>
          </cell>
          <cell r="K2145" t="str">
            <v>0</v>
          </cell>
          <cell r="L2145" t="str">
            <v>0</v>
          </cell>
          <cell r="M2145" t="str">
            <v>0</v>
          </cell>
          <cell r="N2145" t="str">
            <v>0</v>
          </cell>
          <cell r="O2145" t="str">
            <v>0</v>
          </cell>
          <cell r="P2145" t="str">
            <v>0</v>
          </cell>
          <cell r="Q2145" t="str">
            <v>0</v>
          </cell>
          <cell r="R2145" t="str">
            <v>0</v>
          </cell>
          <cell r="S2145" t="str">
            <v>0</v>
          </cell>
          <cell r="T2145" t="str">
            <v>0</v>
          </cell>
          <cell r="U2145" t="str">
            <v>0</v>
          </cell>
          <cell r="V2145">
            <v>0</v>
          </cell>
          <cell r="W2145">
            <v>0</v>
          </cell>
        </row>
        <row r="2146">
          <cell r="B2146" t="str">
            <v>NigeriaSME</v>
          </cell>
          <cell r="C2146" t="str">
            <v>SME</v>
          </cell>
          <cell r="D2146" t="str">
            <v>Nigeria</v>
          </cell>
          <cell r="E2146" t="str">
            <v>Card Operations</v>
          </cell>
          <cell r="F2146" t="str">
            <v>SME</v>
          </cell>
          <cell r="G2146" t="str">
            <v>Product</v>
          </cell>
          <cell r="H2146" t="str">
            <v>0</v>
          </cell>
          <cell r="I2146" t="str">
            <v>0</v>
          </cell>
          <cell r="J2146" t="str">
            <v>0</v>
          </cell>
          <cell r="K2146" t="str">
            <v>0</v>
          </cell>
          <cell r="L2146" t="str">
            <v>0</v>
          </cell>
          <cell r="M2146" t="str">
            <v>0</v>
          </cell>
          <cell r="N2146" t="str">
            <v>0</v>
          </cell>
          <cell r="O2146" t="str">
            <v>0</v>
          </cell>
          <cell r="P2146" t="str">
            <v>0</v>
          </cell>
          <cell r="Q2146" t="str">
            <v>0</v>
          </cell>
          <cell r="R2146" t="str">
            <v>0</v>
          </cell>
          <cell r="S2146" t="str">
            <v>0</v>
          </cell>
          <cell r="T2146" t="str">
            <v>0</v>
          </cell>
          <cell r="U2146" t="str">
            <v>0</v>
          </cell>
          <cell r="V2146">
            <v>1.0749907725884367</v>
          </cell>
          <cell r="W2146">
            <v>1.0749907725884367</v>
          </cell>
        </row>
        <row r="2147">
          <cell r="B2147" t="str">
            <v>NigeriaTotal</v>
          </cell>
          <cell r="C2147" t="str">
            <v>Total</v>
          </cell>
          <cell r="D2147" t="str">
            <v>Nigeria</v>
          </cell>
          <cell r="E2147" t="str">
            <v>Card Operations</v>
          </cell>
          <cell r="F2147" t="str">
            <v>Customer</v>
          </cell>
          <cell r="G2147" t="str">
            <v>Product</v>
          </cell>
          <cell r="H2147" t="str">
            <v>0</v>
          </cell>
          <cell r="I2147" t="str">
            <v>0</v>
          </cell>
          <cell r="J2147" t="str">
            <v>0</v>
          </cell>
          <cell r="K2147" t="str">
            <v>0</v>
          </cell>
          <cell r="L2147" t="str">
            <v>0</v>
          </cell>
          <cell r="M2147" t="str">
            <v>0</v>
          </cell>
          <cell r="N2147" t="str">
            <v>0</v>
          </cell>
          <cell r="O2147" t="str">
            <v>0</v>
          </cell>
          <cell r="P2147" t="str">
            <v>0</v>
          </cell>
          <cell r="Q2147" t="str">
            <v>0</v>
          </cell>
          <cell r="R2147" t="str">
            <v>0</v>
          </cell>
          <cell r="S2147" t="str">
            <v>0</v>
          </cell>
          <cell r="T2147" t="str">
            <v>0</v>
          </cell>
          <cell r="U2147" t="str">
            <v>0</v>
          </cell>
          <cell r="V2147">
            <v>63.605633802816875</v>
          </cell>
          <cell r="W2147">
            <v>63.605633802816875</v>
          </cell>
        </row>
        <row r="2148">
          <cell r="B2148" t="str">
            <v>NigeriaCCPL</v>
          </cell>
          <cell r="C2148" t="str">
            <v>CCPL</v>
          </cell>
          <cell r="D2148" t="str">
            <v>Nigeria</v>
          </cell>
          <cell r="E2148" t="str">
            <v>Compliance, Audit &amp; OR</v>
          </cell>
          <cell r="F2148" t="str">
            <v>Mass Mkt &amp; Priority Banking</v>
          </cell>
          <cell r="G2148" t="str">
            <v>Unsecured Lending</v>
          </cell>
          <cell r="H2148" t="str">
            <v>0</v>
          </cell>
          <cell r="I2148">
            <v>3.5382929759997413E-2</v>
          </cell>
          <cell r="J2148">
            <v>7.2060805637555347E-2</v>
          </cell>
          <cell r="K2148">
            <v>0.11602794924580316</v>
          </cell>
          <cell r="L2148">
            <v>0.16977667708614996</v>
          </cell>
          <cell r="M2148">
            <v>0.20902385979499211</v>
          </cell>
          <cell r="N2148">
            <v>0.25844358200150203</v>
          </cell>
          <cell r="O2148">
            <v>0.29811525998835792</v>
          </cell>
          <cell r="P2148">
            <v>0.34064366475759844</v>
          </cell>
          <cell r="Q2148">
            <v>0.37633390870898531</v>
          </cell>
          <cell r="R2148">
            <v>0.40707053474473032</v>
          </cell>
          <cell r="S2148">
            <v>0.44869022000145975</v>
          </cell>
          <cell r="T2148">
            <v>0.49667364018321014</v>
          </cell>
          <cell r="U2148" t="str">
            <v>0</v>
          </cell>
          <cell r="V2148">
            <v>0.46303438947033171</v>
          </cell>
          <cell r="W2148">
            <v>0.46303438947033171</v>
          </cell>
        </row>
        <row r="2149">
          <cell r="B2149" t="str">
            <v>NigeriaM &amp; AL</v>
          </cell>
          <cell r="C2149" t="str">
            <v>M &amp; AL</v>
          </cell>
          <cell r="D2149" t="str">
            <v>Nigeria</v>
          </cell>
          <cell r="E2149" t="str">
            <v>Compliance, Audit &amp; OR</v>
          </cell>
          <cell r="F2149" t="str">
            <v>Mass Mkt &amp; Priority Banking</v>
          </cell>
          <cell r="G2149" t="str">
            <v>Secured Lending</v>
          </cell>
          <cell r="H2149" t="str">
            <v>0</v>
          </cell>
          <cell r="I2149" t="str">
            <v>0</v>
          </cell>
          <cell r="J2149" t="str">
            <v>0</v>
          </cell>
          <cell r="K2149" t="str">
            <v>0</v>
          </cell>
          <cell r="L2149" t="str">
            <v>0</v>
          </cell>
          <cell r="M2149" t="str">
            <v>0</v>
          </cell>
          <cell r="N2149" t="str">
            <v>0</v>
          </cell>
          <cell r="O2149" t="str">
            <v>0</v>
          </cell>
          <cell r="P2149" t="str">
            <v>0</v>
          </cell>
          <cell r="Q2149" t="str">
            <v>0</v>
          </cell>
          <cell r="R2149" t="str">
            <v>0</v>
          </cell>
          <cell r="S2149" t="str">
            <v>0</v>
          </cell>
          <cell r="T2149" t="str">
            <v>0</v>
          </cell>
          <cell r="U2149" t="str">
            <v>0</v>
          </cell>
          <cell r="V2149">
            <v>0</v>
          </cell>
          <cell r="W2149">
            <v>0</v>
          </cell>
        </row>
        <row r="2150">
          <cell r="B2150" t="str">
            <v>NigeriaWM</v>
          </cell>
          <cell r="C2150" t="str">
            <v>WM</v>
          </cell>
          <cell r="D2150" t="str">
            <v>Nigeria</v>
          </cell>
          <cell r="E2150" t="str">
            <v>Compliance, Audit &amp; OR</v>
          </cell>
          <cell r="F2150" t="str">
            <v>Mass Mkt &amp; Priority Banking</v>
          </cell>
          <cell r="G2150" t="str">
            <v>Account Management Services</v>
          </cell>
          <cell r="H2150">
            <v>9.7314026815217414</v>
          </cell>
          <cell r="I2150">
            <v>6.9934106572234835</v>
          </cell>
          <cell r="J2150">
            <v>14.242766484632272</v>
          </cell>
          <cell r="K2150">
            <v>22.932840844309027</v>
          </cell>
          <cell r="L2150">
            <v>33.556238302928918</v>
          </cell>
          <cell r="M2150">
            <v>41.313415780423199</v>
          </cell>
          <cell r="N2150">
            <v>51.08118838434055</v>
          </cell>
          <cell r="O2150">
            <v>58.922267048687885</v>
          </cell>
          <cell r="P2150">
            <v>67.327975710048392</v>
          </cell>
          <cell r="Q2150">
            <v>74.382126796505915</v>
          </cell>
          <cell r="R2150">
            <v>80.45719885931986</v>
          </cell>
          <cell r="S2150">
            <v>88.683299761618997</v>
          </cell>
          <cell r="T2150">
            <v>98.167188301806107</v>
          </cell>
          <cell r="U2150" t="str">
            <v>0</v>
          </cell>
          <cell r="V2150">
            <v>91.518414556042785</v>
          </cell>
          <cell r="W2150">
            <v>91.518414556042785</v>
          </cell>
        </row>
        <row r="2151">
          <cell r="B2151" t="str">
            <v>NigeriaWM</v>
          </cell>
          <cell r="C2151" t="str">
            <v>WM</v>
          </cell>
          <cell r="D2151" t="str">
            <v>Nigeria</v>
          </cell>
          <cell r="E2151" t="str">
            <v>Compliance, Audit &amp; OR</v>
          </cell>
          <cell r="F2151" t="str">
            <v>Mass Mkt &amp; Priority Banking</v>
          </cell>
          <cell r="G2151" t="str">
            <v>Trade Products</v>
          </cell>
          <cell r="H2151" t="str">
            <v>0</v>
          </cell>
          <cell r="I2151" t="str">
            <v>0</v>
          </cell>
          <cell r="J2151" t="str">
            <v>0</v>
          </cell>
          <cell r="K2151" t="str">
            <v>0</v>
          </cell>
          <cell r="L2151" t="str">
            <v>0</v>
          </cell>
          <cell r="M2151" t="str">
            <v>0</v>
          </cell>
          <cell r="N2151" t="str">
            <v>0</v>
          </cell>
          <cell r="O2151" t="str">
            <v>0</v>
          </cell>
          <cell r="P2151" t="str">
            <v>0</v>
          </cell>
          <cell r="Q2151" t="str">
            <v>0</v>
          </cell>
          <cell r="R2151" t="str">
            <v>0</v>
          </cell>
          <cell r="S2151" t="str">
            <v>0</v>
          </cell>
          <cell r="T2151" t="str">
            <v>0</v>
          </cell>
          <cell r="U2151" t="str">
            <v>0</v>
          </cell>
          <cell r="V2151" t="str">
            <v>0</v>
          </cell>
          <cell r="W2151" t="str">
            <v>0</v>
          </cell>
        </row>
        <row r="2152">
          <cell r="B2152" t="str">
            <v>NigeriaWM</v>
          </cell>
          <cell r="C2152" t="str">
            <v>WM</v>
          </cell>
          <cell r="D2152" t="str">
            <v>Nigeria</v>
          </cell>
          <cell r="E2152" t="str">
            <v>Compliance, Audit &amp; OR</v>
          </cell>
          <cell r="F2152" t="str">
            <v>Mass Mkt &amp; Priority Banking</v>
          </cell>
          <cell r="G2152" t="str">
            <v>Treasury Products</v>
          </cell>
          <cell r="H2152">
            <v>9.6826218959717192</v>
          </cell>
          <cell r="I2152" t="str">
            <v>0</v>
          </cell>
          <cell r="J2152" t="str">
            <v>0</v>
          </cell>
          <cell r="K2152" t="str">
            <v>0</v>
          </cell>
          <cell r="L2152" t="str">
            <v>0</v>
          </cell>
          <cell r="M2152" t="str">
            <v>0</v>
          </cell>
          <cell r="N2152" t="str">
            <v>0</v>
          </cell>
          <cell r="O2152" t="str">
            <v>0</v>
          </cell>
          <cell r="P2152" t="str">
            <v>0</v>
          </cell>
          <cell r="Q2152" t="str">
            <v>0</v>
          </cell>
          <cell r="R2152" t="str">
            <v>0</v>
          </cell>
          <cell r="S2152" t="str">
            <v>0</v>
          </cell>
          <cell r="T2152" t="str">
            <v>0</v>
          </cell>
          <cell r="U2152" t="str">
            <v>0</v>
          </cell>
          <cell r="V2152">
            <v>0</v>
          </cell>
          <cell r="W2152">
            <v>0</v>
          </cell>
        </row>
        <row r="2153">
          <cell r="B2153" t="str">
            <v>NigeriaWM</v>
          </cell>
          <cell r="C2153" t="str">
            <v>WM</v>
          </cell>
          <cell r="D2153" t="str">
            <v>Nigeria</v>
          </cell>
          <cell r="E2153" t="str">
            <v>Compliance, Audit &amp; OR</v>
          </cell>
          <cell r="F2153" t="str">
            <v>Mass Mkt &amp; Priority Banking</v>
          </cell>
          <cell r="G2153" t="str">
            <v>Investment Services</v>
          </cell>
          <cell r="H2153" t="str">
            <v>0</v>
          </cell>
          <cell r="I2153" t="str">
            <v>0</v>
          </cell>
          <cell r="J2153" t="str">
            <v>0</v>
          </cell>
          <cell r="K2153" t="str">
            <v>0</v>
          </cell>
          <cell r="L2153" t="str">
            <v>0</v>
          </cell>
          <cell r="M2153" t="str">
            <v>0</v>
          </cell>
          <cell r="N2153" t="str">
            <v>0</v>
          </cell>
          <cell r="O2153" t="str">
            <v>0</v>
          </cell>
          <cell r="P2153" t="str">
            <v>0</v>
          </cell>
          <cell r="Q2153" t="str">
            <v>0</v>
          </cell>
          <cell r="R2153" t="str">
            <v>0</v>
          </cell>
          <cell r="S2153" t="str">
            <v>0</v>
          </cell>
          <cell r="T2153" t="str">
            <v>0</v>
          </cell>
          <cell r="U2153" t="str">
            <v>0</v>
          </cell>
          <cell r="V2153" t="str">
            <v>0</v>
          </cell>
          <cell r="W2153" t="str">
            <v>0</v>
          </cell>
        </row>
        <row r="2154">
          <cell r="B2154" t="str">
            <v>NigeriaOthCB</v>
          </cell>
          <cell r="C2154" t="str">
            <v>OthCB</v>
          </cell>
          <cell r="D2154" t="str">
            <v>Nigeria</v>
          </cell>
          <cell r="E2154" t="str">
            <v>Compliance, Audit &amp; OR</v>
          </cell>
          <cell r="F2154" t="str">
            <v>Mass Mkt &amp; Priority Banking</v>
          </cell>
          <cell r="G2154" t="str">
            <v>Other Products</v>
          </cell>
          <cell r="H2154" t="str">
            <v>0</v>
          </cell>
          <cell r="I2154" t="str">
            <v>0</v>
          </cell>
          <cell r="J2154" t="str">
            <v>0</v>
          </cell>
          <cell r="K2154" t="str">
            <v>0</v>
          </cell>
          <cell r="L2154" t="str">
            <v>0</v>
          </cell>
          <cell r="M2154" t="str">
            <v>0</v>
          </cell>
          <cell r="N2154" t="str">
            <v>0</v>
          </cell>
          <cell r="O2154" t="str">
            <v>0</v>
          </cell>
          <cell r="P2154" t="str">
            <v>0</v>
          </cell>
          <cell r="Q2154" t="str">
            <v>0</v>
          </cell>
          <cell r="R2154" t="str">
            <v>0</v>
          </cell>
          <cell r="S2154" t="str">
            <v>0</v>
          </cell>
          <cell r="T2154" t="str">
            <v>0</v>
          </cell>
          <cell r="U2154" t="str">
            <v>0</v>
          </cell>
          <cell r="V2154">
            <v>0</v>
          </cell>
          <cell r="W2154">
            <v>0</v>
          </cell>
        </row>
        <row r="2155">
          <cell r="B2155" t="str">
            <v>NigeriaCROps</v>
          </cell>
          <cell r="C2155" t="str">
            <v>CROps</v>
          </cell>
          <cell r="D2155" t="str">
            <v>Nigeria</v>
          </cell>
          <cell r="E2155" t="str">
            <v>Compliance, Audit &amp; OR</v>
          </cell>
          <cell r="F2155" t="str">
            <v>Customer - Wholesale</v>
          </cell>
          <cell r="G2155" t="str">
            <v>Corporate and Inst Lending</v>
          </cell>
          <cell r="H2155">
            <v>0.92381214945825363</v>
          </cell>
          <cell r="I2155">
            <v>0.75497181805120106</v>
          </cell>
          <cell r="J2155">
            <v>1.5375741299954884</v>
          </cell>
          <cell r="K2155">
            <v>2.4757088342043199</v>
          </cell>
          <cell r="L2155">
            <v>3.6225549278096754</v>
          </cell>
          <cell r="M2155">
            <v>4.4599789931447473</v>
          </cell>
          <cell r="N2155">
            <v>5.5144563293888549</v>
          </cell>
          <cell r="O2155">
            <v>6.360937925402423</v>
          </cell>
          <cell r="P2155">
            <v>7.2683740050385079</v>
          </cell>
          <cell r="Q2155">
            <v>8.029903040238203</v>
          </cell>
          <cell r="R2155">
            <v>8.685735855563772</v>
          </cell>
          <cell r="S2155">
            <v>9.5737824265550824</v>
          </cell>
          <cell r="T2155">
            <v>10.597613132962177</v>
          </cell>
          <cell r="U2155" t="str">
            <v>0</v>
          </cell>
          <cell r="V2155">
            <v>9.879846502531958</v>
          </cell>
          <cell r="W2155">
            <v>9.879846502531958</v>
          </cell>
        </row>
        <row r="2156">
          <cell r="B2156" t="str">
            <v>NigeriaCash</v>
          </cell>
          <cell r="C2156" t="str">
            <v>Cash</v>
          </cell>
          <cell r="D2156" t="str">
            <v>Nigeria</v>
          </cell>
          <cell r="E2156" t="str">
            <v>Compliance, Audit &amp; OR</v>
          </cell>
          <cell r="F2156" t="str">
            <v>Customer - Wholesale</v>
          </cell>
          <cell r="G2156" t="str">
            <v>Cash Management and Payments</v>
          </cell>
          <cell r="H2156">
            <v>17.635836794345288</v>
          </cell>
          <cell r="I2156">
            <v>8.2386997529402617</v>
          </cell>
          <cell r="J2156">
            <v>16.778919824609986</v>
          </cell>
          <cell r="K2156">
            <v>27.01640150404641</v>
          </cell>
          <cell r="L2156">
            <v>39.531465513238572</v>
          </cell>
          <cell r="M2156">
            <v>48.669933036425434</v>
          </cell>
          <cell r="N2156">
            <v>60.177014442484335</v>
          </cell>
          <cell r="O2156">
            <v>69.414323106464792</v>
          </cell>
          <cell r="P2156">
            <v>79.316803207516529</v>
          </cell>
          <cell r="Q2156">
            <v>87.627059198729043</v>
          </cell>
          <cell r="R2156">
            <v>94.783895420165862</v>
          </cell>
          <cell r="S2156">
            <v>104.47478571579458</v>
          </cell>
          <cell r="T2156">
            <v>115.64743294082884</v>
          </cell>
          <cell r="U2156" t="str">
            <v>0</v>
          </cell>
          <cell r="V2156">
            <v>107.81473823699397</v>
          </cell>
          <cell r="W2156">
            <v>107.81473823699397</v>
          </cell>
        </row>
        <row r="2157">
          <cell r="B2157" t="str">
            <v>NigeriaTrade</v>
          </cell>
          <cell r="C2157" t="str">
            <v>Trade</v>
          </cell>
          <cell r="D2157" t="str">
            <v>Nigeria</v>
          </cell>
          <cell r="E2157" t="str">
            <v>Compliance, Audit &amp; OR</v>
          </cell>
          <cell r="F2157" t="str">
            <v>Customer - Wholesale</v>
          </cell>
          <cell r="G2157" t="str">
            <v>Trade Finance</v>
          </cell>
          <cell r="H2157">
            <v>8.1363033472680826</v>
          </cell>
          <cell r="I2157" t="str">
            <v>0</v>
          </cell>
          <cell r="J2157" t="str">
            <v>0</v>
          </cell>
          <cell r="K2157" t="str">
            <v>0</v>
          </cell>
          <cell r="L2157" t="str">
            <v>0</v>
          </cell>
          <cell r="M2157" t="str">
            <v>0</v>
          </cell>
          <cell r="N2157" t="str">
            <v>0</v>
          </cell>
          <cell r="O2157" t="str">
            <v>0</v>
          </cell>
          <cell r="P2157" t="str">
            <v>0</v>
          </cell>
          <cell r="Q2157" t="str">
            <v>0</v>
          </cell>
          <cell r="R2157" t="str">
            <v>0</v>
          </cell>
          <cell r="S2157" t="str">
            <v>0</v>
          </cell>
          <cell r="T2157" t="str">
            <v>0</v>
          </cell>
          <cell r="U2157" t="str">
            <v>0</v>
          </cell>
          <cell r="V2157">
            <v>0</v>
          </cell>
          <cell r="W2157">
            <v>0</v>
          </cell>
        </row>
        <row r="2158">
          <cell r="B2158" t="str">
            <v>NigeriaTrade</v>
          </cell>
          <cell r="C2158" t="str">
            <v>Trade</v>
          </cell>
          <cell r="D2158" t="str">
            <v>Nigeria</v>
          </cell>
          <cell r="E2158" t="str">
            <v>Compliance, Audit &amp; OR</v>
          </cell>
          <cell r="F2158" t="str">
            <v>Customer - Wholesale</v>
          </cell>
          <cell r="G2158" t="str">
            <v>Trade Contingents</v>
          </cell>
          <cell r="H2158" t="str">
            <v>0</v>
          </cell>
          <cell r="I2158" t="str">
            <v>0</v>
          </cell>
          <cell r="J2158" t="str">
            <v>0</v>
          </cell>
          <cell r="K2158" t="str">
            <v>0</v>
          </cell>
          <cell r="L2158" t="str">
            <v>0</v>
          </cell>
          <cell r="M2158" t="str">
            <v>0</v>
          </cell>
          <cell r="N2158" t="str">
            <v>0</v>
          </cell>
          <cell r="O2158" t="str">
            <v>0</v>
          </cell>
          <cell r="P2158" t="str">
            <v>0</v>
          </cell>
          <cell r="Q2158" t="str">
            <v>0</v>
          </cell>
          <cell r="R2158" t="str">
            <v>0</v>
          </cell>
          <cell r="S2158" t="str">
            <v>0</v>
          </cell>
          <cell r="T2158" t="str">
            <v>0</v>
          </cell>
          <cell r="U2158" t="str">
            <v>0</v>
          </cell>
          <cell r="V2158">
            <v>0</v>
          </cell>
          <cell r="W2158">
            <v>0</v>
          </cell>
        </row>
        <row r="2159">
          <cell r="B2159" t="str">
            <v>NigeriaTrade</v>
          </cell>
          <cell r="C2159" t="str">
            <v>Trade</v>
          </cell>
          <cell r="D2159" t="str">
            <v>Nigeria</v>
          </cell>
          <cell r="E2159" t="str">
            <v>Compliance, Audit &amp; OR</v>
          </cell>
          <cell r="F2159" t="str">
            <v>Customer - Wholesale</v>
          </cell>
          <cell r="G2159" t="str">
            <v>Trade Transactional</v>
          </cell>
          <cell r="H2159" t="str">
            <v>0</v>
          </cell>
          <cell r="I2159" t="str">
            <v>0</v>
          </cell>
          <cell r="J2159" t="str">
            <v>0</v>
          </cell>
          <cell r="K2159" t="str">
            <v>0</v>
          </cell>
          <cell r="L2159" t="str">
            <v>0</v>
          </cell>
          <cell r="M2159" t="str">
            <v>0</v>
          </cell>
          <cell r="N2159" t="str">
            <v>0</v>
          </cell>
          <cell r="O2159" t="str">
            <v>0</v>
          </cell>
          <cell r="P2159" t="str">
            <v>0</v>
          </cell>
          <cell r="Q2159" t="str">
            <v>0</v>
          </cell>
          <cell r="R2159" t="str">
            <v>0</v>
          </cell>
          <cell r="S2159" t="str">
            <v>0</v>
          </cell>
          <cell r="T2159" t="str">
            <v>0</v>
          </cell>
          <cell r="U2159" t="str">
            <v>0</v>
          </cell>
          <cell r="V2159">
            <v>0</v>
          </cell>
          <cell r="W2159">
            <v>0</v>
          </cell>
        </row>
        <row r="2160">
          <cell r="B2160" t="str">
            <v>NigeriaTrade</v>
          </cell>
          <cell r="C2160" t="str">
            <v>Trade</v>
          </cell>
          <cell r="D2160" t="str">
            <v>Nigeria</v>
          </cell>
          <cell r="E2160" t="str">
            <v>Compliance, Audit &amp; OR</v>
          </cell>
          <cell r="F2160" t="str">
            <v>Customer - Wholesale</v>
          </cell>
          <cell r="G2160" t="str">
            <v>Trade Other</v>
          </cell>
          <cell r="H2160" t="str">
            <v>0</v>
          </cell>
          <cell r="I2160" t="str">
            <v>0</v>
          </cell>
          <cell r="J2160" t="str">
            <v>0</v>
          </cell>
          <cell r="K2160" t="str">
            <v>0</v>
          </cell>
          <cell r="L2160" t="str">
            <v>0</v>
          </cell>
          <cell r="M2160" t="str">
            <v>0</v>
          </cell>
          <cell r="N2160" t="str">
            <v>0</v>
          </cell>
          <cell r="O2160" t="str">
            <v>0</v>
          </cell>
          <cell r="P2160" t="str">
            <v>0</v>
          </cell>
          <cell r="Q2160" t="str">
            <v>0</v>
          </cell>
          <cell r="R2160" t="str">
            <v>0</v>
          </cell>
          <cell r="S2160" t="str">
            <v>0</v>
          </cell>
          <cell r="T2160" t="str">
            <v>0</v>
          </cell>
          <cell r="U2160" t="str">
            <v>0</v>
          </cell>
          <cell r="V2160">
            <v>0</v>
          </cell>
          <cell r="W2160">
            <v>0</v>
          </cell>
        </row>
        <row r="2161">
          <cell r="B2161" t="str">
            <v>NigeriaFX/MM</v>
          </cell>
          <cell r="C2161" t="str">
            <v>FX/MM</v>
          </cell>
          <cell r="D2161" t="str">
            <v>Nigeria</v>
          </cell>
          <cell r="E2161" t="str">
            <v>Compliance, Audit &amp; OR</v>
          </cell>
          <cell r="F2161" t="str">
            <v>Customer - Wholesale</v>
          </cell>
          <cell r="G2161" t="str">
            <v>FX Sales</v>
          </cell>
          <cell r="H2161" t="str">
            <v>0</v>
          </cell>
          <cell r="I2161" t="str">
            <v>0</v>
          </cell>
          <cell r="J2161" t="str">
            <v>0</v>
          </cell>
          <cell r="K2161" t="str">
            <v>0</v>
          </cell>
          <cell r="L2161" t="str">
            <v>0</v>
          </cell>
          <cell r="M2161" t="str">
            <v>0</v>
          </cell>
          <cell r="N2161" t="str">
            <v>0</v>
          </cell>
          <cell r="O2161" t="str">
            <v>0</v>
          </cell>
          <cell r="P2161" t="str">
            <v>0</v>
          </cell>
          <cell r="Q2161" t="str">
            <v>0</v>
          </cell>
          <cell r="R2161" t="str">
            <v>0</v>
          </cell>
          <cell r="S2161" t="str">
            <v>0</v>
          </cell>
          <cell r="T2161" t="str">
            <v>0</v>
          </cell>
          <cell r="U2161" t="str">
            <v>0</v>
          </cell>
          <cell r="V2161">
            <v>0</v>
          </cell>
          <cell r="W2161">
            <v>0</v>
          </cell>
        </row>
        <row r="2162">
          <cell r="B2162" t="str">
            <v>NigeriaFX/MM</v>
          </cell>
          <cell r="C2162" t="str">
            <v>FX/MM</v>
          </cell>
          <cell r="D2162" t="str">
            <v>Nigeria</v>
          </cell>
          <cell r="E2162" t="str">
            <v>Compliance, Audit &amp; OR</v>
          </cell>
          <cell r="F2162" t="str">
            <v>Customer - Wholesale</v>
          </cell>
          <cell r="G2162" t="str">
            <v>FX Trading</v>
          </cell>
          <cell r="H2162" t="str">
            <v>0</v>
          </cell>
          <cell r="I2162" t="str">
            <v>0</v>
          </cell>
          <cell r="J2162" t="str">
            <v>0</v>
          </cell>
          <cell r="K2162" t="str">
            <v>0</v>
          </cell>
          <cell r="L2162" t="str">
            <v>0</v>
          </cell>
          <cell r="M2162" t="str">
            <v>0</v>
          </cell>
          <cell r="N2162" t="str">
            <v>0</v>
          </cell>
          <cell r="O2162" t="str">
            <v>0</v>
          </cell>
          <cell r="P2162" t="str">
            <v>0</v>
          </cell>
          <cell r="Q2162" t="str">
            <v>0</v>
          </cell>
          <cell r="R2162" t="str">
            <v>0</v>
          </cell>
          <cell r="S2162" t="str">
            <v>0</v>
          </cell>
          <cell r="T2162" t="str">
            <v>0</v>
          </cell>
          <cell r="U2162" t="str">
            <v>0</v>
          </cell>
          <cell r="V2162">
            <v>0</v>
          </cell>
          <cell r="W2162">
            <v>0</v>
          </cell>
        </row>
        <row r="2163">
          <cell r="B2163" t="str">
            <v>NigeriaFI</v>
          </cell>
          <cell r="C2163" t="str">
            <v>FI</v>
          </cell>
          <cell r="D2163" t="str">
            <v>Nigeria</v>
          </cell>
          <cell r="E2163" t="str">
            <v>Compliance, Audit &amp; OR</v>
          </cell>
          <cell r="F2163" t="str">
            <v>Customer - Wholesale</v>
          </cell>
          <cell r="G2163" t="str">
            <v>Fixed Income</v>
          </cell>
          <cell r="H2163" t="str">
            <v>0</v>
          </cell>
          <cell r="I2163" t="str">
            <v>0</v>
          </cell>
          <cell r="J2163" t="str">
            <v>0</v>
          </cell>
          <cell r="K2163" t="str">
            <v>0</v>
          </cell>
          <cell r="L2163" t="str">
            <v>0</v>
          </cell>
          <cell r="M2163" t="str">
            <v>0</v>
          </cell>
          <cell r="N2163" t="str">
            <v>0</v>
          </cell>
          <cell r="O2163" t="str">
            <v>0</v>
          </cell>
          <cell r="P2163" t="str">
            <v>0</v>
          </cell>
          <cell r="Q2163" t="str">
            <v>0</v>
          </cell>
          <cell r="R2163" t="str">
            <v>0</v>
          </cell>
          <cell r="S2163" t="str">
            <v>0</v>
          </cell>
          <cell r="T2163" t="str">
            <v>0</v>
          </cell>
          <cell r="U2163" t="str">
            <v>0</v>
          </cell>
          <cell r="V2163">
            <v>0</v>
          </cell>
          <cell r="W2163">
            <v>0</v>
          </cell>
        </row>
        <row r="2164">
          <cell r="B2164" t="str">
            <v>NigeriaFX/MM</v>
          </cell>
          <cell r="C2164" t="str">
            <v>FX/MM</v>
          </cell>
          <cell r="D2164" t="str">
            <v>Nigeria</v>
          </cell>
          <cell r="E2164" t="str">
            <v>Compliance, Audit &amp; OR</v>
          </cell>
          <cell r="F2164" t="str">
            <v>Customer - Wholesale</v>
          </cell>
          <cell r="G2164" t="str">
            <v>ALM</v>
          </cell>
          <cell r="H2164" t="str">
            <v>0</v>
          </cell>
          <cell r="I2164" t="str">
            <v>0</v>
          </cell>
          <cell r="J2164" t="str">
            <v>0</v>
          </cell>
          <cell r="K2164" t="str">
            <v>0</v>
          </cell>
          <cell r="L2164" t="str">
            <v>0</v>
          </cell>
          <cell r="M2164" t="str">
            <v>0</v>
          </cell>
          <cell r="N2164" t="str">
            <v>0</v>
          </cell>
          <cell r="O2164" t="str">
            <v>0</v>
          </cell>
          <cell r="P2164" t="str">
            <v>0</v>
          </cell>
          <cell r="Q2164" t="str">
            <v>0</v>
          </cell>
          <cell r="R2164" t="str">
            <v>0</v>
          </cell>
          <cell r="S2164" t="str">
            <v>0</v>
          </cell>
          <cell r="T2164" t="str">
            <v>0</v>
          </cell>
          <cell r="U2164" t="str">
            <v>0</v>
          </cell>
          <cell r="V2164">
            <v>0</v>
          </cell>
          <cell r="W2164">
            <v>0</v>
          </cell>
        </row>
        <row r="2165">
          <cell r="B2165" t="str">
            <v>NigeriaSEF</v>
          </cell>
          <cell r="C2165" t="str">
            <v>SEF</v>
          </cell>
          <cell r="D2165" t="str">
            <v>Nigeria</v>
          </cell>
          <cell r="E2165" t="str">
            <v>Compliance, Audit &amp; OR</v>
          </cell>
          <cell r="F2165" t="str">
            <v>Customer - Wholesale</v>
          </cell>
          <cell r="G2165" t="str">
            <v>Structured Trade</v>
          </cell>
          <cell r="H2165" t="str">
            <v>0</v>
          </cell>
          <cell r="I2165" t="str">
            <v>0</v>
          </cell>
          <cell r="J2165" t="str">
            <v>0</v>
          </cell>
          <cell r="K2165" t="str">
            <v>0</v>
          </cell>
          <cell r="L2165" t="str">
            <v>0</v>
          </cell>
          <cell r="M2165" t="str">
            <v>0</v>
          </cell>
          <cell r="N2165" t="str">
            <v>0</v>
          </cell>
          <cell r="O2165" t="str">
            <v>0</v>
          </cell>
          <cell r="P2165" t="str">
            <v>0</v>
          </cell>
          <cell r="Q2165" t="str">
            <v>0</v>
          </cell>
          <cell r="R2165" t="str">
            <v>0</v>
          </cell>
          <cell r="S2165" t="str">
            <v>0</v>
          </cell>
          <cell r="T2165" t="str">
            <v>0</v>
          </cell>
          <cell r="U2165" t="str">
            <v>0</v>
          </cell>
          <cell r="V2165">
            <v>0</v>
          </cell>
          <cell r="W2165">
            <v>0</v>
          </cell>
        </row>
        <row r="2166">
          <cell r="B2166" t="str">
            <v>NigeriaSME</v>
          </cell>
          <cell r="C2166" t="str">
            <v>SME</v>
          </cell>
          <cell r="D2166" t="str">
            <v>Nigeria</v>
          </cell>
          <cell r="E2166" t="str">
            <v>Compliance, Audit &amp; OR</v>
          </cell>
          <cell r="F2166" t="str">
            <v>SME</v>
          </cell>
          <cell r="G2166" t="str">
            <v>Product</v>
          </cell>
          <cell r="H2166">
            <v>15.04802292552635</v>
          </cell>
          <cell r="I2166">
            <v>3.9353916806339981</v>
          </cell>
          <cell r="J2166">
            <v>8.0148110099812122</v>
          </cell>
          <cell r="K2166">
            <v>12.904963757387561</v>
          </cell>
          <cell r="L2166">
            <v>18.883052565248274</v>
          </cell>
          <cell r="M2166">
            <v>23.248237623929317</v>
          </cell>
          <cell r="N2166">
            <v>28.744841917297389</v>
          </cell>
          <cell r="O2166">
            <v>33.157240567303219</v>
          </cell>
          <cell r="P2166">
            <v>37.887372624053476</v>
          </cell>
          <cell r="Q2166">
            <v>41.856944676983879</v>
          </cell>
          <cell r="R2166">
            <v>45.275561032732398</v>
          </cell>
          <cell r="S2166">
            <v>49.904622679716574</v>
          </cell>
          <cell r="T2166">
            <v>55.241477311949872</v>
          </cell>
          <cell r="U2166" t="str">
            <v>0</v>
          </cell>
          <cell r="V2166">
            <v>51.500022652989067</v>
          </cell>
          <cell r="W2166">
            <v>51.500022652989067</v>
          </cell>
        </row>
        <row r="2167">
          <cell r="B2167" t="str">
            <v>NigeriaTotal</v>
          </cell>
          <cell r="C2167" t="str">
            <v>Total</v>
          </cell>
          <cell r="D2167" t="str">
            <v>Nigeria</v>
          </cell>
          <cell r="E2167" t="str">
            <v>Compliance, Audit &amp; OR</v>
          </cell>
          <cell r="F2167" t="str">
            <v>Customer</v>
          </cell>
          <cell r="G2167" t="str">
            <v>Product</v>
          </cell>
          <cell r="H2167">
            <v>61.157999794091438</v>
          </cell>
          <cell r="I2167">
            <v>19.95785683860894</v>
          </cell>
          <cell r="J2167">
            <v>40.646132254856511</v>
          </cell>
          <cell r="K2167">
            <v>65.44594288919312</v>
          </cell>
          <cell r="L2167">
            <v>95.763087986311604</v>
          </cell>
          <cell r="M2167">
            <v>117.9005892937177</v>
          </cell>
          <cell r="N2167">
            <v>145.77594465551266</v>
          </cell>
          <cell r="O2167">
            <v>168.15288390784667</v>
          </cell>
          <cell r="P2167">
            <v>192.14116921141451</v>
          </cell>
          <cell r="Q2167">
            <v>212.27236762116604</v>
          </cell>
          <cell r="R2167">
            <v>229.60946170252663</v>
          </cell>
          <cell r="S2167">
            <v>253.08518080368668</v>
          </cell>
          <cell r="T2167">
            <v>280.15038532773019</v>
          </cell>
          <cell r="U2167" t="str">
            <v>0</v>
          </cell>
          <cell r="V2167">
            <v>261.17605633802816</v>
          </cell>
          <cell r="W2167">
            <v>261.17605633802816</v>
          </cell>
        </row>
        <row r="2168">
          <cell r="B2168" t="str">
            <v>NigeriaCCPL</v>
          </cell>
          <cell r="C2168" t="str">
            <v>CCPL</v>
          </cell>
          <cell r="D2168" t="str">
            <v>Nigeria</v>
          </cell>
          <cell r="E2168" t="str">
            <v>Central Cash</v>
          </cell>
          <cell r="F2168" t="str">
            <v>Mass Mkt &amp; Priority Banking</v>
          </cell>
          <cell r="G2168" t="str">
            <v>Unsecured Lending</v>
          </cell>
          <cell r="H2168" t="str">
            <v>0</v>
          </cell>
          <cell r="I2168" t="str">
            <v>0</v>
          </cell>
          <cell r="J2168" t="str">
            <v>0</v>
          </cell>
          <cell r="K2168" t="str">
            <v>0</v>
          </cell>
          <cell r="L2168" t="str">
            <v>0</v>
          </cell>
          <cell r="M2168" t="str">
            <v>0</v>
          </cell>
          <cell r="N2168" t="str">
            <v>0</v>
          </cell>
          <cell r="O2168" t="str">
            <v>0</v>
          </cell>
          <cell r="P2168" t="str">
            <v>0</v>
          </cell>
          <cell r="Q2168" t="str">
            <v>0</v>
          </cell>
          <cell r="R2168" t="str">
            <v>0</v>
          </cell>
          <cell r="S2168" t="str">
            <v>0</v>
          </cell>
          <cell r="T2168" t="str">
            <v>0</v>
          </cell>
          <cell r="U2168" t="str">
            <v>0</v>
          </cell>
          <cell r="V2168" t="str">
            <v>0</v>
          </cell>
          <cell r="W2168" t="str">
            <v>0</v>
          </cell>
        </row>
        <row r="2169">
          <cell r="B2169" t="str">
            <v>NigeriaM &amp; AL</v>
          </cell>
          <cell r="C2169" t="str">
            <v>M &amp; AL</v>
          </cell>
          <cell r="D2169" t="str">
            <v>Nigeria</v>
          </cell>
          <cell r="E2169" t="str">
            <v>Central Cash</v>
          </cell>
          <cell r="F2169" t="str">
            <v>Mass Mkt &amp; Priority Banking</v>
          </cell>
          <cell r="G2169" t="str">
            <v>Secured Lending</v>
          </cell>
          <cell r="H2169" t="str">
            <v>0</v>
          </cell>
          <cell r="I2169" t="str">
            <v>0</v>
          </cell>
          <cell r="J2169" t="str">
            <v>0</v>
          </cell>
          <cell r="K2169" t="str">
            <v>0</v>
          </cell>
          <cell r="L2169" t="str">
            <v>0</v>
          </cell>
          <cell r="M2169" t="str">
            <v>0</v>
          </cell>
          <cell r="N2169" t="str">
            <v>0</v>
          </cell>
          <cell r="O2169" t="str">
            <v>0</v>
          </cell>
          <cell r="P2169" t="str">
            <v>0</v>
          </cell>
          <cell r="Q2169" t="str">
            <v>0</v>
          </cell>
          <cell r="R2169" t="str">
            <v>0</v>
          </cell>
          <cell r="S2169" t="str">
            <v>0</v>
          </cell>
          <cell r="T2169" t="str">
            <v>0</v>
          </cell>
          <cell r="U2169" t="str">
            <v>0</v>
          </cell>
          <cell r="V2169" t="str">
            <v>0</v>
          </cell>
          <cell r="W2169" t="str">
            <v>0</v>
          </cell>
        </row>
        <row r="2170">
          <cell r="B2170" t="str">
            <v>NigeriaWM</v>
          </cell>
          <cell r="C2170" t="str">
            <v>WM</v>
          </cell>
          <cell r="D2170" t="str">
            <v>Nigeria</v>
          </cell>
          <cell r="E2170" t="str">
            <v>Central Cash</v>
          </cell>
          <cell r="F2170" t="str">
            <v>Mass Mkt &amp; Priority Banking</v>
          </cell>
          <cell r="G2170" t="str">
            <v>Account Management Services</v>
          </cell>
          <cell r="H2170" t="str">
            <v>0</v>
          </cell>
          <cell r="I2170" t="str">
            <v>0</v>
          </cell>
          <cell r="J2170" t="str">
            <v>0</v>
          </cell>
          <cell r="K2170" t="str">
            <v>0</v>
          </cell>
          <cell r="L2170" t="str">
            <v>0</v>
          </cell>
          <cell r="M2170" t="str">
            <v>0</v>
          </cell>
          <cell r="N2170" t="str">
            <v>0</v>
          </cell>
          <cell r="O2170" t="str">
            <v>0</v>
          </cell>
          <cell r="P2170" t="str">
            <v>0</v>
          </cell>
          <cell r="Q2170" t="str">
            <v>0</v>
          </cell>
          <cell r="R2170" t="str">
            <v>0</v>
          </cell>
          <cell r="S2170" t="str">
            <v>0</v>
          </cell>
          <cell r="T2170" t="str">
            <v>0</v>
          </cell>
          <cell r="U2170" t="str">
            <v>0</v>
          </cell>
          <cell r="V2170" t="str">
            <v>0</v>
          </cell>
          <cell r="W2170" t="str">
            <v>0</v>
          </cell>
        </row>
        <row r="2171">
          <cell r="B2171" t="str">
            <v>NigeriaWM</v>
          </cell>
          <cell r="C2171" t="str">
            <v>WM</v>
          </cell>
          <cell r="D2171" t="str">
            <v>Nigeria</v>
          </cell>
          <cell r="E2171" t="str">
            <v>Central Cash</v>
          </cell>
          <cell r="F2171" t="str">
            <v>Mass Mkt &amp; Priority Banking</v>
          </cell>
          <cell r="G2171" t="str">
            <v>Trade Products</v>
          </cell>
          <cell r="H2171" t="str">
            <v>0</v>
          </cell>
          <cell r="I2171" t="str">
            <v>0</v>
          </cell>
          <cell r="J2171" t="str">
            <v>0</v>
          </cell>
          <cell r="K2171" t="str">
            <v>0</v>
          </cell>
          <cell r="L2171" t="str">
            <v>0</v>
          </cell>
          <cell r="M2171" t="str">
            <v>0</v>
          </cell>
          <cell r="N2171" t="str">
            <v>0</v>
          </cell>
          <cell r="O2171" t="str">
            <v>0</v>
          </cell>
          <cell r="P2171" t="str">
            <v>0</v>
          </cell>
          <cell r="Q2171" t="str">
            <v>0</v>
          </cell>
          <cell r="R2171" t="str">
            <v>0</v>
          </cell>
          <cell r="S2171" t="str">
            <v>0</v>
          </cell>
          <cell r="T2171" t="str">
            <v>0</v>
          </cell>
          <cell r="U2171" t="str">
            <v>0</v>
          </cell>
          <cell r="V2171" t="str">
            <v>0</v>
          </cell>
          <cell r="W2171" t="str">
            <v>0</v>
          </cell>
        </row>
        <row r="2172">
          <cell r="B2172" t="str">
            <v>NigeriaWM</v>
          </cell>
          <cell r="C2172" t="str">
            <v>WM</v>
          </cell>
          <cell r="D2172" t="str">
            <v>Nigeria</v>
          </cell>
          <cell r="E2172" t="str">
            <v>Central Cash</v>
          </cell>
          <cell r="F2172" t="str">
            <v>Mass Mkt &amp; Priority Banking</v>
          </cell>
          <cell r="G2172" t="str">
            <v>Treasury Products</v>
          </cell>
          <cell r="H2172" t="str">
            <v>0</v>
          </cell>
          <cell r="I2172" t="str">
            <v>0</v>
          </cell>
          <cell r="J2172" t="str">
            <v>0</v>
          </cell>
          <cell r="K2172" t="str">
            <v>0</v>
          </cell>
          <cell r="L2172" t="str">
            <v>0</v>
          </cell>
          <cell r="M2172" t="str">
            <v>0</v>
          </cell>
          <cell r="N2172" t="str">
            <v>0</v>
          </cell>
          <cell r="O2172" t="str">
            <v>0</v>
          </cell>
          <cell r="P2172" t="str">
            <v>0</v>
          </cell>
          <cell r="Q2172" t="str">
            <v>0</v>
          </cell>
          <cell r="R2172" t="str">
            <v>0</v>
          </cell>
          <cell r="S2172" t="str">
            <v>0</v>
          </cell>
          <cell r="T2172" t="str">
            <v>0</v>
          </cell>
          <cell r="U2172" t="str">
            <v>0</v>
          </cell>
          <cell r="V2172" t="str">
            <v>0</v>
          </cell>
          <cell r="W2172" t="str">
            <v>0</v>
          </cell>
        </row>
        <row r="2173">
          <cell r="B2173" t="str">
            <v>NigeriaWM</v>
          </cell>
          <cell r="C2173" t="str">
            <v>WM</v>
          </cell>
          <cell r="D2173" t="str">
            <v>Nigeria</v>
          </cell>
          <cell r="E2173" t="str">
            <v>Central Cash</v>
          </cell>
          <cell r="F2173" t="str">
            <v>Mass Mkt &amp; Priority Banking</v>
          </cell>
          <cell r="G2173" t="str">
            <v>Investment Services</v>
          </cell>
          <cell r="H2173" t="str">
            <v>0</v>
          </cell>
          <cell r="I2173" t="str">
            <v>0</v>
          </cell>
          <cell r="J2173" t="str">
            <v>0</v>
          </cell>
          <cell r="K2173" t="str">
            <v>0</v>
          </cell>
          <cell r="L2173" t="str">
            <v>0</v>
          </cell>
          <cell r="M2173" t="str">
            <v>0</v>
          </cell>
          <cell r="N2173" t="str">
            <v>0</v>
          </cell>
          <cell r="O2173" t="str">
            <v>0</v>
          </cell>
          <cell r="P2173" t="str">
            <v>0</v>
          </cell>
          <cell r="Q2173" t="str">
            <v>0</v>
          </cell>
          <cell r="R2173" t="str">
            <v>0</v>
          </cell>
          <cell r="S2173" t="str">
            <v>0</v>
          </cell>
          <cell r="T2173" t="str">
            <v>0</v>
          </cell>
          <cell r="U2173" t="str">
            <v>0</v>
          </cell>
          <cell r="V2173" t="str">
            <v>0</v>
          </cell>
          <cell r="W2173" t="str">
            <v>0</v>
          </cell>
        </row>
        <row r="2174">
          <cell r="B2174" t="str">
            <v>NigeriaOthCB</v>
          </cell>
          <cell r="C2174" t="str">
            <v>OthCB</v>
          </cell>
          <cell r="D2174" t="str">
            <v>Nigeria</v>
          </cell>
          <cell r="E2174" t="str">
            <v>Central Cash</v>
          </cell>
          <cell r="F2174" t="str">
            <v>Mass Mkt &amp; Priority Banking</v>
          </cell>
          <cell r="G2174" t="str">
            <v>Other Products</v>
          </cell>
          <cell r="H2174" t="str">
            <v>0</v>
          </cell>
          <cell r="I2174" t="str">
            <v>0</v>
          </cell>
          <cell r="J2174" t="str">
            <v>0</v>
          </cell>
          <cell r="K2174" t="str">
            <v>0</v>
          </cell>
          <cell r="L2174" t="str">
            <v>0</v>
          </cell>
          <cell r="M2174" t="str">
            <v>0</v>
          </cell>
          <cell r="N2174" t="str">
            <v>0</v>
          </cell>
          <cell r="O2174" t="str">
            <v>0</v>
          </cell>
          <cell r="P2174" t="str">
            <v>0</v>
          </cell>
          <cell r="Q2174" t="str">
            <v>0</v>
          </cell>
          <cell r="R2174" t="str">
            <v>0</v>
          </cell>
          <cell r="S2174" t="str">
            <v>0</v>
          </cell>
          <cell r="T2174" t="str">
            <v>0</v>
          </cell>
          <cell r="U2174" t="str">
            <v>0</v>
          </cell>
          <cell r="V2174" t="str">
            <v>0</v>
          </cell>
          <cell r="W2174" t="str">
            <v>0</v>
          </cell>
        </row>
        <row r="2175">
          <cell r="B2175" t="str">
            <v>NigeriaCROps</v>
          </cell>
          <cell r="C2175" t="str">
            <v>CROps</v>
          </cell>
          <cell r="D2175" t="str">
            <v>Nigeria</v>
          </cell>
          <cell r="E2175" t="str">
            <v>Central Cash</v>
          </cell>
          <cell r="F2175" t="str">
            <v>Customer - Wholesale</v>
          </cell>
          <cell r="G2175" t="str">
            <v>Corporate and Inst Lending</v>
          </cell>
          <cell r="H2175" t="str">
            <v>0</v>
          </cell>
          <cell r="I2175" t="str">
            <v>0</v>
          </cell>
          <cell r="J2175" t="str">
            <v>0</v>
          </cell>
          <cell r="K2175" t="str">
            <v>0</v>
          </cell>
          <cell r="L2175" t="str">
            <v>0</v>
          </cell>
          <cell r="M2175" t="str">
            <v>0</v>
          </cell>
          <cell r="N2175" t="str">
            <v>0</v>
          </cell>
          <cell r="O2175" t="str">
            <v>0</v>
          </cell>
          <cell r="P2175" t="str">
            <v>0</v>
          </cell>
          <cell r="Q2175" t="str">
            <v>0</v>
          </cell>
          <cell r="R2175" t="str">
            <v>0</v>
          </cell>
          <cell r="S2175" t="str">
            <v>0</v>
          </cell>
          <cell r="T2175" t="str">
            <v>0</v>
          </cell>
          <cell r="U2175" t="str">
            <v>0</v>
          </cell>
          <cell r="V2175" t="str">
            <v>0</v>
          </cell>
          <cell r="W2175" t="str">
            <v>0</v>
          </cell>
        </row>
        <row r="2176">
          <cell r="B2176" t="str">
            <v>NigeriaCash</v>
          </cell>
          <cell r="C2176" t="str">
            <v>Cash</v>
          </cell>
          <cell r="D2176" t="str">
            <v>Nigeria</v>
          </cell>
          <cell r="E2176" t="str">
            <v>Central Cash</v>
          </cell>
          <cell r="F2176" t="str">
            <v>Customer - Wholesale</v>
          </cell>
          <cell r="G2176" t="str">
            <v>Cash Management and Payments</v>
          </cell>
          <cell r="H2176" t="str">
            <v>0</v>
          </cell>
          <cell r="I2176" t="str">
            <v>0</v>
          </cell>
          <cell r="J2176" t="str">
            <v>0</v>
          </cell>
          <cell r="K2176" t="str">
            <v>0</v>
          </cell>
          <cell r="L2176" t="str">
            <v>0</v>
          </cell>
          <cell r="M2176" t="str">
            <v>0</v>
          </cell>
          <cell r="N2176" t="str">
            <v>0</v>
          </cell>
          <cell r="O2176" t="str">
            <v>0</v>
          </cell>
          <cell r="P2176" t="str">
            <v>0</v>
          </cell>
          <cell r="Q2176" t="str">
            <v>0</v>
          </cell>
          <cell r="R2176" t="str">
            <v>0</v>
          </cell>
          <cell r="S2176" t="str">
            <v>0</v>
          </cell>
          <cell r="T2176" t="str">
            <v>0</v>
          </cell>
          <cell r="U2176" t="str">
            <v>0</v>
          </cell>
          <cell r="V2176" t="str">
            <v>0</v>
          </cell>
          <cell r="W2176" t="str">
            <v>0</v>
          </cell>
        </row>
        <row r="2177">
          <cell r="B2177" t="str">
            <v>NigeriaTrade</v>
          </cell>
          <cell r="C2177" t="str">
            <v>Trade</v>
          </cell>
          <cell r="D2177" t="str">
            <v>Nigeria</v>
          </cell>
          <cell r="E2177" t="str">
            <v>Central Cash</v>
          </cell>
          <cell r="F2177" t="str">
            <v>Customer - Wholesale</v>
          </cell>
          <cell r="G2177" t="str">
            <v>Trade Finance</v>
          </cell>
          <cell r="H2177" t="str">
            <v>0</v>
          </cell>
          <cell r="I2177" t="str">
            <v>0</v>
          </cell>
          <cell r="J2177" t="str">
            <v>0</v>
          </cell>
          <cell r="K2177" t="str">
            <v>0</v>
          </cell>
          <cell r="L2177" t="str">
            <v>0</v>
          </cell>
          <cell r="M2177" t="str">
            <v>0</v>
          </cell>
          <cell r="N2177" t="str">
            <v>0</v>
          </cell>
          <cell r="O2177" t="str">
            <v>0</v>
          </cell>
          <cell r="P2177" t="str">
            <v>0</v>
          </cell>
          <cell r="Q2177" t="str">
            <v>0</v>
          </cell>
          <cell r="R2177" t="str">
            <v>0</v>
          </cell>
          <cell r="S2177" t="str">
            <v>0</v>
          </cell>
          <cell r="T2177" t="str">
            <v>0</v>
          </cell>
          <cell r="U2177" t="str">
            <v>0</v>
          </cell>
          <cell r="V2177" t="str">
            <v>0</v>
          </cell>
          <cell r="W2177" t="str">
            <v>0</v>
          </cell>
        </row>
        <row r="2178">
          <cell r="B2178" t="str">
            <v>NigeriaTrade</v>
          </cell>
          <cell r="C2178" t="str">
            <v>Trade</v>
          </cell>
          <cell r="D2178" t="str">
            <v>Nigeria</v>
          </cell>
          <cell r="E2178" t="str">
            <v>Central Cash</v>
          </cell>
          <cell r="F2178" t="str">
            <v>Customer - Wholesale</v>
          </cell>
          <cell r="G2178" t="str">
            <v>Trade Contingents</v>
          </cell>
          <cell r="H2178" t="str">
            <v>0</v>
          </cell>
          <cell r="I2178" t="str">
            <v>0</v>
          </cell>
          <cell r="J2178" t="str">
            <v>0</v>
          </cell>
          <cell r="K2178" t="str">
            <v>0</v>
          </cell>
          <cell r="L2178" t="str">
            <v>0</v>
          </cell>
          <cell r="M2178" t="str">
            <v>0</v>
          </cell>
          <cell r="N2178" t="str">
            <v>0</v>
          </cell>
          <cell r="O2178" t="str">
            <v>0</v>
          </cell>
          <cell r="P2178" t="str">
            <v>0</v>
          </cell>
          <cell r="Q2178" t="str">
            <v>0</v>
          </cell>
          <cell r="R2178" t="str">
            <v>0</v>
          </cell>
          <cell r="S2178" t="str">
            <v>0</v>
          </cell>
          <cell r="T2178" t="str">
            <v>0</v>
          </cell>
          <cell r="U2178" t="str">
            <v>0</v>
          </cell>
          <cell r="V2178" t="str">
            <v>0</v>
          </cell>
          <cell r="W2178" t="str">
            <v>0</v>
          </cell>
        </row>
        <row r="2179">
          <cell r="B2179" t="str">
            <v>NigeriaTrade</v>
          </cell>
          <cell r="C2179" t="str">
            <v>Trade</v>
          </cell>
          <cell r="D2179" t="str">
            <v>Nigeria</v>
          </cell>
          <cell r="E2179" t="str">
            <v>Central Cash</v>
          </cell>
          <cell r="F2179" t="str">
            <v>Customer - Wholesale</v>
          </cell>
          <cell r="G2179" t="str">
            <v>Trade Transactional</v>
          </cell>
          <cell r="H2179" t="str">
            <v>0</v>
          </cell>
          <cell r="I2179" t="str">
            <v>0</v>
          </cell>
          <cell r="J2179" t="str">
            <v>0</v>
          </cell>
          <cell r="K2179" t="str">
            <v>0</v>
          </cell>
          <cell r="L2179" t="str">
            <v>0</v>
          </cell>
          <cell r="M2179" t="str">
            <v>0</v>
          </cell>
          <cell r="N2179" t="str">
            <v>0</v>
          </cell>
          <cell r="O2179" t="str">
            <v>0</v>
          </cell>
          <cell r="P2179" t="str">
            <v>0</v>
          </cell>
          <cell r="Q2179" t="str">
            <v>0</v>
          </cell>
          <cell r="R2179" t="str">
            <v>0</v>
          </cell>
          <cell r="S2179" t="str">
            <v>0</v>
          </cell>
          <cell r="T2179" t="str">
            <v>0</v>
          </cell>
          <cell r="U2179" t="str">
            <v>0</v>
          </cell>
          <cell r="V2179" t="str">
            <v>0</v>
          </cell>
          <cell r="W2179" t="str">
            <v>0</v>
          </cell>
        </row>
        <row r="2180">
          <cell r="B2180" t="str">
            <v>NigeriaTrade</v>
          </cell>
          <cell r="C2180" t="str">
            <v>Trade</v>
          </cell>
          <cell r="D2180" t="str">
            <v>Nigeria</v>
          </cell>
          <cell r="E2180" t="str">
            <v>Central Cash</v>
          </cell>
          <cell r="F2180" t="str">
            <v>Customer - Wholesale</v>
          </cell>
          <cell r="G2180" t="str">
            <v>Trade Other</v>
          </cell>
          <cell r="H2180" t="str">
            <v>0</v>
          </cell>
          <cell r="I2180" t="str">
            <v>0</v>
          </cell>
          <cell r="J2180" t="str">
            <v>0</v>
          </cell>
          <cell r="K2180" t="str">
            <v>0</v>
          </cell>
          <cell r="L2180" t="str">
            <v>0</v>
          </cell>
          <cell r="M2180" t="str">
            <v>0</v>
          </cell>
          <cell r="N2180" t="str">
            <v>0</v>
          </cell>
          <cell r="O2180" t="str">
            <v>0</v>
          </cell>
          <cell r="P2180" t="str">
            <v>0</v>
          </cell>
          <cell r="Q2180" t="str">
            <v>0</v>
          </cell>
          <cell r="R2180" t="str">
            <v>0</v>
          </cell>
          <cell r="S2180" t="str">
            <v>0</v>
          </cell>
          <cell r="T2180" t="str">
            <v>0</v>
          </cell>
          <cell r="U2180" t="str">
            <v>0</v>
          </cell>
          <cell r="V2180" t="str">
            <v>0</v>
          </cell>
          <cell r="W2180" t="str">
            <v>0</v>
          </cell>
        </row>
        <row r="2181">
          <cell r="B2181" t="str">
            <v>NigeriaFX/MM</v>
          </cell>
          <cell r="C2181" t="str">
            <v>FX/MM</v>
          </cell>
          <cell r="D2181" t="str">
            <v>Nigeria</v>
          </cell>
          <cell r="E2181" t="str">
            <v>Central Cash</v>
          </cell>
          <cell r="F2181" t="str">
            <v>Customer - Wholesale</v>
          </cell>
          <cell r="G2181" t="str">
            <v>FX Sales</v>
          </cell>
          <cell r="H2181" t="str">
            <v>0</v>
          </cell>
          <cell r="I2181" t="str">
            <v>0</v>
          </cell>
          <cell r="J2181" t="str">
            <v>0</v>
          </cell>
          <cell r="K2181" t="str">
            <v>0</v>
          </cell>
          <cell r="L2181" t="str">
            <v>0</v>
          </cell>
          <cell r="M2181" t="str">
            <v>0</v>
          </cell>
          <cell r="N2181" t="str">
            <v>0</v>
          </cell>
          <cell r="O2181" t="str">
            <v>0</v>
          </cell>
          <cell r="P2181" t="str">
            <v>0</v>
          </cell>
          <cell r="Q2181" t="str">
            <v>0</v>
          </cell>
          <cell r="R2181" t="str">
            <v>0</v>
          </cell>
          <cell r="S2181" t="str">
            <v>0</v>
          </cell>
          <cell r="T2181" t="str">
            <v>0</v>
          </cell>
          <cell r="U2181" t="str">
            <v>0</v>
          </cell>
          <cell r="V2181" t="str">
            <v>0</v>
          </cell>
          <cell r="W2181" t="str">
            <v>0</v>
          </cell>
        </row>
        <row r="2182">
          <cell r="B2182" t="str">
            <v>NigeriaFX/MM</v>
          </cell>
          <cell r="C2182" t="str">
            <v>FX/MM</v>
          </cell>
          <cell r="D2182" t="str">
            <v>Nigeria</v>
          </cell>
          <cell r="E2182" t="str">
            <v>Central Cash</v>
          </cell>
          <cell r="F2182" t="str">
            <v>Customer - Wholesale</v>
          </cell>
          <cell r="G2182" t="str">
            <v>FX Trading</v>
          </cell>
          <cell r="H2182" t="str">
            <v>0</v>
          </cell>
          <cell r="I2182" t="str">
            <v>0</v>
          </cell>
          <cell r="J2182" t="str">
            <v>0</v>
          </cell>
          <cell r="K2182" t="str">
            <v>0</v>
          </cell>
          <cell r="L2182" t="str">
            <v>0</v>
          </cell>
          <cell r="M2182" t="str">
            <v>0</v>
          </cell>
          <cell r="N2182" t="str">
            <v>0</v>
          </cell>
          <cell r="O2182" t="str">
            <v>0</v>
          </cell>
          <cell r="P2182" t="str">
            <v>0</v>
          </cell>
          <cell r="Q2182" t="str">
            <v>0</v>
          </cell>
          <cell r="R2182" t="str">
            <v>0</v>
          </cell>
          <cell r="S2182" t="str">
            <v>0</v>
          </cell>
          <cell r="T2182" t="str">
            <v>0</v>
          </cell>
          <cell r="U2182" t="str">
            <v>0</v>
          </cell>
          <cell r="V2182" t="str">
            <v>0</v>
          </cell>
          <cell r="W2182" t="str">
            <v>0</v>
          </cell>
        </row>
        <row r="2183">
          <cell r="B2183" t="str">
            <v>NigeriaFI</v>
          </cell>
          <cell r="C2183" t="str">
            <v>FI</v>
          </cell>
          <cell r="D2183" t="str">
            <v>Nigeria</v>
          </cell>
          <cell r="E2183" t="str">
            <v>Central Cash</v>
          </cell>
          <cell r="F2183" t="str">
            <v>Customer - Wholesale</v>
          </cell>
          <cell r="G2183" t="str">
            <v>Fixed Income</v>
          </cell>
          <cell r="H2183" t="str">
            <v>0</v>
          </cell>
          <cell r="I2183" t="str">
            <v>0</v>
          </cell>
          <cell r="J2183" t="str">
            <v>0</v>
          </cell>
          <cell r="K2183" t="str">
            <v>0</v>
          </cell>
          <cell r="L2183" t="str">
            <v>0</v>
          </cell>
          <cell r="M2183" t="str">
            <v>0</v>
          </cell>
          <cell r="N2183" t="str">
            <v>0</v>
          </cell>
          <cell r="O2183" t="str">
            <v>0</v>
          </cell>
          <cell r="P2183" t="str">
            <v>0</v>
          </cell>
          <cell r="Q2183" t="str">
            <v>0</v>
          </cell>
          <cell r="R2183" t="str">
            <v>0</v>
          </cell>
          <cell r="S2183" t="str">
            <v>0</v>
          </cell>
          <cell r="T2183" t="str">
            <v>0</v>
          </cell>
          <cell r="U2183" t="str">
            <v>0</v>
          </cell>
          <cell r="V2183" t="str">
            <v>0</v>
          </cell>
          <cell r="W2183" t="str">
            <v>0</v>
          </cell>
        </row>
        <row r="2184">
          <cell r="B2184" t="str">
            <v>NigeriaFX/MM</v>
          </cell>
          <cell r="C2184" t="str">
            <v>FX/MM</v>
          </cell>
          <cell r="D2184" t="str">
            <v>Nigeria</v>
          </cell>
          <cell r="E2184" t="str">
            <v>Central Cash</v>
          </cell>
          <cell r="F2184" t="str">
            <v>Customer - Wholesale</v>
          </cell>
          <cell r="G2184" t="str">
            <v>ALM</v>
          </cell>
          <cell r="H2184" t="str">
            <v>0</v>
          </cell>
          <cell r="I2184" t="str">
            <v>0</v>
          </cell>
          <cell r="J2184" t="str">
            <v>0</v>
          </cell>
          <cell r="K2184" t="str">
            <v>0</v>
          </cell>
          <cell r="L2184" t="str">
            <v>0</v>
          </cell>
          <cell r="M2184" t="str">
            <v>0</v>
          </cell>
          <cell r="N2184" t="str">
            <v>0</v>
          </cell>
          <cell r="O2184" t="str">
            <v>0</v>
          </cell>
          <cell r="P2184" t="str">
            <v>0</v>
          </cell>
          <cell r="Q2184" t="str">
            <v>0</v>
          </cell>
          <cell r="R2184" t="str">
            <v>0</v>
          </cell>
          <cell r="S2184" t="str">
            <v>0</v>
          </cell>
          <cell r="T2184" t="str">
            <v>0</v>
          </cell>
          <cell r="U2184" t="str">
            <v>0</v>
          </cell>
          <cell r="V2184" t="str">
            <v>0</v>
          </cell>
          <cell r="W2184" t="str">
            <v>0</v>
          </cell>
        </row>
        <row r="2185">
          <cell r="B2185" t="str">
            <v>NigeriaSEF</v>
          </cell>
          <cell r="C2185" t="str">
            <v>SEF</v>
          </cell>
          <cell r="D2185" t="str">
            <v>Nigeria</v>
          </cell>
          <cell r="E2185" t="str">
            <v>Central Cash</v>
          </cell>
          <cell r="F2185" t="str">
            <v>Customer - Wholesale</v>
          </cell>
          <cell r="G2185" t="str">
            <v>Structured Trade</v>
          </cell>
          <cell r="H2185" t="str">
            <v>0</v>
          </cell>
          <cell r="I2185" t="str">
            <v>0</v>
          </cell>
          <cell r="J2185" t="str">
            <v>0</v>
          </cell>
          <cell r="K2185" t="str">
            <v>0</v>
          </cell>
          <cell r="L2185" t="str">
            <v>0</v>
          </cell>
          <cell r="M2185" t="str">
            <v>0</v>
          </cell>
          <cell r="N2185" t="str">
            <v>0</v>
          </cell>
          <cell r="O2185" t="str">
            <v>0</v>
          </cell>
          <cell r="P2185" t="str">
            <v>0</v>
          </cell>
          <cell r="Q2185" t="str">
            <v>0</v>
          </cell>
          <cell r="R2185" t="str">
            <v>0</v>
          </cell>
          <cell r="S2185" t="str">
            <v>0</v>
          </cell>
          <cell r="T2185" t="str">
            <v>0</v>
          </cell>
          <cell r="U2185" t="str">
            <v>0</v>
          </cell>
          <cell r="V2185" t="str">
            <v>0</v>
          </cell>
          <cell r="W2185" t="str">
            <v>0</v>
          </cell>
        </row>
        <row r="2186">
          <cell r="B2186" t="str">
            <v>NigeriaSME</v>
          </cell>
          <cell r="C2186" t="str">
            <v>SME</v>
          </cell>
          <cell r="D2186" t="str">
            <v>Nigeria</v>
          </cell>
          <cell r="E2186" t="str">
            <v>Central Cash</v>
          </cell>
          <cell r="F2186" t="str">
            <v>SME</v>
          </cell>
          <cell r="G2186" t="str">
            <v>Product</v>
          </cell>
          <cell r="H2186" t="str">
            <v>0</v>
          </cell>
          <cell r="I2186" t="str">
            <v>0</v>
          </cell>
          <cell r="J2186" t="str">
            <v>0</v>
          </cell>
          <cell r="K2186" t="str">
            <v>0</v>
          </cell>
          <cell r="L2186" t="str">
            <v>0</v>
          </cell>
          <cell r="M2186" t="str">
            <v>0</v>
          </cell>
          <cell r="N2186" t="str">
            <v>0</v>
          </cell>
          <cell r="O2186" t="str">
            <v>0</v>
          </cell>
          <cell r="P2186" t="str">
            <v>0</v>
          </cell>
          <cell r="Q2186" t="str">
            <v>0</v>
          </cell>
          <cell r="R2186" t="str">
            <v>0</v>
          </cell>
          <cell r="S2186" t="str">
            <v>0</v>
          </cell>
          <cell r="T2186" t="str">
            <v>0</v>
          </cell>
          <cell r="U2186" t="str">
            <v>0</v>
          </cell>
          <cell r="V2186" t="str">
            <v>0</v>
          </cell>
          <cell r="W2186" t="str">
            <v>0</v>
          </cell>
        </row>
        <row r="2187">
          <cell r="B2187" t="str">
            <v>NigeriaTotal</v>
          </cell>
          <cell r="C2187" t="str">
            <v>Total</v>
          </cell>
          <cell r="D2187" t="str">
            <v>Nigeria</v>
          </cell>
          <cell r="E2187" t="str">
            <v>Central Cash</v>
          </cell>
          <cell r="F2187" t="str">
            <v>Customer</v>
          </cell>
          <cell r="G2187" t="str">
            <v>Product</v>
          </cell>
          <cell r="H2187" t="str">
            <v>0</v>
          </cell>
          <cell r="I2187" t="str">
            <v>0</v>
          </cell>
          <cell r="J2187" t="str">
            <v>0</v>
          </cell>
          <cell r="K2187" t="str">
            <v>0</v>
          </cell>
          <cell r="L2187" t="str">
            <v>0</v>
          </cell>
          <cell r="M2187" t="str">
            <v>0</v>
          </cell>
          <cell r="N2187" t="str">
            <v>0</v>
          </cell>
          <cell r="O2187" t="str">
            <v>0</v>
          </cell>
          <cell r="P2187" t="str">
            <v>0</v>
          </cell>
          <cell r="Q2187" t="str">
            <v>0</v>
          </cell>
          <cell r="R2187" t="str">
            <v>0</v>
          </cell>
          <cell r="S2187" t="str">
            <v>0</v>
          </cell>
          <cell r="T2187" t="str">
            <v>0</v>
          </cell>
          <cell r="U2187" t="str">
            <v>0</v>
          </cell>
          <cell r="V2187" t="str">
            <v>0</v>
          </cell>
          <cell r="W2187" t="str">
            <v>0</v>
          </cell>
        </row>
        <row r="2188">
          <cell r="B2188" t="str">
            <v>NigeriaCCPL</v>
          </cell>
          <cell r="C2188" t="str">
            <v>CCPL</v>
          </cell>
          <cell r="D2188" t="str">
            <v>Nigeria</v>
          </cell>
          <cell r="E2188" t="str">
            <v>Systems &amp; Processes</v>
          </cell>
          <cell r="F2188" t="str">
            <v>Mass Mkt &amp; Priority Banking</v>
          </cell>
          <cell r="G2188" t="str">
            <v>Unsecured Lending</v>
          </cell>
          <cell r="H2188" t="str">
            <v>0</v>
          </cell>
          <cell r="I2188" t="str">
            <v>0</v>
          </cell>
          <cell r="J2188" t="str">
            <v>0</v>
          </cell>
          <cell r="K2188" t="str">
            <v>0</v>
          </cell>
          <cell r="L2188" t="str">
            <v>0</v>
          </cell>
          <cell r="M2188" t="str">
            <v>0</v>
          </cell>
          <cell r="N2188" t="str">
            <v>0</v>
          </cell>
          <cell r="O2188" t="str">
            <v>0</v>
          </cell>
          <cell r="P2188" t="str">
            <v>0</v>
          </cell>
          <cell r="Q2188" t="str">
            <v>0</v>
          </cell>
          <cell r="R2188" t="str">
            <v>0</v>
          </cell>
          <cell r="S2188" t="str">
            <v>0</v>
          </cell>
          <cell r="T2188" t="str">
            <v>0</v>
          </cell>
          <cell r="U2188" t="str">
            <v>0</v>
          </cell>
          <cell r="V2188">
            <v>0.4120917770542728</v>
          </cell>
          <cell r="W2188">
            <v>0.4120917770542728</v>
          </cell>
        </row>
        <row r="2189">
          <cell r="B2189" t="str">
            <v>NigeriaM &amp; AL</v>
          </cell>
          <cell r="C2189" t="str">
            <v>M &amp; AL</v>
          </cell>
          <cell r="D2189" t="str">
            <v>Nigeria</v>
          </cell>
          <cell r="E2189" t="str">
            <v>Systems &amp; Processes</v>
          </cell>
          <cell r="F2189" t="str">
            <v>Mass Mkt &amp; Priority Banking</v>
          </cell>
          <cell r="G2189" t="str">
            <v>Secured Lending</v>
          </cell>
          <cell r="H2189" t="str">
            <v>0</v>
          </cell>
          <cell r="I2189" t="str">
            <v>0</v>
          </cell>
          <cell r="J2189" t="str">
            <v>0</v>
          </cell>
          <cell r="K2189" t="str">
            <v>0</v>
          </cell>
          <cell r="L2189" t="str">
            <v>0</v>
          </cell>
          <cell r="M2189" t="str">
            <v>0</v>
          </cell>
          <cell r="N2189" t="str">
            <v>0</v>
          </cell>
          <cell r="O2189" t="str">
            <v>0</v>
          </cell>
          <cell r="P2189" t="str">
            <v>0</v>
          </cell>
          <cell r="Q2189" t="str">
            <v>0</v>
          </cell>
          <cell r="R2189" t="str">
            <v>0</v>
          </cell>
          <cell r="S2189" t="str">
            <v>0</v>
          </cell>
          <cell r="T2189" t="str">
            <v>0</v>
          </cell>
          <cell r="U2189" t="str">
            <v>0</v>
          </cell>
          <cell r="V2189">
            <v>0</v>
          </cell>
          <cell r="W2189">
            <v>0</v>
          </cell>
        </row>
        <row r="2190">
          <cell r="B2190" t="str">
            <v>NigeriaWM</v>
          </cell>
          <cell r="C2190" t="str">
            <v>WM</v>
          </cell>
          <cell r="D2190" t="str">
            <v>Nigeria</v>
          </cell>
          <cell r="E2190" t="str">
            <v>Systems &amp; Processes</v>
          </cell>
          <cell r="F2190" t="str">
            <v>Mass Mkt &amp; Priority Banking</v>
          </cell>
          <cell r="G2190" t="str">
            <v>Account Management Services</v>
          </cell>
          <cell r="H2190" t="str">
            <v>0</v>
          </cell>
          <cell r="I2190" t="str">
            <v>0</v>
          </cell>
          <cell r="J2190" t="str">
            <v>0</v>
          </cell>
          <cell r="K2190" t="str">
            <v>0</v>
          </cell>
          <cell r="L2190" t="str">
            <v>0</v>
          </cell>
          <cell r="M2190" t="str">
            <v>0</v>
          </cell>
          <cell r="N2190" t="str">
            <v>0</v>
          </cell>
          <cell r="O2190" t="str">
            <v>0</v>
          </cell>
          <cell r="P2190" t="str">
            <v>0</v>
          </cell>
          <cell r="Q2190" t="str">
            <v>0</v>
          </cell>
          <cell r="R2190" t="str">
            <v>0</v>
          </cell>
          <cell r="S2190" t="str">
            <v>0</v>
          </cell>
          <cell r="T2190" t="str">
            <v>0</v>
          </cell>
          <cell r="U2190" t="str">
            <v>0</v>
          </cell>
          <cell r="V2190">
            <v>14.363854606496057</v>
          </cell>
          <cell r="W2190">
            <v>14.363854606496057</v>
          </cell>
        </row>
        <row r="2191">
          <cell r="B2191" t="str">
            <v>NigeriaWM</v>
          </cell>
          <cell r="C2191" t="str">
            <v>WM</v>
          </cell>
          <cell r="D2191" t="str">
            <v>Nigeria</v>
          </cell>
          <cell r="E2191" t="str">
            <v>Systems &amp; Processes</v>
          </cell>
          <cell r="F2191" t="str">
            <v>Mass Mkt &amp; Priority Banking</v>
          </cell>
          <cell r="G2191" t="str">
            <v>Trade Products</v>
          </cell>
          <cell r="H2191" t="str">
            <v>0</v>
          </cell>
          <cell r="I2191" t="str">
            <v>0</v>
          </cell>
          <cell r="J2191" t="str">
            <v>0</v>
          </cell>
          <cell r="K2191" t="str">
            <v>0</v>
          </cell>
          <cell r="L2191" t="str">
            <v>0</v>
          </cell>
          <cell r="M2191" t="str">
            <v>0</v>
          </cell>
          <cell r="N2191" t="str">
            <v>0</v>
          </cell>
          <cell r="O2191" t="str">
            <v>0</v>
          </cell>
          <cell r="P2191" t="str">
            <v>0</v>
          </cell>
          <cell r="Q2191" t="str">
            <v>0</v>
          </cell>
          <cell r="R2191" t="str">
            <v>0</v>
          </cell>
          <cell r="S2191" t="str">
            <v>0</v>
          </cell>
          <cell r="T2191" t="str">
            <v>0</v>
          </cell>
          <cell r="U2191" t="str">
            <v>0</v>
          </cell>
          <cell r="V2191" t="str">
            <v>0</v>
          </cell>
          <cell r="W2191" t="str">
            <v>0</v>
          </cell>
        </row>
        <row r="2192">
          <cell r="B2192" t="str">
            <v>NigeriaWM</v>
          </cell>
          <cell r="C2192" t="str">
            <v>WM</v>
          </cell>
          <cell r="D2192" t="str">
            <v>Nigeria</v>
          </cell>
          <cell r="E2192" t="str">
            <v>Systems &amp; Processes</v>
          </cell>
          <cell r="F2192" t="str">
            <v>Mass Mkt &amp; Priority Banking</v>
          </cell>
          <cell r="G2192" t="str">
            <v>Treasury Products</v>
          </cell>
          <cell r="H2192" t="str">
            <v>0</v>
          </cell>
          <cell r="I2192" t="str">
            <v>0</v>
          </cell>
          <cell r="J2192" t="str">
            <v>0</v>
          </cell>
          <cell r="K2192" t="str">
            <v>0</v>
          </cell>
          <cell r="L2192" t="str">
            <v>0</v>
          </cell>
          <cell r="M2192" t="str">
            <v>0</v>
          </cell>
          <cell r="N2192" t="str">
            <v>0</v>
          </cell>
          <cell r="O2192" t="str">
            <v>0</v>
          </cell>
          <cell r="P2192" t="str">
            <v>0</v>
          </cell>
          <cell r="Q2192" t="str">
            <v>0</v>
          </cell>
          <cell r="R2192" t="str">
            <v>0</v>
          </cell>
          <cell r="S2192" t="str">
            <v>0</v>
          </cell>
          <cell r="T2192" t="str">
            <v>0</v>
          </cell>
          <cell r="U2192" t="str">
            <v>0</v>
          </cell>
          <cell r="V2192">
            <v>5.0829200977720722E-2</v>
          </cell>
          <cell r="W2192">
            <v>5.0829200977720722E-2</v>
          </cell>
        </row>
        <row r="2193">
          <cell r="B2193" t="str">
            <v>NigeriaWM</v>
          </cell>
          <cell r="C2193" t="str">
            <v>WM</v>
          </cell>
          <cell r="D2193" t="str">
            <v>Nigeria</v>
          </cell>
          <cell r="E2193" t="str">
            <v>Systems &amp; Processes</v>
          </cell>
          <cell r="F2193" t="str">
            <v>Mass Mkt &amp; Priority Banking</v>
          </cell>
          <cell r="G2193" t="str">
            <v>Investment Services</v>
          </cell>
          <cell r="H2193" t="str">
            <v>0</v>
          </cell>
          <cell r="I2193" t="str">
            <v>0</v>
          </cell>
          <cell r="J2193" t="str">
            <v>0</v>
          </cell>
          <cell r="K2193" t="str">
            <v>0</v>
          </cell>
          <cell r="L2193" t="str">
            <v>0</v>
          </cell>
          <cell r="M2193" t="str">
            <v>0</v>
          </cell>
          <cell r="N2193" t="str">
            <v>0</v>
          </cell>
          <cell r="O2193" t="str">
            <v>0</v>
          </cell>
          <cell r="P2193" t="str">
            <v>0</v>
          </cell>
          <cell r="Q2193" t="str">
            <v>0</v>
          </cell>
          <cell r="R2193" t="str">
            <v>0</v>
          </cell>
          <cell r="S2193" t="str">
            <v>0</v>
          </cell>
          <cell r="T2193" t="str">
            <v>0</v>
          </cell>
          <cell r="U2193" t="str">
            <v>0</v>
          </cell>
          <cell r="V2193" t="str">
            <v>0</v>
          </cell>
          <cell r="W2193" t="str">
            <v>0</v>
          </cell>
        </row>
        <row r="2194">
          <cell r="B2194" t="str">
            <v>NigeriaOthCB</v>
          </cell>
          <cell r="C2194" t="str">
            <v>OthCB</v>
          </cell>
          <cell r="D2194" t="str">
            <v>Nigeria</v>
          </cell>
          <cell r="E2194" t="str">
            <v>Systems &amp; Processes</v>
          </cell>
          <cell r="F2194" t="str">
            <v>Mass Mkt &amp; Priority Banking</v>
          </cell>
          <cell r="G2194" t="str">
            <v>Other Products</v>
          </cell>
          <cell r="H2194" t="str">
            <v>0</v>
          </cell>
          <cell r="I2194" t="str">
            <v>0</v>
          </cell>
          <cell r="J2194" t="str">
            <v>0</v>
          </cell>
          <cell r="K2194" t="str">
            <v>0</v>
          </cell>
          <cell r="L2194" t="str">
            <v>0</v>
          </cell>
          <cell r="M2194" t="str">
            <v>0</v>
          </cell>
          <cell r="N2194" t="str">
            <v>0</v>
          </cell>
          <cell r="O2194" t="str">
            <v>0</v>
          </cell>
          <cell r="P2194" t="str">
            <v>0</v>
          </cell>
          <cell r="Q2194" t="str">
            <v>0</v>
          </cell>
          <cell r="R2194" t="str">
            <v>0</v>
          </cell>
          <cell r="S2194" t="str">
            <v>0</v>
          </cell>
          <cell r="T2194" t="str">
            <v>0</v>
          </cell>
          <cell r="U2194" t="str">
            <v>0</v>
          </cell>
          <cell r="V2194">
            <v>0</v>
          </cell>
          <cell r="W2194">
            <v>0</v>
          </cell>
        </row>
        <row r="2195">
          <cell r="B2195" t="str">
            <v>NigeriaCROps</v>
          </cell>
          <cell r="C2195" t="str">
            <v>CROps</v>
          </cell>
          <cell r="D2195" t="str">
            <v>Nigeria</v>
          </cell>
          <cell r="E2195" t="str">
            <v>Systems &amp; Processes</v>
          </cell>
          <cell r="F2195" t="str">
            <v>Customer - Wholesale</v>
          </cell>
          <cell r="G2195" t="str">
            <v>Corporate and Inst Lending</v>
          </cell>
          <cell r="H2195" t="str">
            <v>0</v>
          </cell>
          <cell r="I2195" t="str">
            <v>0</v>
          </cell>
          <cell r="J2195" t="str">
            <v>0</v>
          </cell>
          <cell r="K2195" t="str">
            <v>0</v>
          </cell>
          <cell r="L2195" t="str">
            <v>0</v>
          </cell>
          <cell r="M2195" t="str">
            <v>0</v>
          </cell>
          <cell r="N2195" t="str">
            <v>0</v>
          </cell>
          <cell r="O2195" t="str">
            <v>0</v>
          </cell>
          <cell r="P2195" t="str">
            <v>0</v>
          </cell>
          <cell r="Q2195" t="str">
            <v>0</v>
          </cell>
          <cell r="R2195" t="str">
            <v>0</v>
          </cell>
          <cell r="S2195" t="str">
            <v>0</v>
          </cell>
          <cell r="T2195" t="str">
            <v>0</v>
          </cell>
          <cell r="U2195" t="str">
            <v>0</v>
          </cell>
          <cell r="V2195">
            <v>1.4696546056621493</v>
          </cell>
          <cell r="W2195">
            <v>1.4696546056621493</v>
          </cell>
        </row>
        <row r="2196">
          <cell r="B2196" t="str">
            <v>NigeriaCash</v>
          </cell>
          <cell r="C2196" t="str">
            <v>Cash</v>
          </cell>
          <cell r="D2196" t="str">
            <v>Nigeria</v>
          </cell>
          <cell r="E2196" t="str">
            <v>Systems &amp; Processes</v>
          </cell>
          <cell r="F2196" t="str">
            <v>Customer - Wholesale</v>
          </cell>
          <cell r="G2196" t="str">
            <v>Cash Management and Payments</v>
          </cell>
          <cell r="H2196" t="str">
            <v>0</v>
          </cell>
          <cell r="I2196" t="str">
            <v>0</v>
          </cell>
          <cell r="J2196" t="str">
            <v>0</v>
          </cell>
          <cell r="K2196" t="str">
            <v>0</v>
          </cell>
          <cell r="L2196" t="str">
            <v>0</v>
          </cell>
          <cell r="M2196" t="str">
            <v>0</v>
          </cell>
          <cell r="N2196" t="str">
            <v>0</v>
          </cell>
          <cell r="O2196" t="str">
            <v>0</v>
          </cell>
          <cell r="P2196" t="str">
            <v>0</v>
          </cell>
          <cell r="Q2196" t="str">
            <v>0</v>
          </cell>
          <cell r="R2196" t="str">
            <v>0</v>
          </cell>
          <cell r="S2196" t="str">
            <v>0</v>
          </cell>
          <cell r="T2196" t="str">
            <v>0</v>
          </cell>
          <cell r="U2196" t="str">
            <v>0</v>
          </cell>
          <cell r="V2196">
            <v>7.4545936384764815</v>
          </cell>
          <cell r="W2196">
            <v>7.4545936384764815</v>
          </cell>
        </row>
        <row r="2197">
          <cell r="B2197" t="str">
            <v>NigeriaTrade</v>
          </cell>
          <cell r="C2197" t="str">
            <v>Trade</v>
          </cell>
          <cell r="D2197" t="str">
            <v>Nigeria</v>
          </cell>
          <cell r="E2197" t="str">
            <v>Systems &amp; Processes</v>
          </cell>
          <cell r="F2197" t="str">
            <v>Customer - Wholesale</v>
          </cell>
          <cell r="G2197" t="str">
            <v>Trade Finance</v>
          </cell>
          <cell r="H2197" t="str">
            <v>0</v>
          </cell>
          <cell r="I2197" t="str">
            <v>0</v>
          </cell>
          <cell r="J2197" t="str">
            <v>0</v>
          </cell>
          <cell r="K2197" t="str">
            <v>0</v>
          </cell>
          <cell r="L2197" t="str">
            <v>0</v>
          </cell>
          <cell r="M2197" t="str">
            <v>0</v>
          </cell>
          <cell r="N2197" t="str">
            <v>0</v>
          </cell>
          <cell r="O2197" t="str">
            <v>0</v>
          </cell>
          <cell r="P2197" t="str">
            <v>0</v>
          </cell>
          <cell r="Q2197" t="str">
            <v>0</v>
          </cell>
          <cell r="R2197" t="str">
            <v>0</v>
          </cell>
          <cell r="S2197" t="str">
            <v>0</v>
          </cell>
          <cell r="T2197" t="str">
            <v>0</v>
          </cell>
          <cell r="U2197" t="str">
            <v>0</v>
          </cell>
          <cell r="V2197">
            <v>1.458111225129873E-2</v>
          </cell>
          <cell r="W2197">
            <v>1.458111225129873E-2</v>
          </cell>
        </row>
        <row r="2198">
          <cell r="B2198" t="str">
            <v>NigeriaTrade</v>
          </cell>
          <cell r="C2198" t="str">
            <v>Trade</v>
          </cell>
          <cell r="D2198" t="str">
            <v>Nigeria</v>
          </cell>
          <cell r="E2198" t="str">
            <v>Systems &amp; Processes</v>
          </cell>
          <cell r="F2198" t="str">
            <v>Customer - Wholesale</v>
          </cell>
          <cell r="G2198" t="str">
            <v>Trade Contingents</v>
          </cell>
          <cell r="H2198" t="str">
            <v>0</v>
          </cell>
          <cell r="I2198" t="str">
            <v>0</v>
          </cell>
          <cell r="J2198" t="str">
            <v>0</v>
          </cell>
          <cell r="K2198" t="str">
            <v>0</v>
          </cell>
          <cell r="L2198" t="str">
            <v>0</v>
          </cell>
          <cell r="M2198" t="str">
            <v>0</v>
          </cell>
          <cell r="N2198" t="str">
            <v>0</v>
          </cell>
          <cell r="O2198" t="str">
            <v>0</v>
          </cell>
          <cell r="P2198" t="str">
            <v>0</v>
          </cell>
          <cell r="Q2198" t="str">
            <v>0</v>
          </cell>
          <cell r="R2198" t="str">
            <v>0</v>
          </cell>
          <cell r="S2198" t="str">
            <v>0</v>
          </cell>
          <cell r="T2198" t="str">
            <v>0</v>
          </cell>
          <cell r="U2198" t="str">
            <v>0</v>
          </cell>
          <cell r="V2198">
            <v>0.11786399069799816</v>
          </cell>
          <cell r="W2198">
            <v>0.11786399069799816</v>
          </cell>
        </row>
        <row r="2199">
          <cell r="B2199" t="str">
            <v>NigeriaTrade</v>
          </cell>
          <cell r="C2199" t="str">
            <v>Trade</v>
          </cell>
          <cell r="D2199" t="str">
            <v>Nigeria</v>
          </cell>
          <cell r="E2199" t="str">
            <v>Systems &amp; Processes</v>
          </cell>
          <cell r="F2199" t="str">
            <v>Customer - Wholesale</v>
          </cell>
          <cell r="G2199" t="str">
            <v>Trade Transactional</v>
          </cell>
          <cell r="H2199" t="str">
            <v>0</v>
          </cell>
          <cell r="I2199" t="str">
            <v>0</v>
          </cell>
          <cell r="J2199" t="str">
            <v>0</v>
          </cell>
          <cell r="K2199" t="str">
            <v>0</v>
          </cell>
          <cell r="L2199" t="str">
            <v>0</v>
          </cell>
          <cell r="M2199" t="str">
            <v>0</v>
          </cell>
          <cell r="N2199" t="str">
            <v>0</v>
          </cell>
          <cell r="O2199" t="str">
            <v>0</v>
          </cell>
          <cell r="P2199" t="str">
            <v>0</v>
          </cell>
          <cell r="Q2199" t="str">
            <v>0</v>
          </cell>
          <cell r="R2199" t="str">
            <v>0</v>
          </cell>
          <cell r="S2199" t="str">
            <v>0</v>
          </cell>
          <cell r="T2199" t="str">
            <v>0</v>
          </cell>
          <cell r="U2199" t="str">
            <v>0</v>
          </cell>
          <cell r="V2199">
            <v>0</v>
          </cell>
          <cell r="W2199">
            <v>0</v>
          </cell>
        </row>
        <row r="2200">
          <cell r="B2200" t="str">
            <v>NigeriaTrade</v>
          </cell>
          <cell r="C2200" t="str">
            <v>Trade</v>
          </cell>
          <cell r="D2200" t="str">
            <v>Nigeria</v>
          </cell>
          <cell r="E2200" t="str">
            <v>Systems &amp; Processes</v>
          </cell>
          <cell r="F2200" t="str">
            <v>Customer - Wholesale</v>
          </cell>
          <cell r="G2200" t="str">
            <v>Trade Other</v>
          </cell>
          <cell r="H2200" t="str">
            <v>0</v>
          </cell>
          <cell r="I2200" t="str">
            <v>0</v>
          </cell>
          <cell r="J2200" t="str">
            <v>0</v>
          </cell>
          <cell r="K2200" t="str">
            <v>0</v>
          </cell>
          <cell r="L2200" t="str">
            <v>0</v>
          </cell>
          <cell r="M2200" t="str">
            <v>0</v>
          </cell>
          <cell r="N2200" t="str">
            <v>0</v>
          </cell>
          <cell r="O2200" t="str">
            <v>0</v>
          </cell>
          <cell r="P2200" t="str">
            <v>0</v>
          </cell>
          <cell r="Q2200" t="str">
            <v>0</v>
          </cell>
          <cell r="R2200" t="str">
            <v>0</v>
          </cell>
          <cell r="S2200" t="str">
            <v>0</v>
          </cell>
          <cell r="T2200" t="str">
            <v>0</v>
          </cell>
          <cell r="U2200" t="str">
            <v>0</v>
          </cell>
          <cell r="V2200">
            <v>0</v>
          </cell>
          <cell r="W2200">
            <v>0</v>
          </cell>
        </row>
        <row r="2201">
          <cell r="B2201" t="str">
            <v>NigeriaFX/MM</v>
          </cell>
          <cell r="C2201" t="str">
            <v>FX/MM</v>
          </cell>
          <cell r="D2201" t="str">
            <v>Nigeria</v>
          </cell>
          <cell r="E2201" t="str">
            <v>Systems &amp; Processes</v>
          </cell>
          <cell r="F2201" t="str">
            <v>Customer - Wholesale</v>
          </cell>
          <cell r="G2201" t="str">
            <v>FX Sales</v>
          </cell>
          <cell r="H2201" t="str">
            <v>0</v>
          </cell>
          <cell r="I2201" t="str">
            <v>0</v>
          </cell>
          <cell r="J2201" t="str">
            <v>0</v>
          </cell>
          <cell r="K2201" t="str">
            <v>0</v>
          </cell>
          <cell r="L2201" t="str">
            <v>0</v>
          </cell>
          <cell r="M2201" t="str">
            <v>0</v>
          </cell>
          <cell r="N2201" t="str">
            <v>0</v>
          </cell>
          <cell r="O2201" t="str">
            <v>0</v>
          </cell>
          <cell r="P2201" t="str">
            <v>0</v>
          </cell>
          <cell r="Q2201" t="str">
            <v>0</v>
          </cell>
          <cell r="R2201" t="str">
            <v>0</v>
          </cell>
          <cell r="S2201" t="str">
            <v>0</v>
          </cell>
          <cell r="T2201" t="str">
            <v>0</v>
          </cell>
          <cell r="U2201" t="str">
            <v>0</v>
          </cell>
          <cell r="V2201">
            <v>0.15492431767004916</v>
          </cell>
          <cell r="W2201">
            <v>0.15492431767004916</v>
          </cell>
        </row>
        <row r="2202">
          <cell r="B2202" t="str">
            <v>NigeriaFX/MM</v>
          </cell>
          <cell r="C2202" t="str">
            <v>FX/MM</v>
          </cell>
          <cell r="D2202" t="str">
            <v>Nigeria</v>
          </cell>
          <cell r="E2202" t="str">
            <v>Systems &amp; Processes</v>
          </cell>
          <cell r="F2202" t="str">
            <v>Customer - Wholesale</v>
          </cell>
          <cell r="G2202" t="str">
            <v>FX Trading</v>
          </cell>
          <cell r="H2202" t="str">
            <v>0</v>
          </cell>
          <cell r="I2202" t="str">
            <v>0</v>
          </cell>
          <cell r="J2202" t="str">
            <v>0</v>
          </cell>
          <cell r="K2202" t="str">
            <v>0</v>
          </cell>
          <cell r="L2202" t="str">
            <v>0</v>
          </cell>
          <cell r="M2202" t="str">
            <v>0</v>
          </cell>
          <cell r="N2202" t="str">
            <v>0</v>
          </cell>
          <cell r="O2202" t="str">
            <v>0</v>
          </cell>
          <cell r="P2202" t="str">
            <v>0</v>
          </cell>
          <cell r="Q2202" t="str">
            <v>0</v>
          </cell>
          <cell r="R2202" t="str">
            <v>0</v>
          </cell>
          <cell r="S2202" t="str">
            <v>0</v>
          </cell>
          <cell r="T2202" t="str">
            <v>0</v>
          </cell>
          <cell r="U2202" t="str">
            <v>0</v>
          </cell>
          <cell r="V2202">
            <v>1.7558089335938873</v>
          </cell>
          <cell r="W2202">
            <v>1.7558089335938873</v>
          </cell>
        </row>
        <row r="2203">
          <cell r="B2203" t="str">
            <v>NigeriaFI</v>
          </cell>
          <cell r="C2203" t="str">
            <v>FI</v>
          </cell>
          <cell r="D2203" t="str">
            <v>Nigeria</v>
          </cell>
          <cell r="E2203" t="str">
            <v>Systems &amp; Processes</v>
          </cell>
          <cell r="F2203" t="str">
            <v>Customer - Wholesale</v>
          </cell>
          <cell r="G2203" t="str">
            <v>Fixed Income</v>
          </cell>
          <cell r="H2203" t="str">
            <v>0</v>
          </cell>
          <cell r="I2203" t="str">
            <v>0</v>
          </cell>
          <cell r="J2203" t="str">
            <v>0</v>
          </cell>
          <cell r="K2203" t="str">
            <v>0</v>
          </cell>
          <cell r="L2203" t="str">
            <v>0</v>
          </cell>
          <cell r="M2203" t="str">
            <v>0</v>
          </cell>
          <cell r="N2203" t="str">
            <v>0</v>
          </cell>
          <cell r="O2203" t="str">
            <v>0</v>
          </cell>
          <cell r="P2203" t="str">
            <v>0</v>
          </cell>
          <cell r="Q2203" t="str">
            <v>0</v>
          </cell>
          <cell r="R2203" t="str">
            <v>0</v>
          </cell>
          <cell r="S2203" t="str">
            <v>0</v>
          </cell>
          <cell r="T2203" t="str">
            <v>0</v>
          </cell>
          <cell r="U2203" t="str">
            <v>0</v>
          </cell>
          <cell r="V2203">
            <v>3.0377317190205706E-3</v>
          </cell>
          <cell r="W2203">
            <v>3.0377317190205706E-3</v>
          </cell>
        </row>
        <row r="2204">
          <cell r="B2204" t="str">
            <v>NigeriaFX/MM</v>
          </cell>
          <cell r="C2204" t="str">
            <v>FX/MM</v>
          </cell>
          <cell r="D2204" t="str">
            <v>Nigeria</v>
          </cell>
          <cell r="E2204" t="str">
            <v>Systems &amp; Processes</v>
          </cell>
          <cell r="F2204" t="str">
            <v>Customer - Wholesale</v>
          </cell>
          <cell r="G2204" t="str">
            <v>ALM</v>
          </cell>
          <cell r="H2204" t="str">
            <v>0</v>
          </cell>
          <cell r="I2204" t="str">
            <v>0</v>
          </cell>
          <cell r="J2204" t="str">
            <v>0</v>
          </cell>
          <cell r="K2204" t="str">
            <v>0</v>
          </cell>
          <cell r="L2204" t="str">
            <v>0</v>
          </cell>
          <cell r="M2204" t="str">
            <v>0</v>
          </cell>
          <cell r="N2204" t="str">
            <v>0</v>
          </cell>
          <cell r="O2204" t="str">
            <v>0</v>
          </cell>
          <cell r="P2204" t="str">
            <v>0</v>
          </cell>
          <cell r="Q2204" t="str">
            <v>0</v>
          </cell>
          <cell r="R2204" t="str">
            <v>0</v>
          </cell>
          <cell r="S2204" t="str">
            <v>0</v>
          </cell>
          <cell r="T2204" t="str">
            <v>0</v>
          </cell>
          <cell r="U2204" t="str">
            <v>0</v>
          </cell>
          <cell r="V2204">
            <v>0.21567895205046056</v>
          </cell>
          <cell r="W2204">
            <v>0.21567895205046056</v>
          </cell>
        </row>
        <row r="2205">
          <cell r="B2205" t="str">
            <v>NigeriaSEF</v>
          </cell>
          <cell r="C2205" t="str">
            <v>SEF</v>
          </cell>
          <cell r="D2205" t="str">
            <v>Nigeria</v>
          </cell>
          <cell r="E2205" t="str">
            <v>Systems &amp; Processes</v>
          </cell>
          <cell r="F2205" t="str">
            <v>Customer - Wholesale</v>
          </cell>
          <cell r="G2205" t="str">
            <v>Structured Trade</v>
          </cell>
          <cell r="H2205" t="str">
            <v>0</v>
          </cell>
          <cell r="I2205" t="str">
            <v>0</v>
          </cell>
          <cell r="J2205" t="str">
            <v>0</v>
          </cell>
          <cell r="K2205" t="str">
            <v>0</v>
          </cell>
          <cell r="L2205" t="str">
            <v>0</v>
          </cell>
          <cell r="M2205" t="str">
            <v>0</v>
          </cell>
          <cell r="N2205" t="str">
            <v>0</v>
          </cell>
          <cell r="O2205" t="str">
            <v>0</v>
          </cell>
          <cell r="P2205" t="str">
            <v>0</v>
          </cell>
          <cell r="Q2205" t="str">
            <v>0</v>
          </cell>
          <cell r="R2205" t="str">
            <v>0</v>
          </cell>
          <cell r="S2205" t="str">
            <v>0</v>
          </cell>
          <cell r="T2205" t="str">
            <v>0</v>
          </cell>
          <cell r="U2205" t="str">
            <v>0</v>
          </cell>
          <cell r="V2205">
            <v>0</v>
          </cell>
          <cell r="W2205">
            <v>0</v>
          </cell>
        </row>
        <row r="2206">
          <cell r="B2206" t="str">
            <v>NigeriaSME</v>
          </cell>
          <cell r="C2206" t="str">
            <v>SME</v>
          </cell>
          <cell r="D2206" t="str">
            <v>Nigeria</v>
          </cell>
          <cell r="E2206" t="str">
            <v>Systems &amp; Processes</v>
          </cell>
          <cell r="F2206" t="str">
            <v>SME</v>
          </cell>
          <cell r="G2206" t="str">
            <v>Product</v>
          </cell>
          <cell r="H2206" t="str">
            <v>0</v>
          </cell>
          <cell r="I2206" t="str">
            <v>0</v>
          </cell>
          <cell r="J2206" t="str">
            <v>0</v>
          </cell>
          <cell r="K2206" t="str">
            <v>0</v>
          </cell>
          <cell r="L2206" t="str">
            <v>0</v>
          </cell>
          <cell r="M2206" t="str">
            <v>0</v>
          </cell>
          <cell r="N2206" t="str">
            <v>0</v>
          </cell>
          <cell r="O2206" t="str">
            <v>0</v>
          </cell>
          <cell r="P2206" t="str">
            <v>0</v>
          </cell>
          <cell r="Q2206" t="str">
            <v>0</v>
          </cell>
          <cell r="R2206" t="str">
            <v>0</v>
          </cell>
          <cell r="S2206" t="str">
            <v>0</v>
          </cell>
          <cell r="T2206" t="str">
            <v>0</v>
          </cell>
          <cell r="U2206" t="str">
            <v>0</v>
          </cell>
          <cell r="V2206">
            <v>3.6842642319421737</v>
          </cell>
          <cell r="W2206">
            <v>3.6842642319421737</v>
          </cell>
        </row>
        <row r="2207">
          <cell r="B2207" t="str">
            <v>NigeriaTotal</v>
          </cell>
          <cell r="C2207" t="str">
            <v>Total</v>
          </cell>
          <cell r="D2207" t="str">
            <v>Nigeria</v>
          </cell>
          <cell r="E2207" t="str">
            <v>Systems &amp; Processes</v>
          </cell>
          <cell r="F2207" t="str">
            <v>Customer</v>
          </cell>
          <cell r="G2207" t="str">
            <v>Product</v>
          </cell>
          <cell r="H2207" t="str">
            <v>0</v>
          </cell>
          <cell r="I2207" t="str">
            <v>0</v>
          </cell>
          <cell r="J2207" t="str">
            <v>0</v>
          </cell>
          <cell r="K2207" t="str">
            <v>0</v>
          </cell>
          <cell r="L2207" t="str">
            <v>0</v>
          </cell>
          <cell r="M2207" t="str">
            <v>0</v>
          </cell>
          <cell r="N2207" t="str">
            <v>0</v>
          </cell>
          <cell r="O2207" t="str">
            <v>0</v>
          </cell>
          <cell r="P2207" t="str">
            <v>0</v>
          </cell>
          <cell r="Q2207" t="str">
            <v>0</v>
          </cell>
          <cell r="R2207" t="str">
            <v>0</v>
          </cell>
          <cell r="S2207" t="str">
            <v>0</v>
          </cell>
          <cell r="T2207" t="str">
            <v>0</v>
          </cell>
          <cell r="U2207" t="str">
            <v>0</v>
          </cell>
          <cell r="V2207">
            <v>29.697183098591569</v>
          </cell>
          <cell r="W2207">
            <v>29.697183098591569</v>
          </cell>
        </row>
        <row r="2208">
          <cell r="B2208" t="str">
            <v>NigeriaCCPL</v>
          </cell>
          <cell r="C2208" t="str">
            <v>CCPL</v>
          </cell>
          <cell r="D2208" t="str">
            <v>Nigeria</v>
          </cell>
          <cell r="E2208" t="str">
            <v>Projects</v>
          </cell>
          <cell r="F2208" t="str">
            <v>Mass Mkt &amp; Priority Banking</v>
          </cell>
          <cell r="G2208" t="str">
            <v>Unsecured Lending</v>
          </cell>
          <cell r="H2208" t="str">
            <v>0</v>
          </cell>
          <cell r="I2208" t="str">
            <v>0</v>
          </cell>
          <cell r="J2208" t="str">
            <v>0</v>
          </cell>
          <cell r="K2208" t="str">
            <v>0</v>
          </cell>
          <cell r="L2208" t="str">
            <v>0</v>
          </cell>
          <cell r="M2208" t="str">
            <v>0</v>
          </cell>
          <cell r="N2208" t="str">
            <v>0</v>
          </cell>
          <cell r="O2208" t="str">
            <v>0</v>
          </cell>
          <cell r="P2208" t="str">
            <v>0</v>
          </cell>
          <cell r="Q2208" t="str">
            <v>0</v>
          </cell>
          <cell r="R2208" t="str">
            <v>0</v>
          </cell>
          <cell r="S2208" t="str">
            <v>0</v>
          </cell>
          <cell r="T2208" t="str">
            <v>0</v>
          </cell>
          <cell r="U2208" t="str">
            <v>0</v>
          </cell>
          <cell r="V2208">
            <v>0</v>
          </cell>
          <cell r="W2208">
            <v>0</v>
          </cell>
        </row>
        <row r="2209">
          <cell r="B2209" t="str">
            <v>NigeriaM &amp; AL</v>
          </cell>
          <cell r="C2209" t="str">
            <v>M &amp; AL</v>
          </cell>
          <cell r="D2209" t="str">
            <v>Nigeria</v>
          </cell>
          <cell r="E2209" t="str">
            <v>Projects</v>
          </cell>
          <cell r="F2209" t="str">
            <v>Mass Mkt &amp; Priority Banking</v>
          </cell>
          <cell r="G2209" t="str">
            <v>Secured Lending</v>
          </cell>
          <cell r="H2209" t="str">
            <v>0</v>
          </cell>
          <cell r="I2209" t="str">
            <v>0</v>
          </cell>
          <cell r="J2209" t="str">
            <v>0</v>
          </cell>
          <cell r="K2209" t="str">
            <v>0</v>
          </cell>
          <cell r="L2209" t="str">
            <v>0</v>
          </cell>
          <cell r="M2209" t="str">
            <v>0</v>
          </cell>
          <cell r="N2209" t="str">
            <v>0</v>
          </cell>
          <cell r="O2209" t="str">
            <v>0</v>
          </cell>
          <cell r="P2209" t="str">
            <v>0</v>
          </cell>
          <cell r="Q2209" t="str">
            <v>0</v>
          </cell>
          <cell r="R2209" t="str">
            <v>0</v>
          </cell>
          <cell r="S2209" t="str">
            <v>0</v>
          </cell>
          <cell r="T2209" t="str">
            <v>0</v>
          </cell>
          <cell r="U2209" t="str">
            <v>0</v>
          </cell>
          <cell r="V2209">
            <v>0</v>
          </cell>
          <cell r="W2209">
            <v>0</v>
          </cell>
        </row>
        <row r="2210">
          <cell r="B2210" t="str">
            <v>NigeriaWM</v>
          </cell>
          <cell r="C2210" t="str">
            <v>WM</v>
          </cell>
          <cell r="D2210" t="str">
            <v>Nigeria</v>
          </cell>
          <cell r="E2210" t="str">
            <v>Projects</v>
          </cell>
          <cell r="F2210" t="str">
            <v>Mass Mkt &amp; Priority Banking</v>
          </cell>
          <cell r="G2210" t="str">
            <v>Account Management Services</v>
          </cell>
          <cell r="H2210" t="str">
            <v>0</v>
          </cell>
          <cell r="I2210" t="str">
            <v>0</v>
          </cell>
          <cell r="J2210" t="str">
            <v>0</v>
          </cell>
          <cell r="K2210" t="str">
            <v>0</v>
          </cell>
          <cell r="L2210" t="str">
            <v>0</v>
          </cell>
          <cell r="M2210" t="str">
            <v>0</v>
          </cell>
          <cell r="N2210" t="str">
            <v>0</v>
          </cell>
          <cell r="O2210" t="str">
            <v>0</v>
          </cell>
          <cell r="P2210" t="str">
            <v>0</v>
          </cell>
          <cell r="Q2210" t="str">
            <v>0</v>
          </cell>
          <cell r="R2210" t="str">
            <v>0</v>
          </cell>
          <cell r="S2210" t="str">
            <v>0</v>
          </cell>
          <cell r="T2210" t="str">
            <v>0</v>
          </cell>
          <cell r="U2210" t="str">
            <v>0</v>
          </cell>
          <cell r="V2210">
            <v>0</v>
          </cell>
          <cell r="W2210">
            <v>0</v>
          </cell>
        </row>
        <row r="2211">
          <cell r="B2211" t="str">
            <v>NigeriaWM</v>
          </cell>
          <cell r="C2211" t="str">
            <v>WM</v>
          </cell>
          <cell r="D2211" t="str">
            <v>Nigeria</v>
          </cell>
          <cell r="E2211" t="str">
            <v>Projects</v>
          </cell>
          <cell r="F2211" t="str">
            <v>Mass Mkt &amp; Priority Banking</v>
          </cell>
          <cell r="G2211" t="str">
            <v>Trade Products</v>
          </cell>
          <cell r="H2211" t="str">
            <v>0</v>
          </cell>
          <cell r="I2211" t="str">
            <v>0</v>
          </cell>
          <cell r="J2211" t="str">
            <v>0</v>
          </cell>
          <cell r="K2211" t="str">
            <v>0</v>
          </cell>
          <cell r="L2211" t="str">
            <v>0</v>
          </cell>
          <cell r="M2211" t="str">
            <v>0</v>
          </cell>
          <cell r="N2211" t="str">
            <v>0</v>
          </cell>
          <cell r="O2211" t="str">
            <v>0</v>
          </cell>
          <cell r="P2211" t="str">
            <v>0</v>
          </cell>
          <cell r="Q2211" t="str">
            <v>0</v>
          </cell>
          <cell r="R2211" t="str">
            <v>0</v>
          </cell>
          <cell r="S2211" t="str">
            <v>0</v>
          </cell>
          <cell r="T2211" t="str">
            <v>0</v>
          </cell>
          <cell r="U2211" t="str">
            <v>0</v>
          </cell>
          <cell r="V2211" t="str">
            <v>0</v>
          </cell>
          <cell r="W2211" t="str">
            <v>0</v>
          </cell>
        </row>
        <row r="2212">
          <cell r="B2212" t="str">
            <v>NigeriaWM</v>
          </cell>
          <cell r="C2212" t="str">
            <v>WM</v>
          </cell>
          <cell r="D2212" t="str">
            <v>Nigeria</v>
          </cell>
          <cell r="E2212" t="str">
            <v>Projects</v>
          </cell>
          <cell r="F2212" t="str">
            <v>Mass Mkt &amp; Priority Banking</v>
          </cell>
          <cell r="G2212" t="str">
            <v>Treasury Products</v>
          </cell>
          <cell r="H2212" t="str">
            <v>0</v>
          </cell>
          <cell r="I2212" t="str">
            <v>0</v>
          </cell>
          <cell r="J2212" t="str">
            <v>0</v>
          </cell>
          <cell r="K2212" t="str">
            <v>0</v>
          </cell>
          <cell r="L2212" t="str">
            <v>0</v>
          </cell>
          <cell r="M2212" t="str">
            <v>0</v>
          </cell>
          <cell r="N2212" t="str">
            <v>0</v>
          </cell>
          <cell r="O2212" t="str">
            <v>0</v>
          </cell>
          <cell r="P2212" t="str">
            <v>0</v>
          </cell>
          <cell r="Q2212" t="str">
            <v>0</v>
          </cell>
          <cell r="R2212" t="str">
            <v>0</v>
          </cell>
          <cell r="S2212" t="str">
            <v>0</v>
          </cell>
          <cell r="T2212" t="str">
            <v>0</v>
          </cell>
          <cell r="U2212" t="str">
            <v>0</v>
          </cell>
          <cell r="V2212">
            <v>0</v>
          </cell>
          <cell r="W2212">
            <v>0</v>
          </cell>
        </row>
        <row r="2213">
          <cell r="B2213" t="str">
            <v>NigeriaWM</v>
          </cell>
          <cell r="C2213" t="str">
            <v>WM</v>
          </cell>
          <cell r="D2213" t="str">
            <v>Nigeria</v>
          </cell>
          <cell r="E2213" t="str">
            <v>Projects</v>
          </cell>
          <cell r="F2213" t="str">
            <v>Mass Mkt &amp; Priority Banking</v>
          </cell>
          <cell r="G2213" t="str">
            <v>Investment Services</v>
          </cell>
          <cell r="H2213" t="str">
            <v>0</v>
          </cell>
          <cell r="I2213" t="str">
            <v>0</v>
          </cell>
          <cell r="J2213" t="str">
            <v>0</v>
          </cell>
          <cell r="K2213" t="str">
            <v>0</v>
          </cell>
          <cell r="L2213" t="str">
            <v>0</v>
          </cell>
          <cell r="M2213" t="str">
            <v>0</v>
          </cell>
          <cell r="N2213" t="str">
            <v>0</v>
          </cell>
          <cell r="O2213" t="str">
            <v>0</v>
          </cell>
          <cell r="P2213" t="str">
            <v>0</v>
          </cell>
          <cell r="Q2213" t="str">
            <v>0</v>
          </cell>
          <cell r="R2213" t="str">
            <v>0</v>
          </cell>
          <cell r="S2213" t="str">
            <v>0</v>
          </cell>
          <cell r="T2213" t="str">
            <v>0</v>
          </cell>
          <cell r="U2213" t="str">
            <v>0</v>
          </cell>
          <cell r="V2213" t="str">
            <v>0</v>
          </cell>
          <cell r="W2213" t="str">
            <v>0</v>
          </cell>
        </row>
        <row r="2214">
          <cell r="B2214" t="str">
            <v>NigeriaOthCB</v>
          </cell>
          <cell r="C2214" t="str">
            <v>OthCB</v>
          </cell>
          <cell r="D2214" t="str">
            <v>Nigeria</v>
          </cell>
          <cell r="E2214" t="str">
            <v>Projects</v>
          </cell>
          <cell r="F2214" t="str">
            <v>Mass Mkt &amp; Priority Banking</v>
          </cell>
          <cell r="G2214" t="str">
            <v>Other Products</v>
          </cell>
          <cell r="H2214" t="str">
            <v>0</v>
          </cell>
          <cell r="I2214" t="str">
            <v>0</v>
          </cell>
          <cell r="J2214" t="str">
            <v>0</v>
          </cell>
          <cell r="K2214" t="str">
            <v>0</v>
          </cell>
          <cell r="L2214" t="str">
            <v>0</v>
          </cell>
          <cell r="M2214" t="str">
            <v>0</v>
          </cell>
          <cell r="N2214" t="str">
            <v>0</v>
          </cell>
          <cell r="O2214" t="str">
            <v>0</v>
          </cell>
          <cell r="P2214" t="str">
            <v>0</v>
          </cell>
          <cell r="Q2214" t="str">
            <v>0</v>
          </cell>
          <cell r="R2214" t="str">
            <v>0</v>
          </cell>
          <cell r="S2214" t="str">
            <v>0</v>
          </cell>
          <cell r="T2214" t="str">
            <v>0</v>
          </cell>
          <cell r="U2214" t="str">
            <v>0</v>
          </cell>
          <cell r="V2214">
            <v>0</v>
          </cell>
          <cell r="W2214">
            <v>0</v>
          </cell>
        </row>
        <row r="2215">
          <cell r="B2215" t="str">
            <v>NigeriaCROps</v>
          </cell>
          <cell r="C2215" t="str">
            <v>CROps</v>
          </cell>
          <cell r="D2215" t="str">
            <v>Nigeria</v>
          </cell>
          <cell r="E2215" t="str">
            <v>Projects</v>
          </cell>
          <cell r="F2215" t="str">
            <v>Customer - Wholesale</v>
          </cell>
          <cell r="G2215" t="str">
            <v>Corporate and Inst Lending</v>
          </cell>
          <cell r="H2215" t="str">
            <v>0</v>
          </cell>
          <cell r="I2215" t="str">
            <v>0</v>
          </cell>
          <cell r="J2215" t="str">
            <v>0</v>
          </cell>
          <cell r="K2215" t="str">
            <v>0</v>
          </cell>
          <cell r="L2215" t="str">
            <v>0</v>
          </cell>
          <cell r="M2215" t="str">
            <v>0</v>
          </cell>
          <cell r="N2215" t="str">
            <v>0</v>
          </cell>
          <cell r="O2215" t="str">
            <v>0</v>
          </cell>
          <cell r="P2215" t="str">
            <v>0</v>
          </cell>
          <cell r="Q2215" t="str">
            <v>0</v>
          </cell>
          <cell r="R2215" t="str">
            <v>0</v>
          </cell>
          <cell r="S2215" t="str">
            <v>0</v>
          </cell>
          <cell r="T2215" t="str">
            <v>0</v>
          </cell>
          <cell r="U2215" t="str">
            <v>0</v>
          </cell>
          <cell r="V2215">
            <v>0</v>
          </cell>
          <cell r="W2215">
            <v>0</v>
          </cell>
        </row>
        <row r="2216">
          <cell r="B2216" t="str">
            <v>NigeriaCash</v>
          </cell>
          <cell r="C2216" t="str">
            <v>Cash</v>
          </cell>
          <cell r="D2216" t="str">
            <v>Nigeria</v>
          </cell>
          <cell r="E2216" t="str">
            <v>Projects</v>
          </cell>
          <cell r="F2216" t="str">
            <v>Customer - Wholesale</v>
          </cell>
          <cell r="G2216" t="str">
            <v>Cash Management and Payments</v>
          </cell>
          <cell r="H2216" t="str">
            <v>0</v>
          </cell>
          <cell r="I2216" t="str">
            <v>0</v>
          </cell>
          <cell r="J2216" t="str">
            <v>0</v>
          </cell>
          <cell r="K2216" t="str">
            <v>0</v>
          </cell>
          <cell r="L2216" t="str">
            <v>0</v>
          </cell>
          <cell r="M2216" t="str">
            <v>0</v>
          </cell>
          <cell r="N2216" t="str">
            <v>0</v>
          </cell>
          <cell r="O2216" t="str">
            <v>0</v>
          </cell>
          <cell r="P2216" t="str">
            <v>0</v>
          </cell>
          <cell r="Q2216" t="str">
            <v>0</v>
          </cell>
          <cell r="R2216" t="str">
            <v>0</v>
          </cell>
          <cell r="S2216" t="str">
            <v>0</v>
          </cell>
          <cell r="T2216" t="str">
            <v>0</v>
          </cell>
          <cell r="U2216" t="str">
            <v>0</v>
          </cell>
          <cell r="V2216">
            <v>0</v>
          </cell>
          <cell r="W2216">
            <v>0</v>
          </cell>
        </row>
        <row r="2217">
          <cell r="B2217" t="str">
            <v>NigeriaTrade</v>
          </cell>
          <cell r="C2217" t="str">
            <v>Trade</v>
          </cell>
          <cell r="D2217" t="str">
            <v>Nigeria</v>
          </cell>
          <cell r="E2217" t="str">
            <v>Projects</v>
          </cell>
          <cell r="F2217" t="str">
            <v>Customer - Wholesale</v>
          </cell>
          <cell r="G2217" t="str">
            <v>Trade Finance</v>
          </cell>
          <cell r="H2217" t="str">
            <v>0</v>
          </cell>
          <cell r="I2217" t="str">
            <v>0</v>
          </cell>
          <cell r="J2217" t="str">
            <v>0</v>
          </cell>
          <cell r="K2217" t="str">
            <v>0</v>
          </cell>
          <cell r="L2217" t="str">
            <v>0</v>
          </cell>
          <cell r="M2217" t="str">
            <v>0</v>
          </cell>
          <cell r="N2217" t="str">
            <v>0</v>
          </cell>
          <cell r="O2217" t="str">
            <v>0</v>
          </cell>
          <cell r="P2217" t="str">
            <v>0</v>
          </cell>
          <cell r="Q2217" t="str">
            <v>0</v>
          </cell>
          <cell r="R2217" t="str">
            <v>0</v>
          </cell>
          <cell r="S2217" t="str">
            <v>0</v>
          </cell>
          <cell r="T2217" t="str">
            <v>0</v>
          </cell>
          <cell r="U2217" t="str">
            <v>0</v>
          </cell>
          <cell r="V2217">
            <v>0</v>
          </cell>
          <cell r="W2217">
            <v>0</v>
          </cell>
        </row>
        <row r="2218">
          <cell r="B2218" t="str">
            <v>NigeriaTrade</v>
          </cell>
          <cell r="C2218" t="str">
            <v>Trade</v>
          </cell>
          <cell r="D2218" t="str">
            <v>Nigeria</v>
          </cell>
          <cell r="E2218" t="str">
            <v>Projects</v>
          </cell>
          <cell r="F2218" t="str">
            <v>Customer - Wholesale</v>
          </cell>
          <cell r="G2218" t="str">
            <v>Trade Contingents</v>
          </cell>
          <cell r="H2218" t="str">
            <v>0</v>
          </cell>
          <cell r="I2218" t="str">
            <v>0</v>
          </cell>
          <cell r="J2218" t="str">
            <v>0</v>
          </cell>
          <cell r="K2218" t="str">
            <v>0</v>
          </cell>
          <cell r="L2218" t="str">
            <v>0</v>
          </cell>
          <cell r="M2218" t="str">
            <v>0</v>
          </cell>
          <cell r="N2218" t="str">
            <v>0</v>
          </cell>
          <cell r="O2218" t="str">
            <v>0</v>
          </cell>
          <cell r="P2218" t="str">
            <v>0</v>
          </cell>
          <cell r="Q2218" t="str">
            <v>0</v>
          </cell>
          <cell r="R2218" t="str">
            <v>0</v>
          </cell>
          <cell r="S2218" t="str">
            <v>0</v>
          </cell>
          <cell r="T2218" t="str">
            <v>0</v>
          </cell>
          <cell r="U2218" t="str">
            <v>0</v>
          </cell>
          <cell r="V2218">
            <v>0</v>
          </cell>
          <cell r="W2218">
            <v>0</v>
          </cell>
        </row>
        <row r="2219">
          <cell r="B2219" t="str">
            <v>NigeriaTrade</v>
          </cell>
          <cell r="C2219" t="str">
            <v>Trade</v>
          </cell>
          <cell r="D2219" t="str">
            <v>Nigeria</v>
          </cell>
          <cell r="E2219" t="str">
            <v>Projects</v>
          </cell>
          <cell r="F2219" t="str">
            <v>Customer - Wholesale</v>
          </cell>
          <cell r="G2219" t="str">
            <v>Trade Transactional</v>
          </cell>
          <cell r="H2219" t="str">
            <v>0</v>
          </cell>
          <cell r="I2219" t="str">
            <v>0</v>
          </cell>
          <cell r="J2219" t="str">
            <v>0</v>
          </cell>
          <cell r="K2219" t="str">
            <v>0</v>
          </cell>
          <cell r="L2219" t="str">
            <v>0</v>
          </cell>
          <cell r="M2219" t="str">
            <v>0</v>
          </cell>
          <cell r="N2219" t="str">
            <v>0</v>
          </cell>
          <cell r="O2219" t="str">
            <v>0</v>
          </cell>
          <cell r="P2219" t="str">
            <v>0</v>
          </cell>
          <cell r="Q2219" t="str">
            <v>0</v>
          </cell>
          <cell r="R2219" t="str">
            <v>0</v>
          </cell>
          <cell r="S2219" t="str">
            <v>0</v>
          </cell>
          <cell r="T2219" t="str">
            <v>0</v>
          </cell>
          <cell r="U2219" t="str">
            <v>0</v>
          </cell>
          <cell r="V2219">
            <v>0</v>
          </cell>
          <cell r="W2219">
            <v>0</v>
          </cell>
        </row>
        <row r="2220">
          <cell r="B2220" t="str">
            <v>NigeriaTrade</v>
          </cell>
          <cell r="C2220" t="str">
            <v>Trade</v>
          </cell>
          <cell r="D2220" t="str">
            <v>Nigeria</v>
          </cell>
          <cell r="E2220" t="str">
            <v>Projects</v>
          </cell>
          <cell r="F2220" t="str">
            <v>Customer - Wholesale</v>
          </cell>
          <cell r="G2220" t="str">
            <v>Trade Other</v>
          </cell>
          <cell r="H2220" t="str">
            <v>0</v>
          </cell>
          <cell r="I2220" t="str">
            <v>0</v>
          </cell>
          <cell r="J2220" t="str">
            <v>0</v>
          </cell>
          <cell r="K2220" t="str">
            <v>0</v>
          </cell>
          <cell r="L2220" t="str">
            <v>0</v>
          </cell>
          <cell r="M2220" t="str">
            <v>0</v>
          </cell>
          <cell r="N2220" t="str">
            <v>0</v>
          </cell>
          <cell r="O2220" t="str">
            <v>0</v>
          </cell>
          <cell r="P2220" t="str">
            <v>0</v>
          </cell>
          <cell r="Q2220" t="str">
            <v>0</v>
          </cell>
          <cell r="R2220" t="str">
            <v>0</v>
          </cell>
          <cell r="S2220" t="str">
            <v>0</v>
          </cell>
          <cell r="T2220" t="str">
            <v>0</v>
          </cell>
          <cell r="U2220" t="str">
            <v>0</v>
          </cell>
          <cell r="V2220">
            <v>0</v>
          </cell>
          <cell r="W2220">
            <v>0</v>
          </cell>
        </row>
        <row r="2221">
          <cell r="B2221" t="str">
            <v>NigeriaFX/MM</v>
          </cell>
          <cell r="C2221" t="str">
            <v>FX/MM</v>
          </cell>
          <cell r="D2221" t="str">
            <v>Nigeria</v>
          </cell>
          <cell r="E2221" t="str">
            <v>Projects</v>
          </cell>
          <cell r="F2221" t="str">
            <v>Customer - Wholesale</v>
          </cell>
          <cell r="G2221" t="str">
            <v>FX Sales</v>
          </cell>
          <cell r="H2221" t="str">
            <v>0</v>
          </cell>
          <cell r="I2221" t="str">
            <v>0</v>
          </cell>
          <cell r="J2221" t="str">
            <v>0</v>
          </cell>
          <cell r="K2221" t="str">
            <v>0</v>
          </cell>
          <cell r="L2221" t="str">
            <v>0</v>
          </cell>
          <cell r="M2221" t="str">
            <v>0</v>
          </cell>
          <cell r="N2221" t="str">
            <v>0</v>
          </cell>
          <cell r="O2221" t="str">
            <v>0</v>
          </cell>
          <cell r="P2221" t="str">
            <v>0</v>
          </cell>
          <cell r="Q2221" t="str">
            <v>0</v>
          </cell>
          <cell r="R2221" t="str">
            <v>0</v>
          </cell>
          <cell r="S2221" t="str">
            <v>0</v>
          </cell>
          <cell r="T2221" t="str">
            <v>0</v>
          </cell>
          <cell r="U2221" t="str">
            <v>0</v>
          </cell>
          <cell r="V2221">
            <v>0</v>
          </cell>
          <cell r="W2221">
            <v>0</v>
          </cell>
        </row>
        <row r="2222">
          <cell r="B2222" t="str">
            <v>NigeriaFX/MM</v>
          </cell>
          <cell r="C2222" t="str">
            <v>FX/MM</v>
          </cell>
          <cell r="D2222" t="str">
            <v>Nigeria</v>
          </cell>
          <cell r="E2222" t="str">
            <v>Projects</v>
          </cell>
          <cell r="F2222" t="str">
            <v>Customer - Wholesale</v>
          </cell>
          <cell r="G2222" t="str">
            <v>FX Trading</v>
          </cell>
          <cell r="H2222" t="str">
            <v>0</v>
          </cell>
          <cell r="I2222" t="str">
            <v>0</v>
          </cell>
          <cell r="J2222" t="str">
            <v>0</v>
          </cell>
          <cell r="K2222" t="str">
            <v>0</v>
          </cell>
          <cell r="L2222" t="str">
            <v>0</v>
          </cell>
          <cell r="M2222" t="str">
            <v>0</v>
          </cell>
          <cell r="N2222" t="str">
            <v>0</v>
          </cell>
          <cell r="O2222" t="str">
            <v>0</v>
          </cell>
          <cell r="P2222" t="str">
            <v>0</v>
          </cell>
          <cell r="Q2222" t="str">
            <v>0</v>
          </cell>
          <cell r="R2222" t="str">
            <v>0</v>
          </cell>
          <cell r="S2222" t="str">
            <v>0</v>
          </cell>
          <cell r="T2222" t="str">
            <v>0</v>
          </cell>
          <cell r="U2222" t="str">
            <v>0</v>
          </cell>
          <cell r="V2222">
            <v>0</v>
          </cell>
          <cell r="W2222">
            <v>0</v>
          </cell>
        </row>
        <row r="2223">
          <cell r="B2223" t="str">
            <v>NigeriaFI</v>
          </cell>
          <cell r="C2223" t="str">
            <v>FI</v>
          </cell>
          <cell r="D2223" t="str">
            <v>Nigeria</v>
          </cell>
          <cell r="E2223" t="str">
            <v>Projects</v>
          </cell>
          <cell r="F2223" t="str">
            <v>Customer - Wholesale</v>
          </cell>
          <cell r="G2223" t="str">
            <v>Fixed Income</v>
          </cell>
          <cell r="H2223" t="str">
            <v>0</v>
          </cell>
          <cell r="I2223" t="str">
            <v>0</v>
          </cell>
          <cell r="J2223" t="str">
            <v>0</v>
          </cell>
          <cell r="K2223" t="str">
            <v>0</v>
          </cell>
          <cell r="L2223" t="str">
            <v>0</v>
          </cell>
          <cell r="M2223" t="str">
            <v>0</v>
          </cell>
          <cell r="N2223" t="str">
            <v>0</v>
          </cell>
          <cell r="O2223" t="str">
            <v>0</v>
          </cell>
          <cell r="P2223" t="str">
            <v>0</v>
          </cell>
          <cell r="Q2223" t="str">
            <v>0</v>
          </cell>
          <cell r="R2223" t="str">
            <v>0</v>
          </cell>
          <cell r="S2223" t="str">
            <v>0</v>
          </cell>
          <cell r="T2223" t="str">
            <v>0</v>
          </cell>
          <cell r="U2223" t="str">
            <v>0</v>
          </cell>
          <cell r="V2223">
            <v>0</v>
          </cell>
          <cell r="W2223">
            <v>0</v>
          </cell>
        </row>
        <row r="2224">
          <cell r="B2224" t="str">
            <v>NigeriaFX/MM</v>
          </cell>
          <cell r="C2224" t="str">
            <v>FX/MM</v>
          </cell>
          <cell r="D2224" t="str">
            <v>Nigeria</v>
          </cell>
          <cell r="E2224" t="str">
            <v>Projects</v>
          </cell>
          <cell r="F2224" t="str">
            <v>Customer - Wholesale</v>
          </cell>
          <cell r="G2224" t="str">
            <v>ALM</v>
          </cell>
          <cell r="H2224" t="str">
            <v>0</v>
          </cell>
          <cell r="I2224" t="str">
            <v>0</v>
          </cell>
          <cell r="J2224" t="str">
            <v>0</v>
          </cell>
          <cell r="K2224" t="str">
            <v>0</v>
          </cell>
          <cell r="L2224" t="str">
            <v>0</v>
          </cell>
          <cell r="M2224" t="str">
            <v>0</v>
          </cell>
          <cell r="N2224" t="str">
            <v>0</v>
          </cell>
          <cell r="O2224" t="str">
            <v>0</v>
          </cell>
          <cell r="P2224" t="str">
            <v>0</v>
          </cell>
          <cell r="Q2224" t="str">
            <v>0</v>
          </cell>
          <cell r="R2224" t="str">
            <v>0</v>
          </cell>
          <cell r="S2224" t="str">
            <v>0</v>
          </cell>
          <cell r="T2224" t="str">
            <v>0</v>
          </cell>
          <cell r="U2224" t="str">
            <v>0</v>
          </cell>
          <cell r="V2224">
            <v>0</v>
          </cell>
          <cell r="W2224">
            <v>0</v>
          </cell>
        </row>
        <row r="2225">
          <cell r="B2225" t="str">
            <v>NigeriaSEF</v>
          </cell>
          <cell r="C2225" t="str">
            <v>SEF</v>
          </cell>
          <cell r="D2225" t="str">
            <v>Nigeria</v>
          </cell>
          <cell r="E2225" t="str">
            <v>Projects</v>
          </cell>
          <cell r="F2225" t="str">
            <v>Customer - Wholesale</v>
          </cell>
          <cell r="G2225" t="str">
            <v>Structured Trade</v>
          </cell>
          <cell r="H2225" t="str">
            <v>0</v>
          </cell>
          <cell r="I2225" t="str">
            <v>0</v>
          </cell>
          <cell r="J2225" t="str">
            <v>0</v>
          </cell>
          <cell r="K2225" t="str">
            <v>0</v>
          </cell>
          <cell r="L2225" t="str">
            <v>0</v>
          </cell>
          <cell r="M2225" t="str">
            <v>0</v>
          </cell>
          <cell r="N2225" t="str">
            <v>0</v>
          </cell>
          <cell r="O2225" t="str">
            <v>0</v>
          </cell>
          <cell r="P2225" t="str">
            <v>0</v>
          </cell>
          <cell r="Q2225" t="str">
            <v>0</v>
          </cell>
          <cell r="R2225" t="str">
            <v>0</v>
          </cell>
          <cell r="S2225" t="str">
            <v>0</v>
          </cell>
          <cell r="T2225" t="str">
            <v>0</v>
          </cell>
          <cell r="U2225" t="str">
            <v>0</v>
          </cell>
          <cell r="V2225">
            <v>0</v>
          </cell>
          <cell r="W2225">
            <v>0</v>
          </cell>
        </row>
        <row r="2226">
          <cell r="B2226" t="str">
            <v>NigeriaSME</v>
          </cell>
          <cell r="C2226" t="str">
            <v>SME</v>
          </cell>
          <cell r="D2226" t="str">
            <v>Nigeria</v>
          </cell>
          <cell r="E2226" t="str">
            <v>Projects</v>
          </cell>
          <cell r="F2226" t="str">
            <v>SME</v>
          </cell>
          <cell r="G2226" t="str">
            <v>Product</v>
          </cell>
          <cell r="H2226" t="str">
            <v>0</v>
          </cell>
          <cell r="I2226" t="str">
            <v>0</v>
          </cell>
          <cell r="J2226" t="str">
            <v>0</v>
          </cell>
          <cell r="K2226" t="str">
            <v>0</v>
          </cell>
          <cell r="L2226" t="str">
            <v>0</v>
          </cell>
          <cell r="M2226" t="str">
            <v>0</v>
          </cell>
          <cell r="N2226" t="str">
            <v>0</v>
          </cell>
          <cell r="O2226" t="str">
            <v>0</v>
          </cell>
          <cell r="P2226" t="str">
            <v>0</v>
          </cell>
          <cell r="Q2226" t="str">
            <v>0</v>
          </cell>
          <cell r="R2226" t="str">
            <v>0</v>
          </cell>
          <cell r="S2226" t="str">
            <v>0</v>
          </cell>
          <cell r="T2226" t="str">
            <v>0</v>
          </cell>
          <cell r="U2226" t="str">
            <v>0</v>
          </cell>
          <cell r="V2226">
            <v>0</v>
          </cell>
          <cell r="W2226">
            <v>0</v>
          </cell>
        </row>
        <row r="2227">
          <cell r="B2227" t="str">
            <v>NigeriaTotal</v>
          </cell>
          <cell r="C2227" t="str">
            <v>Total</v>
          </cell>
          <cell r="D2227" t="str">
            <v>Nigeria</v>
          </cell>
          <cell r="E2227" t="str">
            <v>Projects</v>
          </cell>
          <cell r="F2227" t="str">
            <v>Customer</v>
          </cell>
          <cell r="G2227" t="str">
            <v>Product</v>
          </cell>
          <cell r="H2227" t="str">
            <v>0</v>
          </cell>
          <cell r="I2227" t="str">
            <v>0</v>
          </cell>
          <cell r="J2227" t="str">
            <v>0</v>
          </cell>
          <cell r="K2227" t="str">
            <v>0</v>
          </cell>
          <cell r="L2227" t="str">
            <v>0</v>
          </cell>
          <cell r="M2227" t="str">
            <v>0</v>
          </cell>
          <cell r="N2227" t="str">
            <v>0</v>
          </cell>
          <cell r="O2227" t="str">
            <v>0</v>
          </cell>
          <cell r="P2227" t="str">
            <v>0</v>
          </cell>
          <cell r="Q2227" t="str">
            <v>0</v>
          </cell>
          <cell r="R2227" t="str">
            <v>0</v>
          </cell>
          <cell r="S2227" t="str">
            <v>0</v>
          </cell>
          <cell r="T2227" t="str">
            <v>0</v>
          </cell>
          <cell r="U2227" t="str">
            <v>0</v>
          </cell>
          <cell r="V2227">
            <v>0</v>
          </cell>
          <cell r="W2227">
            <v>0</v>
          </cell>
        </row>
        <row r="2228">
          <cell r="B2228" t="str">
            <v>NigeriaCCPL</v>
          </cell>
          <cell r="C2228" t="str">
            <v>CCPL</v>
          </cell>
          <cell r="D2228" t="str">
            <v>Nigeria</v>
          </cell>
          <cell r="E2228" t="str">
            <v>T&amp;O Management</v>
          </cell>
          <cell r="F2228" t="str">
            <v>Mass Mkt &amp; Priority Banking</v>
          </cell>
          <cell r="G2228" t="str">
            <v>Unsecured Lending</v>
          </cell>
          <cell r="H2228" t="str">
            <v>0</v>
          </cell>
          <cell r="I2228">
            <v>1.7693155309016839</v>
          </cell>
          <cell r="J2228">
            <v>3.4213806917699192</v>
          </cell>
          <cell r="K2228">
            <v>4.8921761091911113</v>
          </cell>
          <cell r="L2228">
            <v>6.3802902470954299</v>
          </cell>
          <cell r="M2228">
            <v>7.9330419518200133</v>
          </cell>
          <cell r="N2228">
            <v>9.9663792612443363</v>
          </cell>
          <cell r="O2228">
            <v>11.898300528904448</v>
          </cell>
          <cell r="P2228">
            <v>13.600801622408692</v>
          </cell>
          <cell r="Q2228">
            <v>15.135602150547603</v>
          </cell>
          <cell r="R2228">
            <v>16.866116797782031</v>
          </cell>
          <cell r="S2228">
            <v>19.207107599738919</v>
          </cell>
          <cell r="T2228">
            <v>21.140022206517362</v>
          </cell>
          <cell r="U2228" t="str">
            <v>0</v>
          </cell>
          <cell r="V2228">
            <v>18.72612235912889</v>
          </cell>
          <cell r="W2228">
            <v>18.72612235912889</v>
          </cell>
        </row>
        <row r="2229">
          <cell r="B2229" t="str">
            <v>NigeriaM &amp; AL</v>
          </cell>
          <cell r="C2229" t="str">
            <v>M &amp; AL</v>
          </cell>
          <cell r="D2229" t="str">
            <v>Nigeria</v>
          </cell>
          <cell r="E2229" t="str">
            <v>T&amp;O Management</v>
          </cell>
          <cell r="F2229" t="str">
            <v>Mass Mkt &amp; Priority Banking</v>
          </cell>
          <cell r="G2229" t="str">
            <v>Secured Lending</v>
          </cell>
          <cell r="H2229" t="str">
            <v>0</v>
          </cell>
          <cell r="I2229" t="str">
            <v>0</v>
          </cell>
          <cell r="J2229" t="str">
            <v>0</v>
          </cell>
          <cell r="K2229" t="str">
            <v>0</v>
          </cell>
          <cell r="L2229" t="str">
            <v>0</v>
          </cell>
          <cell r="M2229" t="str">
            <v>0</v>
          </cell>
          <cell r="N2229" t="str">
            <v>0</v>
          </cell>
          <cell r="O2229" t="str">
            <v>0</v>
          </cell>
          <cell r="P2229" t="str">
            <v>0</v>
          </cell>
          <cell r="Q2229" t="str">
            <v>0</v>
          </cell>
          <cell r="R2229" t="str">
            <v>0</v>
          </cell>
          <cell r="S2229" t="str">
            <v>0</v>
          </cell>
          <cell r="T2229" t="str">
            <v>0</v>
          </cell>
          <cell r="U2229" t="str">
            <v>0</v>
          </cell>
          <cell r="V2229">
            <v>0</v>
          </cell>
          <cell r="W2229">
            <v>0</v>
          </cell>
        </row>
        <row r="2230">
          <cell r="B2230" t="str">
            <v>NigeriaWM</v>
          </cell>
          <cell r="C2230" t="str">
            <v>WM</v>
          </cell>
          <cell r="D2230" t="str">
            <v>Nigeria</v>
          </cell>
          <cell r="E2230" t="str">
            <v>T&amp;O Management</v>
          </cell>
          <cell r="F2230" t="str">
            <v>Mass Mkt &amp; Priority Banking</v>
          </cell>
          <cell r="G2230" t="str">
            <v>Account Management Services</v>
          </cell>
          <cell r="H2230">
            <v>27.000463691687006</v>
          </cell>
          <cell r="I2230">
            <v>30.71852430116321</v>
          </cell>
          <cell r="J2230">
            <v>59.401369675483288</v>
          </cell>
          <cell r="K2230">
            <v>84.937043772611162</v>
          </cell>
          <cell r="L2230">
            <v>110.77340224555238</v>
          </cell>
          <cell r="M2230">
            <v>137.73198602678849</v>
          </cell>
          <cell r="N2230">
            <v>173.03440691278007</v>
          </cell>
          <cell r="O2230">
            <v>206.57606150861477</v>
          </cell>
          <cell r="P2230">
            <v>236.13456608293095</v>
          </cell>
          <cell r="Q2230">
            <v>262.78148490415936</v>
          </cell>
          <cell r="R2230">
            <v>292.82635554263572</v>
          </cell>
          <cell r="S2230">
            <v>333.47019864622519</v>
          </cell>
          <cell r="T2230">
            <v>367.02909940947029</v>
          </cell>
          <cell r="U2230" t="str">
            <v>0</v>
          </cell>
          <cell r="V2230">
            <v>325.11942313777223</v>
          </cell>
          <cell r="W2230">
            <v>325.11942313777223</v>
          </cell>
        </row>
        <row r="2231">
          <cell r="B2231" t="str">
            <v>NigeriaWM</v>
          </cell>
          <cell r="C2231" t="str">
            <v>WM</v>
          </cell>
          <cell r="D2231" t="str">
            <v>Nigeria</v>
          </cell>
          <cell r="E2231" t="str">
            <v>T&amp;O Management</v>
          </cell>
          <cell r="F2231" t="str">
            <v>Mass Mkt &amp; Priority Banking</v>
          </cell>
          <cell r="G2231" t="str">
            <v>Trade Products</v>
          </cell>
          <cell r="H2231" t="str">
            <v>0</v>
          </cell>
          <cell r="I2231" t="str">
            <v>0</v>
          </cell>
          <cell r="J2231" t="str">
            <v>0</v>
          </cell>
          <cell r="K2231" t="str">
            <v>0</v>
          </cell>
          <cell r="L2231" t="str">
            <v>0</v>
          </cell>
          <cell r="M2231" t="str">
            <v>0</v>
          </cell>
          <cell r="N2231" t="str">
            <v>0</v>
          </cell>
          <cell r="O2231" t="str">
            <v>0</v>
          </cell>
          <cell r="P2231" t="str">
            <v>0</v>
          </cell>
          <cell r="Q2231" t="str">
            <v>0</v>
          </cell>
          <cell r="R2231" t="str">
            <v>0</v>
          </cell>
          <cell r="S2231" t="str">
            <v>0</v>
          </cell>
          <cell r="T2231" t="str">
            <v>0</v>
          </cell>
          <cell r="U2231" t="str">
            <v>0</v>
          </cell>
          <cell r="V2231" t="str">
            <v>0</v>
          </cell>
          <cell r="W2231" t="str">
            <v>0</v>
          </cell>
        </row>
        <row r="2232">
          <cell r="B2232" t="str">
            <v>NigeriaWM</v>
          </cell>
          <cell r="C2232" t="str">
            <v>WM</v>
          </cell>
          <cell r="D2232" t="str">
            <v>Nigeria</v>
          </cell>
          <cell r="E2232" t="str">
            <v>T&amp;O Management</v>
          </cell>
          <cell r="F2232" t="str">
            <v>Mass Mkt &amp; Priority Banking</v>
          </cell>
          <cell r="G2232" t="str">
            <v>Treasury Products</v>
          </cell>
          <cell r="H2232">
            <v>74.15747169735296</v>
          </cell>
          <cell r="I2232">
            <v>5.6472214660782782E-2</v>
          </cell>
          <cell r="J2232">
            <v>0.1092020849234409</v>
          </cell>
          <cell r="K2232">
            <v>0.15614626931794304</v>
          </cell>
          <cell r="L2232">
            <v>0.20364322481725461</v>
          </cell>
          <cell r="M2232">
            <v>0.25320325300477425</v>
          </cell>
          <cell r="N2232">
            <v>0.31810239564501924</v>
          </cell>
          <cell r="O2232">
            <v>0.37976458683114012</v>
          </cell>
          <cell r="P2232">
            <v>0.43410424843100759</v>
          </cell>
          <cell r="Q2232">
            <v>0.48309131906525316</v>
          </cell>
          <cell r="R2232">
            <v>0.5383251046311579</v>
          </cell>
          <cell r="S2232">
            <v>0.61304379260856812</v>
          </cell>
          <cell r="T2232">
            <v>0.67473768874439499</v>
          </cell>
          <cell r="U2232" t="str">
            <v>0</v>
          </cell>
          <cell r="V2232">
            <v>0.59769192275720417</v>
          </cell>
          <cell r="W2232">
            <v>0.59769192275720417</v>
          </cell>
        </row>
        <row r="2233">
          <cell r="B2233" t="str">
            <v>NigeriaWM</v>
          </cell>
          <cell r="C2233" t="str">
            <v>WM</v>
          </cell>
          <cell r="D2233" t="str">
            <v>Nigeria</v>
          </cell>
          <cell r="E2233" t="str">
            <v>T&amp;O Management</v>
          </cell>
          <cell r="F2233" t="str">
            <v>Mass Mkt &amp; Priority Banking</v>
          </cell>
          <cell r="G2233" t="str">
            <v>Investment Services</v>
          </cell>
          <cell r="H2233" t="str">
            <v>0</v>
          </cell>
          <cell r="I2233" t="str">
            <v>0</v>
          </cell>
          <cell r="J2233" t="str">
            <v>0</v>
          </cell>
          <cell r="K2233" t="str">
            <v>0</v>
          </cell>
          <cell r="L2233" t="str">
            <v>0</v>
          </cell>
          <cell r="M2233" t="str">
            <v>0</v>
          </cell>
          <cell r="N2233" t="str">
            <v>0</v>
          </cell>
          <cell r="O2233" t="str">
            <v>0</v>
          </cell>
          <cell r="P2233" t="str">
            <v>0</v>
          </cell>
          <cell r="Q2233" t="str">
            <v>0</v>
          </cell>
          <cell r="R2233" t="str">
            <v>0</v>
          </cell>
          <cell r="S2233" t="str">
            <v>0</v>
          </cell>
          <cell r="T2233" t="str">
            <v>0</v>
          </cell>
          <cell r="U2233" t="str">
            <v>0</v>
          </cell>
          <cell r="V2233" t="str">
            <v>0</v>
          </cell>
          <cell r="W2233" t="str">
            <v>0</v>
          </cell>
        </row>
        <row r="2234">
          <cell r="B2234" t="str">
            <v>NigeriaOthCB</v>
          </cell>
          <cell r="C2234" t="str">
            <v>OthCB</v>
          </cell>
          <cell r="D2234" t="str">
            <v>Nigeria</v>
          </cell>
          <cell r="E2234" t="str">
            <v>T&amp;O Management</v>
          </cell>
          <cell r="F2234" t="str">
            <v>Mass Mkt &amp; Priority Banking</v>
          </cell>
          <cell r="G2234" t="str">
            <v>Other Products</v>
          </cell>
          <cell r="H2234" t="str">
            <v>0</v>
          </cell>
          <cell r="I2234" t="str">
            <v>0</v>
          </cell>
          <cell r="J2234" t="str">
            <v>0</v>
          </cell>
          <cell r="K2234" t="str">
            <v>0</v>
          </cell>
          <cell r="L2234" t="str">
            <v>0</v>
          </cell>
          <cell r="M2234" t="str">
            <v>0</v>
          </cell>
          <cell r="N2234" t="str">
            <v>0</v>
          </cell>
          <cell r="O2234" t="str">
            <v>0</v>
          </cell>
          <cell r="P2234" t="str">
            <v>0</v>
          </cell>
          <cell r="Q2234" t="str">
            <v>0</v>
          </cell>
          <cell r="R2234" t="str">
            <v>0</v>
          </cell>
          <cell r="S2234" t="str">
            <v>0</v>
          </cell>
          <cell r="T2234" t="str">
            <v>0</v>
          </cell>
          <cell r="U2234" t="str">
            <v>0</v>
          </cell>
          <cell r="V2234">
            <v>0</v>
          </cell>
          <cell r="W2234">
            <v>0</v>
          </cell>
        </row>
        <row r="2235">
          <cell r="B2235" t="str">
            <v>NigeriaCROps</v>
          </cell>
          <cell r="C2235" t="str">
            <v>CROps</v>
          </cell>
          <cell r="D2235" t="str">
            <v>Nigeria</v>
          </cell>
          <cell r="E2235" t="str">
            <v>T&amp;O Management</v>
          </cell>
          <cell r="F2235" t="str">
            <v>Customer - Wholesale</v>
          </cell>
          <cell r="G2235" t="str">
            <v>Corporate and Inst Lending</v>
          </cell>
          <cell r="H2235">
            <v>42.636161779517828</v>
          </cell>
          <cell r="I2235">
            <v>3.4886782414968689</v>
          </cell>
          <cell r="J2235">
            <v>6.7461660550576408</v>
          </cell>
          <cell r="K2235">
            <v>9.6462321432333695</v>
          </cell>
          <cell r="L2235">
            <v>12.580446715534626</v>
          </cell>
          <cell r="M2235">
            <v>15.642111518736353</v>
          </cell>
          <cell r="N2235">
            <v>19.651379229960977</v>
          </cell>
          <cell r="O2235">
            <v>23.460678121570297</v>
          </cell>
          <cell r="P2235">
            <v>26.817613850273101</v>
          </cell>
          <cell r="Q2235">
            <v>29.843883113182784</v>
          </cell>
          <cell r="R2235">
            <v>33.256055046880526</v>
          </cell>
          <cell r="S2235">
            <v>37.871943808208044</v>
          </cell>
          <cell r="T2235">
            <v>41.683201333259525</v>
          </cell>
          <cell r="U2235" t="str">
            <v>0</v>
          </cell>
          <cell r="V2235">
            <v>36.923552911225279</v>
          </cell>
          <cell r="W2235">
            <v>36.923552911225279</v>
          </cell>
        </row>
        <row r="2236">
          <cell r="B2236" t="str">
            <v>NigeriaCash</v>
          </cell>
          <cell r="C2236" t="str">
            <v>Cash</v>
          </cell>
          <cell r="D2236" t="str">
            <v>Nigeria</v>
          </cell>
          <cell r="E2236" t="str">
            <v>T&amp;O Management</v>
          </cell>
          <cell r="F2236" t="str">
            <v>Customer - Wholesale</v>
          </cell>
          <cell r="G2236" t="str">
            <v>Cash Management and Payments</v>
          </cell>
          <cell r="H2236">
            <v>95.580903493915656</v>
          </cell>
          <cell r="I2236">
            <v>22.571221272381553</v>
          </cell>
          <cell r="J2236">
            <v>43.646675396353544</v>
          </cell>
          <cell r="K2236">
            <v>62.409664944125254</v>
          </cell>
          <cell r="L2236">
            <v>81.393590026204947</v>
          </cell>
          <cell r="M2236">
            <v>101.20209885139197</v>
          </cell>
          <cell r="N2236">
            <v>127.1414553600731</v>
          </cell>
          <cell r="O2236">
            <v>151.78704381028786</v>
          </cell>
          <cell r="P2236">
            <v>173.50591092404244</v>
          </cell>
          <cell r="Q2236">
            <v>193.08541594988577</v>
          </cell>
          <cell r="R2236">
            <v>215.16165296676172</v>
          </cell>
          <cell r="S2236">
            <v>245.02575604206294</v>
          </cell>
          <cell r="T2236">
            <v>269.68401655480523</v>
          </cell>
          <cell r="U2236" t="str">
            <v>0</v>
          </cell>
          <cell r="V2236">
            <v>238.88981018902115</v>
          </cell>
          <cell r="W2236">
            <v>238.88981018902115</v>
          </cell>
        </row>
        <row r="2237">
          <cell r="B2237" t="str">
            <v>NigeriaTrade</v>
          </cell>
          <cell r="C2237" t="str">
            <v>Trade</v>
          </cell>
          <cell r="D2237" t="str">
            <v>Nigeria</v>
          </cell>
          <cell r="E2237" t="str">
            <v>T&amp;O Management</v>
          </cell>
          <cell r="F2237" t="str">
            <v>Customer - Wholesale</v>
          </cell>
          <cell r="G2237" t="str">
            <v>Trade Finance</v>
          </cell>
          <cell r="H2237">
            <v>116.67213421752813</v>
          </cell>
          <cell r="I2237">
            <v>1.4842705882977878</v>
          </cell>
          <cell r="J2237">
            <v>2.8701803852793009</v>
          </cell>
          <cell r="K2237">
            <v>4.1040238356721828</v>
          </cell>
          <cell r="L2237">
            <v>5.3523958803101799</v>
          </cell>
          <cell r="M2237">
            <v>6.654992079800631</v>
          </cell>
          <cell r="N2237">
            <v>8.3607493128980401</v>
          </cell>
          <cell r="O2237">
            <v>9.981429099184373</v>
          </cell>
          <cell r="P2237">
            <v>11.409649366004336</v>
          </cell>
          <cell r="Q2237">
            <v>12.697186406760268</v>
          </cell>
          <cell r="R2237">
            <v>14.148907113806507</v>
          </cell>
          <cell r="S2237">
            <v>16.112753434111831</v>
          </cell>
          <cell r="T2237">
            <v>17.734266527974899</v>
          </cell>
          <cell r="U2237" t="str">
            <v>0</v>
          </cell>
          <cell r="V2237">
            <v>15.709257147794297</v>
          </cell>
          <cell r="W2237">
            <v>15.709257147794297</v>
          </cell>
        </row>
        <row r="2238">
          <cell r="B2238" t="str">
            <v>NigeriaTrade</v>
          </cell>
          <cell r="C2238" t="str">
            <v>Trade</v>
          </cell>
          <cell r="D2238" t="str">
            <v>Nigeria</v>
          </cell>
          <cell r="E2238" t="str">
            <v>T&amp;O Management</v>
          </cell>
          <cell r="F2238" t="str">
            <v>Customer - Wholesale</v>
          </cell>
          <cell r="G2238" t="str">
            <v>Trade Contingents</v>
          </cell>
          <cell r="H2238" t="str">
            <v>0</v>
          </cell>
          <cell r="I2238">
            <v>6.5559214345344907</v>
          </cell>
          <cell r="J2238">
            <v>12.677389996936219</v>
          </cell>
          <cell r="K2238">
            <v>18.127191931344559</v>
          </cell>
          <cell r="L2238">
            <v>23.641165670527634</v>
          </cell>
          <cell r="M2238">
            <v>29.394643784364209</v>
          </cell>
          <cell r="N2238">
            <v>36.928856544990467</v>
          </cell>
          <cell r="O2238">
            <v>44.087288055525605</v>
          </cell>
          <cell r="P2238">
            <v>50.395639062615146</v>
          </cell>
          <cell r="Q2238">
            <v>56.082601904699828</v>
          </cell>
          <cell r="R2238">
            <v>62.494752745199236</v>
          </cell>
          <cell r="S2238">
            <v>71.168927310758917</v>
          </cell>
          <cell r="T2238">
            <v>78.331039483733392</v>
          </cell>
          <cell r="U2238" t="str">
            <v>0</v>
          </cell>
          <cell r="V2238">
            <v>69.386711875729745</v>
          </cell>
          <cell r="W2238">
            <v>69.386711875729745</v>
          </cell>
        </row>
        <row r="2239">
          <cell r="B2239" t="str">
            <v>NigeriaTrade</v>
          </cell>
          <cell r="C2239" t="str">
            <v>Trade</v>
          </cell>
          <cell r="D2239" t="str">
            <v>Nigeria</v>
          </cell>
          <cell r="E2239" t="str">
            <v>T&amp;O Management</v>
          </cell>
          <cell r="F2239" t="str">
            <v>Customer - Wholesale</v>
          </cell>
          <cell r="G2239" t="str">
            <v>Trade Transactional</v>
          </cell>
          <cell r="H2239" t="str">
            <v>0</v>
          </cell>
          <cell r="I2239" t="str">
            <v>0</v>
          </cell>
          <cell r="J2239" t="str">
            <v>0</v>
          </cell>
          <cell r="K2239" t="str">
            <v>0</v>
          </cell>
          <cell r="L2239" t="str">
            <v>0</v>
          </cell>
          <cell r="M2239" t="str">
            <v>0</v>
          </cell>
          <cell r="N2239" t="str">
            <v>0</v>
          </cell>
          <cell r="O2239" t="str">
            <v>0</v>
          </cell>
          <cell r="P2239" t="str">
            <v>0</v>
          </cell>
          <cell r="Q2239" t="str">
            <v>0</v>
          </cell>
          <cell r="R2239" t="str">
            <v>0</v>
          </cell>
          <cell r="S2239" t="str">
            <v>0</v>
          </cell>
          <cell r="T2239" t="str">
            <v>0</v>
          </cell>
          <cell r="U2239" t="str">
            <v>0</v>
          </cell>
          <cell r="V2239">
            <v>0</v>
          </cell>
          <cell r="W2239">
            <v>0</v>
          </cell>
        </row>
        <row r="2240">
          <cell r="B2240" t="str">
            <v>NigeriaTrade</v>
          </cell>
          <cell r="C2240" t="str">
            <v>Trade</v>
          </cell>
          <cell r="D2240" t="str">
            <v>Nigeria</v>
          </cell>
          <cell r="E2240" t="str">
            <v>T&amp;O Management</v>
          </cell>
          <cell r="F2240" t="str">
            <v>Customer - Wholesale</v>
          </cell>
          <cell r="G2240" t="str">
            <v>Trade Other</v>
          </cell>
          <cell r="H2240" t="str">
            <v>0</v>
          </cell>
          <cell r="I2240" t="str">
            <v>0</v>
          </cell>
          <cell r="J2240" t="str">
            <v>0</v>
          </cell>
          <cell r="K2240" t="str">
            <v>0</v>
          </cell>
          <cell r="L2240" t="str">
            <v>0</v>
          </cell>
          <cell r="M2240" t="str">
            <v>0</v>
          </cell>
          <cell r="N2240" t="str">
            <v>0</v>
          </cell>
          <cell r="O2240" t="str">
            <v>0</v>
          </cell>
          <cell r="P2240" t="str">
            <v>0</v>
          </cell>
          <cell r="Q2240" t="str">
            <v>0</v>
          </cell>
          <cell r="R2240" t="str">
            <v>0</v>
          </cell>
          <cell r="S2240" t="str">
            <v>0</v>
          </cell>
          <cell r="T2240" t="str">
            <v>0</v>
          </cell>
          <cell r="U2240" t="str">
            <v>0</v>
          </cell>
          <cell r="V2240">
            <v>0</v>
          </cell>
          <cell r="W2240">
            <v>0</v>
          </cell>
        </row>
        <row r="2241">
          <cell r="B2241" t="str">
            <v>NigeriaFX/MM</v>
          </cell>
          <cell r="C2241" t="str">
            <v>FX/MM</v>
          </cell>
          <cell r="D2241" t="str">
            <v>Nigeria</v>
          </cell>
          <cell r="E2241" t="str">
            <v>T&amp;O Management</v>
          </cell>
          <cell r="F2241" t="str">
            <v>Customer - Wholesale</v>
          </cell>
          <cell r="G2241" t="str">
            <v>FX Sales</v>
          </cell>
          <cell r="H2241">
            <v>152.51583851456982</v>
          </cell>
          <cell r="I2241">
            <v>1.2843487629981887</v>
          </cell>
          <cell r="J2241">
            <v>2.4835853088234501</v>
          </cell>
          <cell r="K2241">
            <v>3.5512378795470148</v>
          </cell>
          <cell r="L2241">
            <v>4.6314621351061662</v>
          </cell>
          <cell r="M2241">
            <v>5.758606896103112</v>
          </cell>
          <cell r="N2241">
            <v>7.2346094589621615</v>
          </cell>
          <cell r="O2241">
            <v>8.636993966978455</v>
          </cell>
          <cell r="P2241">
            <v>9.8728420309644545</v>
          </cell>
          <cell r="Q2241">
            <v>10.986956006304782</v>
          </cell>
          <cell r="R2241">
            <v>12.24313915041197</v>
          </cell>
          <cell r="S2241">
            <v>13.942467838919676</v>
          </cell>
          <cell r="T2241">
            <v>15.345573413272405</v>
          </cell>
          <cell r="U2241" t="str">
            <v>0</v>
          </cell>
          <cell r="V2241">
            <v>13.593319940758709</v>
          </cell>
          <cell r="W2241">
            <v>13.593319940758709</v>
          </cell>
        </row>
        <row r="2242">
          <cell r="B2242" t="str">
            <v>NigeriaFX/MM</v>
          </cell>
          <cell r="C2242" t="str">
            <v>FX/MM</v>
          </cell>
          <cell r="D2242" t="str">
            <v>Nigeria</v>
          </cell>
          <cell r="E2242" t="str">
            <v>T&amp;O Management</v>
          </cell>
          <cell r="F2242" t="str">
            <v>Customer - Wholesale</v>
          </cell>
          <cell r="G2242" t="str">
            <v>FX Trading</v>
          </cell>
          <cell r="H2242" t="str">
            <v>0</v>
          </cell>
          <cell r="I2242">
            <v>3.595923799900123</v>
          </cell>
          <cell r="J2242">
            <v>6.9535501402535651</v>
          </cell>
          <cell r="K2242">
            <v>9.9427672436571388</v>
          </cell>
          <cell r="L2242">
            <v>12.967182590721297</v>
          </cell>
          <cell r="M2242">
            <v>16.122966119908465</v>
          </cell>
          <cell r="N2242">
            <v>20.255482845434337</v>
          </cell>
          <cell r="O2242">
            <v>24.181883504095744</v>
          </cell>
          <cell r="P2242">
            <v>27.642014890817851</v>
          </cell>
          <cell r="Q2242">
            <v>30.761314784388279</v>
          </cell>
          <cell r="R2242">
            <v>34.27838039387548</v>
          </cell>
          <cell r="S2242">
            <v>39.036166324694776</v>
          </cell>
          <cell r="T2242">
            <v>42.964585827205475</v>
          </cell>
          <cell r="U2242" t="str">
            <v>0</v>
          </cell>
          <cell r="V2242">
            <v>38.058620915805072</v>
          </cell>
          <cell r="W2242">
            <v>38.058620915805072</v>
          </cell>
        </row>
        <row r="2243">
          <cell r="B2243" t="str">
            <v>NigeriaFI</v>
          </cell>
          <cell r="C2243" t="str">
            <v>FI</v>
          </cell>
          <cell r="D2243" t="str">
            <v>Nigeria</v>
          </cell>
          <cell r="E2243" t="str">
            <v>T&amp;O Management</v>
          </cell>
          <cell r="F2243" t="str">
            <v>Customer - Wholesale</v>
          </cell>
          <cell r="G2243" t="str">
            <v>Fixed Income</v>
          </cell>
          <cell r="H2243" t="str">
            <v>0</v>
          </cell>
          <cell r="I2243">
            <v>4.3776117090510089E-3</v>
          </cell>
          <cell r="J2243">
            <v>8.4651244596152808E-3</v>
          </cell>
          <cell r="K2243">
            <v>1.2104142559253137E-2</v>
          </cell>
          <cell r="L2243">
            <v>1.5786010355425404E-2</v>
          </cell>
          <cell r="M2243">
            <v>1.9627803368109292E-2</v>
          </cell>
          <cell r="N2243">
            <v>2.4658653467328144E-2</v>
          </cell>
          <cell r="O2243">
            <v>2.9438581645522332E-2</v>
          </cell>
          <cell r="P2243">
            <v>3.3650882160285903E-2</v>
          </cell>
          <cell r="Q2243">
            <v>3.7448260663833388E-2</v>
          </cell>
          <cell r="R2243">
            <v>4.1729871857602158E-2</v>
          </cell>
          <cell r="S2243">
            <v>4.7521913224132503E-2</v>
          </cell>
          <cell r="T2243">
            <v>5.2304299105816861E-2</v>
          </cell>
          <cell r="U2243" t="str">
            <v>0</v>
          </cell>
          <cell r="V2243">
            <v>4.6331867364928385E-2</v>
          </cell>
          <cell r="W2243">
            <v>4.6331867364928385E-2</v>
          </cell>
        </row>
        <row r="2244">
          <cell r="B2244" t="str">
            <v>NigeriaFX/MM</v>
          </cell>
          <cell r="C2244" t="str">
            <v>FX/MM</v>
          </cell>
          <cell r="D2244" t="str">
            <v>Nigeria</v>
          </cell>
          <cell r="E2244" t="str">
            <v>T&amp;O Management</v>
          </cell>
          <cell r="F2244" t="str">
            <v>Customer - Wholesale</v>
          </cell>
          <cell r="G2244" t="str">
            <v>ALM</v>
          </cell>
          <cell r="H2244">
            <v>44.122415713635107</v>
          </cell>
          <cell r="I2244">
            <v>1.9935038168993122</v>
          </cell>
          <cell r="J2244">
            <v>3.8549005810360102</v>
          </cell>
          <cell r="K2244">
            <v>5.5120590851570537</v>
          </cell>
          <cell r="L2244">
            <v>7.1887307483409817</v>
          </cell>
          <cell r="M2244">
            <v>8.9382301428824924</v>
          </cell>
          <cell r="N2244">
            <v>11.229209686432499</v>
          </cell>
          <cell r="O2244">
            <v>13.405922858145145</v>
          </cell>
          <cell r="P2244">
            <v>15.324146243911882</v>
          </cell>
          <cell r="Q2244">
            <v>17.05341988537759</v>
          </cell>
          <cell r="R2244">
            <v>19.003206395590283</v>
          </cell>
          <cell r="S2244">
            <v>21.640821912732619</v>
          </cell>
          <cell r="T2244">
            <v>23.818654288617267</v>
          </cell>
          <cell r="U2244" t="str">
            <v>0</v>
          </cell>
          <cell r="V2244">
            <v>21.098891490328167</v>
          </cell>
          <cell r="W2244">
            <v>21.098891490328167</v>
          </cell>
        </row>
        <row r="2245">
          <cell r="B2245" t="str">
            <v>NigeriaSEF</v>
          </cell>
          <cell r="C2245" t="str">
            <v>SEF</v>
          </cell>
          <cell r="D2245" t="str">
            <v>Nigeria</v>
          </cell>
          <cell r="E2245" t="str">
            <v>T&amp;O Management</v>
          </cell>
          <cell r="F2245" t="str">
            <v>Customer - Wholesale</v>
          </cell>
          <cell r="G2245" t="str">
            <v>Structured Trade</v>
          </cell>
          <cell r="H2245" t="str">
            <v>0</v>
          </cell>
          <cell r="I2245" t="str">
            <v>0</v>
          </cell>
          <cell r="J2245" t="str">
            <v>0</v>
          </cell>
          <cell r="K2245" t="str">
            <v>0</v>
          </cell>
          <cell r="L2245" t="str">
            <v>0</v>
          </cell>
          <cell r="M2245" t="str">
            <v>0</v>
          </cell>
          <cell r="N2245" t="str">
            <v>0</v>
          </cell>
          <cell r="O2245" t="str">
            <v>0</v>
          </cell>
          <cell r="P2245" t="str">
            <v>0</v>
          </cell>
          <cell r="Q2245" t="str">
            <v>0</v>
          </cell>
          <cell r="R2245" t="str">
            <v>0</v>
          </cell>
          <cell r="S2245" t="str">
            <v>0</v>
          </cell>
          <cell r="T2245" t="str">
            <v>0</v>
          </cell>
          <cell r="U2245" t="str">
            <v>0</v>
          </cell>
          <cell r="V2245">
            <v>0</v>
          </cell>
          <cell r="W2245">
            <v>0</v>
          </cell>
        </row>
        <row r="2246">
          <cell r="B2246" t="str">
            <v>NigeriaSME</v>
          </cell>
          <cell r="C2246" t="str">
            <v>SME</v>
          </cell>
          <cell r="D2246" t="str">
            <v>Nigeria</v>
          </cell>
          <cell r="E2246" t="str">
            <v>T&amp;O Management</v>
          </cell>
          <cell r="F2246" t="str">
            <v>SME</v>
          </cell>
          <cell r="G2246" t="str">
            <v>Product</v>
          </cell>
          <cell r="H2246">
            <v>140.10244630416136</v>
          </cell>
          <cell r="I2246">
            <v>9.7615154967687587</v>
          </cell>
          <cell r="J2246">
            <v>18.876147334804241</v>
          </cell>
          <cell r="K2246">
            <v>26.990693332383703</v>
          </cell>
          <cell r="L2246">
            <v>35.200788685308616</v>
          </cell>
          <cell r="M2246">
            <v>43.767496863458554</v>
          </cell>
          <cell r="N2246">
            <v>54.985650612433119</v>
          </cell>
          <cell r="O2246">
            <v>65.644280496945925</v>
          </cell>
          <cell r="P2246">
            <v>75.037173125338711</v>
          </cell>
          <cell r="Q2246">
            <v>83.50484261572231</v>
          </cell>
          <cell r="R2246">
            <v>93.052289213760176</v>
          </cell>
          <cell r="S2246">
            <v>105.96780235541591</v>
          </cell>
          <cell r="T2246">
            <v>116.63191260509139</v>
          </cell>
          <cell r="U2246" t="str">
            <v>0</v>
          </cell>
          <cell r="V2246">
            <v>103.31415194771269</v>
          </cell>
          <cell r="W2246">
            <v>103.31415194771269</v>
          </cell>
        </row>
        <row r="2247">
          <cell r="B2247" t="str">
            <v>NigeriaTotal</v>
          </cell>
          <cell r="C2247" t="str">
            <v>Total</v>
          </cell>
          <cell r="D2247" t="str">
            <v>Nigeria</v>
          </cell>
          <cell r="E2247" t="str">
            <v>T&amp;O Management</v>
          </cell>
          <cell r="F2247" t="str">
            <v>Customer</v>
          </cell>
          <cell r="G2247" t="str">
            <v>Product</v>
          </cell>
          <cell r="H2247">
            <v>713.63193053973532</v>
          </cell>
          <cell r="I2247">
            <v>83.284073071711816</v>
          </cell>
          <cell r="J2247">
            <v>161.04901277518024</v>
          </cell>
          <cell r="K2247">
            <v>230.28134068879973</v>
          </cell>
          <cell r="L2247">
            <v>300.32888417987488</v>
          </cell>
          <cell r="M2247">
            <v>373.41900529162717</v>
          </cell>
          <cell r="N2247">
            <v>469.13094027432146</v>
          </cell>
          <cell r="O2247">
            <v>560.06908511872928</v>
          </cell>
          <cell r="P2247">
            <v>640.20811232989888</v>
          </cell>
          <cell r="Q2247">
            <v>712.45324730075754</v>
          </cell>
          <cell r="R2247">
            <v>793.91091034319243</v>
          </cell>
          <cell r="S2247">
            <v>904.10451097870146</v>
          </cell>
          <cell r="T2247">
            <v>995.08941363779741</v>
          </cell>
          <cell r="U2247" t="str">
            <v>0</v>
          </cell>
          <cell r="V2247">
            <v>881.4638857053983</v>
          </cell>
          <cell r="W2247">
            <v>881.4638857053983</v>
          </cell>
        </row>
        <row r="2248">
          <cell r="B2248" t="str">
            <v>Sierra LeoneCCPL</v>
          </cell>
          <cell r="C2248" t="str">
            <v>CCPL</v>
          </cell>
          <cell r="D2248" t="str">
            <v>Sierra Leone</v>
          </cell>
          <cell r="E2248" t="str">
            <v>Credit Operations</v>
          </cell>
          <cell r="F2248" t="str">
            <v>Mass Mkt &amp; Priority Banking</v>
          </cell>
          <cell r="G2248" t="str">
            <v>Unsecured Lending</v>
          </cell>
          <cell r="H2248" t="str">
            <v>0</v>
          </cell>
          <cell r="I2248">
            <v>0.12231916690121029</v>
          </cell>
          <cell r="J2248">
            <v>0.24122874029994779</v>
          </cell>
          <cell r="K2248">
            <v>0.49982509750311621</v>
          </cell>
          <cell r="L2248">
            <v>0.5996089823489219</v>
          </cell>
          <cell r="M2248">
            <v>0.80073948239582848</v>
          </cell>
          <cell r="N2248">
            <v>0.97766542023507819</v>
          </cell>
          <cell r="O2248">
            <v>1.1142445016284039</v>
          </cell>
          <cell r="P2248">
            <v>1.2526526878694058</v>
          </cell>
          <cell r="Q2248">
            <v>1.4143064881454972</v>
          </cell>
          <cell r="R2248">
            <v>1.5769014782946666</v>
          </cell>
          <cell r="S2248">
            <v>1.7252365539517256</v>
          </cell>
          <cell r="T2248">
            <v>1.8698759016173117</v>
          </cell>
          <cell r="U2248" t="str">
            <v>0</v>
          </cell>
          <cell r="V2248">
            <v>2.2523877339678799</v>
          </cell>
          <cell r="W2248">
            <v>2.2523877339678799</v>
          </cell>
        </row>
        <row r="2249">
          <cell r="B2249" t="str">
            <v>Sierra LeoneM &amp; AL</v>
          </cell>
          <cell r="C2249" t="str">
            <v>M &amp; AL</v>
          </cell>
          <cell r="D2249" t="str">
            <v>Sierra Leone</v>
          </cell>
          <cell r="E2249" t="str">
            <v>Credit Operations</v>
          </cell>
          <cell r="F2249" t="str">
            <v>Mass Mkt &amp; Priority Banking</v>
          </cell>
          <cell r="G2249" t="str">
            <v>Secured Lending</v>
          </cell>
          <cell r="H2249" t="str">
            <v>0</v>
          </cell>
          <cell r="I2249">
            <v>0.80884510742095994</v>
          </cell>
          <cell r="J2249">
            <v>1.5951440097570131</v>
          </cell>
          <cell r="K2249">
            <v>3.3051327516652611</v>
          </cell>
          <cell r="L2249">
            <v>3.9649615348531806</v>
          </cell>
          <cell r="M2249">
            <v>5.2949527785595807</v>
          </cell>
          <cell r="N2249">
            <v>6.4648894517934865</v>
          </cell>
          <cell r="O2249">
            <v>7.3680293648559996</v>
          </cell>
          <cell r="P2249">
            <v>8.2832643775213324</v>
          </cell>
          <cell r="Q2249">
            <v>9.3522128404790852</v>
          </cell>
          <cell r="R2249">
            <v>10.427384995465486</v>
          </cell>
          <cell r="S2249">
            <v>11.408262344810325</v>
          </cell>
          <cell r="T2249">
            <v>12.364701402266908</v>
          </cell>
          <cell r="U2249" t="str">
            <v>0</v>
          </cell>
          <cell r="V2249">
            <v>14.894090965369999</v>
          </cell>
          <cell r="W2249">
            <v>14.894090965369999</v>
          </cell>
        </row>
        <row r="2250">
          <cell r="B2250" t="str">
            <v>Sierra LeoneWM</v>
          </cell>
          <cell r="C2250" t="str">
            <v>WM</v>
          </cell>
          <cell r="D2250" t="str">
            <v>Sierra Leone</v>
          </cell>
          <cell r="E2250" t="str">
            <v>Credit Operations</v>
          </cell>
          <cell r="F2250" t="str">
            <v>Mass Mkt &amp; Priority Banking</v>
          </cell>
          <cell r="G2250" t="str">
            <v>Account Management Services</v>
          </cell>
          <cell r="H2250" t="str">
            <v>0</v>
          </cell>
          <cell r="I2250" t="str">
            <v>0</v>
          </cell>
          <cell r="J2250" t="str">
            <v>0</v>
          </cell>
          <cell r="K2250" t="str">
            <v>0</v>
          </cell>
          <cell r="L2250" t="str">
            <v>0</v>
          </cell>
          <cell r="M2250" t="str">
            <v>0</v>
          </cell>
          <cell r="N2250" t="str">
            <v>0</v>
          </cell>
          <cell r="O2250" t="str">
            <v>0</v>
          </cell>
          <cell r="P2250" t="str">
            <v>0</v>
          </cell>
          <cell r="Q2250" t="str">
            <v>0</v>
          </cell>
          <cell r="R2250" t="str">
            <v>0</v>
          </cell>
          <cell r="S2250" t="str">
            <v>0</v>
          </cell>
          <cell r="T2250" t="str">
            <v>0</v>
          </cell>
          <cell r="U2250" t="str">
            <v>0</v>
          </cell>
          <cell r="V2250">
            <v>0</v>
          </cell>
          <cell r="W2250">
            <v>0</v>
          </cell>
        </row>
        <row r="2251">
          <cell r="B2251" t="str">
            <v>Sierra LeoneWM</v>
          </cell>
          <cell r="C2251" t="str">
            <v>WM</v>
          </cell>
          <cell r="D2251" t="str">
            <v>Sierra Leone</v>
          </cell>
          <cell r="E2251" t="str">
            <v>Credit Operations</v>
          </cell>
          <cell r="F2251" t="str">
            <v>Mass Mkt &amp; Priority Banking</v>
          </cell>
          <cell r="G2251" t="str">
            <v>Trade Products</v>
          </cell>
          <cell r="H2251" t="str">
            <v>0</v>
          </cell>
          <cell r="I2251" t="str">
            <v>0</v>
          </cell>
          <cell r="J2251" t="str">
            <v>0</v>
          </cell>
          <cell r="K2251" t="str">
            <v>0</v>
          </cell>
          <cell r="L2251" t="str">
            <v>0</v>
          </cell>
          <cell r="M2251" t="str">
            <v>0</v>
          </cell>
          <cell r="N2251" t="str">
            <v>0</v>
          </cell>
          <cell r="O2251" t="str">
            <v>0</v>
          </cell>
          <cell r="P2251" t="str">
            <v>0</v>
          </cell>
          <cell r="Q2251" t="str">
            <v>0</v>
          </cell>
          <cell r="R2251" t="str">
            <v>0</v>
          </cell>
          <cell r="S2251" t="str">
            <v>0</v>
          </cell>
          <cell r="T2251" t="str">
            <v>0</v>
          </cell>
          <cell r="U2251" t="str">
            <v>0</v>
          </cell>
          <cell r="V2251" t="str">
            <v>0</v>
          </cell>
          <cell r="W2251" t="str">
            <v>0</v>
          </cell>
        </row>
        <row r="2252">
          <cell r="B2252" t="str">
            <v>Sierra LeoneWM</v>
          </cell>
          <cell r="C2252" t="str">
            <v>WM</v>
          </cell>
          <cell r="D2252" t="str">
            <v>Sierra Leone</v>
          </cell>
          <cell r="E2252" t="str">
            <v>Credit Operations</v>
          </cell>
          <cell r="F2252" t="str">
            <v>Mass Mkt &amp; Priority Banking</v>
          </cell>
          <cell r="G2252" t="str">
            <v>Treasury Products</v>
          </cell>
          <cell r="H2252" t="str">
            <v>0</v>
          </cell>
          <cell r="I2252" t="str">
            <v>0</v>
          </cell>
          <cell r="J2252" t="str">
            <v>0</v>
          </cell>
          <cell r="K2252" t="str">
            <v>0</v>
          </cell>
          <cell r="L2252" t="str">
            <v>0</v>
          </cell>
          <cell r="M2252" t="str">
            <v>0</v>
          </cell>
          <cell r="N2252" t="str">
            <v>0</v>
          </cell>
          <cell r="O2252" t="str">
            <v>0</v>
          </cell>
          <cell r="P2252" t="str">
            <v>0</v>
          </cell>
          <cell r="Q2252" t="str">
            <v>0</v>
          </cell>
          <cell r="R2252" t="str">
            <v>0</v>
          </cell>
          <cell r="S2252" t="str">
            <v>0</v>
          </cell>
          <cell r="T2252" t="str">
            <v>0</v>
          </cell>
          <cell r="U2252" t="str">
            <v>0</v>
          </cell>
          <cell r="V2252">
            <v>0</v>
          </cell>
          <cell r="W2252">
            <v>0</v>
          </cell>
        </row>
        <row r="2253">
          <cell r="B2253" t="str">
            <v>Sierra LeoneWM</v>
          </cell>
          <cell r="C2253" t="str">
            <v>WM</v>
          </cell>
          <cell r="D2253" t="str">
            <v>Sierra Leone</v>
          </cell>
          <cell r="E2253" t="str">
            <v>Credit Operations</v>
          </cell>
          <cell r="F2253" t="str">
            <v>Mass Mkt &amp; Priority Banking</v>
          </cell>
          <cell r="G2253" t="str">
            <v>Investment Services</v>
          </cell>
          <cell r="H2253" t="str">
            <v>0</v>
          </cell>
          <cell r="I2253" t="str">
            <v>0</v>
          </cell>
          <cell r="J2253" t="str">
            <v>0</v>
          </cell>
          <cell r="K2253" t="str">
            <v>0</v>
          </cell>
          <cell r="L2253" t="str">
            <v>0</v>
          </cell>
          <cell r="M2253" t="str">
            <v>0</v>
          </cell>
          <cell r="N2253" t="str">
            <v>0</v>
          </cell>
          <cell r="O2253" t="str">
            <v>0</v>
          </cell>
          <cell r="P2253" t="str">
            <v>0</v>
          </cell>
          <cell r="Q2253" t="str">
            <v>0</v>
          </cell>
          <cell r="R2253" t="str">
            <v>0</v>
          </cell>
          <cell r="S2253" t="str">
            <v>0</v>
          </cell>
          <cell r="T2253" t="str">
            <v>0</v>
          </cell>
          <cell r="U2253" t="str">
            <v>0</v>
          </cell>
          <cell r="V2253" t="str">
            <v>0</v>
          </cell>
          <cell r="W2253" t="str">
            <v>0</v>
          </cell>
        </row>
        <row r="2254">
          <cell r="B2254" t="str">
            <v>Sierra LeoneOthCB</v>
          </cell>
          <cell r="C2254" t="str">
            <v>OthCB</v>
          </cell>
          <cell r="D2254" t="str">
            <v>Sierra Leone</v>
          </cell>
          <cell r="E2254" t="str">
            <v>Credit Operations</v>
          </cell>
          <cell r="F2254" t="str">
            <v>Mass Mkt &amp; Priority Banking</v>
          </cell>
          <cell r="G2254" t="str">
            <v>Other Products</v>
          </cell>
          <cell r="H2254" t="str">
            <v>0</v>
          </cell>
          <cell r="I2254" t="str">
            <v>0</v>
          </cell>
          <cell r="J2254" t="str">
            <v>0</v>
          </cell>
          <cell r="K2254" t="str">
            <v>0</v>
          </cell>
          <cell r="L2254" t="str">
            <v>0</v>
          </cell>
          <cell r="M2254" t="str">
            <v>0</v>
          </cell>
          <cell r="N2254" t="str">
            <v>0</v>
          </cell>
          <cell r="O2254" t="str">
            <v>0</v>
          </cell>
          <cell r="P2254" t="str">
            <v>0</v>
          </cell>
          <cell r="Q2254" t="str">
            <v>0</v>
          </cell>
          <cell r="R2254" t="str">
            <v>0</v>
          </cell>
          <cell r="S2254" t="str">
            <v>0</v>
          </cell>
          <cell r="T2254" t="str">
            <v>0</v>
          </cell>
          <cell r="U2254" t="str">
            <v>0</v>
          </cell>
          <cell r="V2254">
            <v>0</v>
          </cell>
          <cell r="W2254">
            <v>0</v>
          </cell>
        </row>
        <row r="2255">
          <cell r="B2255" t="str">
            <v>Sierra LeoneCROps</v>
          </cell>
          <cell r="C2255" t="str">
            <v>CROps</v>
          </cell>
          <cell r="D2255" t="str">
            <v>Sierra Leone</v>
          </cell>
          <cell r="E2255" t="str">
            <v>Credit Operations</v>
          </cell>
          <cell r="F2255" t="str">
            <v>Customer - Wholesale</v>
          </cell>
          <cell r="G2255" t="str">
            <v>Corporate and Inst Lending</v>
          </cell>
          <cell r="H2255">
            <v>72.528437698651913</v>
          </cell>
          <cell r="I2255">
            <v>1.0779472746036207</v>
          </cell>
          <cell r="J2255">
            <v>2.1258472384168972</v>
          </cell>
          <cell r="K2255">
            <v>4.4047479661721134</v>
          </cell>
          <cell r="L2255">
            <v>5.2841012960207987</v>
          </cell>
          <cell r="M2255">
            <v>7.0565796398304181</v>
          </cell>
          <cell r="N2255">
            <v>8.6157533763106322</v>
          </cell>
          <cell r="O2255">
            <v>9.8193672684384659</v>
          </cell>
          <cell r="P2255">
            <v>11.039100290834051</v>
          </cell>
          <cell r="Q2255">
            <v>12.463687114399201</v>
          </cell>
          <cell r="R2255">
            <v>13.896568247713772</v>
          </cell>
          <cell r="S2255">
            <v>15.203782763504131</v>
          </cell>
          <cell r="T2255">
            <v>16.478428385825005</v>
          </cell>
          <cell r="U2255" t="str">
            <v>0</v>
          </cell>
          <cell r="V2255">
            <v>19.849343980099327</v>
          </cell>
          <cell r="W2255">
            <v>19.849343980099327</v>
          </cell>
        </row>
        <row r="2256">
          <cell r="B2256" t="str">
            <v>Sierra LeoneCash</v>
          </cell>
          <cell r="C2256" t="str">
            <v>Cash</v>
          </cell>
          <cell r="D2256" t="str">
            <v>Sierra Leone</v>
          </cell>
          <cell r="E2256" t="str">
            <v>Credit Operations</v>
          </cell>
          <cell r="F2256" t="str">
            <v>Customer - Wholesale</v>
          </cell>
          <cell r="G2256" t="str">
            <v>Cash Management and Payments</v>
          </cell>
          <cell r="H2256" t="str">
            <v>0</v>
          </cell>
          <cell r="I2256" t="str">
            <v>0</v>
          </cell>
          <cell r="J2256" t="str">
            <v>0</v>
          </cell>
          <cell r="K2256" t="str">
            <v>0</v>
          </cell>
          <cell r="L2256" t="str">
            <v>0</v>
          </cell>
          <cell r="M2256" t="str">
            <v>0</v>
          </cell>
          <cell r="N2256" t="str">
            <v>0</v>
          </cell>
          <cell r="O2256" t="str">
            <v>0</v>
          </cell>
          <cell r="P2256" t="str">
            <v>0</v>
          </cell>
          <cell r="Q2256" t="str">
            <v>0</v>
          </cell>
          <cell r="R2256" t="str">
            <v>0</v>
          </cell>
          <cell r="S2256" t="str">
            <v>0</v>
          </cell>
          <cell r="T2256" t="str">
            <v>0</v>
          </cell>
          <cell r="U2256" t="str">
            <v>0</v>
          </cell>
          <cell r="V2256">
            <v>0</v>
          </cell>
          <cell r="W2256">
            <v>0</v>
          </cell>
        </row>
        <row r="2257">
          <cell r="B2257" t="str">
            <v>Sierra LeoneTrade</v>
          </cell>
          <cell r="C2257" t="str">
            <v>Trade</v>
          </cell>
          <cell r="D2257" t="str">
            <v>Sierra Leone</v>
          </cell>
          <cell r="E2257" t="str">
            <v>Credit Operations</v>
          </cell>
          <cell r="F2257" t="str">
            <v>Customer - Wholesale</v>
          </cell>
          <cell r="G2257" t="str">
            <v>Trade Finance</v>
          </cell>
          <cell r="H2257">
            <v>0.17591180620580171</v>
          </cell>
          <cell r="I2257" t="str">
            <v>0</v>
          </cell>
          <cell r="J2257" t="str">
            <v>0</v>
          </cell>
          <cell r="K2257" t="str">
            <v>0</v>
          </cell>
          <cell r="L2257" t="str">
            <v>0</v>
          </cell>
          <cell r="M2257" t="str">
            <v>0</v>
          </cell>
          <cell r="N2257" t="str">
            <v>0</v>
          </cell>
          <cell r="O2257" t="str">
            <v>0</v>
          </cell>
          <cell r="P2257" t="str">
            <v>0</v>
          </cell>
          <cell r="Q2257" t="str">
            <v>0</v>
          </cell>
          <cell r="R2257" t="str">
            <v>0</v>
          </cell>
          <cell r="S2257" t="str">
            <v>0</v>
          </cell>
          <cell r="T2257" t="str">
            <v>0</v>
          </cell>
          <cell r="U2257" t="str">
            <v>0</v>
          </cell>
          <cell r="V2257">
            <v>0</v>
          </cell>
          <cell r="W2257">
            <v>0</v>
          </cell>
        </row>
        <row r="2258">
          <cell r="B2258" t="str">
            <v>Sierra LeoneTrade</v>
          </cell>
          <cell r="C2258" t="str">
            <v>Trade</v>
          </cell>
          <cell r="D2258" t="str">
            <v>Sierra Leone</v>
          </cell>
          <cell r="E2258" t="str">
            <v>Credit Operations</v>
          </cell>
          <cell r="F2258" t="str">
            <v>Customer - Wholesale</v>
          </cell>
          <cell r="G2258" t="str">
            <v>Trade Contingents</v>
          </cell>
          <cell r="H2258">
            <v>14.899729985631385</v>
          </cell>
          <cell r="I2258">
            <v>0.59051693404634742</v>
          </cell>
          <cell r="J2258">
            <v>1.1645734657499358</v>
          </cell>
          <cell r="K2258">
            <v>2.4129921059332831</v>
          </cell>
          <cell r="L2258">
            <v>2.894716068245482</v>
          </cell>
          <cell r="M2258">
            <v>3.8657083439436368</v>
          </cell>
          <cell r="N2258">
            <v>4.7198489092606737</v>
          </cell>
          <cell r="O2258">
            <v>5.3792080468551164</v>
          </cell>
          <cell r="P2258">
            <v>6.0473975044563106</v>
          </cell>
          <cell r="Q2258">
            <v>6.8278091842797863</v>
          </cell>
          <cell r="R2258">
            <v>7.6127646209999194</v>
          </cell>
          <cell r="S2258">
            <v>8.3288778541719672</v>
          </cell>
          <cell r="T2258">
            <v>9.0271493212669487</v>
          </cell>
          <cell r="U2258" t="str">
            <v>0</v>
          </cell>
          <cell r="V2258">
            <v>10.873791349646188</v>
          </cell>
          <cell r="W2258">
            <v>10.873791349646188</v>
          </cell>
        </row>
        <row r="2259">
          <cell r="B2259" t="str">
            <v>Sierra LeoneTrade</v>
          </cell>
          <cell r="C2259" t="str">
            <v>Trade</v>
          </cell>
          <cell r="D2259" t="str">
            <v>Sierra Leone</v>
          </cell>
          <cell r="E2259" t="str">
            <v>Credit Operations</v>
          </cell>
          <cell r="F2259" t="str">
            <v>Customer - Wholesale</v>
          </cell>
          <cell r="G2259" t="str">
            <v>Trade Transactional</v>
          </cell>
          <cell r="H2259" t="str">
            <v>0</v>
          </cell>
          <cell r="I2259" t="str">
            <v>0</v>
          </cell>
          <cell r="J2259" t="str">
            <v>0</v>
          </cell>
          <cell r="K2259" t="str">
            <v>0</v>
          </cell>
          <cell r="L2259" t="str">
            <v>0</v>
          </cell>
          <cell r="M2259" t="str">
            <v>0</v>
          </cell>
          <cell r="N2259" t="str">
            <v>0</v>
          </cell>
          <cell r="O2259" t="str">
            <v>0</v>
          </cell>
          <cell r="P2259" t="str">
            <v>0</v>
          </cell>
          <cell r="Q2259" t="str">
            <v>0</v>
          </cell>
          <cell r="R2259" t="str">
            <v>0</v>
          </cell>
          <cell r="S2259" t="str">
            <v>0</v>
          </cell>
          <cell r="T2259" t="str">
            <v>0</v>
          </cell>
          <cell r="U2259" t="str">
            <v>0</v>
          </cell>
          <cell r="V2259">
            <v>0</v>
          </cell>
          <cell r="W2259">
            <v>0</v>
          </cell>
        </row>
        <row r="2260">
          <cell r="B2260" t="str">
            <v>Sierra LeoneTrade</v>
          </cell>
          <cell r="C2260" t="str">
            <v>Trade</v>
          </cell>
          <cell r="D2260" t="str">
            <v>Sierra Leone</v>
          </cell>
          <cell r="E2260" t="str">
            <v>Credit Operations</v>
          </cell>
          <cell r="F2260" t="str">
            <v>Customer - Wholesale</v>
          </cell>
          <cell r="G2260" t="str">
            <v>Trade Other</v>
          </cell>
          <cell r="H2260" t="str">
            <v>0</v>
          </cell>
          <cell r="I2260" t="str">
            <v>0</v>
          </cell>
          <cell r="J2260" t="str">
            <v>0</v>
          </cell>
          <cell r="K2260" t="str">
            <v>0</v>
          </cell>
          <cell r="L2260" t="str">
            <v>0</v>
          </cell>
          <cell r="M2260" t="str">
            <v>0</v>
          </cell>
          <cell r="N2260" t="str">
            <v>0</v>
          </cell>
          <cell r="O2260" t="str">
            <v>0</v>
          </cell>
          <cell r="P2260" t="str">
            <v>0</v>
          </cell>
          <cell r="Q2260" t="str">
            <v>0</v>
          </cell>
          <cell r="R2260" t="str">
            <v>0</v>
          </cell>
          <cell r="S2260" t="str">
            <v>0</v>
          </cell>
          <cell r="T2260" t="str">
            <v>0</v>
          </cell>
          <cell r="U2260" t="str">
            <v>0</v>
          </cell>
          <cell r="V2260">
            <v>0</v>
          </cell>
          <cell r="W2260">
            <v>0</v>
          </cell>
        </row>
        <row r="2261">
          <cell r="B2261" t="str">
            <v>Sierra LeoneFX/MM</v>
          </cell>
          <cell r="C2261" t="str">
            <v>FX/MM</v>
          </cell>
          <cell r="D2261" t="str">
            <v>Sierra Leone</v>
          </cell>
          <cell r="E2261" t="str">
            <v>Credit Operations</v>
          </cell>
          <cell r="F2261" t="str">
            <v>Customer - Wholesale</v>
          </cell>
          <cell r="G2261" t="str">
            <v>FX Sales</v>
          </cell>
          <cell r="H2261" t="str">
            <v>0</v>
          </cell>
          <cell r="I2261" t="str">
            <v>0</v>
          </cell>
          <cell r="J2261" t="str">
            <v>0</v>
          </cell>
          <cell r="K2261" t="str">
            <v>0</v>
          </cell>
          <cell r="L2261" t="str">
            <v>0</v>
          </cell>
          <cell r="M2261" t="str">
            <v>0</v>
          </cell>
          <cell r="N2261" t="str">
            <v>0</v>
          </cell>
          <cell r="O2261" t="str">
            <v>0</v>
          </cell>
          <cell r="P2261" t="str">
            <v>0</v>
          </cell>
          <cell r="Q2261" t="str">
            <v>0</v>
          </cell>
          <cell r="R2261" t="str">
            <v>0</v>
          </cell>
          <cell r="S2261" t="str">
            <v>0</v>
          </cell>
          <cell r="T2261" t="str">
            <v>0</v>
          </cell>
          <cell r="U2261" t="str">
            <v>0</v>
          </cell>
          <cell r="V2261">
            <v>0</v>
          </cell>
          <cell r="W2261">
            <v>0</v>
          </cell>
        </row>
        <row r="2262">
          <cell r="B2262" t="str">
            <v>Sierra LeoneFX/MM</v>
          </cell>
          <cell r="C2262" t="str">
            <v>FX/MM</v>
          </cell>
          <cell r="D2262" t="str">
            <v>Sierra Leone</v>
          </cell>
          <cell r="E2262" t="str">
            <v>Credit Operations</v>
          </cell>
          <cell r="F2262" t="str">
            <v>Customer - Wholesale</v>
          </cell>
          <cell r="G2262" t="str">
            <v>FX Trading</v>
          </cell>
          <cell r="H2262" t="str">
            <v>0</v>
          </cell>
          <cell r="I2262" t="str">
            <v>0</v>
          </cell>
          <cell r="J2262" t="str">
            <v>0</v>
          </cell>
          <cell r="K2262" t="str">
            <v>0</v>
          </cell>
          <cell r="L2262" t="str">
            <v>0</v>
          </cell>
          <cell r="M2262" t="str">
            <v>0</v>
          </cell>
          <cell r="N2262" t="str">
            <v>0</v>
          </cell>
          <cell r="O2262" t="str">
            <v>0</v>
          </cell>
          <cell r="P2262" t="str">
            <v>0</v>
          </cell>
          <cell r="Q2262" t="str">
            <v>0</v>
          </cell>
          <cell r="R2262" t="str">
            <v>0</v>
          </cell>
          <cell r="S2262" t="str">
            <v>0</v>
          </cell>
          <cell r="T2262" t="str">
            <v>0</v>
          </cell>
          <cell r="U2262" t="str">
            <v>0</v>
          </cell>
          <cell r="V2262">
            <v>0</v>
          </cell>
          <cell r="W2262">
            <v>0</v>
          </cell>
        </row>
        <row r="2263">
          <cell r="B2263" t="str">
            <v>Sierra LeoneFI</v>
          </cell>
          <cell r="C2263" t="str">
            <v>FI</v>
          </cell>
          <cell r="D2263" t="str">
            <v>Sierra Leone</v>
          </cell>
          <cell r="E2263" t="str">
            <v>Credit Operations</v>
          </cell>
          <cell r="F2263" t="str">
            <v>Customer - Wholesale</v>
          </cell>
          <cell r="G2263" t="str">
            <v>Fixed Income</v>
          </cell>
          <cell r="H2263" t="str">
            <v>0</v>
          </cell>
          <cell r="I2263" t="str">
            <v>0</v>
          </cell>
          <cell r="J2263" t="str">
            <v>0</v>
          </cell>
          <cell r="K2263" t="str">
            <v>0</v>
          </cell>
          <cell r="L2263" t="str">
            <v>0</v>
          </cell>
          <cell r="M2263" t="str">
            <v>0</v>
          </cell>
          <cell r="N2263" t="str">
            <v>0</v>
          </cell>
          <cell r="O2263" t="str">
            <v>0</v>
          </cell>
          <cell r="P2263" t="str">
            <v>0</v>
          </cell>
          <cell r="Q2263" t="str">
            <v>0</v>
          </cell>
          <cell r="R2263" t="str">
            <v>0</v>
          </cell>
          <cell r="S2263" t="str">
            <v>0</v>
          </cell>
          <cell r="T2263" t="str">
            <v>0</v>
          </cell>
          <cell r="U2263" t="str">
            <v>0</v>
          </cell>
          <cell r="V2263">
            <v>0</v>
          </cell>
          <cell r="W2263">
            <v>0</v>
          </cell>
        </row>
        <row r="2264">
          <cell r="B2264" t="str">
            <v>Sierra LeoneFX/MM</v>
          </cell>
          <cell r="C2264" t="str">
            <v>FX/MM</v>
          </cell>
          <cell r="D2264" t="str">
            <v>Sierra Leone</v>
          </cell>
          <cell r="E2264" t="str">
            <v>Credit Operations</v>
          </cell>
          <cell r="F2264" t="str">
            <v>Customer - Wholesale</v>
          </cell>
          <cell r="G2264" t="str">
            <v>ALM</v>
          </cell>
          <cell r="H2264" t="str">
            <v>0</v>
          </cell>
          <cell r="I2264" t="str">
            <v>0</v>
          </cell>
          <cell r="J2264" t="str">
            <v>0</v>
          </cell>
          <cell r="K2264" t="str">
            <v>0</v>
          </cell>
          <cell r="L2264" t="str">
            <v>0</v>
          </cell>
          <cell r="M2264" t="str">
            <v>0</v>
          </cell>
          <cell r="N2264" t="str">
            <v>0</v>
          </cell>
          <cell r="O2264" t="str">
            <v>0</v>
          </cell>
          <cell r="P2264" t="str">
            <v>0</v>
          </cell>
          <cell r="Q2264" t="str">
            <v>0</v>
          </cell>
          <cell r="R2264" t="str">
            <v>0</v>
          </cell>
          <cell r="S2264" t="str">
            <v>0</v>
          </cell>
          <cell r="T2264" t="str">
            <v>0</v>
          </cell>
          <cell r="U2264" t="str">
            <v>0</v>
          </cell>
          <cell r="V2264">
            <v>0</v>
          </cell>
          <cell r="W2264">
            <v>0</v>
          </cell>
        </row>
        <row r="2265">
          <cell r="B2265" t="str">
            <v>Sierra LeoneSEF</v>
          </cell>
          <cell r="C2265" t="str">
            <v>SEF</v>
          </cell>
          <cell r="D2265" t="str">
            <v>Sierra Leone</v>
          </cell>
          <cell r="E2265" t="str">
            <v>Credit Operations</v>
          </cell>
          <cell r="F2265" t="str">
            <v>Customer - Wholesale</v>
          </cell>
          <cell r="G2265" t="str">
            <v>Structured Trade</v>
          </cell>
          <cell r="H2265" t="str">
            <v>0</v>
          </cell>
          <cell r="I2265" t="str">
            <v>0</v>
          </cell>
          <cell r="J2265" t="str">
            <v>0</v>
          </cell>
          <cell r="K2265" t="str">
            <v>0</v>
          </cell>
          <cell r="L2265" t="str">
            <v>0</v>
          </cell>
          <cell r="M2265" t="str">
            <v>0</v>
          </cell>
          <cell r="N2265" t="str">
            <v>0</v>
          </cell>
          <cell r="O2265" t="str">
            <v>0</v>
          </cell>
          <cell r="P2265" t="str">
            <v>0</v>
          </cell>
          <cell r="Q2265" t="str">
            <v>0</v>
          </cell>
          <cell r="R2265" t="str">
            <v>0</v>
          </cell>
          <cell r="S2265" t="str">
            <v>0</v>
          </cell>
          <cell r="T2265" t="str">
            <v>0</v>
          </cell>
          <cell r="U2265" t="str">
            <v>0</v>
          </cell>
          <cell r="V2265">
            <v>0</v>
          </cell>
          <cell r="W2265">
            <v>0</v>
          </cell>
        </row>
        <row r="2266">
          <cell r="B2266" t="str">
            <v>Sierra LeoneSME</v>
          </cell>
          <cell r="C2266" t="str">
            <v>SME</v>
          </cell>
          <cell r="D2266" t="str">
            <v>Sierra Leone</v>
          </cell>
          <cell r="E2266" t="str">
            <v>Credit Operations</v>
          </cell>
          <cell r="F2266" t="str">
            <v>SME</v>
          </cell>
          <cell r="G2266" t="str">
            <v>Product</v>
          </cell>
          <cell r="H2266" t="str">
            <v>0</v>
          </cell>
          <cell r="I2266">
            <v>2.4371517027863769E-2</v>
          </cell>
          <cell r="J2266">
            <v>4.8063688633348117E-2</v>
          </cell>
          <cell r="K2266">
            <v>9.9587793011941678E-2</v>
          </cell>
          <cell r="L2266">
            <v>0.1194692613887661</v>
          </cell>
          <cell r="M2266">
            <v>0.15954356479433865</v>
          </cell>
          <cell r="N2266">
            <v>0.19479522335249905</v>
          </cell>
          <cell r="O2266">
            <v>0.22200796107916837</v>
          </cell>
          <cell r="P2266">
            <v>0.24958513931888532</v>
          </cell>
          <cell r="Q2266">
            <v>0.28179389650597064</v>
          </cell>
          <cell r="R2266">
            <v>0.31419018133569221</v>
          </cell>
          <cell r="S2266">
            <v>0.34374524546660762</v>
          </cell>
          <cell r="T2266">
            <v>0.37256395322790214</v>
          </cell>
          <cell r="U2266" t="str">
            <v>0</v>
          </cell>
          <cell r="V2266">
            <v>0.44877763152265709</v>
          </cell>
          <cell r="W2266">
            <v>0.44877763152265709</v>
          </cell>
        </row>
        <row r="2267">
          <cell r="B2267" t="str">
            <v>Sierra LeoneTotal</v>
          </cell>
          <cell r="C2267" t="str">
            <v>Total</v>
          </cell>
          <cell r="D2267" t="str">
            <v>Sierra Leone</v>
          </cell>
          <cell r="E2267" t="str">
            <v>Credit Operations</v>
          </cell>
          <cell r="F2267" t="str">
            <v>Customer</v>
          </cell>
          <cell r="G2267" t="str">
            <v>Product</v>
          </cell>
          <cell r="H2267">
            <v>87.604079490489099</v>
          </cell>
          <cell r="I2267">
            <v>2.6240000000000019</v>
          </cell>
          <cell r="J2267">
            <v>5.1748571428571424</v>
          </cell>
          <cell r="K2267">
            <v>10.722285714285714</v>
          </cell>
          <cell r="L2267">
            <v>12.862857142857148</v>
          </cell>
          <cell r="M2267">
            <v>17.177523809523802</v>
          </cell>
          <cell r="N2267">
            <v>20.972952380952371</v>
          </cell>
          <cell r="O2267">
            <v>23.902857142857155</v>
          </cell>
          <cell r="P2267">
            <v>26.871999999999982</v>
          </cell>
          <cell r="Q2267">
            <v>30.339809523809539</v>
          </cell>
          <cell r="R2267">
            <v>33.827809523809535</v>
          </cell>
          <cell r="S2267">
            <v>37.009904761904757</v>
          </cell>
          <cell r="T2267">
            <v>40.11271896420407</v>
          </cell>
          <cell r="U2267" t="str">
            <v>0</v>
          </cell>
          <cell r="V2267">
            <v>48.318391660606054</v>
          </cell>
          <cell r="W2267">
            <v>48.318391660606054</v>
          </cell>
        </row>
        <row r="2268">
          <cell r="B2268" t="str">
            <v>Sierra LeoneCCPL</v>
          </cell>
          <cell r="C2268" t="str">
            <v>CCPL</v>
          </cell>
          <cell r="D2268" t="str">
            <v>Sierra Leone</v>
          </cell>
          <cell r="E2268" t="str">
            <v>Trade Operations</v>
          </cell>
          <cell r="F2268" t="str">
            <v>Mass Mkt &amp; Priority Banking</v>
          </cell>
          <cell r="G2268" t="str">
            <v>Unsecured Lending</v>
          </cell>
          <cell r="H2268" t="str">
            <v>0</v>
          </cell>
          <cell r="I2268" t="str">
            <v>0</v>
          </cell>
          <cell r="J2268" t="str">
            <v>0</v>
          </cell>
          <cell r="K2268" t="str">
            <v>0</v>
          </cell>
          <cell r="L2268" t="str">
            <v>0</v>
          </cell>
          <cell r="M2268" t="str">
            <v>0</v>
          </cell>
          <cell r="N2268" t="str">
            <v>0</v>
          </cell>
          <cell r="O2268" t="str">
            <v>0</v>
          </cell>
          <cell r="P2268" t="str">
            <v>0</v>
          </cell>
          <cell r="Q2268" t="str">
            <v>0</v>
          </cell>
          <cell r="R2268" t="str">
            <v>0</v>
          </cell>
          <cell r="S2268" t="str">
            <v>0</v>
          </cell>
          <cell r="T2268" t="str">
            <v>0</v>
          </cell>
          <cell r="U2268" t="str">
            <v>0</v>
          </cell>
          <cell r="V2268">
            <v>0</v>
          </cell>
          <cell r="W2268">
            <v>0</v>
          </cell>
        </row>
        <row r="2269">
          <cell r="B2269" t="str">
            <v>Sierra LeoneM &amp; AL</v>
          </cell>
          <cell r="C2269" t="str">
            <v>M &amp; AL</v>
          </cell>
          <cell r="D2269" t="str">
            <v>Sierra Leone</v>
          </cell>
          <cell r="E2269" t="str">
            <v>Trade Operations</v>
          </cell>
          <cell r="F2269" t="str">
            <v>Mass Mkt &amp; Priority Banking</v>
          </cell>
          <cell r="G2269" t="str">
            <v>Secured Lending</v>
          </cell>
          <cell r="H2269" t="str">
            <v>0</v>
          </cell>
          <cell r="I2269" t="str">
            <v>0</v>
          </cell>
          <cell r="J2269" t="str">
            <v>0</v>
          </cell>
          <cell r="K2269" t="str">
            <v>0</v>
          </cell>
          <cell r="L2269" t="str">
            <v>0</v>
          </cell>
          <cell r="M2269" t="str">
            <v>0</v>
          </cell>
          <cell r="N2269" t="str">
            <v>0</v>
          </cell>
          <cell r="O2269" t="str">
            <v>0</v>
          </cell>
          <cell r="P2269" t="str">
            <v>0</v>
          </cell>
          <cell r="Q2269" t="str">
            <v>0</v>
          </cell>
          <cell r="R2269" t="str">
            <v>0</v>
          </cell>
          <cell r="S2269" t="str">
            <v>0</v>
          </cell>
          <cell r="T2269" t="str">
            <v>0</v>
          </cell>
          <cell r="U2269" t="str">
            <v>0</v>
          </cell>
          <cell r="V2269">
            <v>0</v>
          </cell>
          <cell r="W2269">
            <v>0</v>
          </cell>
        </row>
        <row r="2270">
          <cell r="B2270" t="str">
            <v>Sierra LeoneWM</v>
          </cell>
          <cell r="C2270" t="str">
            <v>WM</v>
          </cell>
          <cell r="D2270" t="str">
            <v>Sierra Leone</v>
          </cell>
          <cell r="E2270" t="str">
            <v>Trade Operations</v>
          </cell>
          <cell r="F2270" t="str">
            <v>Mass Mkt &amp; Priority Banking</v>
          </cell>
          <cell r="G2270" t="str">
            <v>Account Management Services</v>
          </cell>
          <cell r="H2270" t="str">
            <v>0</v>
          </cell>
          <cell r="I2270" t="str">
            <v>0</v>
          </cell>
          <cell r="J2270" t="str">
            <v>0</v>
          </cell>
          <cell r="K2270" t="str">
            <v>0</v>
          </cell>
          <cell r="L2270" t="str">
            <v>0</v>
          </cell>
          <cell r="M2270" t="str">
            <v>0</v>
          </cell>
          <cell r="N2270" t="str">
            <v>0</v>
          </cell>
          <cell r="O2270" t="str">
            <v>0</v>
          </cell>
          <cell r="P2270" t="str">
            <v>0</v>
          </cell>
          <cell r="Q2270" t="str">
            <v>0</v>
          </cell>
          <cell r="R2270" t="str">
            <v>0</v>
          </cell>
          <cell r="S2270" t="str">
            <v>0</v>
          </cell>
          <cell r="T2270" t="str">
            <v>0</v>
          </cell>
          <cell r="U2270" t="str">
            <v>0</v>
          </cell>
          <cell r="V2270">
            <v>0</v>
          </cell>
          <cell r="W2270">
            <v>0</v>
          </cell>
        </row>
        <row r="2271">
          <cell r="B2271" t="str">
            <v>Sierra LeoneWM</v>
          </cell>
          <cell r="C2271" t="str">
            <v>WM</v>
          </cell>
          <cell r="D2271" t="str">
            <v>Sierra Leone</v>
          </cell>
          <cell r="E2271" t="str">
            <v>Trade Operations</v>
          </cell>
          <cell r="F2271" t="str">
            <v>Mass Mkt &amp; Priority Banking</v>
          </cell>
          <cell r="G2271" t="str">
            <v>Trade Products</v>
          </cell>
          <cell r="H2271" t="str">
            <v>0</v>
          </cell>
          <cell r="I2271" t="str">
            <v>0</v>
          </cell>
          <cell r="J2271" t="str">
            <v>0</v>
          </cell>
          <cell r="K2271" t="str">
            <v>0</v>
          </cell>
          <cell r="L2271" t="str">
            <v>0</v>
          </cell>
          <cell r="M2271" t="str">
            <v>0</v>
          </cell>
          <cell r="N2271" t="str">
            <v>0</v>
          </cell>
          <cell r="O2271" t="str">
            <v>0</v>
          </cell>
          <cell r="P2271" t="str">
            <v>0</v>
          </cell>
          <cell r="Q2271" t="str">
            <v>0</v>
          </cell>
          <cell r="R2271" t="str">
            <v>0</v>
          </cell>
          <cell r="S2271" t="str">
            <v>0</v>
          </cell>
          <cell r="T2271" t="str">
            <v>0</v>
          </cell>
          <cell r="U2271" t="str">
            <v>0</v>
          </cell>
          <cell r="V2271" t="str">
            <v>0</v>
          </cell>
          <cell r="W2271" t="str">
            <v>0</v>
          </cell>
        </row>
        <row r="2272">
          <cell r="B2272" t="str">
            <v>Sierra LeoneWM</v>
          </cell>
          <cell r="C2272" t="str">
            <v>WM</v>
          </cell>
          <cell r="D2272" t="str">
            <v>Sierra Leone</v>
          </cell>
          <cell r="E2272" t="str">
            <v>Trade Operations</v>
          </cell>
          <cell r="F2272" t="str">
            <v>Mass Mkt &amp; Priority Banking</v>
          </cell>
          <cell r="G2272" t="str">
            <v>Treasury Products</v>
          </cell>
          <cell r="H2272" t="str">
            <v>0</v>
          </cell>
          <cell r="I2272" t="str">
            <v>0</v>
          </cell>
          <cell r="J2272" t="str">
            <v>0</v>
          </cell>
          <cell r="K2272" t="str">
            <v>0</v>
          </cell>
          <cell r="L2272" t="str">
            <v>0</v>
          </cell>
          <cell r="M2272" t="str">
            <v>0</v>
          </cell>
          <cell r="N2272" t="str">
            <v>0</v>
          </cell>
          <cell r="O2272" t="str">
            <v>0</v>
          </cell>
          <cell r="P2272" t="str">
            <v>0</v>
          </cell>
          <cell r="Q2272" t="str">
            <v>0</v>
          </cell>
          <cell r="R2272" t="str">
            <v>0</v>
          </cell>
          <cell r="S2272" t="str">
            <v>0</v>
          </cell>
          <cell r="T2272" t="str">
            <v>0</v>
          </cell>
          <cell r="U2272" t="str">
            <v>0</v>
          </cell>
          <cell r="V2272">
            <v>0</v>
          </cell>
          <cell r="W2272">
            <v>0</v>
          </cell>
        </row>
        <row r="2273">
          <cell r="B2273" t="str">
            <v>Sierra LeoneWM</v>
          </cell>
          <cell r="C2273" t="str">
            <v>WM</v>
          </cell>
          <cell r="D2273" t="str">
            <v>Sierra Leone</v>
          </cell>
          <cell r="E2273" t="str">
            <v>Trade Operations</v>
          </cell>
          <cell r="F2273" t="str">
            <v>Mass Mkt &amp; Priority Banking</v>
          </cell>
          <cell r="G2273" t="str">
            <v>Investment Services</v>
          </cell>
          <cell r="H2273" t="str">
            <v>0</v>
          </cell>
          <cell r="I2273" t="str">
            <v>0</v>
          </cell>
          <cell r="J2273" t="str">
            <v>0</v>
          </cell>
          <cell r="K2273" t="str">
            <v>0</v>
          </cell>
          <cell r="L2273" t="str">
            <v>0</v>
          </cell>
          <cell r="M2273" t="str">
            <v>0</v>
          </cell>
          <cell r="N2273" t="str">
            <v>0</v>
          </cell>
          <cell r="O2273" t="str">
            <v>0</v>
          </cell>
          <cell r="P2273" t="str">
            <v>0</v>
          </cell>
          <cell r="Q2273" t="str">
            <v>0</v>
          </cell>
          <cell r="R2273" t="str">
            <v>0</v>
          </cell>
          <cell r="S2273" t="str">
            <v>0</v>
          </cell>
          <cell r="T2273" t="str">
            <v>0</v>
          </cell>
          <cell r="U2273" t="str">
            <v>0</v>
          </cell>
          <cell r="V2273" t="str">
            <v>0</v>
          </cell>
          <cell r="W2273" t="str">
            <v>0</v>
          </cell>
        </row>
        <row r="2274">
          <cell r="B2274" t="str">
            <v>Sierra LeoneOthCB</v>
          </cell>
          <cell r="C2274" t="str">
            <v>OthCB</v>
          </cell>
          <cell r="D2274" t="str">
            <v>Sierra Leone</v>
          </cell>
          <cell r="E2274" t="str">
            <v>Trade Operations</v>
          </cell>
          <cell r="F2274" t="str">
            <v>Mass Mkt &amp; Priority Banking</v>
          </cell>
          <cell r="G2274" t="str">
            <v>Other Products</v>
          </cell>
          <cell r="H2274" t="str">
            <v>0</v>
          </cell>
          <cell r="I2274" t="str">
            <v>0</v>
          </cell>
          <cell r="J2274" t="str">
            <v>0</v>
          </cell>
          <cell r="K2274" t="str">
            <v>0</v>
          </cell>
          <cell r="L2274" t="str">
            <v>0</v>
          </cell>
          <cell r="M2274" t="str">
            <v>0</v>
          </cell>
          <cell r="N2274" t="str">
            <v>0</v>
          </cell>
          <cell r="O2274" t="str">
            <v>0</v>
          </cell>
          <cell r="P2274" t="str">
            <v>0</v>
          </cell>
          <cell r="Q2274" t="str">
            <v>0</v>
          </cell>
          <cell r="R2274" t="str">
            <v>0</v>
          </cell>
          <cell r="S2274" t="str">
            <v>0</v>
          </cell>
          <cell r="T2274" t="str">
            <v>0</v>
          </cell>
          <cell r="U2274" t="str">
            <v>0</v>
          </cell>
          <cell r="V2274">
            <v>0</v>
          </cell>
          <cell r="W2274">
            <v>0</v>
          </cell>
        </row>
        <row r="2275">
          <cell r="B2275" t="str">
            <v>Sierra LeoneCROps</v>
          </cell>
          <cell r="C2275" t="str">
            <v>CROps</v>
          </cell>
          <cell r="D2275" t="str">
            <v>Sierra Leone</v>
          </cell>
          <cell r="E2275" t="str">
            <v>Trade Operations</v>
          </cell>
          <cell r="F2275" t="str">
            <v>Customer - Wholesale</v>
          </cell>
          <cell r="G2275" t="str">
            <v>Corporate and Inst Lending</v>
          </cell>
          <cell r="H2275" t="str">
            <v>0</v>
          </cell>
          <cell r="I2275" t="str">
            <v>0</v>
          </cell>
          <cell r="J2275" t="str">
            <v>0</v>
          </cell>
          <cell r="K2275" t="str">
            <v>0</v>
          </cell>
          <cell r="L2275" t="str">
            <v>0</v>
          </cell>
          <cell r="M2275" t="str">
            <v>0</v>
          </cell>
          <cell r="N2275" t="str">
            <v>0</v>
          </cell>
          <cell r="O2275" t="str">
            <v>0</v>
          </cell>
          <cell r="P2275" t="str">
            <v>0</v>
          </cell>
          <cell r="Q2275" t="str">
            <v>0</v>
          </cell>
          <cell r="R2275" t="str">
            <v>0</v>
          </cell>
          <cell r="S2275" t="str">
            <v>0</v>
          </cell>
          <cell r="T2275" t="str">
            <v>0</v>
          </cell>
          <cell r="U2275" t="str">
            <v>0</v>
          </cell>
          <cell r="V2275">
            <v>0</v>
          </cell>
          <cell r="W2275">
            <v>0</v>
          </cell>
        </row>
        <row r="2276">
          <cell r="B2276" t="str">
            <v>Sierra LeoneCash</v>
          </cell>
          <cell r="C2276" t="str">
            <v>Cash</v>
          </cell>
          <cell r="D2276" t="str">
            <v>Sierra Leone</v>
          </cell>
          <cell r="E2276" t="str">
            <v>Trade Operations</v>
          </cell>
          <cell r="F2276" t="str">
            <v>Customer - Wholesale</v>
          </cell>
          <cell r="G2276" t="str">
            <v>Cash Management and Payments</v>
          </cell>
          <cell r="H2276" t="str">
            <v>0</v>
          </cell>
          <cell r="I2276" t="str">
            <v>0</v>
          </cell>
          <cell r="J2276" t="str">
            <v>0</v>
          </cell>
          <cell r="K2276" t="str">
            <v>0</v>
          </cell>
          <cell r="L2276" t="str">
            <v>0</v>
          </cell>
          <cell r="M2276" t="str">
            <v>0</v>
          </cell>
          <cell r="N2276" t="str">
            <v>0</v>
          </cell>
          <cell r="O2276" t="str">
            <v>0</v>
          </cell>
          <cell r="P2276" t="str">
            <v>0</v>
          </cell>
          <cell r="Q2276" t="str">
            <v>0</v>
          </cell>
          <cell r="R2276" t="str">
            <v>0</v>
          </cell>
          <cell r="S2276" t="str">
            <v>0</v>
          </cell>
          <cell r="T2276" t="str">
            <v>0</v>
          </cell>
          <cell r="U2276" t="str">
            <v>0</v>
          </cell>
          <cell r="V2276">
            <v>0</v>
          </cell>
          <cell r="W2276">
            <v>0</v>
          </cell>
        </row>
        <row r="2277">
          <cell r="B2277" t="str">
            <v>Sierra LeoneTrade</v>
          </cell>
          <cell r="C2277" t="str">
            <v>Trade</v>
          </cell>
          <cell r="D2277" t="str">
            <v>Sierra Leone</v>
          </cell>
          <cell r="E2277" t="str">
            <v>Trade Operations</v>
          </cell>
          <cell r="F2277" t="str">
            <v>Customer - Wholesale</v>
          </cell>
          <cell r="G2277" t="str">
            <v>Trade Finance</v>
          </cell>
          <cell r="H2277">
            <v>2.6701124801807077</v>
          </cell>
          <cell r="I2277" t="str">
            <v>0</v>
          </cell>
          <cell r="J2277" t="str">
            <v>0</v>
          </cell>
          <cell r="K2277" t="str">
            <v>0</v>
          </cell>
          <cell r="L2277" t="str">
            <v>0</v>
          </cell>
          <cell r="M2277" t="str">
            <v>0</v>
          </cell>
          <cell r="N2277" t="str">
            <v>0</v>
          </cell>
          <cell r="O2277" t="str">
            <v>0</v>
          </cell>
          <cell r="P2277" t="str">
            <v>0</v>
          </cell>
          <cell r="Q2277" t="str">
            <v>0</v>
          </cell>
          <cell r="R2277" t="str">
            <v>0</v>
          </cell>
          <cell r="S2277" t="str">
            <v>0</v>
          </cell>
          <cell r="T2277" t="str">
            <v>0</v>
          </cell>
          <cell r="U2277" t="str">
            <v>0</v>
          </cell>
          <cell r="V2277">
            <v>0</v>
          </cell>
          <cell r="W2277">
            <v>0</v>
          </cell>
        </row>
        <row r="2278">
          <cell r="B2278" t="str">
            <v>Sierra LeoneTrade</v>
          </cell>
          <cell r="C2278" t="str">
            <v>Trade</v>
          </cell>
          <cell r="D2278" t="str">
            <v>Sierra Leone</v>
          </cell>
          <cell r="E2278" t="str">
            <v>Trade Operations</v>
          </cell>
          <cell r="F2278" t="str">
            <v>Customer - Wholesale</v>
          </cell>
          <cell r="G2278" t="str">
            <v>Trade Contingents</v>
          </cell>
          <cell r="H2278">
            <v>56.0723620837949</v>
          </cell>
          <cell r="I2278">
            <v>1.4810224471259887E-2</v>
          </cell>
          <cell r="J2278">
            <v>2.3876614333290098E-2</v>
          </cell>
          <cell r="K2278">
            <v>3.4848631114571163E-2</v>
          </cell>
          <cell r="L2278">
            <v>4.5320877124691857E-2</v>
          </cell>
          <cell r="M2278">
            <v>5.349778988798061E-2</v>
          </cell>
          <cell r="N2278">
            <v>6.6673067773885333E-2</v>
          </cell>
          <cell r="O2278">
            <v>7.7313507201245718E-2</v>
          </cell>
          <cell r="P2278">
            <v>8.5910574802127992E-2</v>
          </cell>
          <cell r="Q2278">
            <v>9.5858137623805323E-2</v>
          </cell>
          <cell r="R2278">
            <v>0.10468502227412305</v>
          </cell>
          <cell r="S2278">
            <v>0.11697082306128648</v>
          </cell>
          <cell r="T2278">
            <v>0.12507655921743907</v>
          </cell>
          <cell r="U2278" t="str">
            <v>0</v>
          </cell>
          <cell r="V2278">
            <v>0.18302014576893927</v>
          </cell>
          <cell r="W2278">
            <v>0.18302014576893927</v>
          </cell>
        </row>
        <row r="2279">
          <cell r="B2279" t="str">
            <v>Sierra LeoneTrade</v>
          </cell>
          <cell r="C2279" t="str">
            <v>Trade</v>
          </cell>
          <cell r="D2279" t="str">
            <v>Sierra Leone</v>
          </cell>
          <cell r="E2279" t="str">
            <v>Trade Operations</v>
          </cell>
          <cell r="F2279" t="str">
            <v>Customer - Wholesale</v>
          </cell>
          <cell r="G2279" t="str">
            <v>Trade Transactional</v>
          </cell>
          <cell r="H2279" t="str">
            <v>0</v>
          </cell>
          <cell r="I2279" t="str">
            <v>0</v>
          </cell>
          <cell r="J2279" t="str">
            <v>0</v>
          </cell>
          <cell r="K2279" t="str">
            <v>0</v>
          </cell>
          <cell r="L2279" t="str">
            <v>0</v>
          </cell>
          <cell r="M2279" t="str">
            <v>0</v>
          </cell>
          <cell r="N2279" t="str">
            <v>0</v>
          </cell>
          <cell r="O2279" t="str">
            <v>0</v>
          </cell>
          <cell r="P2279" t="str">
            <v>0</v>
          </cell>
          <cell r="Q2279" t="str">
            <v>0</v>
          </cell>
          <cell r="R2279" t="str">
            <v>0</v>
          </cell>
          <cell r="S2279" t="str">
            <v>0</v>
          </cell>
          <cell r="T2279" t="str">
            <v>0</v>
          </cell>
          <cell r="U2279" t="str">
            <v>0</v>
          </cell>
          <cell r="V2279">
            <v>0</v>
          </cell>
          <cell r="W2279">
            <v>0</v>
          </cell>
        </row>
        <row r="2280">
          <cell r="B2280" t="str">
            <v>Sierra LeoneTrade</v>
          </cell>
          <cell r="C2280" t="str">
            <v>Trade</v>
          </cell>
          <cell r="D2280" t="str">
            <v>Sierra Leone</v>
          </cell>
          <cell r="E2280" t="str">
            <v>Trade Operations</v>
          </cell>
          <cell r="F2280" t="str">
            <v>Customer - Wholesale</v>
          </cell>
          <cell r="G2280" t="str">
            <v>Trade Other</v>
          </cell>
          <cell r="H2280" t="str">
            <v>0</v>
          </cell>
          <cell r="I2280" t="str">
            <v>0</v>
          </cell>
          <cell r="J2280" t="str">
            <v>0</v>
          </cell>
          <cell r="K2280" t="str">
            <v>0</v>
          </cell>
          <cell r="L2280" t="str">
            <v>0</v>
          </cell>
          <cell r="M2280" t="str">
            <v>0</v>
          </cell>
          <cell r="N2280" t="str">
            <v>0</v>
          </cell>
          <cell r="O2280" t="str">
            <v>0</v>
          </cell>
          <cell r="P2280" t="str">
            <v>0</v>
          </cell>
          <cell r="Q2280" t="str">
            <v>0</v>
          </cell>
          <cell r="R2280" t="str">
            <v>0</v>
          </cell>
          <cell r="S2280" t="str">
            <v>0</v>
          </cell>
          <cell r="T2280" t="str">
            <v>0</v>
          </cell>
          <cell r="U2280" t="str">
            <v>0</v>
          </cell>
          <cell r="V2280">
            <v>0</v>
          </cell>
          <cell r="W2280">
            <v>0</v>
          </cell>
        </row>
        <row r="2281">
          <cell r="B2281" t="str">
            <v>Sierra LeoneFX/MM</v>
          </cell>
          <cell r="C2281" t="str">
            <v>FX/MM</v>
          </cell>
          <cell r="D2281" t="str">
            <v>Sierra Leone</v>
          </cell>
          <cell r="E2281" t="str">
            <v>Trade Operations</v>
          </cell>
          <cell r="F2281" t="str">
            <v>Customer - Wholesale</v>
          </cell>
          <cell r="G2281" t="str">
            <v>FX Sales</v>
          </cell>
          <cell r="H2281" t="str">
            <v>0</v>
          </cell>
          <cell r="I2281" t="str">
            <v>0</v>
          </cell>
          <cell r="J2281" t="str">
            <v>0</v>
          </cell>
          <cell r="K2281" t="str">
            <v>0</v>
          </cell>
          <cell r="L2281" t="str">
            <v>0</v>
          </cell>
          <cell r="M2281" t="str">
            <v>0</v>
          </cell>
          <cell r="N2281" t="str">
            <v>0</v>
          </cell>
          <cell r="O2281" t="str">
            <v>0</v>
          </cell>
          <cell r="P2281" t="str">
            <v>0</v>
          </cell>
          <cell r="Q2281" t="str">
            <v>0</v>
          </cell>
          <cell r="R2281" t="str">
            <v>0</v>
          </cell>
          <cell r="S2281" t="str">
            <v>0</v>
          </cell>
          <cell r="T2281" t="str">
            <v>0</v>
          </cell>
          <cell r="U2281" t="str">
            <v>0</v>
          </cell>
          <cell r="V2281">
            <v>0</v>
          </cell>
          <cell r="W2281">
            <v>0</v>
          </cell>
        </row>
        <row r="2282">
          <cell r="B2282" t="str">
            <v>Sierra LeoneFX/MM</v>
          </cell>
          <cell r="C2282" t="str">
            <v>FX/MM</v>
          </cell>
          <cell r="D2282" t="str">
            <v>Sierra Leone</v>
          </cell>
          <cell r="E2282" t="str">
            <v>Trade Operations</v>
          </cell>
          <cell r="F2282" t="str">
            <v>Customer - Wholesale</v>
          </cell>
          <cell r="G2282" t="str">
            <v>FX Trading</v>
          </cell>
          <cell r="H2282" t="str">
            <v>0</v>
          </cell>
          <cell r="I2282" t="str">
            <v>0</v>
          </cell>
          <cell r="J2282" t="str">
            <v>0</v>
          </cell>
          <cell r="K2282" t="str">
            <v>0</v>
          </cell>
          <cell r="L2282" t="str">
            <v>0</v>
          </cell>
          <cell r="M2282" t="str">
            <v>0</v>
          </cell>
          <cell r="N2282" t="str">
            <v>0</v>
          </cell>
          <cell r="O2282" t="str">
            <v>0</v>
          </cell>
          <cell r="P2282" t="str">
            <v>0</v>
          </cell>
          <cell r="Q2282" t="str">
            <v>0</v>
          </cell>
          <cell r="R2282" t="str">
            <v>0</v>
          </cell>
          <cell r="S2282" t="str">
            <v>0</v>
          </cell>
          <cell r="T2282" t="str">
            <v>0</v>
          </cell>
          <cell r="U2282" t="str">
            <v>0</v>
          </cell>
          <cell r="V2282">
            <v>0</v>
          </cell>
          <cell r="W2282">
            <v>0</v>
          </cell>
        </row>
        <row r="2283">
          <cell r="B2283" t="str">
            <v>Sierra LeoneFI</v>
          </cell>
          <cell r="C2283" t="str">
            <v>FI</v>
          </cell>
          <cell r="D2283" t="str">
            <v>Sierra Leone</v>
          </cell>
          <cell r="E2283" t="str">
            <v>Trade Operations</v>
          </cell>
          <cell r="F2283" t="str">
            <v>Customer - Wholesale</v>
          </cell>
          <cell r="G2283" t="str">
            <v>Fixed Income</v>
          </cell>
          <cell r="H2283" t="str">
            <v>0</v>
          </cell>
          <cell r="I2283" t="str">
            <v>0</v>
          </cell>
          <cell r="J2283" t="str">
            <v>0</v>
          </cell>
          <cell r="K2283" t="str">
            <v>0</v>
          </cell>
          <cell r="L2283" t="str">
            <v>0</v>
          </cell>
          <cell r="M2283" t="str">
            <v>0</v>
          </cell>
          <cell r="N2283" t="str">
            <v>0</v>
          </cell>
          <cell r="O2283" t="str">
            <v>0</v>
          </cell>
          <cell r="P2283" t="str">
            <v>0</v>
          </cell>
          <cell r="Q2283" t="str">
            <v>0</v>
          </cell>
          <cell r="R2283" t="str">
            <v>0</v>
          </cell>
          <cell r="S2283" t="str">
            <v>0</v>
          </cell>
          <cell r="T2283" t="str">
            <v>0</v>
          </cell>
          <cell r="U2283" t="str">
            <v>0</v>
          </cell>
          <cell r="V2283">
            <v>0</v>
          </cell>
          <cell r="W2283">
            <v>0</v>
          </cell>
        </row>
        <row r="2284">
          <cell r="B2284" t="str">
            <v>Sierra LeoneFX/MM</v>
          </cell>
          <cell r="C2284" t="str">
            <v>FX/MM</v>
          </cell>
          <cell r="D2284" t="str">
            <v>Sierra Leone</v>
          </cell>
          <cell r="E2284" t="str">
            <v>Trade Operations</v>
          </cell>
          <cell r="F2284" t="str">
            <v>Customer - Wholesale</v>
          </cell>
          <cell r="G2284" t="str">
            <v>ALM</v>
          </cell>
          <cell r="H2284" t="str">
            <v>0</v>
          </cell>
          <cell r="I2284" t="str">
            <v>0</v>
          </cell>
          <cell r="J2284" t="str">
            <v>0</v>
          </cell>
          <cell r="K2284" t="str">
            <v>0</v>
          </cell>
          <cell r="L2284" t="str">
            <v>0</v>
          </cell>
          <cell r="M2284" t="str">
            <v>0</v>
          </cell>
          <cell r="N2284" t="str">
            <v>0</v>
          </cell>
          <cell r="O2284" t="str">
            <v>0</v>
          </cell>
          <cell r="P2284" t="str">
            <v>0</v>
          </cell>
          <cell r="Q2284" t="str">
            <v>0</v>
          </cell>
          <cell r="R2284" t="str">
            <v>0</v>
          </cell>
          <cell r="S2284" t="str">
            <v>0</v>
          </cell>
          <cell r="T2284" t="str">
            <v>0</v>
          </cell>
          <cell r="U2284" t="str">
            <v>0</v>
          </cell>
          <cell r="V2284">
            <v>0</v>
          </cell>
          <cell r="W2284">
            <v>0</v>
          </cell>
        </row>
        <row r="2285">
          <cell r="B2285" t="str">
            <v>Sierra LeoneSEF</v>
          </cell>
          <cell r="C2285" t="str">
            <v>SEF</v>
          </cell>
          <cell r="D2285" t="str">
            <v>Sierra Leone</v>
          </cell>
          <cell r="E2285" t="str">
            <v>Trade Operations</v>
          </cell>
          <cell r="F2285" t="str">
            <v>Customer - Wholesale</v>
          </cell>
          <cell r="G2285" t="str">
            <v>Structured Trade</v>
          </cell>
          <cell r="H2285" t="str">
            <v>0</v>
          </cell>
          <cell r="I2285" t="str">
            <v>0</v>
          </cell>
          <cell r="J2285" t="str">
            <v>0</v>
          </cell>
          <cell r="K2285" t="str">
            <v>0</v>
          </cell>
          <cell r="L2285" t="str">
            <v>0</v>
          </cell>
          <cell r="M2285" t="str">
            <v>0</v>
          </cell>
          <cell r="N2285" t="str">
            <v>0</v>
          </cell>
          <cell r="O2285" t="str">
            <v>0</v>
          </cell>
          <cell r="P2285" t="str">
            <v>0</v>
          </cell>
          <cell r="Q2285" t="str">
            <v>0</v>
          </cell>
          <cell r="R2285" t="str">
            <v>0</v>
          </cell>
          <cell r="S2285" t="str">
            <v>0</v>
          </cell>
          <cell r="T2285" t="str">
            <v>0</v>
          </cell>
          <cell r="U2285" t="str">
            <v>0</v>
          </cell>
          <cell r="V2285">
            <v>0</v>
          </cell>
          <cell r="W2285">
            <v>0</v>
          </cell>
        </row>
        <row r="2286">
          <cell r="B2286" t="str">
            <v>Sierra LeoneSME</v>
          </cell>
          <cell r="C2286" t="str">
            <v>SME</v>
          </cell>
          <cell r="D2286" t="str">
            <v>Sierra Leone</v>
          </cell>
          <cell r="E2286" t="str">
            <v>Trade Operations</v>
          </cell>
          <cell r="F2286" t="str">
            <v>SME</v>
          </cell>
          <cell r="G2286" t="str">
            <v>Product</v>
          </cell>
          <cell r="H2286" t="str">
            <v>0</v>
          </cell>
          <cell r="I2286">
            <v>2.8663140867609522</v>
          </cell>
          <cell r="J2286">
            <v>4.6187716217579808</v>
          </cell>
          <cell r="K2286">
            <v>6.736577137667048</v>
          </cell>
          <cell r="L2286">
            <v>8.7592557415336749</v>
          </cell>
          <cell r="M2286">
            <v>10.341167019880915</v>
          </cell>
          <cell r="N2286">
            <v>12.884959185733029</v>
          </cell>
          <cell r="O2286">
            <v>14.943263007655389</v>
          </cell>
          <cell r="P2286">
            <v>16.608931447601751</v>
          </cell>
          <cell r="Q2286">
            <v>18.529661289159925</v>
          </cell>
          <cell r="R2286">
            <v>20.237397805746589</v>
          </cell>
          <cell r="S2286">
            <v>22.610643714948875</v>
          </cell>
          <cell r="T2286">
            <v>24.176901886373916</v>
          </cell>
          <cell r="U2286" t="str">
            <v>0</v>
          </cell>
          <cell r="V2286">
            <v>35.376717588043199</v>
          </cell>
          <cell r="W2286">
            <v>35.376717588043199</v>
          </cell>
        </row>
        <row r="2287">
          <cell r="B2287" t="str">
            <v>Sierra LeoneTotal</v>
          </cell>
          <cell r="C2287" t="str">
            <v>Total</v>
          </cell>
          <cell r="D2287" t="str">
            <v>Sierra Leone</v>
          </cell>
          <cell r="E2287" t="str">
            <v>Trade Operations</v>
          </cell>
          <cell r="F2287" t="str">
            <v>Customer</v>
          </cell>
          <cell r="G2287" t="str">
            <v>Product</v>
          </cell>
          <cell r="H2287">
            <v>58.742474563975605</v>
          </cell>
          <cell r="I2287">
            <v>2.8811243112322122</v>
          </cell>
          <cell r="J2287">
            <v>4.6426482360912713</v>
          </cell>
          <cell r="K2287">
            <v>6.7714257687816195</v>
          </cell>
          <cell r="L2287">
            <v>8.8045766186583663</v>
          </cell>
          <cell r="M2287">
            <v>10.394664809768896</v>
          </cell>
          <cell r="N2287">
            <v>12.951632253506915</v>
          </cell>
          <cell r="O2287">
            <v>15.020576514856636</v>
          </cell>
          <cell r="P2287">
            <v>16.694842022403879</v>
          </cell>
          <cell r="Q2287">
            <v>18.625519426783729</v>
          </cell>
          <cell r="R2287">
            <v>20.342082828020711</v>
          </cell>
          <cell r="S2287">
            <v>22.727614538010162</v>
          </cell>
          <cell r="T2287">
            <v>24.301978445591356</v>
          </cell>
          <cell r="U2287" t="str">
            <v>0</v>
          </cell>
          <cell r="V2287">
            <v>35.559737733812142</v>
          </cell>
          <cell r="W2287">
            <v>35.559737733812142</v>
          </cell>
        </row>
        <row r="2288">
          <cell r="B2288" t="str">
            <v>Sierra LeoneCCPL</v>
          </cell>
          <cell r="C2288" t="str">
            <v>CCPL</v>
          </cell>
          <cell r="D2288" t="str">
            <v>Sierra Leone</v>
          </cell>
          <cell r="E2288" t="str">
            <v>Global Mkt Risk</v>
          </cell>
          <cell r="F2288" t="str">
            <v>Mass Mkt &amp; Priority Banking</v>
          </cell>
          <cell r="G2288" t="str">
            <v>Unsecured Lending</v>
          </cell>
          <cell r="H2288" t="str">
            <v>0</v>
          </cell>
          <cell r="I2288" t="str">
            <v>0</v>
          </cell>
          <cell r="J2288" t="str">
            <v>0</v>
          </cell>
          <cell r="K2288" t="str">
            <v>0</v>
          </cell>
          <cell r="L2288" t="str">
            <v>0</v>
          </cell>
          <cell r="M2288" t="str">
            <v>0</v>
          </cell>
          <cell r="N2288" t="str">
            <v>0</v>
          </cell>
          <cell r="O2288" t="str">
            <v>0</v>
          </cell>
          <cell r="P2288" t="str">
            <v>0</v>
          </cell>
          <cell r="Q2288" t="str">
            <v>0</v>
          </cell>
          <cell r="R2288" t="str">
            <v>0</v>
          </cell>
          <cell r="S2288" t="str">
            <v>0</v>
          </cell>
          <cell r="T2288" t="str">
            <v>0</v>
          </cell>
          <cell r="U2288" t="str">
            <v>0</v>
          </cell>
          <cell r="V2288" t="str">
            <v>0</v>
          </cell>
          <cell r="W2288" t="str">
            <v>0</v>
          </cell>
        </row>
        <row r="2289">
          <cell r="B2289" t="str">
            <v>Sierra LeoneM &amp; AL</v>
          </cell>
          <cell r="C2289" t="str">
            <v>M &amp; AL</v>
          </cell>
          <cell r="D2289" t="str">
            <v>Sierra Leone</v>
          </cell>
          <cell r="E2289" t="str">
            <v>Global Mkt Risk</v>
          </cell>
          <cell r="F2289" t="str">
            <v>Mass Mkt &amp; Priority Banking</v>
          </cell>
          <cell r="G2289" t="str">
            <v>Secured Lending</v>
          </cell>
          <cell r="H2289" t="str">
            <v>0</v>
          </cell>
          <cell r="I2289" t="str">
            <v>0</v>
          </cell>
          <cell r="J2289" t="str">
            <v>0</v>
          </cell>
          <cell r="K2289" t="str">
            <v>0</v>
          </cell>
          <cell r="L2289" t="str">
            <v>0</v>
          </cell>
          <cell r="M2289" t="str">
            <v>0</v>
          </cell>
          <cell r="N2289" t="str">
            <v>0</v>
          </cell>
          <cell r="O2289" t="str">
            <v>0</v>
          </cell>
          <cell r="P2289" t="str">
            <v>0</v>
          </cell>
          <cell r="Q2289" t="str">
            <v>0</v>
          </cell>
          <cell r="R2289" t="str">
            <v>0</v>
          </cell>
          <cell r="S2289" t="str">
            <v>0</v>
          </cell>
          <cell r="T2289" t="str">
            <v>0</v>
          </cell>
          <cell r="U2289" t="str">
            <v>0</v>
          </cell>
          <cell r="V2289" t="str">
            <v>0</v>
          </cell>
          <cell r="W2289" t="str">
            <v>0</v>
          </cell>
        </row>
        <row r="2290">
          <cell r="B2290" t="str">
            <v>Sierra LeoneWM</v>
          </cell>
          <cell r="C2290" t="str">
            <v>WM</v>
          </cell>
          <cell r="D2290" t="str">
            <v>Sierra Leone</v>
          </cell>
          <cell r="E2290" t="str">
            <v>Global Mkt Risk</v>
          </cell>
          <cell r="F2290" t="str">
            <v>Mass Mkt &amp; Priority Banking</v>
          </cell>
          <cell r="G2290" t="str">
            <v>Account Management Services</v>
          </cell>
          <cell r="H2290" t="str">
            <v>0</v>
          </cell>
          <cell r="I2290" t="str">
            <v>0</v>
          </cell>
          <cell r="J2290" t="str">
            <v>0</v>
          </cell>
          <cell r="K2290" t="str">
            <v>0</v>
          </cell>
          <cell r="L2290" t="str">
            <v>0</v>
          </cell>
          <cell r="M2290" t="str">
            <v>0</v>
          </cell>
          <cell r="N2290" t="str">
            <v>0</v>
          </cell>
          <cell r="O2290" t="str">
            <v>0</v>
          </cell>
          <cell r="P2290" t="str">
            <v>0</v>
          </cell>
          <cell r="Q2290" t="str">
            <v>0</v>
          </cell>
          <cell r="R2290" t="str">
            <v>0</v>
          </cell>
          <cell r="S2290" t="str">
            <v>0</v>
          </cell>
          <cell r="T2290" t="str">
            <v>0</v>
          </cell>
          <cell r="U2290" t="str">
            <v>0</v>
          </cell>
          <cell r="V2290" t="str">
            <v>0</v>
          </cell>
          <cell r="W2290" t="str">
            <v>0</v>
          </cell>
        </row>
        <row r="2291">
          <cell r="B2291" t="str">
            <v>Sierra LeoneWM</v>
          </cell>
          <cell r="C2291" t="str">
            <v>WM</v>
          </cell>
          <cell r="D2291" t="str">
            <v>Sierra Leone</v>
          </cell>
          <cell r="E2291" t="str">
            <v>Global Mkt Risk</v>
          </cell>
          <cell r="F2291" t="str">
            <v>Mass Mkt &amp; Priority Banking</v>
          </cell>
          <cell r="G2291" t="str">
            <v>Trade Products</v>
          </cell>
          <cell r="H2291" t="str">
            <v>0</v>
          </cell>
          <cell r="I2291" t="str">
            <v>0</v>
          </cell>
          <cell r="J2291" t="str">
            <v>0</v>
          </cell>
          <cell r="K2291" t="str">
            <v>0</v>
          </cell>
          <cell r="L2291" t="str">
            <v>0</v>
          </cell>
          <cell r="M2291" t="str">
            <v>0</v>
          </cell>
          <cell r="N2291" t="str">
            <v>0</v>
          </cell>
          <cell r="O2291" t="str">
            <v>0</v>
          </cell>
          <cell r="P2291" t="str">
            <v>0</v>
          </cell>
          <cell r="Q2291" t="str">
            <v>0</v>
          </cell>
          <cell r="R2291" t="str">
            <v>0</v>
          </cell>
          <cell r="S2291" t="str">
            <v>0</v>
          </cell>
          <cell r="T2291" t="str">
            <v>0</v>
          </cell>
          <cell r="U2291" t="str">
            <v>0</v>
          </cell>
          <cell r="V2291" t="str">
            <v>0</v>
          </cell>
          <cell r="W2291" t="str">
            <v>0</v>
          </cell>
        </row>
        <row r="2292">
          <cell r="B2292" t="str">
            <v>Sierra LeoneWM</v>
          </cell>
          <cell r="C2292" t="str">
            <v>WM</v>
          </cell>
          <cell r="D2292" t="str">
            <v>Sierra Leone</v>
          </cell>
          <cell r="E2292" t="str">
            <v>Global Mkt Risk</v>
          </cell>
          <cell r="F2292" t="str">
            <v>Mass Mkt &amp; Priority Banking</v>
          </cell>
          <cell r="G2292" t="str">
            <v>Treasury Products</v>
          </cell>
          <cell r="H2292" t="str">
            <v>0</v>
          </cell>
          <cell r="I2292" t="str">
            <v>0</v>
          </cell>
          <cell r="J2292" t="str">
            <v>0</v>
          </cell>
          <cell r="K2292" t="str">
            <v>0</v>
          </cell>
          <cell r="L2292" t="str">
            <v>0</v>
          </cell>
          <cell r="M2292" t="str">
            <v>0</v>
          </cell>
          <cell r="N2292" t="str">
            <v>0</v>
          </cell>
          <cell r="O2292" t="str">
            <v>0</v>
          </cell>
          <cell r="P2292" t="str">
            <v>0</v>
          </cell>
          <cell r="Q2292" t="str">
            <v>0</v>
          </cell>
          <cell r="R2292" t="str">
            <v>0</v>
          </cell>
          <cell r="S2292" t="str">
            <v>0</v>
          </cell>
          <cell r="T2292" t="str">
            <v>0</v>
          </cell>
          <cell r="U2292" t="str">
            <v>0</v>
          </cell>
          <cell r="V2292" t="str">
            <v>0</v>
          </cell>
          <cell r="W2292" t="str">
            <v>0</v>
          </cell>
        </row>
        <row r="2293">
          <cell r="B2293" t="str">
            <v>Sierra LeoneWM</v>
          </cell>
          <cell r="C2293" t="str">
            <v>WM</v>
          </cell>
          <cell r="D2293" t="str">
            <v>Sierra Leone</v>
          </cell>
          <cell r="E2293" t="str">
            <v>Global Mkt Risk</v>
          </cell>
          <cell r="F2293" t="str">
            <v>Mass Mkt &amp; Priority Banking</v>
          </cell>
          <cell r="G2293" t="str">
            <v>Investment Services</v>
          </cell>
          <cell r="H2293" t="str">
            <v>0</v>
          </cell>
          <cell r="I2293" t="str">
            <v>0</v>
          </cell>
          <cell r="J2293" t="str">
            <v>0</v>
          </cell>
          <cell r="K2293" t="str">
            <v>0</v>
          </cell>
          <cell r="L2293" t="str">
            <v>0</v>
          </cell>
          <cell r="M2293" t="str">
            <v>0</v>
          </cell>
          <cell r="N2293" t="str">
            <v>0</v>
          </cell>
          <cell r="O2293" t="str">
            <v>0</v>
          </cell>
          <cell r="P2293" t="str">
            <v>0</v>
          </cell>
          <cell r="Q2293" t="str">
            <v>0</v>
          </cell>
          <cell r="R2293" t="str">
            <v>0</v>
          </cell>
          <cell r="S2293" t="str">
            <v>0</v>
          </cell>
          <cell r="T2293" t="str">
            <v>0</v>
          </cell>
          <cell r="U2293" t="str">
            <v>0</v>
          </cell>
          <cell r="V2293" t="str">
            <v>0</v>
          </cell>
          <cell r="W2293" t="str">
            <v>0</v>
          </cell>
        </row>
        <row r="2294">
          <cell r="B2294" t="str">
            <v>Sierra LeoneOthCB</v>
          </cell>
          <cell r="C2294" t="str">
            <v>OthCB</v>
          </cell>
          <cell r="D2294" t="str">
            <v>Sierra Leone</v>
          </cell>
          <cell r="E2294" t="str">
            <v>Global Mkt Risk</v>
          </cell>
          <cell r="F2294" t="str">
            <v>Mass Mkt &amp; Priority Banking</v>
          </cell>
          <cell r="G2294" t="str">
            <v>Other Products</v>
          </cell>
          <cell r="H2294" t="str">
            <v>0</v>
          </cell>
          <cell r="I2294" t="str">
            <v>0</v>
          </cell>
          <cell r="J2294" t="str">
            <v>0</v>
          </cell>
          <cell r="K2294" t="str">
            <v>0</v>
          </cell>
          <cell r="L2294" t="str">
            <v>0</v>
          </cell>
          <cell r="M2294" t="str">
            <v>0</v>
          </cell>
          <cell r="N2294" t="str">
            <v>0</v>
          </cell>
          <cell r="O2294" t="str">
            <v>0</v>
          </cell>
          <cell r="P2294" t="str">
            <v>0</v>
          </cell>
          <cell r="Q2294" t="str">
            <v>0</v>
          </cell>
          <cell r="R2294" t="str">
            <v>0</v>
          </cell>
          <cell r="S2294" t="str">
            <v>0</v>
          </cell>
          <cell r="T2294" t="str">
            <v>0</v>
          </cell>
          <cell r="U2294" t="str">
            <v>0</v>
          </cell>
          <cell r="V2294" t="str">
            <v>0</v>
          </cell>
          <cell r="W2294" t="str">
            <v>0</v>
          </cell>
        </row>
        <row r="2295">
          <cell r="B2295" t="str">
            <v>Sierra LeoneCROps</v>
          </cell>
          <cell r="C2295" t="str">
            <v>CROps</v>
          </cell>
          <cell r="D2295" t="str">
            <v>Sierra Leone</v>
          </cell>
          <cell r="E2295" t="str">
            <v>Global Mkt Risk</v>
          </cell>
          <cell r="F2295" t="str">
            <v>Customer - Wholesale</v>
          </cell>
          <cell r="G2295" t="str">
            <v>Corporate and Inst Lending</v>
          </cell>
          <cell r="H2295" t="str">
            <v>0</v>
          </cell>
          <cell r="I2295" t="str">
            <v>0</v>
          </cell>
          <cell r="J2295" t="str">
            <v>0</v>
          </cell>
          <cell r="K2295" t="str">
            <v>0</v>
          </cell>
          <cell r="L2295" t="str">
            <v>0</v>
          </cell>
          <cell r="M2295" t="str">
            <v>0</v>
          </cell>
          <cell r="N2295" t="str">
            <v>0</v>
          </cell>
          <cell r="O2295" t="str">
            <v>0</v>
          </cell>
          <cell r="P2295" t="str">
            <v>0</v>
          </cell>
          <cell r="Q2295" t="str">
            <v>0</v>
          </cell>
          <cell r="R2295" t="str">
            <v>0</v>
          </cell>
          <cell r="S2295" t="str">
            <v>0</v>
          </cell>
          <cell r="T2295" t="str">
            <v>0</v>
          </cell>
          <cell r="U2295" t="str">
            <v>0</v>
          </cell>
          <cell r="V2295" t="str">
            <v>0</v>
          </cell>
          <cell r="W2295" t="str">
            <v>0</v>
          </cell>
        </row>
        <row r="2296">
          <cell r="B2296" t="str">
            <v>Sierra LeoneCash</v>
          </cell>
          <cell r="C2296" t="str">
            <v>Cash</v>
          </cell>
          <cell r="D2296" t="str">
            <v>Sierra Leone</v>
          </cell>
          <cell r="E2296" t="str">
            <v>Global Mkt Risk</v>
          </cell>
          <cell r="F2296" t="str">
            <v>Customer - Wholesale</v>
          </cell>
          <cell r="G2296" t="str">
            <v>Cash Management and Payments</v>
          </cell>
          <cell r="H2296" t="str">
            <v>0</v>
          </cell>
          <cell r="I2296" t="str">
            <v>0</v>
          </cell>
          <cell r="J2296" t="str">
            <v>0</v>
          </cell>
          <cell r="K2296" t="str">
            <v>0</v>
          </cell>
          <cell r="L2296" t="str">
            <v>0</v>
          </cell>
          <cell r="M2296" t="str">
            <v>0</v>
          </cell>
          <cell r="N2296" t="str">
            <v>0</v>
          </cell>
          <cell r="O2296" t="str">
            <v>0</v>
          </cell>
          <cell r="P2296" t="str">
            <v>0</v>
          </cell>
          <cell r="Q2296" t="str">
            <v>0</v>
          </cell>
          <cell r="R2296" t="str">
            <v>0</v>
          </cell>
          <cell r="S2296" t="str">
            <v>0</v>
          </cell>
          <cell r="T2296" t="str">
            <v>0</v>
          </cell>
          <cell r="U2296" t="str">
            <v>0</v>
          </cell>
          <cell r="V2296" t="str">
            <v>0</v>
          </cell>
          <cell r="W2296" t="str">
            <v>0</v>
          </cell>
        </row>
        <row r="2297">
          <cell r="B2297" t="str">
            <v>Sierra LeoneTrade</v>
          </cell>
          <cell r="C2297" t="str">
            <v>Trade</v>
          </cell>
          <cell r="D2297" t="str">
            <v>Sierra Leone</v>
          </cell>
          <cell r="E2297" t="str">
            <v>Global Mkt Risk</v>
          </cell>
          <cell r="F2297" t="str">
            <v>Customer - Wholesale</v>
          </cell>
          <cell r="G2297" t="str">
            <v>Trade Finance</v>
          </cell>
          <cell r="H2297" t="str">
            <v>0</v>
          </cell>
          <cell r="I2297" t="str">
            <v>0</v>
          </cell>
          <cell r="J2297" t="str">
            <v>0</v>
          </cell>
          <cell r="K2297" t="str">
            <v>0</v>
          </cell>
          <cell r="L2297" t="str">
            <v>0</v>
          </cell>
          <cell r="M2297" t="str">
            <v>0</v>
          </cell>
          <cell r="N2297" t="str">
            <v>0</v>
          </cell>
          <cell r="O2297" t="str">
            <v>0</v>
          </cell>
          <cell r="P2297" t="str">
            <v>0</v>
          </cell>
          <cell r="Q2297" t="str">
            <v>0</v>
          </cell>
          <cell r="R2297" t="str">
            <v>0</v>
          </cell>
          <cell r="S2297" t="str">
            <v>0</v>
          </cell>
          <cell r="T2297" t="str">
            <v>0</v>
          </cell>
          <cell r="U2297" t="str">
            <v>0</v>
          </cell>
          <cell r="V2297" t="str">
            <v>0</v>
          </cell>
          <cell r="W2297" t="str">
            <v>0</v>
          </cell>
        </row>
        <row r="2298">
          <cell r="B2298" t="str">
            <v>Sierra LeoneTrade</v>
          </cell>
          <cell r="C2298" t="str">
            <v>Trade</v>
          </cell>
          <cell r="D2298" t="str">
            <v>Sierra Leone</v>
          </cell>
          <cell r="E2298" t="str">
            <v>Global Mkt Risk</v>
          </cell>
          <cell r="F2298" t="str">
            <v>Customer - Wholesale</v>
          </cell>
          <cell r="G2298" t="str">
            <v>Trade Contingents</v>
          </cell>
          <cell r="H2298" t="str">
            <v>0</v>
          </cell>
          <cell r="I2298" t="str">
            <v>0</v>
          </cell>
          <cell r="J2298" t="str">
            <v>0</v>
          </cell>
          <cell r="K2298" t="str">
            <v>0</v>
          </cell>
          <cell r="L2298" t="str">
            <v>0</v>
          </cell>
          <cell r="M2298" t="str">
            <v>0</v>
          </cell>
          <cell r="N2298" t="str">
            <v>0</v>
          </cell>
          <cell r="O2298" t="str">
            <v>0</v>
          </cell>
          <cell r="P2298" t="str">
            <v>0</v>
          </cell>
          <cell r="Q2298" t="str">
            <v>0</v>
          </cell>
          <cell r="R2298" t="str">
            <v>0</v>
          </cell>
          <cell r="S2298" t="str">
            <v>0</v>
          </cell>
          <cell r="T2298" t="str">
            <v>0</v>
          </cell>
          <cell r="U2298" t="str">
            <v>0</v>
          </cell>
          <cell r="V2298" t="str">
            <v>0</v>
          </cell>
          <cell r="W2298" t="str">
            <v>0</v>
          </cell>
        </row>
        <row r="2299">
          <cell r="B2299" t="str">
            <v>Sierra LeoneTrade</v>
          </cell>
          <cell r="C2299" t="str">
            <v>Trade</v>
          </cell>
          <cell r="D2299" t="str">
            <v>Sierra Leone</v>
          </cell>
          <cell r="E2299" t="str">
            <v>Global Mkt Risk</v>
          </cell>
          <cell r="F2299" t="str">
            <v>Customer - Wholesale</v>
          </cell>
          <cell r="G2299" t="str">
            <v>Trade Transactional</v>
          </cell>
          <cell r="H2299" t="str">
            <v>0</v>
          </cell>
          <cell r="I2299" t="str">
            <v>0</v>
          </cell>
          <cell r="J2299" t="str">
            <v>0</v>
          </cell>
          <cell r="K2299" t="str">
            <v>0</v>
          </cell>
          <cell r="L2299" t="str">
            <v>0</v>
          </cell>
          <cell r="M2299" t="str">
            <v>0</v>
          </cell>
          <cell r="N2299" t="str">
            <v>0</v>
          </cell>
          <cell r="O2299" t="str">
            <v>0</v>
          </cell>
          <cell r="P2299" t="str">
            <v>0</v>
          </cell>
          <cell r="Q2299" t="str">
            <v>0</v>
          </cell>
          <cell r="R2299" t="str">
            <v>0</v>
          </cell>
          <cell r="S2299" t="str">
            <v>0</v>
          </cell>
          <cell r="T2299" t="str">
            <v>0</v>
          </cell>
          <cell r="U2299" t="str">
            <v>0</v>
          </cell>
          <cell r="V2299" t="str">
            <v>0</v>
          </cell>
          <cell r="W2299" t="str">
            <v>0</v>
          </cell>
        </row>
        <row r="2300">
          <cell r="B2300" t="str">
            <v>Sierra LeoneTrade</v>
          </cell>
          <cell r="C2300" t="str">
            <v>Trade</v>
          </cell>
          <cell r="D2300" t="str">
            <v>Sierra Leone</v>
          </cell>
          <cell r="E2300" t="str">
            <v>Global Mkt Risk</v>
          </cell>
          <cell r="F2300" t="str">
            <v>Customer - Wholesale</v>
          </cell>
          <cell r="G2300" t="str">
            <v>Trade Other</v>
          </cell>
          <cell r="H2300" t="str">
            <v>0</v>
          </cell>
          <cell r="I2300" t="str">
            <v>0</v>
          </cell>
          <cell r="J2300" t="str">
            <v>0</v>
          </cell>
          <cell r="K2300" t="str">
            <v>0</v>
          </cell>
          <cell r="L2300" t="str">
            <v>0</v>
          </cell>
          <cell r="M2300" t="str">
            <v>0</v>
          </cell>
          <cell r="N2300" t="str">
            <v>0</v>
          </cell>
          <cell r="O2300" t="str">
            <v>0</v>
          </cell>
          <cell r="P2300" t="str">
            <v>0</v>
          </cell>
          <cell r="Q2300" t="str">
            <v>0</v>
          </cell>
          <cell r="R2300" t="str">
            <v>0</v>
          </cell>
          <cell r="S2300" t="str">
            <v>0</v>
          </cell>
          <cell r="T2300" t="str">
            <v>0</v>
          </cell>
          <cell r="U2300" t="str">
            <v>0</v>
          </cell>
          <cell r="V2300" t="str">
            <v>0</v>
          </cell>
          <cell r="W2300" t="str">
            <v>0</v>
          </cell>
        </row>
        <row r="2301">
          <cell r="B2301" t="str">
            <v>Sierra LeoneFX/MM</v>
          </cell>
          <cell r="C2301" t="str">
            <v>FX/MM</v>
          </cell>
          <cell r="D2301" t="str">
            <v>Sierra Leone</v>
          </cell>
          <cell r="E2301" t="str">
            <v>Global Mkt Risk</v>
          </cell>
          <cell r="F2301" t="str">
            <v>Customer - Wholesale</v>
          </cell>
          <cell r="G2301" t="str">
            <v>FX Sales</v>
          </cell>
          <cell r="H2301" t="str">
            <v>0</v>
          </cell>
          <cell r="I2301" t="str">
            <v>0</v>
          </cell>
          <cell r="J2301" t="str">
            <v>0</v>
          </cell>
          <cell r="K2301" t="str">
            <v>0</v>
          </cell>
          <cell r="L2301" t="str">
            <v>0</v>
          </cell>
          <cell r="M2301" t="str">
            <v>0</v>
          </cell>
          <cell r="N2301" t="str">
            <v>0</v>
          </cell>
          <cell r="O2301" t="str">
            <v>0</v>
          </cell>
          <cell r="P2301" t="str">
            <v>0</v>
          </cell>
          <cell r="Q2301" t="str">
            <v>0</v>
          </cell>
          <cell r="R2301" t="str">
            <v>0</v>
          </cell>
          <cell r="S2301" t="str">
            <v>0</v>
          </cell>
          <cell r="T2301" t="str">
            <v>0</v>
          </cell>
          <cell r="U2301" t="str">
            <v>0</v>
          </cell>
          <cell r="V2301" t="str">
            <v>0</v>
          </cell>
          <cell r="W2301" t="str">
            <v>0</v>
          </cell>
        </row>
        <row r="2302">
          <cell r="B2302" t="str">
            <v>Sierra LeoneFX/MM</v>
          </cell>
          <cell r="C2302" t="str">
            <v>FX/MM</v>
          </cell>
          <cell r="D2302" t="str">
            <v>Sierra Leone</v>
          </cell>
          <cell r="E2302" t="str">
            <v>Global Mkt Risk</v>
          </cell>
          <cell r="F2302" t="str">
            <v>Customer - Wholesale</v>
          </cell>
          <cell r="G2302" t="str">
            <v>FX Trading</v>
          </cell>
          <cell r="H2302" t="str">
            <v>0</v>
          </cell>
          <cell r="I2302" t="str">
            <v>0</v>
          </cell>
          <cell r="J2302" t="str">
            <v>0</v>
          </cell>
          <cell r="K2302" t="str">
            <v>0</v>
          </cell>
          <cell r="L2302" t="str">
            <v>0</v>
          </cell>
          <cell r="M2302" t="str">
            <v>0</v>
          </cell>
          <cell r="N2302" t="str">
            <v>0</v>
          </cell>
          <cell r="O2302" t="str">
            <v>0</v>
          </cell>
          <cell r="P2302" t="str">
            <v>0</v>
          </cell>
          <cell r="Q2302" t="str">
            <v>0</v>
          </cell>
          <cell r="R2302" t="str">
            <v>0</v>
          </cell>
          <cell r="S2302" t="str">
            <v>0</v>
          </cell>
          <cell r="T2302" t="str">
            <v>0</v>
          </cell>
          <cell r="U2302" t="str">
            <v>0</v>
          </cell>
          <cell r="V2302" t="str">
            <v>0</v>
          </cell>
          <cell r="W2302" t="str">
            <v>0</v>
          </cell>
        </row>
        <row r="2303">
          <cell r="B2303" t="str">
            <v>Sierra LeoneFI</v>
          </cell>
          <cell r="C2303" t="str">
            <v>FI</v>
          </cell>
          <cell r="D2303" t="str">
            <v>Sierra Leone</v>
          </cell>
          <cell r="E2303" t="str">
            <v>Global Mkt Risk</v>
          </cell>
          <cell r="F2303" t="str">
            <v>Customer - Wholesale</v>
          </cell>
          <cell r="G2303" t="str">
            <v>Fixed Income</v>
          </cell>
          <cell r="H2303" t="str">
            <v>0</v>
          </cell>
          <cell r="I2303" t="str">
            <v>0</v>
          </cell>
          <cell r="J2303" t="str">
            <v>0</v>
          </cell>
          <cell r="K2303" t="str">
            <v>0</v>
          </cell>
          <cell r="L2303" t="str">
            <v>0</v>
          </cell>
          <cell r="M2303" t="str">
            <v>0</v>
          </cell>
          <cell r="N2303" t="str">
            <v>0</v>
          </cell>
          <cell r="O2303" t="str">
            <v>0</v>
          </cell>
          <cell r="P2303" t="str">
            <v>0</v>
          </cell>
          <cell r="Q2303" t="str">
            <v>0</v>
          </cell>
          <cell r="R2303" t="str">
            <v>0</v>
          </cell>
          <cell r="S2303" t="str">
            <v>0</v>
          </cell>
          <cell r="T2303" t="str">
            <v>0</v>
          </cell>
          <cell r="U2303" t="str">
            <v>0</v>
          </cell>
          <cell r="V2303" t="str">
            <v>0</v>
          </cell>
          <cell r="W2303" t="str">
            <v>0</v>
          </cell>
        </row>
        <row r="2304">
          <cell r="B2304" t="str">
            <v>Sierra LeoneFX/MM</v>
          </cell>
          <cell r="C2304" t="str">
            <v>FX/MM</v>
          </cell>
          <cell r="D2304" t="str">
            <v>Sierra Leone</v>
          </cell>
          <cell r="E2304" t="str">
            <v>Global Mkt Risk</v>
          </cell>
          <cell r="F2304" t="str">
            <v>Customer - Wholesale</v>
          </cell>
          <cell r="G2304" t="str">
            <v>ALM</v>
          </cell>
          <cell r="H2304" t="str">
            <v>0</v>
          </cell>
          <cell r="I2304" t="str">
            <v>0</v>
          </cell>
          <cell r="J2304" t="str">
            <v>0</v>
          </cell>
          <cell r="K2304" t="str">
            <v>0</v>
          </cell>
          <cell r="L2304" t="str">
            <v>0</v>
          </cell>
          <cell r="M2304" t="str">
            <v>0</v>
          </cell>
          <cell r="N2304" t="str">
            <v>0</v>
          </cell>
          <cell r="O2304" t="str">
            <v>0</v>
          </cell>
          <cell r="P2304" t="str">
            <v>0</v>
          </cell>
          <cell r="Q2304" t="str">
            <v>0</v>
          </cell>
          <cell r="R2304" t="str">
            <v>0</v>
          </cell>
          <cell r="S2304" t="str">
            <v>0</v>
          </cell>
          <cell r="T2304" t="str">
            <v>0</v>
          </cell>
          <cell r="U2304" t="str">
            <v>0</v>
          </cell>
          <cell r="V2304" t="str">
            <v>0</v>
          </cell>
          <cell r="W2304" t="str">
            <v>0</v>
          </cell>
        </row>
        <row r="2305">
          <cell r="B2305" t="str">
            <v>Sierra LeoneSEF</v>
          </cell>
          <cell r="C2305" t="str">
            <v>SEF</v>
          </cell>
          <cell r="D2305" t="str">
            <v>Sierra Leone</v>
          </cell>
          <cell r="E2305" t="str">
            <v>Global Mkt Risk</v>
          </cell>
          <cell r="F2305" t="str">
            <v>Customer - Wholesale</v>
          </cell>
          <cell r="G2305" t="str">
            <v>Structured Trade</v>
          </cell>
          <cell r="H2305" t="str">
            <v>0</v>
          </cell>
          <cell r="I2305" t="str">
            <v>0</v>
          </cell>
          <cell r="J2305" t="str">
            <v>0</v>
          </cell>
          <cell r="K2305" t="str">
            <v>0</v>
          </cell>
          <cell r="L2305" t="str">
            <v>0</v>
          </cell>
          <cell r="M2305" t="str">
            <v>0</v>
          </cell>
          <cell r="N2305" t="str">
            <v>0</v>
          </cell>
          <cell r="O2305" t="str">
            <v>0</v>
          </cell>
          <cell r="P2305" t="str">
            <v>0</v>
          </cell>
          <cell r="Q2305" t="str">
            <v>0</v>
          </cell>
          <cell r="R2305" t="str">
            <v>0</v>
          </cell>
          <cell r="S2305" t="str">
            <v>0</v>
          </cell>
          <cell r="T2305" t="str">
            <v>0</v>
          </cell>
          <cell r="U2305" t="str">
            <v>0</v>
          </cell>
          <cell r="V2305" t="str">
            <v>0</v>
          </cell>
          <cell r="W2305" t="str">
            <v>0</v>
          </cell>
        </row>
        <row r="2306">
          <cell r="B2306" t="str">
            <v>Sierra LeoneSME</v>
          </cell>
          <cell r="C2306" t="str">
            <v>SME</v>
          </cell>
          <cell r="D2306" t="str">
            <v>Sierra Leone</v>
          </cell>
          <cell r="E2306" t="str">
            <v>Global Mkt Risk</v>
          </cell>
          <cell r="F2306" t="str">
            <v>SME</v>
          </cell>
          <cell r="G2306" t="str">
            <v>Product</v>
          </cell>
          <cell r="H2306" t="str">
            <v>0</v>
          </cell>
          <cell r="I2306" t="str">
            <v>0</v>
          </cell>
          <cell r="J2306" t="str">
            <v>0</v>
          </cell>
          <cell r="K2306" t="str">
            <v>0</v>
          </cell>
          <cell r="L2306" t="str">
            <v>0</v>
          </cell>
          <cell r="M2306" t="str">
            <v>0</v>
          </cell>
          <cell r="N2306" t="str">
            <v>0</v>
          </cell>
          <cell r="O2306" t="str">
            <v>0</v>
          </cell>
          <cell r="P2306" t="str">
            <v>0</v>
          </cell>
          <cell r="Q2306" t="str">
            <v>0</v>
          </cell>
          <cell r="R2306" t="str">
            <v>0</v>
          </cell>
          <cell r="S2306" t="str">
            <v>0</v>
          </cell>
          <cell r="T2306" t="str">
            <v>0</v>
          </cell>
          <cell r="U2306" t="str">
            <v>0</v>
          </cell>
          <cell r="V2306" t="str">
            <v>0</v>
          </cell>
          <cell r="W2306" t="str">
            <v>0</v>
          </cell>
        </row>
        <row r="2307">
          <cell r="B2307" t="str">
            <v>Sierra LeoneTotal</v>
          </cell>
          <cell r="C2307" t="str">
            <v>Total</v>
          </cell>
          <cell r="D2307" t="str">
            <v>Sierra Leone</v>
          </cell>
          <cell r="E2307" t="str">
            <v>Global Mkt Risk</v>
          </cell>
          <cell r="F2307" t="str">
            <v>Customer</v>
          </cell>
          <cell r="G2307" t="str">
            <v>Product</v>
          </cell>
          <cell r="H2307" t="str">
            <v>0</v>
          </cell>
          <cell r="I2307" t="str">
            <v>0</v>
          </cell>
          <cell r="J2307" t="str">
            <v>0</v>
          </cell>
          <cell r="K2307" t="str">
            <v>0</v>
          </cell>
          <cell r="L2307" t="str">
            <v>0</v>
          </cell>
          <cell r="M2307" t="str">
            <v>0</v>
          </cell>
          <cell r="N2307" t="str">
            <v>0</v>
          </cell>
          <cell r="O2307" t="str">
            <v>0</v>
          </cell>
          <cell r="P2307" t="str">
            <v>0</v>
          </cell>
          <cell r="Q2307" t="str">
            <v>0</v>
          </cell>
          <cell r="R2307" t="str">
            <v>0</v>
          </cell>
          <cell r="S2307" t="str">
            <v>0</v>
          </cell>
          <cell r="T2307" t="str">
            <v>0</v>
          </cell>
          <cell r="U2307" t="str">
            <v>0</v>
          </cell>
          <cell r="V2307" t="str">
            <v>0</v>
          </cell>
          <cell r="W2307" t="str">
            <v>0</v>
          </cell>
        </row>
        <row r="2308">
          <cell r="B2308" t="str">
            <v>Sierra LeoneCCPL</v>
          </cell>
          <cell r="C2308" t="str">
            <v>CCPL</v>
          </cell>
          <cell r="D2308" t="str">
            <v>Sierra Leone</v>
          </cell>
          <cell r="E2308" t="str">
            <v>Global Mkt Operations</v>
          </cell>
          <cell r="F2308" t="str">
            <v>Mass Mkt &amp; Priority Banking</v>
          </cell>
          <cell r="G2308" t="str">
            <v>Unsecured Lending</v>
          </cell>
          <cell r="H2308" t="str">
            <v>0</v>
          </cell>
          <cell r="I2308" t="str">
            <v>0</v>
          </cell>
          <cell r="J2308" t="str">
            <v>0</v>
          </cell>
          <cell r="K2308" t="str">
            <v>0</v>
          </cell>
          <cell r="L2308" t="str">
            <v>0</v>
          </cell>
          <cell r="M2308" t="str">
            <v>0</v>
          </cell>
          <cell r="N2308" t="str">
            <v>0</v>
          </cell>
          <cell r="O2308" t="str">
            <v>0</v>
          </cell>
          <cell r="P2308" t="str">
            <v>0</v>
          </cell>
          <cell r="Q2308" t="str">
            <v>0</v>
          </cell>
          <cell r="R2308" t="str">
            <v>0</v>
          </cell>
          <cell r="S2308" t="str">
            <v>0</v>
          </cell>
          <cell r="T2308" t="str">
            <v>0</v>
          </cell>
          <cell r="U2308" t="str">
            <v>0</v>
          </cell>
          <cell r="V2308">
            <v>0</v>
          </cell>
          <cell r="W2308">
            <v>0</v>
          </cell>
        </row>
        <row r="2309">
          <cell r="B2309" t="str">
            <v>Sierra LeoneM &amp; AL</v>
          </cell>
          <cell r="C2309" t="str">
            <v>M &amp; AL</v>
          </cell>
          <cell r="D2309" t="str">
            <v>Sierra Leone</v>
          </cell>
          <cell r="E2309" t="str">
            <v>Global Mkt Operations</v>
          </cell>
          <cell r="F2309" t="str">
            <v>Mass Mkt &amp; Priority Banking</v>
          </cell>
          <cell r="G2309" t="str">
            <v>Secured Lending</v>
          </cell>
          <cell r="H2309" t="str">
            <v>0</v>
          </cell>
          <cell r="I2309" t="str">
            <v>0</v>
          </cell>
          <cell r="J2309" t="str">
            <v>0</v>
          </cell>
          <cell r="K2309" t="str">
            <v>0</v>
          </cell>
          <cell r="L2309" t="str">
            <v>0</v>
          </cell>
          <cell r="M2309" t="str">
            <v>0</v>
          </cell>
          <cell r="N2309" t="str">
            <v>0</v>
          </cell>
          <cell r="O2309" t="str">
            <v>0</v>
          </cell>
          <cell r="P2309" t="str">
            <v>0</v>
          </cell>
          <cell r="Q2309" t="str">
            <v>0</v>
          </cell>
          <cell r="R2309" t="str">
            <v>0</v>
          </cell>
          <cell r="S2309" t="str">
            <v>0</v>
          </cell>
          <cell r="T2309" t="str">
            <v>0</v>
          </cell>
          <cell r="U2309" t="str">
            <v>0</v>
          </cell>
          <cell r="V2309">
            <v>0</v>
          </cell>
          <cell r="W2309">
            <v>0</v>
          </cell>
        </row>
        <row r="2310">
          <cell r="B2310" t="str">
            <v>Sierra LeoneWM</v>
          </cell>
          <cell r="C2310" t="str">
            <v>WM</v>
          </cell>
          <cell r="D2310" t="str">
            <v>Sierra Leone</v>
          </cell>
          <cell r="E2310" t="str">
            <v>Global Mkt Operations</v>
          </cell>
          <cell r="F2310" t="str">
            <v>Mass Mkt &amp; Priority Banking</v>
          </cell>
          <cell r="G2310" t="str">
            <v>Account Management Services</v>
          </cell>
          <cell r="H2310" t="str">
            <v>0</v>
          </cell>
          <cell r="I2310" t="str">
            <v>0</v>
          </cell>
          <cell r="J2310" t="str">
            <v>0</v>
          </cell>
          <cell r="K2310" t="str">
            <v>0</v>
          </cell>
          <cell r="L2310" t="str">
            <v>0</v>
          </cell>
          <cell r="M2310" t="str">
            <v>0</v>
          </cell>
          <cell r="N2310" t="str">
            <v>0</v>
          </cell>
          <cell r="O2310" t="str">
            <v>0</v>
          </cell>
          <cell r="P2310" t="str">
            <v>0</v>
          </cell>
          <cell r="Q2310" t="str">
            <v>0</v>
          </cell>
          <cell r="R2310" t="str">
            <v>0</v>
          </cell>
          <cell r="S2310" t="str">
            <v>0</v>
          </cell>
          <cell r="T2310" t="str">
            <v>0</v>
          </cell>
          <cell r="U2310" t="str">
            <v>0</v>
          </cell>
          <cell r="V2310">
            <v>0</v>
          </cell>
          <cell r="W2310">
            <v>0</v>
          </cell>
        </row>
        <row r="2311">
          <cell r="B2311" t="str">
            <v>Sierra LeoneWM</v>
          </cell>
          <cell r="C2311" t="str">
            <v>WM</v>
          </cell>
          <cell r="D2311" t="str">
            <v>Sierra Leone</v>
          </cell>
          <cell r="E2311" t="str">
            <v>Global Mkt Operations</v>
          </cell>
          <cell r="F2311" t="str">
            <v>Mass Mkt &amp; Priority Banking</v>
          </cell>
          <cell r="G2311" t="str">
            <v>Trade Products</v>
          </cell>
          <cell r="H2311" t="str">
            <v>0</v>
          </cell>
          <cell r="I2311" t="str">
            <v>0</v>
          </cell>
          <cell r="J2311" t="str">
            <v>0</v>
          </cell>
          <cell r="K2311" t="str">
            <v>0</v>
          </cell>
          <cell r="L2311" t="str">
            <v>0</v>
          </cell>
          <cell r="M2311" t="str">
            <v>0</v>
          </cell>
          <cell r="N2311" t="str">
            <v>0</v>
          </cell>
          <cell r="O2311" t="str">
            <v>0</v>
          </cell>
          <cell r="P2311" t="str">
            <v>0</v>
          </cell>
          <cell r="Q2311" t="str">
            <v>0</v>
          </cell>
          <cell r="R2311" t="str">
            <v>0</v>
          </cell>
          <cell r="S2311" t="str">
            <v>0</v>
          </cell>
          <cell r="T2311" t="str">
            <v>0</v>
          </cell>
          <cell r="U2311" t="str">
            <v>0</v>
          </cell>
          <cell r="V2311" t="str">
            <v>0</v>
          </cell>
          <cell r="W2311" t="str">
            <v>0</v>
          </cell>
        </row>
        <row r="2312">
          <cell r="B2312" t="str">
            <v>Sierra LeoneWM</v>
          </cell>
          <cell r="C2312" t="str">
            <v>WM</v>
          </cell>
          <cell r="D2312" t="str">
            <v>Sierra Leone</v>
          </cell>
          <cell r="E2312" t="str">
            <v>Global Mkt Operations</v>
          </cell>
          <cell r="F2312" t="str">
            <v>Mass Mkt &amp; Priority Banking</v>
          </cell>
          <cell r="G2312" t="str">
            <v>Treasury Products</v>
          </cell>
          <cell r="H2312" t="str">
            <v>0</v>
          </cell>
          <cell r="I2312" t="str">
            <v>0</v>
          </cell>
          <cell r="J2312" t="str">
            <v>0</v>
          </cell>
          <cell r="K2312" t="str">
            <v>0</v>
          </cell>
          <cell r="L2312" t="str">
            <v>0</v>
          </cell>
          <cell r="M2312" t="str">
            <v>0</v>
          </cell>
          <cell r="N2312" t="str">
            <v>0</v>
          </cell>
          <cell r="O2312" t="str">
            <v>0</v>
          </cell>
          <cell r="P2312" t="str">
            <v>0</v>
          </cell>
          <cell r="Q2312" t="str">
            <v>0</v>
          </cell>
          <cell r="R2312" t="str">
            <v>0</v>
          </cell>
          <cell r="S2312" t="str">
            <v>0</v>
          </cell>
          <cell r="T2312" t="str">
            <v>0</v>
          </cell>
          <cell r="U2312" t="str">
            <v>0</v>
          </cell>
          <cell r="V2312">
            <v>0</v>
          </cell>
          <cell r="W2312">
            <v>0</v>
          </cell>
        </row>
        <row r="2313">
          <cell r="B2313" t="str">
            <v>Sierra LeoneWM</v>
          </cell>
          <cell r="C2313" t="str">
            <v>WM</v>
          </cell>
          <cell r="D2313" t="str">
            <v>Sierra Leone</v>
          </cell>
          <cell r="E2313" t="str">
            <v>Global Mkt Operations</v>
          </cell>
          <cell r="F2313" t="str">
            <v>Mass Mkt &amp; Priority Banking</v>
          </cell>
          <cell r="G2313" t="str">
            <v>Investment Services</v>
          </cell>
          <cell r="H2313" t="str">
            <v>0</v>
          </cell>
          <cell r="I2313" t="str">
            <v>0</v>
          </cell>
          <cell r="J2313" t="str">
            <v>0</v>
          </cell>
          <cell r="K2313" t="str">
            <v>0</v>
          </cell>
          <cell r="L2313" t="str">
            <v>0</v>
          </cell>
          <cell r="M2313" t="str">
            <v>0</v>
          </cell>
          <cell r="N2313" t="str">
            <v>0</v>
          </cell>
          <cell r="O2313" t="str">
            <v>0</v>
          </cell>
          <cell r="P2313" t="str">
            <v>0</v>
          </cell>
          <cell r="Q2313" t="str">
            <v>0</v>
          </cell>
          <cell r="R2313" t="str">
            <v>0</v>
          </cell>
          <cell r="S2313" t="str">
            <v>0</v>
          </cell>
          <cell r="T2313" t="str">
            <v>0</v>
          </cell>
          <cell r="U2313" t="str">
            <v>0</v>
          </cell>
          <cell r="V2313" t="str">
            <v>0</v>
          </cell>
          <cell r="W2313" t="str">
            <v>0</v>
          </cell>
        </row>
        <row r="2314">
          <cell r="B2314" t="str">
            <v>Sierra LeoneOthCB</v>
          </cell>
          <cell r="C2314" t="str">
            <v>OthCB</v>
          </cell>
          <cell r="D2314" t="str">
            <v>Sierra Leone</v>
          </cell>
          <cell r="E2314" t="str">
            <v>Global Mkt Operations</v>
          </cell>
          <cell r="F2314" t="str">
            <v>Mass Mkt &amp; Priority Banking</v>
          </cell>
          <cell r="G2314" t="str">
            <v>Other Products</v>
          </cell>
          <cell r="H2314" t="str">
            <v>0</v>
          </cell>
          <cell r="I2314" t="str">
            <v>0</v>
          </cell>
          <cell r="J2314" t="str">
            <v>0</v>
          </cell>
          <cell r="K2314" t="str">
            <v>0</v>
          </cell>
          <cell r="L2314" t="str">
            <v>0</v>
          </cell>
          <cell r="M2314" t="str">
            <v>0</v>
          </cell>
          <cell r="N2314" t="str">
            <v>0</v>
          </cell>
          <cell r="O2314" t="str">
            <v>0</v>
          </cell>
          <cell r="P2314" t="str">
            <v>0</v>
          </cell>
          <cell r="Q2314" t="str">
            <v>0</v>
          </cell>
          <cell r="R2314" t="str">
            <v>0</v>
          </cell>
          <cell r="S2314" t="str">
            <v>0</v>
          </cell>
          <cell r="T2314" t="str">
            <v>0</v>
          </cell>
          <cell r="U2314" t="str">
            <v>0</v>
          </cell>
          <cell r="V2314">
            <v>0</v>
          </cell>
          <cell r="W2314">
            <v>0</v>
          </cell>
        </row>
        <row r="2315">
          <cell r="B2315" t="str">
            <v>Sierra LeoneCROps</v>
          </cell>
          <cell r="C2315" t="str">
            <v>CROps</v>
          </cell>
          <cell r="D2315" t="str">
            <v>Sierra Leone</v>
          </cell>
          <cell r="E2315" t="str">
            <v>Global Mkt Operations</v>
          </cell>
          <cell r="F2315" t="str">
            <v>Customer - Wholesale</v>
          </cell>
          <cell r="G2315" t="str">
            <v>Corporate and Inst Lending</v>
          </cell>
          <cell r="H2315" t="str">
            <v>0</v>
          </cell>
          <cell r="I2315" t="str">
            <v>0</v>
          </cell>
          <cell r="J2315" t="str">
            <v>0</v>
          </cell>
          <cell r="K2315" t="str">
            <v>0</v>
          </cell>
          <cell r="L2315" t="str">
            <v>0</v>
          </cell>
          <cell r="M2315" t="str">
            <v>0</v>
          </cell>
          <cell r="N2315" t="str">
            <v>0</v>
          </cell>
          <cell r="O2315" t="str">
            <v>0</v>
          </cell>
          <cell r="P2315" t="str">
            <v>0</v>
          </cell>
          <cell r="Q2315" t="str">
            <v>0</v>
          </cell>
          <cell r="R2315" t="str">
            <v>0</v>
          </cell>
          <cell r="S2315" t="str">
            <v>0</v>
          </cell>
          <cell r="T2315" t="str">
            <v>0</v>
          </cell>
          <cell r="U2315" t="str">
            <v>0</v>
          </cell>
          <cell r="V2315">
            <v>0</v>
          </cell>
          <cell r="W2315">
            <v>0</v>
          </cell>
        </row>
        <row r="2316">
          <cell r="B2316" t="str">
            <v>Sierra LeoneCash</v>
          </cell>
          <cell r="C2316" t="str">
            <v>Cash</v>
          </cell>
          <cell r="D2316" t="str">
            <v>Sierra Leone</v>
          </cell>
          <cell r="E2316" t="str">
            <v>Global Mkt Operations</v>
          </cell>
          <cell r="F2316" t="str">
            <v>Customer - Wholesale</v>
          </cell>
          <cell r="G2316" t="str">
            <v>Cash Management and Payments</v>
          </cell>
          <cell r="H2316" t="str">
            <v>0</v>
          </cell>
          <cell r="I2316" t="str">
            <v>0</v>
          </cell>
          <cell r="J2316" t="str">
            <v>0</v>
          </cell>
          <cell r="K2316" t="str">
            <v>0</v>
          </cell>
          <cell r="L2316" t="str">
            <v>0</v>
          </cell>
          <cell r="M2316" t="str">
            <v>0</v>
          </cell>
          <cell r="N2316" t="str">
            <v>0</v>
          </cell>
          <cell r="O2316" t="str">
            <v>0</v>
          </cell>
          <cell r="P2316" t="str">
            <v>0</v>
          </cell>
          <cell r="Q2316" t="str">
            <v>0</v>
          </cell>
          <cell r="R2316" t="str">
            <v>0</v>
          </cell>
          <cell r="S2316" t="str">
            <v>0</v>
          </cell>
          <cell r="T2316" t="str">
            <v>0</v>
          </cell>
          <cell r="U2316" t="str">
            <v>0</v>
          </cell>
          <cell r="V2316">
            <v>0</v>
          </cell>
          <cell r="W2316">
            <v>0</v>
          </cell>
        </row>
        <row r="2317">
          <cell r="B2317" t="str">
            <v>Sierra LeoneTrade</v>
          </cell>
          <cell r="C2317" t="str">
            <v>Trade</v>
          </cell>
          <cell r="D2317" t="str">
            <v>Sierra Leone</v>
          </cell>
          <cell r="E2317" t="str">
            <v>Global Mkt Operations</v>
          </cell>
          <cell r="F2317" t="str">
            <v>Customer - Wholesale</v>
          </cell>
          <cell r="G2317" t="str">
            <v>Trade Finance</v>
          </cell>
          <cell r="H2317" t="str">
            <v>0</v>
          </cell>
          <cell r="I2317" t="str">
            <v>0</v>
          </cell>
          <cell r="J2317" t="str">
            <v>0</v>
          </cell>
          <cell r="K2317" t="str">
            <v>0</v>
          </cell>
          <cell r="L2317" t="str">
            <v>0</v>
          </cell>
          <cell r="M2317" t="str">
            <v>0</v>
          </cell>
          <cell r="N2317" t="str">
            <v>0</v>
          </cell>
          <cell r="O2317" t="str">
            <v>0</v>
          </cell>
          <cell r="P2317" t="str">
            <v>0</v>
          </cell>
          <cell r="Q2317" t="str">
            <v>0</v>
          </cell>
          <cell r="R2317" t="str">
            <v>0</v>
          </cell>
          <cell r="S2317" t="str">
            <v>0</v>
          </cell>
          <cell r="T2317" t="str">
            <v>0</v>
          </cell>
          <cell r="U2317" t="str">
            <v>0</v>
          </cell>
          <cell r="V2317">
            <v>0</v>
          </cell>
          <cell r="W2317">
            <v>0</v>
          </cell>
        </row>
        <row r="2318">
          <cell r="B2318" t="str">
            <v>Sierra LeoneTrade</v>
          </cell>
          <cell r="C2318" t="str">
            <v>Trade</v>
          </cell>
          <cell r="D2318" t="str">
            <v>Sierra Leone</v>
          </cell>
          <cell r="E2318" t="str">
            <v>Global Mkt Operations</v>
          </cell>
          <cell r="F2318" t="str">
            <v>Customer - Wholesale</v>
          </cell>
          <cell r="G2318" t="str">
            <v>Trade Contingents</v>
          </cell>
          <cell r="H2318" t="str">
            <v>0</v>
          </cell>
          <cell r="I2318" t="str">
            <v>0</v>
          </cell>
          <cell r="J2318" t="str">
            <v>0</v>
          </cell>
          <cell r="K2318" t="str">
            <v>0</v>
          </cell>
          <cell r="L2318" t="str">
            <v>0</v>
          </cell>
          <cell r="M2318" t="str">
            <v>0</v>
          </cell>
          <cell r="N2318" t="str">
            <v>0</v>
          </cell>
          <cell r="O2318" t="str">
            <v>0</v>
          </cell>
          <cell r="P2318" t="str">
            <v>0</v>
          </cell>
          <cell r="Q2318" t="str">
            <v>0</v>
          </cell>
          <cell r="R2318" t="str">
            <v>0</v>
          </cell>
          <cell r="S2318" t="str">
            <v>0</v>
          </cell>
          <cell r="T2318" t="str">
            <v>0</v>
          </cell>
          <cell r="U2318" t="str">
            <v>0</v>
          </cell>
          <cell r="V2318">
            <v>0</v>
          </cell>
          <cell r="W2318">
            <v>0</v>
          </cell>
        </row>
        <row r="2319">
          <cell r="B2319" t="str">
            <v>Sierra LeoneTrade</v>
          </cell>
          <cell r="C2319" t="str">
            <v>Trade</v>
          </cell>
          <cell r="D2319" t="str">
            <v>Sierra Leone</v>
          </cell>
          <cell r="E2319" t="str">
            <v>Global Mkt Operations</v>
          </cell>
          <cell r="F2319" t="str">
            <v>Customer - Wholesale</v>
          </cell>
          <cell r="G2319" t="str">
            <v>Trade Transactional</v>
          </cell>
          <cell r="H2319" t="str">
            <v>0</v>
          </cell>
          <cell r="I2319" t="str">
            <v>0</v>
          </cell>
          <cell r="J2319" t="str">
            <v>0</v>
          </cell>
          <cell r="K2319" t="str">
            <v>0</v>
          </cell>
          <cell r="L2319" t="str">
            <v>0</v>
          </cell>
          <cell r="M2319" t="str">
            <v>0</v>
          </cell>
          <cell r="N2319" t="str">
            <v>0</v>
          </cell>
          <cell r="O2319" t="str">
            <v>0</v>
          </cell>
          <cell r="P2319" t="str">
            <v>0</v>
          </cell>
          <cell r="Q2319" t="str">
            <v>0</v>
          </cell>
          <cell r="R2319" t="str">
            <v>0</v>
          </cell>
          <cell r="S2319" t="str">
            <v>0</v>
          </cell>
          <cell r="T2319" t="str">
            <v>0</v>
          </cell>
          <cell r="U2319" t="str">
            <v>0</v>
          </cell>
          <cell r="V2319">
            <v>0</v>
          </cell>
          <cell r="W2319">
            <v>0</v>
          </cell>
        </row>
        <row r="2320">
          <cell r="B2320" t="str">
            <v>Sierra LeoneTrade</v>
          </cell>
          <cell r="C2320" t="str">
            <v>Trade</v>
          </cell>
          <cell r="D2320" t="str">
            <v>Sierra Leone</v>
          </cell>
          <cell r="E2320" t="str">
            <v>Global Mkt Operations</v>
          </cell>
          <cell r="F2320" t="str">
            <v>Customer - Wholesale</v>
          </cell>
          <cell r="G2320" t="str">
            <v>Trade Other</v>
          </cell>
          <cell r="H2320" t="str">
            <v>0</v>
          </cell>
          <cell r="I2320" t="str">
            <v>0</v>
          </cell>
          <cell r="J2320" t="str">
            <v>0</v>
          </cell>
          <cell r="K2320" t="str">
            <v>0</v>
          </cell>
          <cell r="L2320" t="str">
            <v>0</v>
          </cell>
          <cell r="M2320" t="str">
            <v>0</v>
          </cell>
          <cell r="N2320" t="str">
            <v>0</v>
          </cell>
          <cell r="O2320" t="str">
            <v>0</v>
          </cell>
          <cell r="P2320" t="str">
            <v>0</v>
          </cell>
          <cell r="Q2320" t="str">
            <v>0</v>
          </cell>
          <cell r="R2320" t="str">
            <v>0</v>
          </cell>
          <cell r="S2320" t="str">
            <v>0</v>
          </cell>
          <cell r="T2320" t="str">
            <v>0</v>
          </cell>
          <cell r="U2320" t="str">
            <v>0</v>
          </cell>
          <cell r="V2320">
            <v>0</v>
          </cell>
          <cell r="W2320">
            <v>0</v>
          </cell>
        </row>
        <row r="2321">
          <cell r="B2321" t="str">
            <v>Sierra LeoneFX/MM</v>
          </cell>
          <cell r="C2321" t="str">
            <v>FX/MM</v>
          </cell>
          <cell r="D2321" t="str">
            <v>Sierra Leone</v>
          </cell>
          <cell r="E2321" t="str">
            <v>Global Mkt Operations</v>
          </cell>
          <cell r="F2321" t="str">
            <v>Customer - Wholesale</v>
          </cell>
          <cell r="G2321" t="str">
            <v>FX Sales</v>
          </cell>
          <cell r="H2321" t="str">
            <v>0</v>
          </cell>
          <cell r="I2321">
            <v>1.6874203190596151</v>
          </cell>
          <cell r="J2321">
            <v>4.1279759145975792</v>
          </cell>
          <cell r="K2321">
            <v>8.6997608732157907</v>
          </cell>
          <cell r="L2321">
            <v>14.771352380952397</v>
          </cell>
          <cell r="M2321">
            <v>19.232303322538112</v>
          </cell>
          <cell r="N2321">
            <v>24.456164375674689</v>
          </cell>
          <cell r="O2321">
            <v>29.433289672544067</v>
          </cell>
          <cell r="P2321">
            <v>33.933497613050243</v>
          </cell>
          <cell r="Q2321">
            <v>38.80924841069929</v>
          </cell>
          <cell r="R2321">
            <v>43.215491807604671</v>
          </cell>
          <cell r="S2321">
            <v>48.622552189036838</v>
          </cell>
          <cell r="T2321">
            <v>53.290703313695069</v>
          </cell>
          <cell r="U2321" t="str">
            <v>0</v>
          </cell>
          <cell r="V2321">
            <v>58.289085325233053</v>
          </cell>
          <cell r="W2321">
            <v>58.289085325233053</v>
          </cell>
        </row>
        <row r="2322">
          <cell r="B2322" t="str">
            <v>Sierra LeoneFX/MM</v>
          </cell>
          <cell r="C2322" t="str">
            <v>FX/MM</v>
          </cell>
          <cell r="D2322" t="str">
            <v>Sierra Leone</v>
          </cell>
          <cell r="E2322" t="str">
            <v>Global Mkt Operations</v>
          </cell>
          <cell r="F2322" t="str">
            <v>Customer - Wholesale</v>
          </cell>
          <cell r="G2322" t="str">
            <v>FX Trading</v>
          </cell>
          <cell r="H2322" t="str">
            <v>0</v>
          </cell>
          <cell r="I2322" t="str">
            <v>0</v>
          </cell>
          <cell r="J2322" t="str">
            <v>0</v>
          </cell>
          <cell r="K2322" t="str">
            <v>0</v>
          </cell>
          <cell r="L2322" t="str">
            <v>0</v>
          </cell>
          <cell r="M2322" t="str">
            <v>0</v>
          </cell>
          <cell r="N2322" t="str">
            <v>0</v>
          </cell>
          <cell r="O2322" t="str">
            <v>0</v>
          </cell>
          <cell r="P2322" t="str">
            <v>0</v>
          </cell>
          <cell r="Q2322" t="str">
            <v>0</v>
          </cell>
          <cell r="R2322" t="str">
            <v>0</v>
          </cell>
          <cell r="S2322" t="str">
            <v>0</v>
          </cell>
          <cell r="T2322" t="str">
            <v>0</v>
          </cell>
          <cell r="U2322" t="str">
            <v>0</v>
          </cell>
          <cell r="V2322">
            <v>0</v>
          </cell>
          <cell r="W2322">
            <v>0</v>
          </cell>
        </row>
        <row r="2323">
          <cell r="B2323" t="str">
            <v>Sierra LeoneFI</v>
          </cell>
          <cell r="C2323" t="str">
            <v>FI</v>
          </cell>
          <cell r="D2323" t="str">
            <v>Sierra Leone</v>
          </cell>
          <cell r="E2323" t="str">
            <v>Global Mkt Operations</v>
          </cell>
          <cell r="F2323" t="str">
            <v>Customer - Wholesale</v>
          </cell>
          <cell r="G2323" t="str">
            <v>Fixed Income</v>
          </cell>
          <cell r="H2323" t="str">
            <v>0</v>
          </cell>
          <cell r="I2323" t="str">
            <v>0</v>
          </cell>
          <cell r="J2323" t="str">
            <v>0</v>
          </cell>
          <cell r="K2323" t="str">
            <v>0</v>
          </cell>
          <cell r="L2323" t="str">
            <v>0</v>
          </cell>
          <cell r="M2323" t="str">
            <v>0</v>
          </cell>
          <cell r="N2323" t="str">
            <v>0</v>
          </cell>
          <cell r="O2323" t="str">
            <v>0</v>
          </cell>
          <cell r="P2323" t="str">
            <v>0</v>
          </cell>
          <cell r="Q2323" t="str">
            <v>0</v>
          </cell>
          <cell r="R2323" t="str">
            <v>0</v>
          </cell>
          <cell r="S2323" t="str">
            <v>0</v>
          </cell>
          <cell r="T2323" t="str">
            <v>0</v>
          </cell>
          <cell r="U2323" t="str">
            <v>0</v>
          </cell>
          <cell r="V2323">
            <v>0</v>
          </cell>
          <cell r="W2323">
            <v>0</v>
          </cell>
        </row>
        <row r="2324">
          <cell r="B2324" t="str">
            <v>Sierra LeoneFX/MM</v>
          </cell>
          <cell r="C2324" t="str">
            <v>FX/MM</v>
          </cell>
          <cell r="D2324" t="str">
            <v>Sierra Leone</v>
          </cell>
          <cell r="E2324" t="str">
            <v>Global Mkt Operations</v>
          </cell>
          <cell r="F2324" t="str">
            <v>Customer - Wholesale</v>
          </cell>
          <cell r="G2324" t="str">
            <v>ALM</v>
          </cell>
          <cell r="H2324">
            <v>95.831146541085559</v>
          </cell>
          <cell r="I2324">
            <v>0.35124634760705298</v>
          </cell>
          <cell r="J2324">
            <v>0.85926218064051818</v>
          </cell>
          <cell r="K2324">
            <v>1.8109057934508836</v>
          </cell>
          <cell r="L2324">
            <v>3.0747428571428568</v>
          </cell>
          <cell r="M2324">
            <v>4.0033157250809523</v>
          </cell>
          <cell r="N2324">
            <v>5.0906927671824382</v>
          </cell>
          <cell r="O2324">
            <v>6.1267103274559229</v>
          </cell>
          <cell r="P2324">
            <v>7.063454767902134</v>
          </cell>
          <cell r="Q2324">
            <v>8.0783706369197716</v>
          </cell>
          <cell r="R2324">
            <v>8.995555811442971</v>
          </cell>
          <cell r="S2324">
            <v>10.121066858582211</v>
          </cell>
          <cell r="T2324">
            <v>11.092769648985835</v>
          </cell>
          <cell r="U2324" t="str">
            <v>0</v>
          </cell>
          <cell r="V2324">
            <v>12.133211917973055</v>
          </cell>
          <cell r="W2324">
            <v>12.133211917973055</v>
          </cell>
        </row>
        <row r="2325">
          <cell r="B2325" t="str">
            <v>Sierra LeoneSEF</v>
          </cell>
          <cell r="C2325" t="str">
            <v>SEF</v>
          </cell>
          <cell r="D2325" t="str">
            <v>Sierra Leone</v>
          </cell>
          <cell r="E2325" t="str">
            <v>Global Mkt Operations</v>
          </cell>
          <cell r="F2325" t="str">
            <v>Customer - Wholesale</v>
          </cell>
          <cell r="G2325" t="str">
            <v>Structured Trade</v>
          </cell>
          <cell r="H2325" t="str">
            <v>0</v>
          </cell>
          <cell r="I2325" t="str">
            <v>0</v>
          </cell>
          <cell r="J2325" t="str">
            <v>0</v>
          </cell>
          <cell r="K2325" t="str">
            <v>0</v>
          </cell>
          <cell r="L2325" t="str">
            <v>0</v>
          </cell>
          <cell r="M2325" t="str">
            <v>0</v>
          </cell>
          <cell r="N2325" t="str">
            <v>0</v>
          </cell>
          <cell r="O2325" t="str">
            <v>0</v>
          </cell>
          <cell r="P2325" t="str">
            <v>0</v>
          </cell>
          <cell r="Q2325" t="str">
            <v>0</v>
          </cell>
          <cell r="R2325" t="str">
            <v>0</v>
          </cell>
          <cell r="S2325" t="str">
            <v>0</v>
          </cell>
          <cell r="T2325" t="str">
            <v>0</v>
          </cell>
          <cell r="U2325" t="str">
            <v>0</v>
          </cell>
          <cell r="V2325">
            <v>0</v>
          </cell>
          <cell r="W2325">
            <v>0</v>
          </cell>
        </row>
        <row r="2326">
          <cell r="B2326" t="str">
            <v>Sierra LeoneSME</v>
          </cell>
          <cell r="C2326" t="str">
            <v>SME</v>
          </cell>
          <cell r="D2326" t="str">
            <v>Sierra Leone</v>
          </cell>
          <cell r="E2326" t="str">
            <v>Global Mkt Operations</v>
          </cell>
          <cell r="F2326" t="str">
            <v>SME</v>
          </cell>
          <cell r="G2326" t="str">
            <v>Product</v>
          </cell>
          <cell r="H2326" t="str">
            <v>0</v>
          </cell>
          <cell r="I2326" t="str">
            <v>0</v>
          </cell>
          <cell r="J2326" t="str">
            <v>0</v>
          </cell>
          <cell r="K2326" t="str">
            <v>0</v>
          </cell>
          <cell r="L2326" t="str">
            <v>0</v>
          </cell>
          <cell r="M2326" t="str">
            <v>0</v>
          </cell>
          <cell r="N2326" t="str">
            <v>0</v>
          </cell>
          <cell r="O2326" t="str">
            <v>0</v>
          </cell>
          <cell r="P2326" t="str">
            <v>0</v>
          </cell>
          <cell r="Q2326" t="str">
            <v>0</v>
          </cell>
          <cell r="R2326" t="str">
            <v>0</v>
          </cell>
          <cell r="S2326" t="str">
            <v>0</v>
          </cell>
          <cell r="T2326" t="str">
            <v>0</v>
          </cell>
          <cell r="U2326" t="str">
            <v>0</v>
          </cell>
          <cell r="V2326">
            <v>0</v>
          </cell>
          <cell r="W2326">
            <v>0</v>
          </cell>
        </row>
        <row r="2327">
          <cell r="B2327" t="str">
            <v>Sierra LeoneTotal</v>
          </cell>
          <cell r="C2327" t="str">
            <v>Total</v>
          </cell>
          <cell r="D2327" t="str">
            <v>Sierra Leone</v>
          </cell>
          <cell r="E2327" t="str">
            <v>Global Mkt Operations</v>
          </cell>
          <cell r="F2327" t="str">
            <v>Customer</v>
          </cell>
          <cell r="G2327" t="str">
            <v>Product</v>
          </cell>
          <cell r="H2327">
            <v>95.831146541085559</v>
          </cell>
          <cell r="I2327">
            <v>2.0386666666666682</v>
          </cell>
          <cell r="J2327">
            <v>4.987238095238097</v>
          </cell>
          <cell r="K2327">
            <v>10.510666666666674</v>
          </cell>
          <cell r="L2327">
            <v>17.846095238095252</v>
          </cell>
          <cell r="M2327">
            <v>23.235619047619064</v>
          </cell>
          <cell r="N2327">
            <v>29.546857142857128</v>
          </cell>
          <cell r="O2327">
            <v>35.56</v>
          </cell>
          <cell r="P2327">
            <v>40.996952380952379</v>
          </cell>
          <cell r="Q2327">
            <v>46.887619047619062</v>
          </cell>
          <cell r="R2327">
            <v>52.21104761904764</v>
          </cell>
          <cell r="S2327">
            <v>58.743619047619049</v>
          </cell>
          <cell r="T2327">
            <v>64.383472962680898</v>
          </cell>
          <cell r="U2327" t="str">
            <v>0</v>
          </cell>
          <cell r="V2327">
            <v>70.422297243206103</v>
          </cell>
          <cell r="W2327">
            <v>70.422297243206103</v>
          </cell>
        </row>
        <row r="2328">
          <cell r="B2328" t="str">
            <v>Sierra LeoneCCPL</v>
          </cell>
          <cell r="C2328" t="str">
            <v>CCPL</v>
          </cell>
          <cell r="D2328" t="str">
            <v>Sierra Leone</v>
          </cell>
          <cell r="E2328" t="str">
            <v>Cash Mgt, Payments &amp; IP</v>
          </cell>
          <cell r="F2328" t="str">
            <v>Mass Mkt &amp; Priority Banking</v>
          </cell>
          <cell r="G2328" t="str">
            <v>Unsecured Lending</v>
          </cell>
          <cell r="H2328" t="str">
            <v>0</v>
          </cell>
          <cell r="I2328" t="str">
            <v>0</v>
          </cell>
          <cell r="J2328" t="str">
            <v>0</v>
          </cell>
          <cell r="K2328" t="str">
            <v>0</v>
          </cell>
          <cell r="L2328" t="str">
            <v>0</v>
          </cell>
          <cell r="M2328" t="str">
            <v>0</v>
          </cell>
          <cell r="N2328" t="str">
            <v>0</v>
          </cell>
          <cell r="O2328" t="str">
            <v>0</v>
          </cell>
          <cell r="P2328" t="str">
            <v>0</v>
          </cell>
          <cell r="Q2328" t="str">
            <v>0</v>
          </cell>
          <cell r="R2328" t="str">
            <v>0</v>
          </cell>
          <cell r="S2328" t="str">
            <v>0</v>
          </cell>
          <cell r="T2328" t="str">
            <v>0</v>
          </cell>
          <cell r="U2328" t="str">
            <v>0</v>
          </cell>
          <cell r="V2328">
            <v>0</v>
          </cell>
          <cell r="W2328">
            <v>0</v>
          </cell>
        </row>
        <row r="2329">
          <cell r="B2329" t="str">
            <v>Sierra LeoneM &amp; AL</v>
          </cell>
          <cell r="C2329" t="str">
            <v>M &amp; AL</v>
          </cell>
          <cell r="D2329" t="str">
            <v>Sierra Leone</v>
          </cell>
          <cell r="E2329" t="str">
            <v>Cash Mgt, Payments &amp; IP</v>
          </cell>
          <cell r="F2329" t="str">
            <v>Mass Mkt &amp; Priority Banking</v>
          </cell>
          <cell r="G2329" t="str">
            <v>Secured Lending</v>
          </cell>
          <cell r="H2329" t="str">
            <v>0</v>
          </cell>
          <cell r="I2329" t="str">
            <v>0</v>
          </cell>
          <cell r="J2329" t="str">
            <v>0</v>
          </cell>
          <cell r="K2329" t="str">
            <v>0</v>
          </cell>
          <cell r="L2329" t="str">
            <v>0</v>
          </cell>
          <cell r="M2329" t="str">
            <v>0</v>
          </cell>
          <cell r="N2329" t="str">
            <v>0</v>
          </cell>
          <cell r="O2329" t="str">
            <v>0</v>
          </cell>
          <cell r="P2329" t="str">
            <v>0</v>
          </cell>
          <cell r="Q2329" t="str">
            <v>0</v>
          </cell>
          <cell r="R2329" t="str">
            <v>0</v>
          </cell>
          <cell r="S2329" t="str">
            <v>0</v>
          </cell>
          <cell r="T2329" t="str">
            <v>0</v>
          </cell>
          <cell r="U2329" t="str">
            <v>0</v>
          </cell>
          <cell r="V2329">
            <v>0</v>
          </cell>
          <cell r="W2329">
            <v>0</v>
          </cell>
        </row>
        <row r="2330">
          <cell r="B2330" t="str">
            <v>Sierra LeoneWM</v>
          </cell>
          <cell r="C2330" t="str">
            <v>WM</v>
          </cell>
          <cell r="D2330" t="str">
            <v>Sierra Leone</v>
          </cell>
          <cell r="E2330" t="str">
            <v>Cash Mgt, Payments &amp; IP</v>
          </cell>
          <cell r="F2330" t="str">
            <v>Mass Mkt &amp; Priority Banking</v>
          </cell>
          <cell r="G2330" t="str">
            <v>Account Management Services</v>
          </cell>
          <cell r="H2330">
            <v>263.24071149593442</v>
          </cell>
          <cell r="I2330">
            <v>2.6814771369241837</v>
          </cell>
          <cell r="J2330">
            <v>6.3438464211552379</v>
          </cell>
          <cell r="K2330">
            <v>9.7888877399669401</v>
          </cell>
          <cell r="L2330">
            <v>15.629228122218938</v>
          </cell>
          <cell r="M2330">
            <v>18.987604525999078</v>
          </cell>
          <cell r="N2330">
            <v>22.818105013349147</v>
          </cell>
          <cell r="O2330">
            <v>26.598521167945076</v>
          </cell>
          <cell r="P2330">
            <v>30.204973513582246</v>
          </cell>
          <cell r="Q2330">
            <v>34.124611433656831</v>
          </cell>
          <cell r="R2330">
            <v>37.655113107598417</v>
          </cell>
          <cell r="S2330">
            <v>41.85496969953801</v>
          </cell>
          <cell r="T2330">
            <v>46.516013563111713</v>
          </cell>
          <cell r="U2330" t="str">
            <v>0</v>
          </cell>
          <cell r="V2330">
            <v>40.441321883187626</v>
          </cell>
          <cell r="W2330">
            <v>40.441321883187626</v>
          </cell>
        </row>
        <row r="2331">
          <cell r="B2331" t="str">
            <v>Sierra LeoneWM</v>
          </cell>
          <cell r="C2331" t="str">
            <v>WM</v>
          </cell>
          <cell r="D2331" t="str">
            <v>Sierra Leone</v>
          </cell>
          <cell r="E2331" t="str">
            <v>Cash Mgt, Payments &amp; IP</v>
          </cell>
          <cell r="F2331" t="str">
            <v>Mass Mkt &amp; Priority Banking</v>
          </cell>
          <cell r="G2331" t="str">
            <v>Trade Products</v>
          </cell>
          <cell r="H2331" t="str">
            <v>0</v>
          </cell>
          <cell r="I2331" t="str">
            <v>0</v>
          </cell>
          <cell r="J2331" t="str">
            <v>0</v>
          </cell>
          <cell r="K2331" t="str">
            <v>0</v>
          </cell>
          <cell r="L2331" t="str">
            <v>0</v>
          </cell>
          <cell r="M2331" t="str">
            <v>0</v>
          </cell>
          <cell r="N2331" t="str">
            <v>0</v>
          </cell>
          <cell r="O2331" t="str">
            <v>0</v>
          </cell>
          <cell r="P2331" t="str">
            <v>0</v>
          </cell>
          <cell r="Q2331" t="str">
            <v>0</v>
          </cell>
          <cell r="R2331" t="str">
            <v>0</v>
          </cell>
          <cell r="S2331" t="str">
            <v>0</v>
          </cell>
          <cell r="T2331" t="str">
            <v>0</v>
          </cell>
          <cell r="U2331" t="str">
            <v>0</v>
          </cell>
          <cell r="V2331" t="str">
            <v>0</v>
          </cell>
          <cell r="W2331" t="str">
            <v>0</v>
          </cell>
        </row>
        <row r="2332">
          <cell r="B2332" t="str">
            <v>Sierra LeoneWM</v>
          </cell>
          <cell r="C2332" t="str">
            <v>WM</v>
          </cell>
          <cell r="D2332" t="str">
            <v>Sierra Leone</v>
          </cell>
          <cell r="E2332" t="str">
            <v>Cash Mgt, Payments &amp; IP</v>
          </cell>
          <cell r="F2332" t="str">
            <v>Mass Mkt &amp; Priority Banking</v>
          </cell>
          <cell r="G2332" t="str">
            <v>Treasury Products</v>
          </cell>
          <cell r="H2332" t="str">
            <v>0</v>
          </cell>
          <cell r="I2332" t="str">
            <v>0</v>
          </cell>
          <cell r="J2332" t="str">
            <v>0</v>
          </cell>
          <cell r="K2332" t="str">
            <v>0</v>
          </cell>
          <cell r="L2332" t="str">
            <v>0</v>
          </cell>
          <cell r="M2332" t="str">
            <v>0</v>
          </cell>
          <cell r="N2332" t="str">
            <v>0</v>
          </cell>
          <cell r="O2332" t="str">
            <v>0</v>
          </cell>
          <cell r="P2332" t="str">
            <v>0</v>
          </cell>
          <cell r="Q2332" t="str">
            <v>0</v>
          </cell>
          <cell r="R2332" t="str">
            <v>0</v>
          </cell>
          <cell r="S2332" t="str">
            <v>0</v>
          </cell>
          <cell r="T2332" t="str">
            <v>0</v>
          </cell>
          <cell r="U2332" t="str">
            <v>0</v>
          </cell>
          <cell r="V2332">
            <v>0</v>
          </cell>
          <cell r="W2332">
            <v>0</v>
          </cell>
        </row>
        <row r="2333">
          <cell r="B2333" t="str">
            <v>Sierra LeoneWM</v>
          </cell>
          <cell r="C2333" t="str">
            <v>WM</v>
          </cell>
          <cell r="D2333" t="str">
            <v>Sierra Leone</v>
          </cell>
          <cell r="E2333" t="str">
            <v>Cash Mgt, Payments &amp; IP</v>
          </cell>
          <cell r="F2333" t="str">
            <v>Mass Mkt &amp; Priority Banking</v>
          </cell>
          <cell r="G2333" t="str">
            <v>Investment Services</v>
          </cell>
          <cell r="H2333" t="str">
            <v>0</v>
          </cell>
          <cell r="I2333" t="str">
            <v>0</v>
          </cell>
          <cell r="J2333" t="str">
            <v>0</v>
          </cell>
          <cell r="K2333" t="str">
            <v>0</v>
          </cell>
          <cell r="L2333" t="str">
            <v>0</v>
          </cell>
          <cell r="M2333" t="str">
            <v>0</v>
          </cell>
          <cell r="N2333" t="str">
            <v>0</v>
          </cell>
          <cell r="O2333" t="str">
            <v>0</v>
          </cell>
          <cell r="P2333" t="str">
            <v>0</v>
          </cell>
          <cell r="Q2333" t="str">
            <v>0</v>
          </cell>
          <cell r="R2333" t="str">
            <v>0</v>
          </cell>
          <cell r="S2333" t="str">
            <v>0</v>
          </cell>
          <cell r="T2333" t="str">
            <v>0</v>
          </cell>
          <cell r="U2333" t="str">
            <v>0</v>
          </cell>
          <cell r="V2333" t="str">
            <v>0</v>
          </cell>
          <cell r="W2333" t="str">
            <v>0</v>
          </cell>
        </row>
        <row r="2334">
          <cell r="B2334" t="str">
            <v>Sierra LeoneOthCB</v>
          </cell>
          <cell r="C2334" t="str">
            <v>OthCB</v>
          </cell>
          <cell r="D2334" t="str">
            <v>Sierra Leone</v>
          </cell>
          <cell r="E2334" t="str">
            <v>Cash Mgt, Payments &amp; IP</v>
          </cell>
          <cell r="F2334" t="str">
            <v>Mass Mkt &amp; Priority Banking</v>
          </cell>
          <cell r="G2334" t="str">
            <v>Other Products</v>
          </cell>
          <cell r="H2334" t="str">
            <v>0</v>
          </cell>
          <cell r="I2334" t="str">
            <v>0</v>
          </cell>
          <cell r="J2334" t="str">
            <v>0</v>
          </cell>
          <cell r="K2334" t="str">
            <v>0</v>
          </cell>
          <cell r="L2334" t="str">
            <v>0</v>
          </cell>
          <cell r="M2334" t="str">
            <v>0</v>
          </cell>
          <cell r="N2334" t="str">
            <v>0</v>
          </cell>
          <cell r="O2334" t="str">
            <v>0</v>
          </cell>
          <cell r="P2334" t="str">
            <v>0</v>
          </cell>
          <cell r="Q2334" t="str">
            <v>0</v>
          </cell>
          <cell r="R2334" t="str">
            <v>0</v>
          </cell>
          <cell r="S2334" t="str">
            <v>0</v>
          </cell>
          <cell r="T2334" t="str">
            <v>0</v>
          </cell>
          <cell r="U2334" t="str">
            <v>0</v>
          </cell>
          <cell r="V2334">
            <v>0</v>
          </cell>
          <cell r="W2334">
            <v>0</v>
          </cell>
        </row>
        <row r="2335">
          <cell r="B2335" t="str">
            <v>Sierra LeoneCROps</v>
          </cell>
          <cell r="C2335" t="str">
            <v>CROps</v>
          </cell>
          <cell r="D2335" t="str">
            <v>Sierra Leone</v>
          </cell>
          <cell r="E2335" t="str">
            <v>Cash Mgt, Payments &amp; IP</v>
          </cell>
          <cell r="F2335" t="str">
            <v>Customer - Wholesale</v>
          </cell>
          <cell r="G2335" t="str">
            <v>Corporate and Inst Lending</v>
          </cell>
          <cell r="H2335">
            <v>17.413140772107614</v>
          </cell>
          <cell r="I2335" t="str">
            <v>0</v>
          </cell>
          <cell r="J2335" t="str">
            <v>0</v>
          </cell>
          <cell r="K2335" t="str">
            <v>0</v>
          </cell>
          <cell r="L2335" t="str">
            <v>0</v>
          </cell>
          <cell r="M2335" t="str">
            <v>0</v>
          </cell>
          <cell r="N2335" t="str">
            <v>0</v>
          </cell>
          <cell r="O2335" t="str">
            <v>0</v>
          </cell>
          <cell r="P2335" t="str">
            <v>0</v>
          </cell>
          <cell r="Q2335" t="str">
            <v>0</v>
          </cell>
          <cell r="R2335" t="str">
            <v>0</v>
          </cell>
          <cell r="S2335" t="str">
            <v>0</v>
          </cell>
          <cell r="T2335" t="str">
            <v>0</v>
          </cell>
          <cell r="U2335" t="str">
            <v>0</v>
          </cell>
          <cell r="V2335">
            <v>0</v>
          </cell>
          <cell r="W2335">
            <v>0</v>
          </cell>
        </row>
        <row r="2336">
          <cell r="B2336" t="str">
            <v>Sierra LeoneCash</v>
          </cell>
          <cell r="C2336" t="str">
            <v>Cash</v>
          </cell>
          <cell r="D2336" t="str">
            <v>Sierra Leone</v>
          </cell>
          <cell r="E2336" t="str">
            <v>Cash Mgt, Payments &amp; IP</v>
          </cell>
          <cell r="F2336" t="str">
            <v>Customer - Wholesale</v>
          </cell>
          <cell r="G2336" t="str">
            <v>Cash Management and Payments</v>
          </cell>
          <cell r="H2336">
            <v>77.798388678332316</v>
          </cell>
          <cell r="I2336">
            <v>10.090192934130044</v>
          </cell>
          <cell r="J2336">
            <v>23.871407834329226</v>
          </cell>
          <cell r="K2336">
            <v>36.83483425859221</v>
          </cell>
          <cell r="L2336">
            <v>58.811587461683004</v>
          </cell>
          <cell r="M2336">
            <v>71.448900453447436</v>
          </cell>
          <cell r="N2336">
            <v>85.8627801839217</v>
          </cell>
          <cell r="O2336">
            <v>100.08819640914813</v>
          </cell>
          <cell r="P2336">
            <v>113.65900015538696</v>
          </cell>
          <cell r="Q2336">
            <v>128.40829721292269</v>
          </cell>
          <cell r="R2336">
            <v>141.6933044031021</v>
          </cell>
          <cell r="S2336">
            <v>157.49704284442907</v>
          </cell>
          <cell r="T2336">
            <v>175.03619363944472</v>
          </cell>
          <cell r="U2336" t="str">
            <v>0</v>
          </cell>
          <cell r="V2336">
            <v>152.1775944659704</v>
          </cell>
          <cell r="W2336">
            <v>152.1775944659704</v>
          </cell>
        </row>
        <row r="2337">
          <cell r="B2337" t="str">
            <v>Sierra LeoneTrade</v>
          </cell>
          <cell r="C2337" t="str">
            <v>Trade</v>
          </cell>
          <cell r="D2337" t="str">
            <v>Sierra Leone</v>
          </cell>
          <cell r="E2337" t="str">
            <v>Cash Mgt, Payments &amp; IP</v>
          </cell>
          <cell r="F2337" t="str">
            <v>Customer - Wholesale</v>
          </cell>
          <cell r="G2337" t="str">
            <v>Trade Finance</v>
          </cell>
          <cell r="H2337">
            <v>8.926367749897161E-3</v>
          </cell>
          <cell r="I2337" t="str">
            <v>0</v>
          </cell>
          <cell r="J2337" t="str">
            <v>0</v>
          </cell>
          <cell r="K2337" t="str">
            <v>0</v>
          </cell>
          <cell r="L2337" t="str">
            <v>0</v>
          </cell>
          <cell r="M2337" t="str">
            <v>0</v>
          </cell>
          <cell r="N2337" t="str">
            <v>0</v>
          </cell>
          <cell r="O2337" t="str">
            <v>0</v>
          </cell>
          <cell r="P2337" t="str">
            <v>0</v>
          </cell>
          <cell r="Q2337" t="str">
            <v>0</v>
          </cell>
          <cell r="R2337" t="str">
            <v>0</v>
          </cell>
          <cell r="S2337" t="str">
            <v>0</v>
          </cell>
          <cell r="T2337" t="str">
            <v>0</v>
          </cell>
          <cell r="U2337" t="str">
            <v>0</v>
          </cell>
          <cell r="V2337">
            <v>0</v>
          </cell>
          <cell r="W2337">
            <v>0</v>
          </cell>
        </row>
        <row r="2338">
          <cell r="B2338" t="str">
            <v>Sierra LeoneTrade</v>
          </cell>
          <cell r="C2338" t="str">
            <v>Trade</v>
          </cell>
          <cell r="D2338" t="str">
            <v>Sierra Leone</v>
          </cell>
          <cell r="E2338" t="str">
            <v>Cash Mgt, Payments &amp; IP</v>
          </cell>
          <cell r="F2338" t="str">
            <v>Customer - Wholesale</v>
          </cell>
          <cell r="G2338" t="str">
            <v>Trade Contingents</v>
          </cell>
          <cell r="H2338">
            <v>8.9408914683465235E-2</v>
          </cell>
          <cell r="I2338" t="str">
            <v>0</v>
          </cell>
          <cell r="J2338" t="str">
            <v>0</v>
          </cell>
          <cell r="K2338" t="str">
            <v>0</v>
          </cell>
          <cell r="L2338" t="str">
            <v>0</v>
          </cell>
          <cell r="M2338" t="str">
            <v>0</v>
          </cell>
          <cell r="N2338" t="str">
            <v>0</v>
          </cell>
          <cell r="O2338" t="str">
            <v>0</v>
          </cell>
          <cell r="P2338" t="str">
            <v>0</v>
          </cell>
          <cell r="Q2338" t="str">
            <v>0</v>
          </cell>
          <cell r="R2338" t="str">
            <v>0</v>
          </cell>
          <cell r="S2338" t="str">
            <v>0</v>
          </cell>
          <cell r="T2338" t="str">
            <v>0</v>
          </cell>
          <cell r="U2338" t="str">
            <v>0</v>
          </cell>
          <cell r="V2338">
            <v>0</v>
          </cell>
          <cell r="W2338">
            <v>0</v>
          </cell>
        </row>
        <row r="2339">
          <cell r="B2339" t="str">
            <v>Sierra LeoneTrade</v>
          </cell>
          <cell r="C2339" t="str">
            <v>Trade</v>
          </cell>
          <cell r="D2339" t="str">
            <v>Sierra Leone</v>
          </cell>
          <cell r="E2339" t="str">
            <v>Cash Mgt, Payments &amp; IP</v>
          </cell>
          <cell r="F2339" t="str">
            <v>Customer - Wholesale</v>
          </cell>
          <cell r="G2339" t="str">
            <v>Trade Transactional</v>
          </cell>
          <cell r="H2339" t="str">
            <v>0</v>
          </cell>
          <cell r="I2339" t="str">
            <v>0</v>
          </cell>
          <cell r="J2339" t="str">
            <v>0</v>
          </cell>
          <cell r="K2339" t="str">
            <v>0</v>
          </cell>
          <cell r="L2339" t="str">
            <v>0</v>
          </cell>
          <cell r="M2339" t="str">
            <v>0</v>
          </cell>
          <cell r="N2339" t="str">
            <v>0</v>
          </cell>
          <cell r="O2339" t="str">
            <v>0</v>
          </cell>
          <cell r="P2339" t="str">
            <v>0</v>
          </cell>
          <cell r="Q2339" t="str">
            <v>0</v>
          </cell>
          <cell r="R2339" t="str">
            <v>0</v>
          </cell>
          <cell r="S2339" t="str">
            <v>0</v>
          </cell>
          <cell r="T2339" t="str">
            <v>0</v>
          </cell>
          <cell r="U2339" t="str">
            <v>0</v>
          </cell>
          <cell r="V2339">
            <v>0</v>
          </cell>
          <cell r="W2339">
            <v>0</v>
          </cell>
        </row>
        <row r="2340">
          <cell r="B2340" t="str">
            <v>Sierra LeoneTrade</v>
          </cell>
          <cell r="C2340" t="str">
            <v>Trade</v>
          </cell>
          <cell r="D2340" t="str">
            <v>Sierra Leone</v>
          </cell>
          <cell r="E2340" t="str">
            <v>Cash Mgt, Payments &amp; IP</v>
          </cell>
          <cell r="F2340" t="str">
            <v>Customer - Wholesale</v>
          </cell>
          <cell r="G2340" t="str">
            <v>Trade Other</v>
          </cell>
          <cell r="H2340" t="str">
            <v>0</v>
          </cell>
          <cell r="I2340" t="str">
            <v>0</v>
          </cell>
          <cell r="J2340" t="str">
            <v>0</v>
          </cell>
          <cell r="K2340" t="str">
            <v>0</v>
          </cell>
          <cell r="L2340" t="str">
            <v>0</v>
          </cell>
          <cell r="M2340" t="str">
            <v>0</v>
          </cell>
          <cell r="N2340" t="str">
            <v>0</v>
          </cell>
          <cell r="O2340" t="str">
            <v>0</v>
          </cell>
          <cell r="P2340" t="str">
            <v>0</v>
          </cell>
          <cell r="Q2340" t="str">
            <v>0</v>
          </cell>
          <cell r="R2340" t="str">
            <v>0</v>
          </cell>
          <cell r="S2340" t="str">
            <v>0</v>
          </cell>
          <cell r="T2340" t="str">
            <v>0</v>
          </cell>
          <cell r="U2340" t="str">
            <v>0</v>
          </cell>
          <cell r="V2340">
            <v>0</v>
          </cell>
          <cell r="W2340">
            <v>0</v>
          </cell>
        </row>
        <row r="2341">
          <cell r="B2341" t="str">
            <v>Sierra LeoneFX/MM</v>
          </cell>
          <cell r="C2341" t="str">
            <v>FX/MM</v>
          </cell>
          <cell r="D2341" t="str">
            <v>Sierra Leone</v>
          </cell>
          <cell r="E2341" t="str">
            <v>Cash Mgt, Payments &amp; IP</v>
          </cell>
          <cell r="F2341" t="str">
            <v>Customer - Wholesale</v>
          </cell>
          <cell r="G2341" t="str">
            <v>FX Sales</v>
          </cell>
          <cell r="H2341" t="str">
            <v>0</v>
          </cell>
          <cell r="I2341" t="str">
            <v>0</v>
          </cell>
          <cell r="J2341" t="str">
            <v>0</v>
          </cell>
          <cell r="K2341" t="str">
            <v>0</v>
          </cell>
          <cell r="L2341" t="str">
            <v>0</v>
          </cell>
          <cell r="M2341" t="str">
            <v>0</v>
          </cell>
          <cell r="N2341" t="str">
            <v>0</v>
          </cell>
          <cell r="O2341" t="str">
            <v>0</v>
          </cell>
          <cell r="P2341" t="str">
            <v>0</v>
          </cell>
          <cell r="Q2341" t="str">
            <v>0</v>
          </cell>
          <cell r="R2341" t="str">
            <v>0</v>
          </cell>
          <cell r="S2341" t="str">
            <v>0</v>
          </cell>
          <cell r="T2341" t="str">
            <v>0</v>
          </cell>
          <cell r="U2341" t="str">
            <v>0</v>
          </cell>
          <cell r="V2341">
            <v>0</v>
          </cell>
          <cell r="W2341">
            <v>0</v>
          </cell>
        </row>
        <row r="2342">
          <cell r="B2342" t="str">
            <v>Sierra LeoneFX/MM</v>
          </cell>
          <cell r="C2342" t="str">
            <v>FX/MM</v>
          </cell>
          <cell r="D2342" t="str">
            <v>Sierra Leone</v>
          </cell>
          <cell r="E2342" t="str">
            <v>Cash Mgt, Payments &amp; IP</v>
          </cell>
          <cell r="F2342" t="str">
            <v>Customer - Wholesale</v>
          </cell>
          <cell r="G2342" t="str">
            <v>FX Trading</v>
          </cell>
          <cell r="H2342" t="str">
            <v>0</v>
          </cell>
          <cell r="I2342" t="str">
            <v>0</v>
          </cell>
          <cell r="J2342" t="str">
            <v>0</v>
          </cell>
          <cell r="K2342" t="str">
            <v>0</v>
          </cell>
          <cell r="L2342" t="str">
            <v>0</v>
          </cell>
          <cell r="M2342" t="str">
            <v>0</v>
          </cell>
          <cell r="N2342" t="str">
            <v>0</v>
          </cell>
          <cell r="O2342" t="str">
            <v>0</v>
          </cell>
          <cell r="P2342" t="str">
            <v>0</v>
          </cell>
          <cell r="Q2342" t="str">
            <v>0</v>
          </cell>
          <cell r="R2342" t="str">
            <v>0</v>
          </cell>
          <cell r="S2342" t="str">
            <v>0</v>
          </cell>
          <cell r="T2342" t="str">
            <v>0</v>
          </cell>
          <cell r="U2342" t="str">
            <v>0</v>
          </cell>
          <cell r="V2342">
            <v>0</v>
          </cell>
          <cell r="W2342">
            <v>0</v>
          </cell>
        </row>
        <row r="2343">
          <cell r="B2343" t="str">
            <v>Sierra LeoneFI</v>
          </cell>
          <cell r="C2343" t="str">
            <v>FI</v>
          </cell>
          <cell r="D2343" t="str">
            <v>Sierra Leone</v>
          </cell>
          <cell r="E2343" t="str">
            <v>Cash Mgt, Payments &amp; IP</v>
          </cell>
          <cell r="F2343" t="str">
            <v>Customer - Wholesale</v>
          </cell>
          <cell r="G2343" t="str">
            <v>Fixed Income</v>
          </cell>
          <cell r="H2343" t="str">
            <v>0</v>
          </cell>
          <cell r="I2343" t="str">
            <v>0</v>
          </cell>
          <cell r="J2343" t="str">
            <v>0</v>
          </cell>
          <cell r="K2343" t="str">
            <v>0</v>
          </cell>
          <cell r="L2343" t="str">
            <v>0</v>
          </cell>
          <cell r="M2343" t="str">
            <v>0</v>
          </cell>
          <cell r="N2343" t="str">
            <v>0</v>
          </cell>
          <cell r="O2343" t="str">
            <v>0</v>
          </cell>
          <cell r="P2343" t="str">
            <v>0</v>
          </cell>
          <cell r="Q2343" t="str">
            <v>0</v>
          </cell>
          <cell r="R2343" t="str">
            <v>0</v>
          </cell>
          <cell r="S2343" t="str">
            <v>0</v>
          </cell>
          <cell r="T2343" t="str">
            <v>0</v>
          </cell>
          <cell r="U2343" t="str">
            <v>0</v>
          </cell>
          <cell r="V2343">
            <v>0</v>
          </cell>
          <cell r="W2343">
            <v>0</v>
          </cell>
        </row>
        <row r="2344">
          <cell r="B2344" t="str">
            <v>Sierra LeoneFX/MM</v>
          </cell>
          <cell r="C2344" t="str">
            <v>FX/MM</v>
          </cell>
          <cell r="D2344" t="str">
            <v>Sierra Leone</v>
          </cell>
          <cell r="E2344" t="str">
            <v>Cash Mgt, Payments &amp; IP</v>
          </cell>
          <cell r="F2344" t="str">
            <v>Customer - Wholesale</v>
          </cell>
          <cell r="G2344" t="str">
            <v>ALM</v>
          </cell>
          <cell r="H2344" t="str">
            <v>0</v>
          </cell>
          <cell r="I2344" t="str">
            <v>0</v>
          </cell>
          <cell r="J2344" t="str">
            <v>0</v>
          </cell>
          <cell r="K2344" t="str">
            <v>0</v>
          </cell>
          <cell r="L2344" t="str">
            <v>0</v>
          </cell>
          <cell r="M2344" t="str">
            <v>0</v>
          </cell>
          <cell r="N2344" t="str">
            <v>0</v>
          </cell>
          <cell r="O2344" t="str">
            <v>0</v>
          </cell>
          <cell r="P2344" t="str">
            <v>0</v>
          </cell>
          <cell r="Q2344" t="str">
            <v>0</v>
          </cell>
          <cell r="R2344" t="str">
            <v>0</v>
          </cell>
          <cell r="S2344" t="str">
            <v>0</v>
          </cell>
          <cell r="T2344" t="str">
            <v>0</v>
          </cell>
          <cell r="U2344" t="str">
            <v>0</v>
          </cell>
          <cell r="V2344">
            <v>0</v>
          </cell>
          <cell r="W2344">
            <v>0</v>
          </cell>
        </row>
        <row r="2345">
          <cell r="B2345" t="str">
            <v>Sierra LeoneSEF</v>
          </cell>
          <cell r="C2345" t="str">
            <v>SEF</v>
          </cell>
          <cell r="D2345" t="str">
            <v>Sierra Leone</v>
          </cell>
          <cell r="E2345" t="str">
            <v>Cash Mgt, Payments &amp; IP</v>
          </cell>
          <cell r="F2345" t="str">
            <v>Customer - Wholesale</v>
          </cell>
          <cell r="G2345" t="str">
            <v>Structured Trade</v>
          </cell>
          <cell r="H2345" t="str">
            <v>0</v>
          </cell>
          <cell r="I2345" t="str">
            <v>0</v>
          </cell>
          <cell r="J2345" t="str">
            <v>0</v>
          </cell>
          <cell r="K2345" t="str">
            <v>0</v>
          </cell>
          <cell r="L2345" t="str">
            <v>0</v>
          </cell>
          <cell r="M2345" t="str">
            <v>0</v>
          </cell>
          <cell r="N2345" t="str">
            <v>0</v>
          </cell>
          <cell r="O2345" t="str">
            <v>0</v>
          </cell>
          <cell r="P2345" t="str">
            <v>0</v>
          </cell>
          <cell r="Q2345" t="str">
            <v>0</v>
          </cell>
          <cell r="R2345" t="str">
            <v>0</v>
          </cell>
          <cell r="S2345" t="str">
            <v>0</v>
          </cell>
          <cell r="T2345" t="str">
            <v>0</v>
          </cell>
          <cell r="U2345" t="str">
            <v>0</v>
          </cell>
          <cell r="V2345">
            <v>0</v>
          </cell>
          <cell r="W2345">
            <v>0</v>
          </cell>
        </row>
        <row r="2346">
          <cell r="B2346" t="str">
            <v>Sierra LeoneSME</v>
          </cell>
          <cell r="C2346" t="str">
            <v>SME</v>
          </cell>
          <cell r="D2346" t="str">
            <v>Sierra Leone</v>
          </cell>
          <cell r="E2346" t="str">
            <v>Cash Mgt, Payments &amp; IP</v>
          </cell>
          <cell r="F2346" t="str">
            <v>SME</v>
          </cell>
          <cell r="G2346" t="str">
            <v>Product</v>
          </cell>
          <cell r="H2346">
            <v>23.359554398819334</v>
          </cell>
          <cell r="I2346">
            <v>3.3410918337076758</v>
          </cell>
          <cell r="J2346">
            <v>7.9043647921345865</v>
          </cell>
          <cell r="K2346">
            <v>12.196849430012277</v>
          </cell>
          <cell r="L2346">
            <v>19.473851082764746</v>
          </cell>
          <cell r="M2346">
            <v>23.658352163410598</v>
          </cell>
          <cell r="N2346">
            <v>28.431114802729173</v>
          </cell>
          <cell r="O2346">
            <v>33.141472899097323</v>
          </cell>
          <cell r="P2346">
            <v>37.635073950078414</v>
          </cell>
          <cell r="Q2346">
            <v>42.518900877230173</v>
          </cell>
          <cell r="R2346">
            <v>46.917868203585336</v>
          </cell>
          <cell r="S2346">
            <v>52.150844598889833</v>
          </cell>
          <cell r="T2346">
            <v>57.958455402165733</v>
          </cell>
          <cell r="U2346" t="str">
            <v>0</v>
          </cell>
          <cell r="V2346">
            <v>50.389454538944996</v>
          </cell>
          <cell r="W2346">
            <v>50.389454538944996</v>
          </cell>
        </row>
        <row r="2347">
          <cell r="B2347" t="str">
            <v>Sierra LeoneTotal</v>
          </cell>
          <cell r="C2347" t="str">
            <v>Total</v>
          </cell>
          <cell r="D2347" t="str">
            <v>Sierra Leone</v>
          </cell>
          <cell r="E2347" t="str">
            <v>Cash Mgt, Payments &amp; IP</v>
          </cell>
          <cell r="F2347" t="str">
            <v>Customer</v>
          </cell>
          <cell r="G2347" t="str">
            <v>Product</v>
          </cell>
          <cell r="H2347">
            <v>381.91013062762704</v>
          </cell>
          <cell r="I2347">
            <v>16.112761904761904</v>
          </cell>
          <cell r="J2347">
            <v>38.119619047619054</v>
          </cell>
          <cell r="K2347">
            <v>58.820571428571427</v>
          </cell>
          <cell r="L2347">
            <v>93.91466666666669</v>
          </cell>
          <cell r="M2347">
            <v>114.09485714285711</v>
          </cell>
          <cell r="N2347">
            <v>137.11200000000002</v>
          </cell>
          <cell r="O2347">
            <v>159.82819047619051</v>
          </cell>
          <cell r="P2347">
            <v>181.49904761904762</v>
          </cell>
          <cell r="Q2347">
            <v>205.05180952380971</v>
          </cell>
          <cell r="R2347">
            <v>226.26628571428586</v>
          </cell>
          <cell r="S2347">
            <v>251.50285714285693</v>
          </cell>
          <cell r="T2347">
            <v>279.51066260472214</v>
          </cell>
          <cell r="U2347" t="str">
            <v>0</v>
          </cell>
          <cell r="V2347">
            <v>243.00837088810303</v>
          </cell>
          <cell r="W2347">
            <v>243.00837088810303</v>
          </cell>
        </row>
        <row r="2348">
          <cell r="B2348" t="str">
            <v>Sierra LeoneCCPL</v>
          </cell>
          <cell r="C2348" t="str">
            <v>CCPL</v>
          </cell>
          <cell r="D2348" t="str">
            <v>Sierra Leone</v>
          </cell>
          <cell r="E2348" t="str">
            <v>Messaging Operations</v>
          </cell>
          <cell r="F2348" t="str">
            <v>Mass Mkt &amp; Priority Banking</v>
          </cell>
          <cell r="G2348" t="str">
            <v>Unsecured Lending</v>
          </cell>
          <cell r="H2348" t="str">
            <v>0</v>
          </cell>
          <cell r="I2348" t="str">
            <v>0</v>
          </cell>
          <cell r="J2348" t="str">
            <v>0</v>
          </cell>
          <cell r="K2348" t="str">
            <v>0</v>
          </cell>
          <cell r="L2348" t="str">
            <v>0</v>
          </cell>
          <cell r="M2348" t="str">
            <v>0</v>
          </cell>
          <cell r="N2348" t="str">
            <v>0</v>
          </cell>
          <cell r="O2348" t="str">
            <v>0</v>
          </cell>
          <cell r="P2348" t="str">
            <v>0</v>
          </cell>
          <cell r="Q2348" t="str">
            <v>0</v>
          </cell>
          <cell r="R2348" t="str">
            <v>0</v>
          </cell>
          <cell r="S2348" t="str">
            <v>0</v>
          </cell>
          <cell r="T2348" t="str">
            <v>0</v>
          </cell>
          <cell r="U2348" t="str">
            <v>0</v>
          </cell>
          <cell r="V2348">
            <v>0</v>
          </cell>
          <cell r="W2348">
            <v>0</v>
          </cell>
        </row>
        <row r="2349">
          <cell r="B2349" t="str">
            <v>Sierra LeoneM &amp; AL</v>
          </cell>
          <cell r="C2349" t="str">
            <v>M &amp; AL</v>
          </cell>
          <cell r="D2349" t="str">
            <v>Sierra Leone</v>
          </cell>
          <cell r="E2349" t="str">
            <v>Messaging Operations</v>
          </cell>
          <cell r="F2349" t="str">
            <v>Mass Mkt &amp; Priority Banking</v>
          </cell>
          <cell r="G2349" t="str">
            <v>Secured Lending</v>
          </cell>
          <cell r="H2349" t="str">
            <v>0</v>
          </cell>
          <cell r="I2349" t="str">
            <v>0</v>
          </cell>
          <cell r="J2349" t="str">
            <v>0</v>
          </cell>
          <cell r="K2349" t="str">
            <v>0</v>
          </cell>
          <cell r="L2349" t="str">
            <v>0</v>
          </cell>
          <cell r="M2349" t="str">
            <v>0</v>
          </cell>
          <cell r="N2349" t="str">
            <v>0</v>
          </cell>
          <cell r="O2349" t="str">
            <v>0</v>
          </cell>
          <cell r="P2349" t="str">
            <v>0</v>
          </cell>
          <cell r="Q2349" t="str">
            <v>0</v>
          </cell>
          <cell r="R2349" t="str">
            <v>0</v>
          </cell>
          <cell r="S2349" t="str">
            <v>0</v>
          </cell>
          <cell r="T2349" t="str">
            <v>0</v>
          </cell>
          <cell r="U2349" t="str">
            <v>0</v>
          </cell>
          <cell r="V2349">
            <v>0</v>
          </cell>
          <cell r="W2349">
            <v>0</v>
          </cell>
        </row>
        <row r="2350">
          <cell r="B2350" t="str">
            <v>Sierra LeoneWM</v>
          </cell>
          <cell r="C2350" t="str">
            <v>WM</v>
          </cell>
          <cell r="D2350" t="str">
            <v>Sierra Leone</v>
          </cell>
          <cell r="E2350" t="str">
            <v>Messaging Operations</v>
          </cell>
          <cell r="F2350" t="str">
            <v>Mass Mkt &amp; Priority Banking</v>
          </cell>
          <cell r="G2350" t="str">
            <v>Account Management Services</v>
          </cell>
          <cell r="H2350" t="str">
            <v>0</v>
          </cell>
          <cell r="I2350" t="str">
            <v>0</v>
          </cell>
          <cell r="J2350" t="str">
            <v>0</v>
          </cell>
          <cell r="K2350" t="str">
            <v>0</v>
          </cell>
          <cell r="L2350" t="str">
            <v>0</v>
          </cell>
          <cell r="M2350" t="str">
            <v>0</v>
          </cell>
          <cell r="N2350" t="str">
            <v>0</v>
          </cell>
          <cell r="O2350" t="str">
            <v>0</v>
          </cell>
          <cell r="P2350" t="str">
            <v>0</v>
          </cell>
          <cell r="Q2350" t="str">
            <v>0</v>
          </cell>
          <cell r="R2350" t="str">
            <v>0</v>
          </cell>
          <cell r="S2350" t="str">
            <v>0</v>
          </cell>
          <cell r="T2350" t="str">
            <v>0</v>
          </cell>
          <cell r="U2350" t="str">
            <v>0</v>
          </cell>
          <cell r="V2350">
            <v>0</v>
          </cell>
          <cell r="W2350">
            <v>0</v>
          </cell>
        </row>
        <row r="2351">
          <cell r="B2351" t="str">
            <v>Sierra LeoneWM</v>
          </cell>
          <cell r="C2351" t="str">
            <v>WM</v>
          </cell>
          <cell r="D2351" t="str">
            <v>Sierra Leone</v>
          </cell>
          <cell r="E2351" t="str">
            <v>Messaging Operations</v>
          </cell>
          <cell r="F2351" t="str">
            <v>Mass Mkt &amp; Priority Banking</v>
          </cell>
          <cell r="G2351" t="str">
            <v>Trade Products</v>
          </cell>
          <cell r="H2351" t="str">
            <v>0</v>
          </cell>
          <cell r="I2351" t="str">
            <v>0</v>
          </cell>
          <cell r="J2351" t="str">
            <v>0</v>
          </cell>
          <cell r="K2351" t="str">
            <v>0</v>
          </cell>
          <cell r="L2351" t="str">
            <v>0</v>
          </cell>
          <cell r="M2351" t="str">
            <v>0</v>
          </cell>
          <cell r="N2351" t="str">
            <v>0</v>
          </cell>
          <cell r="O2351" t="str">
            <v>0</v>
          </cell>
          <cell r="P2351" t="str">
            <v>0</v>
          </cell>
          <cell r="Q2351" t="str">
            <v>0</v>
          </cell>
          <cell r="R2351" t="str">
            <v>0</v>
          </cell>
          <cell r="S2351" t="str">
            <v>0</v>
          </cell>
          <cell r="T2351" t="str">
            <v>0</v>
          </cell>
          <cell r="U2351" t="str">
            <v>0</v>
          </cell>
          <cell r="V2351" t="str">
            <v>0</v>
          </cell>
          <cell r="W2351" t="str">
            <v>0</v>
          </cell>
        </row>
        <row r="2352">
          <cell r="B2352" t="str">
            <v>Sierra LeoneWM</v>
          </cell>
          <cell r="C2352" t="str">
            <v>WM</v>
          </cell>
          <cell r="D2352" t="str">
            <v>Sierra Leone</v>
          </cell>
          <cell r="E2352" t="str">
            <v>Messaging Operations</v>
          </cell>
          <cell r="F2352" t="str">
            <v>Mass Mkt &amp; Priority Banking</v>
          </cell>
          <cell r="G2352" t="str">
            <v>Treasury Products</v>
          </cell>
          <cell r="H2352" t="str">
            <v>0</v>
          </cell>
          <cell r="I2352" t="str">
            <v>0</v>
          </cell>
          <cell r="J2352" t="str">
            <v>0</v>
          </cell>
          <cell r="K2352" t="str">
            <v>0</v>
          </cell>
          <cell r="L2352" t="str">
            <v>0</v>
          </cell>
          <cell r="M2352" t="str">
            <v>0</v>
          </cell>
          <cell r="N2352" t="str">
            <v>0</v>
          </cell>
          <cell r="O2352" t="str">
            <v>0</v>
          </cell>
          <cell r="P2352" t="str">
            <v>0</v>
          </cell>
          <cell r="Q2352" t="str">
            <v>0</v>
          </cell>
          <cell r="R2352" t="str">
            <v>0</v>
          </cell>
          <cell r="S2352" t="str">
            <v>0</v>
          </cell>
          <cell r="T2352" t="str">
            <v>0</v>
          </cell>
          <cell r="U2352" t="str">
            <v>0</v>
          </cell>
          <cell r="V2352">
            <v>0</v>
          </cell>
          <cell r="W2352">
            <v>0</v>
          </cell>
        </row>
        <row r="2353">
          <cell r="B2353" t="str">
            <v>Sierra LeoneWM</v>
          </cell>
          <cell r="C2353" t="str">
            <v>WM</v>
          </cell>
          <cell r="D2353" t="str">
            <v>Sierra Leone</v>
          </cell>
          <cell r="E2353" t="str">
            <v>Messaging Operations</v>
          </cell>
          <cell r="F2353" t="str">
            <v>Mass Mkt &amp; Priority Banking</v>
          </cell>
          <cell r="G2353" t="str">
            <v>Investment Services</v>
          </cell>
          <cell r="H2353" t="str">
            <v>0</v>
          </cell>
          <cell r="I2353" t="str">
            <v>0</v>
          </cell>
          <cell r="J2353" t="str">
            <v>0</v>
          </cell>
          <cell r="K2353" t="str">
            <v>0</v>
          </cell>
          <cell r="L2353" t="str">
            <v>0</v>
          </cell>
          <cell r="M2353" t="str">
            <v>0</v>
          </cell>
          <cell r="N2353" t="str">
            <v>0</v>
          </cell>
          <cell r="O2353" t="str">
            <v>0</v>
          </cell>
          <cell r="P2353" t="str">
            <v>0</v>
          </cell>
          <cell r="Q2353" t="str">
            <v>0</v>
          </cell>
          <cell r="R2353" t="str">
            <v>0</v>
          </cell>
          <cell r="S2353" t="str">
            <v>0</v>
          </cell>
          <cell r="T2353" t="str">
            <v>0</v>
          </cell>
          <cell r="U2353" t="str">
            <v>0</v>
          </cell>
          <cell r="V2353" t="str">
            <v>0</v>
          </cell>
          <cell r="W2353" t="str">
            <v>0</v>
          </cell>
        </row>
        <row r="2354">
          <cell r="B2354" t="str">
            <v>Sierra LeoneOthCB</v>
          </cell>
          <cell r="C2354" t="str">
            <v>OthCB</v>
          </cell>
          <cell r="D2354" t="str">
            <v>Sierra Leone</v>
          </cell>
          <cell r="E2354" t="str">
            <v>Messaging Operations</v>
          </cell>
          <cell r="F2354" t="str">
            <v>Mass Mkt &amp; Priority Banking</v>
          </cell>
          <cell r="G2354" t="str">
            <v>Other Products</v>
          </cell>
          <cell r="H2354" t="str">
            <v>0</v>
          </cell>
          <cell r="I2354" t="str">
            <v>0</v>
          </cell>
          <cell r="J2354" t="str">
            <v>0</v>
          </cell>
          <cell r="K2354" t="str">
            <v>0</v>
          </cell>
          <cell r="L2354" t="str">
            <v>0</v>
          </cell>
          <cell r="M2354" t="str">
            <v>0</v>
          </cell>
          <cell r="N2354" t="str">
            <v>0</v>
          </cell>
          <cell r="O2354" t="str">
            <v>0</v>
          </cell>
          <cell r="P2354" t="str">
            <v>0</v>
          </cell>
          <cell r="Q2354" t="str">
            <v>0</v>
          </cell>
          <cell r="R2354" t="str">
            <v>0</v>
          </cell>
          <cell r="S2354" t="str">
            <v>0</v>
          </cell>
          <cell r="T2354" t="str">
            <v>0</v>
          </cell>
          <cell r="U2354" t="str">
            <v>0</v>
          </cell>
          <cell r="V2354">
            <v>0</v>
          </cell>
          <cell r="W2354">
            <v>0</v>
          </cell>
        </row>
        <row r="2355">
          <cell r="B2355" t="str">
            <v>Sierra LeoneCROps</v>
          </cell>
          <cell r="C2355" t="str">
            <v>CROps</v>
          </cell>
          <cell r="D2355" t="str">
            <v>Sierra Leone</v>
          </cell>
          <cell r="E2355" t="str">
            <v>Messaging Operations</v>
          </cell>
          <cell r="F2355" t="str">
            <v>Customer - Wholesale</v>
          </cell>
          <cell r="G2355" t="str">
            <v>Corporate and Inst Lending</v>
          </cell>
          <cell r="H2355" t="str">
            <v>0</v>
          </cell>
          <cell r="I2355" t="str">
            <v>0</v>
          </cell>
          <cell r="J2355" t="str">
            <v>0</v>
          </cell>
          <cell r="K2355" t="str">
            <v>0</v>
          </cell>
          <cell r="L2355" t="str">
            <v>0</v>
          </cell>
          <cell r="M2355" t="str">
            <v>0</v>
          </cell>
          <cell r="N2355" t="str">
            <v>0</v>
          </cell>
          <cell r="O2355" t="str">
            <v>0</v>
          </cell>
          <cell r="P2355" t="str">
            <v>0</v>
          </cell>
          <cell r="Q2355" t="str">
            <v>0</v>
          </cell>
          <cell r="R2355" t="str">
            <v>0</v>
          </cell>
          <cell r="S2355" t="str">
            <v>0</v>
          </cell>
          <cell r="T2355" t="str">
            <v>0</v>
          </cell>
          <cell r="U2355" t="str">
            <v>0</v>
          </cell>
          <cell r="V2355">
            <v>0</v>
          </cell>
          <cell r="W2355">
            <v>0</v>
          </cell>
        </row>
        <row r="2356">
          <cell r="B2356" t="str">
            <v>Sierra LeoneCash</v>
          </cell>
          <cell r="C2356" t="str">
            <v>Cash</v>
          </cell>
          <cell r="D2356" t="str">
            <v>Sierra Leone</v>
          </cell>
          <cell r="E2356" t="str">
            <v>Messaging Operations</v>
          </cell>
          <cell r="F2356" t="str">
            <v>Customer - Wholesale</v>
          </cell>
          <cell r="G2356" t="str">
            <v>Cash Management and Payments</v>
          </cell>
          <cell r="H2356" t="str">
            <v>0</v>
          </cell>
          <cell r="I2356" t="str">
            <v>0</v>
          </cell>
          <cell r="J2356" t="str">
            <v>0</v>
          </cell>
          <cell r="K2356" t="str">
            <v>0</v>
          </cell>
          <cell r="L2356" t="str">
            <v>0</v>
          </cell>
          <cell r="M2356" t="str">
            <v>0</v>
          </cell>
          <cell r="N2356" t="str">
            <v>0</v>
          </cell>
          <cell r="O2356" t="str">
            <v>0</v>
          </cell>
          <cell r="P2356" t="str">
            <v>0</v>
          </cell>
          <cell r="Q2356" t="str">
            <v>0</v>
          </cell>
          <cell r="R2356" t="str">
            <v>0</v>
          </cell>
          <cell r="S2356" t="str">
            <v>0</v>
          </cell>
          <cell r="T2356" t="str">
            <v>0</v>
          </cell>
          <cell r="U2356" t="str">
            <v>0</v>
          </cell>
          <cell r="V2356">
            <v>0</v>
          </cell>
          <cell r="W2356">
            <v>0</v>
          </cell>
        </row>
        <row r="2357">
          <cell r="B2357" t="str">
            <v>Sierra LeoneTrade</v>
          </cell>
          <cell r="C2357" t="str">
            <v>Trade</v>
          </cell>
          <cell r="D2357" t="str">
            <v>Sierra Leone</v>
          </cell>
          <cell r="E2357" t="str">
            <v>Messaging Operations</v>
          </cell>
          <cell r="F2357" t="str">
            <v>Customer - Wholesale</v>
          </cell>
          <cell r="G2357" t="str">
            <v>Trade Finance</v>
          </cell>
          <cell r="H2357" t="str">
            <v>0</v>
          </cell>
          <cell r="I2357" t="str">
            <v>0</v>
          </cell>
          <cell r="J2357" t="str">
            <v>0</v>
          </cell>
          <cell r="K2357" t="str">
            <v>0</v>
          </cell>
          <cell r="L2357" t="str">
            <v>0</v>
          </cell>
          <cell r="M2357" t="str">
            <v>0</v>
          </cell>
          <cell r="N2357" t="str">
            <v>0</v>
          </cell>
          <cell r="O2357" t="str">
            <v>0</v>
          </cell>
          <cell r="P2357" t="str">
            <v>0</v>
          </cell>
          <cell r="Q2357" t="str">
            <v>0</v>
          </cell>
          <cell r="R2357" t="str">
            <v>0</v>
          </cell>
          <cell r="S2357" t="str">
            <v>0</v>
          </cell>
          <cell r="T2357" t="str">
            <v>0</v>
          </cell>
          <cell r="U2357" t="str">
            <v>0</v>
          </cell>
          <cell r="V2357">
            <v>0</v>
          </cell>
          <cell r="W2357">
            <v>0</v>
          </cell>
        </row>
        <row r="2358">
          <cell r="B2358" t="str">
            <v>Sierra LeoneTrade</v>
          </cell>
          <cell r="C2358" t="str">
            <v>Trade</v>
          </cell>
          <cell r="D2358" t="str">
            <v>Sierra Leone</v>
          </cell>
          <cell r="E2358" t="str">
            <v>Messaging Operations</v>
          </cell>
          <cell r="F2358" t="str">
            <v>Customer - Wholesale</v>
          </cell>
          <cell r="G2358" t="str">
            <v>Trade Contingents</v>
          </cell>
          <cell r="H2358" t="str">
            <v>0</v>
          </cell>
          <cell r="I2358" t="str">
            <v>0</v>
          </cell>
          <cell r="J2358" t="str">
            <v>0</v>
          </cell>
          <cell r="K2358" t="str">
            <v>0</v>
          </cell>
          <cell r="L2358" t="str">
            <v>0</v>
          </cell>
          <cell r="M2358" t="str">
            <v>0</v>
          </cell>
          <cell r="N2358" t="str">
            <v>0</v>
          </cell>
          <cell r="O2358" t="str">
            <v>0</v>
          </cell>
          <cell r="P2358" t="str">
            <v>0</v>
          </cell>
          <cell r="Q2358" t="str">
            <v>0</v>
          </cell>
          <cell r="R2358" t="str">
            <v>0</v>
          </cell>
          <cell r="S2358" t="str">
            <v>0</v>
          </cell>
          <cell r="T2358" t="str">
            <v>0</v>
          </cell>
          <cell r="U2358" t="str">
            <v>0</v>
          </cell>
          <cell r="V2358">
            <v>0</v>
          </cell>
          <cell r="W2358">
            <v>0</v>
          </cell>
        </row>
        <row r="2359">
          <cell r="B2359" t="str">
            <v>Sierra LeoneTrade</v>
          </cell>
          <cell r="C2359" t="str">
            <v>Trade</v>
          </cell>
          <cell r="D2359" t="str">
            <v>Sierra Leone</v>
          </cell>
          <cell r="E2359" t="str">
            <v>Messaging Operations</v>
          </cell>
          <cell r="F2359" t="str">
            <v>Customer - Wholesale</v>
          </cell>
          <cell r="G2359" t="str">
            <v>Trade Transactional</v>
          </cell>
          <cell r="H2359" t="str">
            <v>0</v>
          </cell>
          <cell r="I2359" t="str">
            <v>0</v>
          </cell>
          <cell r="J2359" t="str">
            <v>0</v>
          </cell>
          <cell r="K2359" t="str">
            <v>0</v>
          </cell>
          <cell r="L2359" t="str">
            <v>0</v>
          </cell>
          <cell r="M2359" t="str">
            <v>0</v>
          </cell>
          <cell r="N2359" t="str">
            <v>0</v>
          </cell>
          <cell r="O2359" t="str">
            <v>0</v>
          </cell>
          <cell r="P2359" t="str">
            <v>0</v>
          </cell>
          <cell r="Q2359" t="str">
            <v>0</v>
          </cell>
          <cell r="R2359" t="str">
            <v>0</v>
          </cell>
          <cell r="S2359" t="str">
            <v>0</v>
          </cell>
          <cell r="T2359" t="str">
            <v>0</v>
          </cell>
          <cell r="U2359" t="str">
            <v>0</v>
          </cell>
          <cell r="V2359">
            <v>0</v>
          </cell>
          <cell r="W2359">
            <v>0</v>
          </cell>
        </row>
        <row r="2360">
          <cell r="B2360" t="str">
            <v>Sierra LeoneTrade</v>
          </cell>
          <cell r="C2360" t="str">
            <v>Trade</v>
          </cell>
          <cell r="D2360" t="str">
            <v>Sierra Leone</v>
          </cell>
          <cell r="E2360" t="str">
            <v>Messaging Operations</v>
          </cell>
          <cell r="F2360" t="str">
            <v>Customer - Wholesale</v>
          </cell>
          <cell r="G2360" t="str">
            <v>Trade Other</v>
          </cell>
          <cell r="H2360" t="str">
            <v>0</v>
          </cell>
          <cell r="I2360" t="str">
            <v>0</v>
          </cell>
          <cell r="J2360" t="str">
            <v>0</v>
          </cell>
          <cell r="K2360" t="str">
            <v>0</v>
          </cell>
          <cell r="L2360" t="str">
            <v>0</v>
          </cell>
          <cell r="M2360" t="str">
            <v>0</v>
          </cell>
          <cell r="N2360" t="str">
            <v>0</v>
          </cell>
          <cell r="O2360" t="str">
            <v>0</v>
          </cell>
          <cell r="P2360" t="str">
            <v>0</v>
          </cell>
          <cell r="Q2360" t="str">
            <v>0</v>
          </cell>
          <cell r="R2360" t="str">
            <v>0</v>
          </cell>
          <cell r="S2360" t="str">
            <v>0</v>
          </cell>
          <cell r="T2360" t="str">
            <v>0</v>
          </cell>
          <cell r="U2360" t="str">
            <v>0</v>
          </cell>
          <cell r="V2360">
            <v>0</v>
          </cell>
          <cell r="W2360">
            <v>0</v>
          </cell>
        </row>
        <row r="2361">
          <cell r="B2361" t="str">
            <v>Sierra LeoneFX/MM</v>
          </cell>
          <cell r="C2361" t="str">
            <v>FX/MM</v>
          </cell>
          <cell r="D2361" t="str">
            <v>Sierra Leone</v>
          </cell>
          <cell r="E2361" t="str">
            <v>Messaging Operations</v>
          </cell>
          <cell r="F2361" t="str">
            <v>Customer - Wholesale</v>
          </cell>
          <cell r="G2361" t="str">
            <v>FX Sales</v>
          </cell>
          <cell r="H2361" t="str">
            <v>0</v>
          </cell>
          <cell r="I2361" t="str">
            <v>0</v>
          </cell>
          <cell r="J2361" t="str">
            <v>0</v>
          </cell>
          <cell r="K2361" t="str">
            <v>0</v>
          </cell>
          <cell r="L2361" t="str">
            <v>0</v>
          </cell>
          <cell r="M2361" t="str">
            <v>0</v>
          </cell>
          <cell r="N2361" t="str">
            <v>0</v>
          </cell>
          <cell r="O2361" t="str">
            <v>0</v>
          </cell>
          <cell r="P2361" t="str">
            <v>0</v>
          </cell>
          <cell r="Q2361" t="str">
            <v>0</v>
          </cell>
          <cell r="R2361" t="str">
            <v>0</v>
          </cell>
          <cell r="S2361" t="str">
            <v>0</v>
          </cell>
          <cell r="T2361" t="str">
            <v>0</v>
          </cell>
          <cell r="U2361" t="str">
            <v>0</v>
          </cell>
          <cell r="V2361">
            <v>0</v>
          </cell>
          <cell r="W2361">
            <v>0</v>
          </cell>
        </row>
        <row r="2362">
          <cell r="B2362" t="str">
            <v>Sierra LeoneFX/MM</v>
          </cell>
          <cell r="C2362" t="str">
            <v>FX/MM</v>
          </cell>
          <cell r="D2362" t="str">
            <v>Sierra Leone</v>
          </cell>
          <cell r="E2362" t="str">
            <v>Messaging Operations</v>
          </cell>
          <cell r="F2362" t="str">
            <v>Customer - Wholesale</v>
          </cell>
          <cell r="G2362" t="str">
            <v>FX Trading</v>
          </cell>
          <cell r="H2362" t="str">
            <v>0</v>
          </cell>
          <cell r="I2362" t="str">
            <v>0</v>
          </cell>
          <cell r="J2362" t="str">
            <v>0</v>
          </cell>
          <cell r="K2362" t="str">
            <v>0</v>
          </cell>
          <cell r="L2362" t="str">
            <v>0</v>
          </cell>
          <cell r="M2362" t="str">
            <v>0</v>
          </cell>
          <cell r="N2362" t="str">
            <v>0</v>
          </cell>
          <cell r="O2362" t="str">
            <v>0</v>
          </cell>
          <cell r="P2362" t="str">
            <v>0</v>
          </cell>
          <cell r="Q2362" t="str">
            <v>0</v>
          </cell>
          <cell r="R2362" t="str">
            <v>0</v>
          </cell>
          <cell r="S2362" t="str">
            <v>0</v>
          </cell>
          <cell r="T2362" t="str">
            <v>0</v>
          </cell>
          <cell r="U2362" t="str">
            <v>0</v>
          </cell>
          <cell r="V2362">
            <v>0</v>
          </cell>
          <cell r="W2362">
            <v>0</v>
          </cell>
        </row>
        <row r="2363">
          <cell r="B2363" t="str">
            <v>Sierra LeoneFI</v>
          </cell>
          <cell r="C2363" t="str">
            <v>FI</v>
          </cell>
          <cell r="D2363" t="str">
            <v>Sierra Leone</v>
          </cell>
          <cell r="E2363" t="str">
            <v>Messaging Operations</v>
          </cell>
          <cell r="F2363" t="str">
            <v>Customer - Wholesale</v>
          </cell>
          <cell r="G2363" t="str">
            <v>Fixed Income</v>
          </cell>
          <cell r="H2363" t="str">
            <v>0</v>
          </cell>
          <cell r="I2363" t="str">
            <v>0</v>
          </cell>
          <cell r="J2363" t="str">
            <v>0</v>
          </cell>
          <cell r="K2363" t="str">
            <v>0</v>
          </cell>
          <cell r="L2363" t="str">
            <v>0</v>
          </cell>
          <cell r="M2363" t="str">
            <v>0</v>
          </cell>
          <cell r="N2363" t="str">
            <v>0</v>
          </cell>
          <cell r="O2363" t="str">
            <v>0</v>
          </cell>
          <cell r="P2363" t="str">
            <v>0</v>
          </cell>
          <cell r="Q2363" t="str">
            <v>0</v>
          </cell>
          <cell r="R2363" t="str">
            <v>0</v>
          </cell>
          <cell r="S2363" t="str">
            <v>0</v>
          </cell>
          <cell r="T2363" t="str">
            <v>0</v>
          </cell>
          <cell r="U2363" t="str">
            <v>0</v>
          </cell>
          <cell r="V2363">
            <v>0</v>
          </cell>
          <cell r="W2363">
            <v>0</v>
          </cell>
        </row>
        <row r="2364">
          <cell r="B2364" t="str">
            <v>Sierra LeoneFX/MM</v>
          </cell>
          <cell r="C2364" t="str">
            <v>FX/MM</v>
          </cell>
          <cell r="D2364" t="str">
            <v>Sierra Leone</v>
          </cell>
          <cell r="E2364" t="str">
            <v>Messaging Operations</v>
          </cell>
          <cell r="F2364" t="str">
            <v>Customer - Wholesale</v>
          </cell>
          <cell r="G2364" t="str">
            <v>ALM</v>
          </cell>
          <cell r="H2364" t="str">
            <v>0</v>
          </cell>
          <cell r="I2364" t="str">
            <v>0</v>
          </cell>
          <cell r="J2364" t="str">
            <v>0</v>
          </cell>
          <cell r="K2364" t="str">
            <v>0</v>
          </cell>
          <cell r="L2364" t="str">
            <v>0</v>
          </cell>
          <cell r="M2364" t="str">
            <v>0</v>
          </cell>
          <cell r="N2364" t="str">
            <v>0</v>
          </cell>
          <cell r="O2364" t="str">
            <v>0</v>
          </cell>
          <cell r="P2364" t="str">
            <v>0</v>
          </cell>
          <cell r="Q2364" t="str">
            <v>0</v>
          </cell>
          <cell r="R2364" t="str">
            <v>0</v>
          </cell>
          <cell r="S2364" t="str">
            <v>0</v>
          </cell>
          <cell r="T2364" t="str">
            <v>0</v>
          </cell>
          <cell r="U2364" t="str">
            <v>0</v>
          </cell>
          <cell r="V2364">
            <v>0</v>
          </cell>
          <cell r="W2364">
            <v>0</v>
          </cell>
        </row>
        <row r="2365">
          <cell r="B2365" t="str">
            <v>Sierra LeoneSEF</v>
          </cell>
          <cell r="C2365" t="str">
            <v>SEF</v>
          </cell>
          <cell r="D2365" t="str">
            <v>Sierra Leone</v>
          </cell>
          <cell r="E2365" t="str">
            <v>Messaging Operations</v>
          </cell>
          <cell r="F2365" t="str">
            <v>Customer - Wholesale</v>
          </cell>
          <cell r="G2365" t="str">
            <v>Structured Trade</v>
          </cell>
          <cell r="H2365" t="str">
            <v>0</v>
          </cell>
          <cell r="I2365" t="str">
            <v>0</v>
          </cell>
          <cell r="J2365" t="str">
            <v>0</v>
          </cell>
          <cell r="K2365" t="str">
            <v>0</v>
          </cell>
          <cell r="L2365" t="str">
            <v>0</v>
          </cell>
          <cell r="M2365" t="str">
            <v>0</v>
          </cell>
          <cell r="N2365" t="str">
            <v>0</v>
          </cell>
          <cell r="O2365" t="str">
            <v>0</v>
          </cell>
          <cell r="P2365" t="str">
            <v>0</v>
          </cell>
          <cell r="Q2365" t="str">
            <v>0</v>
          </cell>
          <cell r="R2365" t="str">
            <v>0</v>
          </cell>
          <cell r="S2365" t="str">
            <v>0</v>
          </cell>
          <cell r="T2365" t="str">
            <v>0</v>
          </cell>
          <cell r="U2365" t="str">
            <v>0</v>
          </cell>
          <cell r="V2365">
            <v>0</v>
          </cell>
          <cell r="W2365">
            <v>0</v>
          </cell>
        </row>
        <row r="2366">
          <cell r="B2366" t="str">
            <v>Sierra LeoneSME</v>
          </cell>
          <cell r="C2366" t="str">
            <v>SME</v>
          </cell>
          <cell r="D2366" t="str">
            <v>Sierra Leone</v>
          </cell>
          <cell r="E2366" t="str">
            <v>Messaging Operations</v>
          </cell>
          <cell r="F2366" t="str">
            <v>SME</v>
          </cell>
          <cell r="G2366" t="str">
            <v>Product</v>
          </cell>
          <cell r="H2366" t="str">
            <v>0</v>
          </cell>
          <cell r="I2366" t="str">
            <v>0</v>
          </cell>
          <cell r="J2366" t="str">
            <v>0</v>
          </cell>
          <cell r="K2366" t="str">
            <v>0</v>
          </cell>
          <cell r="L2366" t="str">
            <v>0</v>
          </cell>
          <cell r="M2366" t="str">
            <v>0</v>
          </cell>
          <cell r="N2366" t="str">
            <v>0</v>
          </cell>
          <cell r="O2366" t="str">
            <v>0</v>
          </cell>
          <cell r="P2366" t="str">
            <v>0</v>
          </cell>
          <cell r="Q2366" t="str">
            <v>0</v>
          </cell>
          <cell r="R2366" t="str">
            <v>0</v>
          </cell>
          <cell r="S2366" t="str">
            <v>0</v>
          </cell>
          <cell r="T2366" t="str">
            <v>0</v>
          </cell>
          <cell r="U2366" t="str">
            <v>0</v>
          </cell>
          <cell r="V2366">
            <v>0</v>
          </cell>
          <cell r="W2366">
            <v>0</v>
          </cell>
        </row>
        <row r="2367">
          <cell r="B2367" t="str">
            <v>Sierra LeoneTotal</v>
          </cell>
          <cell r="C2367" t="str">
            <v>Total</v>
          </cell>
          <cell r="D2367" t="str">
            <v>Sierra Leone</v>
          </cell>
          <cell r="E2367" t="str">
            <v>Messaging Operations</v>
          </cell>
          <cell r="F2367" t="str">
            <v>Customer</v>
          </cell>
          <cell r="G2367" t="str">
            <v>Product</v>
          </cell>
          <cell r="H2367" t="str">
            <v>0</v>
          </cell>
          <cell r="I2367" t="str">
            <v>0</v>
          </cell>
          <cell r="J2367" t="str">
            <v>0</v>
          </cell>
          <cell r="K2367" t="str">
            <v>0</v>
          </cell>
          <cell r="L2367" t="str">
            <v>0</v>
          </cell>
          <cell r="M2367" t="str">
            <v>0</v>
          </cell>
          <cell r="N2367" t="str">
            <v>0</v>
          </cell>
          <cell r="O2367" t="str">
            <v>0</v>
          </cell>
          <cell r="P2367" t="str">
            <v>0</v>
          </cell>
          <cell r="Q2367" t="str">
            <v>0</v>
          </cell>
          <cell r="R2367" t="str">
            <v>0</v>
          </cell>
          <cell r="S2367" t="str">
            <v>0</v>
          </cell>
          <cell r="T2367" t="str">
            <v>0</v>
          </cell>
          <cell r="U2367" t="str">
            <v>0</v>
          </cell>
          <cell r="V2367">
            <v>0</v>
          </cell>
          <cell r="W2367">
            <v>0</v>
          </cell>
        </row>
        <row r="2368">
          <cell r="B2368" t="str">
            <v>Sierra LeoneCCPL</v>
          </cell>
          <cell r="C2368" t="str">
            <v>CCPL</v>
          </cell>
          <cell r="D2368" t="str">
            <v>Sierra Leone</v>
          </cell>
          <cell r="E2368" t="str">
            <v>Account Services</v>
          </cell>
          <cell r="F2368" t="str">
            <v>Mass Mkt &amp; Priority Banking</v>
          </cell>
          <cell r="G2368" t="str">
            <v>Unsecured Lending</v>
          </cell>
          <cell r="H2368" t="str">
            <v>0</v>
          </cell>
          <cell r="I2368" t="str">
            <v>0</v>
          </cell>
          <cell r="J2368" t="str">
            <v>0</v>
          </cell>
          <cell r="K2368" t="str">
            <v>0</v>
          </cell>
          <cell r="L2368" t="str">
            <v>0</v>
          </cell>
          <cell r="M2368" t="str">
            <v>0</v>
          </cell>
          <cell r="N2368" t="str">
            <v>0</v>
          </cell>
          <cell r="O2368" t="str">
            <v>0</v>
          </cell>
          <cell r="P2368" t="str">
            <v>0</v>
          </cell>
          <cell r="Q2368" t="str">
            <v>0</v>
          </cell>
          <cell r="R2368" t="str">
            <v>0</v>
          </cell>
          <cell r="S2368" t="str">
            <v>0</v>
          </cell>
          <cell r="T2368" t="str">
            <v>0</v>
          </cell>
          <cell r="U2368" t="str">
            <v>0</v>
          </cell>
          <cell r="V2368">
            <v>0</v>
          </cell>
          <cell r="W2368">
            <v>0</v>
          </cell>
        </row>
        <row r="2369">
          <cell r="B2369" t="str">
            <v>Sierra LeoneM &amp; AL</v>
          </cell>
          <cell r="C2369" t="str">
            <v>M &amp; AL</v>
          </cell>
          <cell r="D2369" t="str">
            <v>Sierra Leone</v>
          </cell>
          <cell r="E2369" t="str">
            <v>Account Services</v>
          </cell>
          <cell r="F2369" t="str">
            <v>Mass Mkt &amp; Priority Banking</v>
          </cell>
          <cell r="G2369" t="str">
            <v>Secured Lending</v>
          </cell>
          <cell r="H2369" t="str">
            <v>0</v>
          </cell>
          <cell r="I2369" t="str">
            <v>0</v>
          </cell>
          <cell r="J2369" t="str">
            <v>0</v>
          </cell>
          <cell r="K2369" t="str">
            <v>0</v>
          </cell>
          <cell r="L2369" t="str">
            <v>0</v>
          </cell>
          <cell r="M2369" t="str">
            <v>0</v>
          </cell>
          <cell r="N2369" t="str">
            <v>0</v>
          </cell>
          <cell r="O2369" t="str">
            <v>0</v>
          </cell>
          <cell r="P2369" t="str">
            <v>0</v>
          </cell>
          <cell r="Q2369" t="str">
            <v>0</v>
          </cell>
          <cell r="R2369" t="str">
            <v>0</v>
          </cell>
          <cell r="S2369" t="str">
            <v>0</v>
          </cell>
          <cell r="T2369" t="str">
            <v>0</v>
          </cell>
          <cell r="U2369" t="str">
            <v>0</v>
          </cell>
          <cell r="V2369">
            <v>0</v>
          </cell>
          <cell r="W2369">
            <v>0</v>
          </cell>
        </row>
        <row r="2370">
          <cell r="B2370" t="str">
            <v>Sierra LeoneWM</v>
          </cell>
          <cell r="C2370" t="str">
            <v>WM</v>
          </cell>
          <cell r="D2370" t="str">
            <v>Sierra Leone</v>
          </cell>
          <cell r="E2370" t="str">
            <v>Account Services</v>
          </cell>
          <cell r="F2370" t="str">
            <v>Mass Mkt &amp; Priority Banking</v>
          </cell>
          <cell r="G2370" t="str">
            <v>Account Management Services</v>
          </cell>
          <cell r="H2370" t="str">
            <v>0</v>
          </cell>
          <cell r="I2370" t="str">
            <v>0</v>
          </cell>
          <cell r="J2370" t="str">
            <v>0</v>
          </cell>
          <cell r="K2370" t="str">
            <v>0</v>
          </cell>
          <cell r="L2370">
            <v>4.3410852713178287E-2</v>
          </cell>
          <cell r="M2370">
            <v>4.3410852713178287E-2</v>
          </cell>
          <cell r="N2370">
            <v>4.3410852713178287E-2</v>
          </cell>
          <cell r="O2370">
            <v>8.6821705426356491E-2</v>
          </cell>
          <cell r="P2370">
            <v>8.6821705426356491E-2</v>
          </cell>
          <cell r="Q2370">
            <v>8.6821705426356491E-2</v>
          </cell>
          <cell r="R2370">
            <v>8.6821705426356491E-2</v>
          </cell>
          <cell r="S2370">
            <v>8.6821705426356491E-2</v>
          </cell>
          <cell r="T2370">
            <v>8.678864308613321E-2</v>
          </cell>
          <cell r="U2370" t="str">
            <v>0</v>
          </cell>
          <cell r="V2370">
            <v>0</v>
          </cell>
          <cell r="W2370">
            <v>0</v>
          </cell>
        </row>
        <row r="2371">
          <cell r="B2371" t="str">
            <v>Sierra LeoneWM</v>
          </cell>
          <cell r="C2371" t="str">
            <v>WM</v>
          </cell>
          <cell r="D2371" t="str">
            <v>Sierra Leone</v>
          </cell>
          <cell r="E2371" t="str">
            <v>Account Services</v>
          </cell>
          <cell r="F2371" t="str">
            <v>Mass Mkt &amp; Priority Banking</v>
          </cell>
          <cell r="G2371" t="str">
            <v>Trade Products</v>
          </cell>
          <cell r="H2371" t="str">
            <v>0</v>
          </cell>
          <cell r="I2371" t="str">
            <v>0</v>
          </cell>
          <cell r="J2371" t="str">
            <v>0</v>
          </cell>
          <cell r="K2371" t="str">
            <v>0</v>
          </cell>
          <cell r="L2371" t="str">
            <v>0</v>
          </cell>
          <cell r="M2371" t="str">
            <v>0</v>
          </cell>
          <cell r="N2371" t="str">
            <v>0</v>
          </cell>
          <cell r="O2371" t="str">
            <v>0</v>
          </cell>
          <cell r="P2371" t="str">
            <v>0</v>
          </cell>
          <cell r="Q2371" t="str">
            <v>0</v>
          </cell>
          <cell r="R2371" t="str">
            <v>0</v>
          </cell>
          <cell r="S2371" t="str">
            <v>0</v>
          </cell>
          <cell r="T2371" t="str">
            <v>0</v>
          </cell>
          <cell r="U2371" t="str">
            <v>0</v>
          </cell>
          <cell r="V2371" t="str">
            <v>0</v>
          </cell>
          <cell r="W2371" t="str">
            <v>0</v>
          </cell>
        </row>
        <row r="2372">
          <cell r="B2372" t="str">
            <v>Sierra LeoneWM</v>
          </cell>
          <cell r="C2372" t="str">
            <v>WM</v>
          </cell>
          <cell r="D2372" t="str">
            <v>Sierra Leone</v>
          </cell>
          <cell r="E2372" t="str">
            <v>Account Services</v>
          </cell>
          <cell r="F2372" t="str">
            <v>Mass Mkt &amp; Priority Banking</v>
          </cell>
          <cell r="G2372" t="str">
            <v>Treasury Products</v>
          </cell>
          <cell r="H2372" t="str">
            <v>0</v>
          </cell>
          <cell r="I2372" t="str">
            <v>0</v>
          </cell>
          <cell r="J2372" t="str">
            <v>0</v>
          </cell>
          <cell r="K2372" t="str">
            <v>0</v>
          </cell>
          <cell r="L2372" t="str">
            <v>0</v>
          </cell>
          <cell r="M2372" t="str">
            <v>0</v>
          </cell>
          <cell r="N2372" t="str">
            <v>0</v>
          </cell>
          <cell r="O2372" t="str">
            <v>0</v>
          </cell>
          <cell r="P2372" t="str">
            <v>0</v>
          </cell>
          <cell r="Q2372" t="str">
            <v>0</v>
          </cell>
          <cell r="R2372" t="str">
            <v>0</v>
          </cell>
          <cell r="S2372" t="str">
            <v>0</v>
          </cell>
          <cell r="T2372" t="str">
            <v>0</v>
          </cell>
          <cell r="U2372" t="str">
            <v>0</v>
          </cell>
          <cell r="V2372">
            <v>0</v>
          </cell>
          <cell r="W2372">
            <v>0</v>
          </cell>
        </row>
        <row r="2373">
          <cell r="B2373" t="str">
            <v>Sierra LeoneWM</v>
          </cell>
          <cell r="C2373" t="str">
            <v>WM</v>
          </cell>
          <cell r="D2373" t="str">
            <v>Sierra Leone</v>
          </cell>
          <cell r="E2373" t="str">
            <v>Account Services</v>
          </cell>
          <cell r="F2373" t="str">
            <v>Mass Mkt &amp; Priority Banking</v>
          </cell>
          <cell r="G2373" t="str">
            <v>Investment Services</v>
          </cell>
          <cell r="H2373" t="str">
            <v>0</v>
          </cell>
          <cell r="I2373" t="str">
            <v>0</v>
          </cell>
          <cell r="J2373" t="str">
            <v>0</v>
          </cell>
          <cell r="K2373" t="str">
            <v>0</v>
          </cell>
          <cell r="L2373" t="str">
            <v>0</v>
          </cell>
          <cell r="M2373" t="str">
            <v>0</v>
          </cell>
          <cell r="N2373" t="str">
            <v>0</v>
          </cell>
          <cell r="O2373" t="str">
            <v>0</v>
          </cell>
          <cell r="P2373" t="str">
            <v>0</v>
          </cell>
          <cell r="Q2373" t="str">
            <v>0</v>
          </cell>
          <cell r="R2373" t="str">
            <v>0</v>
          </cell>
          <cell r="S2373" t="str">
            <v>0</v>
          </cell>
          <cell r="T2373" t="str">
            <v>0</v>
          </cell>
          <cell r="U2373" t="str">
            <v>0</v>
          </cell>
          <cell r="V2373" t="str">
            <v>0</v>
          </cell>
          <cell r="W2373" t="str">
            <v>0</v>
          </cell>
        </row>
        <row r="2374">
          <cell r="B2374" t="str">
            <v>Sierra LeoneOthCB</v>
          </cell>
          <cell r="C2374" t="str">
            <v>OthCB</v>
          </cell>
          <cell r="D2374" t="str">
            <v>Sierra Leone</v>
          </cell>
          <cell r="E2374" t="str">
            <v>Account Services</v>
          </cell>
          <cell r="F2374" t="str">
            <v>Mass Mkt &amp; Priority Banking</v>
          </cell>
          <cell r="G2374" t="str">
            <v>Other Products</v>
          </cell>
          <cell r="H2374" t="str">
            <v>0</v>
          </cell>
          <cell r="I2374" t="str">
            <v>0</v>
          </cell>
          <cell r="J2374" t="str">
            <v>0</v>
          </cell>
          <cell r="K2374" t="str">
            <v>0</v>
          </cell>
          <cell r="L2374" t="str">
            <v>0</v>
          </cell>
          <cell r="M2374" t="str">
            <v>0</v>
          </cell>
          <cell r="N2374" t="str">
            <v>0</v>
          </cell>
          <cell r="O2374" t="str">
            <v>0</v>
          </cell>
          <cell r="P2374" t="str">
            <v>0</v>
          </cell>
          <cell r="Q2374" t="str">
            <v>0</v>
          </cell>
          <cell r="R2374" t="str">
            <v>0</v>
          </cell>
          <cell r="S2374" t="str">
            <v>0</v>
          </cell>
          <cell r="T2374" t="str">
            <v>0</v>
          </cell>
          <cell r="U2374" t="str">
            <v>0</v>
          </cell>
          <cell r="V2374">
            <v>0</v>
          </cell>
          <cell r="W2374">
            <v>0</v>
          </cell>
        </row>
        <row r="2375">
          <cell r="B2375" t="str">
            <v>Sierra LeoneCROps</v>
          </cell>
          <cell r="C2375" t="str">
            <v>CROps</v>
          </cell>
          <cell r="D2375" t="str">
            <v>Sierra Leone</v>
          </cell>
          <cell r="E2375" t="str">
            <v>Account Services</v>
          </cell>
          <cell r="F2375" t="str">
            <v>Customer - Wholesale</v>
          </cell>
          <cell r="G2375" t="str">
            <v>Corporate and Inst Lending</v>
          </cell>
          <cell r="H2375" t="str">
            <v>0</v>
          </cell>
          <cell r="I2375" t="str">
            <v>0</v>
          </cell>
          <cell r="J2375" t="str">
            <v>0</v>
          </cell>
          <cell r="K2375" t="str">
            <v>0</v>
          </cell>
          <cell r="L2375" t="str">
            <v>0</v>
          </cell>
          <cell r="M2375" t="str">
            <v>0</v>
          </cell>
          <cell r="N2375" t="str">
            <v>0</v>
          </cell>
          <cell r="O2375" t="str">
            <v>0</v>
          </cell>
          <cell r="P2375" t="str">
            <v>0</v>
          </cell>
          <cell r="Q2375" t="str">
            <v>0</v>
          </cell>
          <cell r="R2375" t="str">
            <v>0</v>
          </cell>
          <cell r="S2375" t="str">
            <v>0</v>
          </cell>
          <cell r="T2375" t="str">
            <v>0</v>
          </cell>
          <cell r="U2375" t="str">
            <v>0</v>
          </cell>
          <cell r="V2375">
            <v>0</v>
          </cell>
          <cell r="W2375">
            <v>0</v>
          </cell>
        </row>
        <row r="2376">
          <cell r="B2376" t="str">
            <v>Sierra LeoneCash</v>
          </cell>
          <cell r="C2376" t="str">
            <v>Cash</v>
          </cell>
          <cell r="D2376" t="str">
            <v>Sierra Leone</v>
          </cell>
          <cell r="E2376" t="str">
            <v>Account Services</v>
          </cell>
          <cell r="F2376" t="str">
            <v>Customer - Wholesale</v>
          </cell>
          <cell r="G2376" t="str">
            <v>Cash Management and Payments</v>
          </cell>
          <cell r="H2376" t="str">
            <v>0</v>
          </cell>
          <cell r="I2376" t="str">
            <v>0</v>
          </cell>
          <cell r="J2376" t="str">
            <v>0</v>
          </cell>
          <cell r="K2376" t="str">
            <v>0</v>
          </cell>
          <cell r="L2376">
            <v>8.5935769656699745E-2</v>
          </cell>
          <cell r="M2376">
            <v>8.5935769656699745E-2</v>
          </cell>
          <cell r="N2376">
            <v>8.5935769656699745E-2</v>
          </cell>
          <cell r="O2376">
            <v>0.17187153931339993</v>
          </cell>
          <cell r="P2376">
            <v>0.17187153931339993</v>
          </cell>
          <cell r="Q2376">
            <v>0.17187153931339993</v>
          </cell>
          <cell r="R2376">
            <v>0.17187153931339993</v>
          </cell>
          <cell r="S2376">
            <v>0.17187153931339993</v>
          </cell>
          <cell r="T2376">
            <v>0.17180608937459058</v>
          </cell>
          <cell r="U2376" t="str">
            <v>0</v>
          </cell>
          <cell r="V2376">
            <v>0</v>
          </cell>
          <cell r="W2376">
            <v>0</v>
          </cell>
        </row>
        <row r="2377">
          <cell r="B2377" t="str">
            <v>Sierra LeoneTrade</v>
          </cell>
          <cell r="C2377" t="str">
            <v>Trade</v>
          </cell>
          <cell r="D2377" t="str">
            <v>Sierra Leone</v>
          </cell>
          <cell r="E2377" t="str">
            <v>Account Services</v>
          </cell>
          <cell r="F2377" t="str">
            <v>Customer - Wholesale</v>
          </cell>
          <cell r="G2377" t="str">
            <v>Trade Finance</v>
          </cell>
          <cell r="H2377" t="str">
            <v>0</v>
          </cell>
          <cell r="I2377" t="str">
            <v>0</v>
          </cell>
          <cell r="J2377" t="str">
            <v>0</v>
          </cell>
          <cell r="K2377" t="str">
            <v>0</v>
          </cell>
          <cell r="L2377" t="str">
            <v>0</v>
          </cell>
          <cell r="M2377" t="str">
            <v>0</v>
          </cell>
          <cell r="N2377" t="str">
            <v>0</v>
          </cell>
          <cell r="O2377" t="str">
            <v>0</v>
          </cell>
          <cell r="P2377" t="str">
            <v>0</v>
          </cell>
          <cell r="Q2377" t="str">
            <v>0</v>
          </cell>
          <cell r="R2377" t="str">
            <v>0</v>
          </cell>
          <cell r="S2377" t="str">
            <v>0</v>
          </cell>
          <cell r="T2377" t="str">
            <v>0</v>
          </cell>
          <cell r="U2377" t="str">
            <v>0</v>
          </cell>
          <cell r="V2377">
            <v>0</v>
          </cell>
          <cell r="W2377">
            <v>0</v>
          </cell>
        </row>
        <row r="2378">
          <cell r="B2378" t="str">
            <v>Sierra LeoneTrade</v>
          </cell>
          <cell r="C2378" t="str">
            <v>Trade</v>
          </cell>
          <cell r="D2378" t="str">
            <v>Sierra Leone</v>
          </cell>
          <cell r="E2378" t="str">
            <v>Account Services</v>
          </cell>
          <cell r="F2378" t="str">
            <v>Customer - Wholesale</v>
          </cell>
          <cell r="G2378" t="str">
            <v>Trade Contingents</v>
          </cell>
          <cell r="H2378" t="str">
            <v>0</v>
          </cell>
          <cell r="I2378" t="str">
            <v>0</v>
          </cell>
          <cell r="J2378" t="str">
            <v>0</v>
          </cell>
          <cell r="K2378" t="str">
            <v>0</v>
          </cell>
          <cell r="L2378" t="str">
            <v>0</v>
          </cell>
          <cell r="M2378" t="str">
            <v>0</v>
          </cell>
          <cell r="N2378" t="str">
            <v>0</v>
          </cell>
          <cell r="O2378" t="str">
            <v>0</v>
          </cell>
          <cell r="P2378" t="str">
            <v>0</v>
          </cell>
          <cell r="Q2378" t="str">
            <v>0</v>
          </cell>
          <cell r="R2378" t="str">
            <v>0</v>
          </cell>
          <cell r="S2378" t="str">
            <v>0</v>
          </cell>
          <cell r="T2378" t="str">
            <v>0</v>
          </cell>
          <cell r="U2378" t="str">
            <v>0</v>
          </cell>
          <cell r="V2378">
            <v>0</v>
          </cell>
          <cell r="W2378">
            <v>0</v>
          </cell>
        </row>
        <row r="2379">
          <cell r="B2379" t="str">
            <v>Sierra LeoneTrade</v>
          </cell>
          <cell r="C2379" t="str">
            <v>Trade</v>
          </cell>
          <cell r="D2379" t="str">
            <v>Sierra Leone</v>
          </cell>
          <cell r="E2379" t="str">
            <v>Account Services</v>
          </cell>
          <cell r="F2379" t="str">
            <v>Customer - Wholesale</v>
          </cell>
          <cell r="G2379" t="str">
            <v>Trade Transactional</v>
          </cell>
          <cell r="H2379" t="str">
            <v>0</v>
          </cell>
          <cell r="I2379" t="str">
            <v>0</v>
          </cell>
          <cell r="J2379" t="str">
            <v>0</v>
          </cell>
          <cell r="K2379" t="str">
            <v>0</v>
          </cell>
          <cell r="L2379" t="str">
            <v>0</v>
          </cell>
          <cell r="M2379" t="str">
            <v>0</v>
          </cell>
          <cell r="N2379" t="str">
            <v>0</v>
          </cell>
          <cell r="O2379" t="str">
            <v>0</v>
          </cell>
          <cell r="P2379" t="str">
            <v>0</v>
          </cell>
          <cell r="Q2379" t="str">
            <v>0</v>
          </cell>
          <cell r="R2379" t="str">
            <v>0</v>
          </cell>
          <cell r="S2379" t="str">
            <v>0</v>
          </cell>
          <cell r="T2379" t="str">
            <v>0</v>
          </cell>
          <cell r="U2379" t="str">
            <v>0</v>
          </cell>
          <cell r="V2379">
            <v>0</v>
          </cell>
          <cell r="W2379">
            <v>0</v>
          </cell>
        </row>
        <row r="2380">
          <cell r="B2380" t="str">
            <v>Sierra LeoneTrade</v>
          </cell>
          <cell r="C2380" t="str">
            <v>Trade</v>
          </cell>
          <cell r="D2380" t="str">
            <v>Sierra Leone</v>
          </cell>
          <cell r="E2380" t="str">
            <v>Account Services</v>
          </cell>
          <cell r="F2380" t="str">
            <v>Customer - Wholesale</v>
          </cell>
          <cell r="G2380" t="str">
            <v>Trade Other</v>
          </cell>
          <cell r="H2380" t="str">
            <v>0</v>
          </cell>
          <cell r="I2380" t="str">
            <v>0</v>
          </cell>
          <cell r="J2380" t="str">
            <v>0</v>
          </cell>
          <cell r="K2380" t="str">
            <v>0</v>
          </cell>
          <cell r="L2380" t="str">
            <v>0</v>
          </cell>
          <cell r="M2380" t="str">
            <v>0</v>
          </cell>
          <cell r="N2380" t="str">
            <v>0</v>
          </cell>
          <cell r="O2380" t="str">
            <v>0</v>
          </cell>
          <cell r="P2380" t="str">
            <v>0</v>
          </cell>
          <cell r="Q2380" t="str">
            <v>0</v>
          </cell>
          <cell r="R2380" t="str">
            <v>0</v>
          </cell>
          <cell r="S2380" t="str">
            <v>0</v>
          </cell>
          <cell r="T2380" t="str">
            <v>0</v>
          </cell>
          <cell r="U2380" t="str">
            <v>0</v>
          </cell>
          <cell r="V2380">
            <v>0</v>
          </cell>
          <cell r="W2380">
            <v>0</v>
          </cell>
        </row>
        <row r="2381">
          <cell r="B2381" t="str">
            <v>Sierra LeoneFX/MM</v>
          </cell>
          <cell r="C2381" t="str">
            <v>FX/MM</v>
          </cell>
          <cell r="D2381" t="str">
            <v>Sierra Leone</v>
          </cell>
          <cell r="E2381" t="str">
            <v>Account Services</v>
          </cell>
          <cell r="F2381" t="str">
            <v>Customer - Wholesale</v>
          </cell>
          <cell r="G2381" t="str">
            <v>FX Sales</v>
          </cell>
          <cell r="H2381" t="str">
            <v>0</v>
          </cell>
          <cell r="I2381" t="str">
            <v>0</v>
          </cell>
          <cell r="J2381" t="str">
            <v>0</v>
          </cell>
          <cell r="K2381" t="str">
            <v>0</v>
          </cell>
          <cell r="L2381" t="str">
            <v>0</v>
          </cell>
          <cell r="M2381" t="str">
            <v>0</v>
          </cell>
          <cell r="N2381" t="str">
            <v>0</v>
          </cell>
          <cell r="O2381" t="str">
            <v>0</v>
          </cell>
          <cell r="P2381" t="str">
            <v>0</v>
          </cell>
          <cell r="Q2381" t="str">
            <v>0</v>
          </cell>
          <cell r="R2381" t="str">
            <v>0</v>
          </cell>
          <cell r="S2381" t="str">
            <v>0</v>
          </cell>
          <cell r="T2381" t="str">
            <v>0</v>
          </cell>
          <cell r="U2381" t="str">
            <v>0</v>
          </cell>
          <cell r="V2381">
            <v>0</v>
          </cell>
          <cell r="W2381">
            <v>0</v>
          </cell>
        </row>
        <row r="2382">
          <cell r="B2382" t="str">
            <v>Sierra LeoneFX/MM</v>
          </cell>
          <cell r="C2382" t="str">
            <v>FX/MM</v>
          </cell>
          <cell r="D2382" t="str">
            <v>Sierra Leone</v>
          </cell>
          <cell r="E2382" t="str">
            <v>Account Services</v>
          </cell>
          <cell r="F2382" t="str">
            <v>Customer - Wholesale</v>
          </cell>
          <cell r="G2382" t="str">
            <v>FX Trading</v>
          </cell>
          <cell r="H2382" t="str">
            <v>0</v>
          </cell>
          <cell r="I2382" t="str">
            <v>0</v>
          </cell>
          <cell r="J2382" t="str">
            <v>0</v>
          </cell>
          <cell r="K2382" t="str">
            <v>0</v>
          </cell>
          <cell r="L2382" t="str">
            <v>0</v>
          </cell>
          <cell r="M2382" t="str">
            <v>0</v>
          </cell>
          <cell r="N2382" t="str">
            <v>0</v>
          </cell>
          <cell r="O2382" t="str">
            <v>0</v>
          </cell>
          <cell r="P2382" t="str">
            <v>0</v>
          </cell>
          <cell r="Q2382" t="str">
            <v>0</v>
          </cell>
          <cell r="R2382" t="str">
            <v>0</v>
          </cell>
          <cell r="S2382" t="str">
            <v>0</v>
          </cell>
          <cell r="T2382" t="str">
            <v>0</v>
          </cell>
          <cell r="U2382" t="str">
            <v>0</v>
          </cell>
          <cell r="V2382">
            <v>0</v>
          </cell>
          <cell r="W2382">
            <v>0</v>
          </cell>
        </row>
        <row r="2383">
          <cell r="B2383" t="str">
            <v>Sierra LeoneFI</v>
          </cell>
          <cell r="C2383" t="str">
            <v>FI</v>
          </cell>
          <cell r="D2383" t="str">
            <v>Sierra Leone</v>
          </cell>
          <cell r="E2383" t="str">
            <v>Account Services</v>
          </cell>
          <cell r="F2383" t="str">
            <v>Customer - Wholesale</v>
          </cell>
          <cell r="G2383" t="str">
            <v>Fixed Income</v>
          </cell>
          <cell r="H2383" t="str">
            <v>0</v>
          </cell>
          <cell r="I2383" t="str">
            <v>0</v>
          </cell>
          <cell r="J2383" t="str">
            <v>0</v>
          </cell>
          <cell r="K2383" t="str">
            <v>0</v>
          </cell>
          <cell r="L2383" t="str">
            <v>0</v>
          </cell>
          <cell r="M2383" t="str">
            <v>0</v>
          </cell>
          <cell r="N2383" t="str">
            <v>0</v>
          </cell>
          <cell r="O2383" t="str">
            <v>0</v>
          </cell>
          <cell r="P2383" t="str">
            <v>0</v>
          </cell>
          <cell r="Q2383" t="str">
            <v>0</v>
          </cell>
          <cell r="R2383" t="str">
            <v>0</v>
          </cell>
          <cell r="S2383" t="str">
            <v>0</v>
          </cell>
          <cell r="T2383" t="str">
            <v>0</v>
          </cell>
          <cell r="U2383" t="str">
            <v>0</v>
          </cell>
          <cell r="V2383">
            <v>0</v>
          </cell>
          <cell r="W2383">
            <v>0</v>
          </cell>
        </row>
        <row r="2384">
          <cell r="B2384" t="str">
            <v>Sierra LeoneFX/MM</v>
          </cell>
          <cell r="C2384" t="str">
            <v>FX/MM</v>
          </cell>
          <cell r="D2384" t="str">
            <v>Sierra Leone</v>
          </cell>
          <cell r="E2384" t="str">
            <v>Account Services</v>
          </cell>
          <cell r="F2384" t="str">
            <v>Customer - Wholesale</v>
          </cell>
          <cell r="G2384" t="str">
            <v>ALM</v>
          </cell>
          <cell r="H2384" t="str">
            <v>0</v>
          </cell>
          <cell r="I2384" t="str">
            <v>0</v>
          </cell>
          <cell r="J2384" t="str">
            <v>0</v>
          </cell>
          <cell r="K2384" t="str">
            <v>0</v>
          </cell>
          <cell r="L2384" t="str">
            <v>0</v>
          </cell>
          <cell r="M2384" t="str">
            <v>0</v>
          </cell>
          <cell r="N2384" t="str">
            <v>0</v>
          </cell>
          <cell r="O2384" t="str">
            <v>0</v>
          </cell>
          <cell r="P2384" t="str">
            <v>0</v>
          </cell>
          <cell r="Q2384" t="str">
            <v>0</v>
          </cell>
          <cell r="R2384" t="str">
            <v>0</v>
          </cell>
          <cell r="S2384" t="str">
            <v>0</v>
          </cell>
          <cell r="T2384" t="str">
            <v>0</v>
          </cell>
          <cell r="U2384" t="str">
            <v>0</v>
          </cell>
          <cell r="V2384">
            <v>0</v>
          </cell>
          <cell r="W2384">
            <v>0</v>
          </cell>
        </row>
        <row r="2385">
          <cell r="B2385" t="str">
            <v>Sierra LeoneSEF</v>
          </cell>
          <cell r="C2385" t="str">
            <v>SEF</v>
          </cell>
          <cell r="D2385" t="str">
            <v>Sierra Leone</v>
          </cell>
          <cell r="E2385" t="str">
            <v>Account Services</v>
          </cell>
          <cell r="F2385" t="str">
            <v>Customer - Wholesale</v>
          </cell>
          <cell r="G2385" t="str">
            <v>Structured Trade</v>
          </cell>
          <cell r="H2385" t="str">
            <v>0</v>
          </cell>
          <cell r="I2385" t="str">
            <v>0</v>
          </cell>
          <cell r="J2385" t="str">
            <v>0</v>
          </cell>
          <cell r="K2385" t="str">
            <v>0</v>
          </cell>
          <cell r="L2385" t="str">
            <v>0</v>
          </cell>
          <cell r="M2385" t="str">
            <v>0</v>
          </cell>
          <cell r="N2385" t="str">
            <v>0</v>
          </cell>
          <cell r="O2385" t="str">
            <v>0</v>
          </cell>
          <cell r="P2385" t="str">
            <v>0</v>
          </cell>
          <cell r="Q2385" t="str">
            <v>0</v>
          </cell>
          <cell r="R2385" t="str">
            <v>0</v>
          </cell>
          <cell r="S2385" t="str">
            <v>0</v>
          </cell>
          <cell r="T2385" t="str">
            <v>0</v>
          </cell>
          <cell r="U2385" t="str">
            <v>0</v>
          </cell>
          <cell r="V2385">
            <v>0</v>
          </cell>
          <cell r="W2385">
            <v>0</v>
          </cell>
        </row>
        <row r="2386">
          <cell r="B2386" t="str">
            <v>Sierra LeoneSME</v>
          </cell>
          <cell r="C2386" t="str">
            <v>SME</v>
          </cell>
          <cell r="D2386" t="str">
            <v>Sierra Leone</v>
          </cell>
          <cell r="E2386" t="str">
            <v>Account Services</v>
          </cell>
          <cell r="F2386" t="str">
            <v>SME</v>
          </cell>
          <cell r="G2386" t="str">
            <v>Product</v>
          </cell>
          <cell r="H2386" t="str">
            <v>0</v>
          </cell>
          <cell r="I2386" t="str">
            <v>0</v>
          </cell>
          <cell r="J2386" t="str">
            <v>0</v>
          </cell>
          <cell r="K2386" t="str">
            <v>0</v>
          </cell>
          <cell r="L2386">
            <v>2.3034330011074213E-2</v>
          </cell>
          <cell r="M2386">
            <v>2.3034330011074213E-2</v>
          </cell>
          <cell r="N2386">
            <v>2.3034330011074213E-2</v>
          </cell>
          <cell r="O2386">
            <v>4.6068660022148572E-2</v>
          </cell>
          <cell r="P2386">
            <v>4.6068660022148572E-2</v>
          </cell>
          <cell r="Q2386">
            <v>4.6068660022148572E-2</v>
          </cell>
          <cell r="R2386">
            <v>4.6068660022148572E-2</v>
          </cell>
          <cell r="S2386">
            <v>4.6068660022148572E-2</v>
          </cell>
          <cell r="T2386">
            <v>4.6051116739581115E-2</v>
          </cell>
          <cell r="U2386" t="str">
            <v>0</v>
          </cell>
          <cell r="V2386">
            <v>0</v>
          </cell>
          <cell r="W2386">
            <v>0</v>
          </cell>
        </row>
        <row r="2387">
          <cell r="B2387" t="str">
            <v>Sierra LeoneTotal</v>
          </cell>
          <cell r="C2387" t="str">
            <v>Total</v>
          </cell>
          <cell r="D2387" t="str">
            <v>Sierra Leone</v>
          </cell>
          <cell r="E2387" t="str">
            <v>Account Services</v>
          </cell>
          <cell r="F2387" t="str">
            <v>Customer</v>
          </cell>
          <cell r="G2387" t="str">
            <v>Product</v>
          </cell>
          <cell r="H2387" t="str">
            <v>0</v>
          </cell>
          <cell r="I2387" t="str">
            <v>0</v>
          </cell>
          <cell r="J2387" t="str">
            <v>0</v>
          </cell>
          <cell r="K2387" t="str">
            <v>0</v>
          </cell>
          <cell r="L2387">
            <v>0.15238095238095223</v>
          </cell>
          <cell r="M2387">
            <v>0.15238095238095223</v>
          </cell>
          <cell r="N2387">
            <v>0.15238095238095223</v>
          </cell>
          <cell r="O2387">
            <v>0.30476190476190501</v>
          </cell>
          <cell r="P2387">
            <v>0.30476190476190501</v>
          </cell>
          <cell r="Q2387">
            <v>0.30476190476190501</v>
          </cell>
          <cell r="R2387">
            <v>0.30476190476190501</v>
          </cell>
          <cell r="S2387">
            <v>0.30476190476190501</v>
          </cell>
          <cell r="T2387">
            <v>0.30464584920030491</v>
          </cell>
          <cell r="U2387" t="str">
            <v>0</v>
          </cell>
          <cell r="V2387">
            <v>0</v>
          </cell>
          <cell r="W2387">
            <v>0</v>
          </cell>
        </row>
        <row r="2388">
          <cell r="B2388" t="str">
            <v>Sierra LeoneCCPL</v>
          </cell>
          <cell r="C2388" t="str">
            <v>CCPL</v>
          </cell>
          <cell r="D2388" t="str">
            <v>Sierra Leone</v>
          </cell>
          <cell r="E2388" t="str">
            <v>Customer Support</v>
          </cell>
          <cell r="F2388" t="str">
            <v>Mass Mkt &amp; Priority Banking</v>
          </cell>
          <cell r="G2388" t="str">
            <v>Unsecured Lending</v>
          </cell>
          <cell r="H2388" t="str">
            <v>0</v>
          </cell>
          <cell r="I2388" t="str">
            <v>0</v>
          </cell>
          <cell r="J2388" t="str">
            <v>0</v>
          </cell>
          <cell r="K2388" t="str">
            <v>0</v>
          </cell>
          <cell r="L2388" t="str">
            <v>0</v>
          </cell>
          <cell r="M2388" t="str">
            <v>0</v>
          </cell>
          <cell r="N2388" t="str">
            <v>0</v>
          </cell>
          <cell r="O2388" t="str">
            <v>0</v>
          </cell>
          <cell r="P2388" t="str">
            <v>0</v>
          </cell>
          <cell r="Q2388" t="str">
            <v>0</v>
          </cell>
          <cell r="R2388" t="str">
            <v>0</v>
          </cell>
          <cell r="S2388" t="str">
            <v>0</v>
          </cell>
          <cell r="T2388" t="str">
            <v>0</v>
          </cell>
          <cell r="U2388" t="str">
            <v>0</v>
          </cell>
          <cell r="V2388">
            <v>0</v>
          </cell>
          <cell r="W2388">
            <v>0</v>
          </cell>
        </row>
        <row r="2389">
          <cell r="B2389" t="str">
            <v>Sierra LeoneM &amp; AL</v>
          </cell>
          <cell r="C2389" t="str">
            <v>M &amp; AL</v>
          </cell>
          <cell r="D2389" t="str">
            <v>Sierra Leone</v>
          </cell>
          <cell r="E2389" t="str">
            <v>Customer Support</v>
          </cell>
          <cell r="F2389" t="str">
            <v>Mass Mkt &amp; Priority Banking</v>
          </cell>
          <cell r="G2389" t="str">
            <v>Secured Lending</v>
          </cell>
          <cell r="H2389" t="str">
            <v>0</v>
          </cell>
          <cell r="I2389">
            <v>2.033174335501486</v>
          </cell>
          <cell r="J2389">
            <v>3.9501704007066665</v>
          </cell>
          <cell r="K2389">
            <v>6.0593334939372188</v>
          </cell>
          <cell r="L2389">
            <v>8.057691479964685</v>
          </cell>
          <cell r="M2389">
            <v>11.038355416365524</v>
          </cell>
          <cell r="N2389">
            <v>12.822944511362705</v>
          </cell>
          <cell r="O2389">
            <v>15.511972376134286</v>
          </cell>
          <cell r="P2389">
            <v>18.043387456837714</v>
          </cell>
          <cell r="Q2389">
            <v>20.46803822372118</v>
          </cell>
          <cell r="R2389">
            <v>22.361095318397183</v>
          </cell>
          <cell r="S2389">
            <v>24.613804866297293</v>
          </cell>
          <cell r="T2389">
            <v>26.134588734525284</v>
          </cell>
          <cell r="U2389" t="str">
            <v>0</v>
          </cell>
          <cell r="V2389">
            <v>34.582509049849129</v>
          </cell>
          <cell r="W2389">
            <v>34.582509049849129</v>
          </cell>
        </row>
        <row r="2390">
          <cell r="B2390" t="str">
            <v>Sierra LeoneWM</v>
          </cell>
          <cell r="C2390" t="str">
            <v>WM</v>
          </cell>
          <cell r="D2390" t="str">
            <v>Sierra Leone</v>
          </cell>
          <cell r="E2390" t="str">
            <v>Customer Support</v>
          </cell>
          <cell r="F2390" t="str">
            <v>Mass Mkt &amp; Priority Banking</v>
          </cell>
          <cell r="G2390" t="str">
            <v>Account Management Services</v>
          </cell>
          <cell r="H2390">
            <v>152.78389013340814</v>
          </cell>
          <cell r="I2390">
            <v>7.1161101742552022</v>
          </cell>
          <cell r="J2390">
            <v>13.825596402473318</v>
          </cell>
          <cell r="K2390">
            <v>21.207667228780192</v>
          </cell>
          <cell r="L2390">
            <v>28.201920179876343</v>
          </cell>
          <cell r="M2390">
            <v>38.634243957279367</v>
          </cell>
          <cell r="N2390">
            <v>44.880305789769537</v>
          </cell>
          <cell r="O2390">
            <v>54.291903316469941</v>
          </cell>
          <cell r="P2390">
            <v>63.151856098931994</v>
          </cell>
          <cell r="Q2390">
            <v>71.638133783023974</v>
          </cell>
          <cell r="R2390">
            <v>78.263833614389995</v>
          </cell>
          <cell r="S2390">
            <v>86.148317032040495</v>
          </cell>
          <cell r="T2390">
            <v>91.471060570838361</v>
          </cell>
          <cell r="U2390" t="str">
            <v>0</v>
          </cell>
          <cell r="V2390">
            <v>121.03878167447189</v>
          </cell>
          <cell r="W2390">
            <v>121.03878167447189</v>
          </cell>
        </row>
        <row r="2391">
          <cell r="B2391" t="str">
            <v>Sierra LeoneWM</v>
          </cell>
          <cell r="C2391" t="str">
            <v>WM</v>
          </cell>
          <cell r="D2391" t="str">
            <v>Sierra Leone</v>
          </cell>
          <cell r="E2391" t="str">
            <v>Customer Support</v>
          </cell>
          <cell r="F2391" t="str">
            <v>Mass Mkt &amp; Priority Banking</v>
          </cell>
          <cell r="G2391" t="str">
            <v>Trade Products</v>
          </cell>
          <cell r="H2391" t="str">
            <v>0</v>
          </cell>
          <cell r="I2391" t="str">
            <v>0</v>
          </cell>
          <cell r="J2391" t="str">
            <v>0</v>
          </cell>
          <cell r="K2391" t="str">
            <v>0</v>
          </cell>
          <cell r="L2391" t="str">
            <v>0</v>
          </cell>
          <cell r="M2391" t="str">
            <v>0</v>
          </cell>
          <cell r="N2391" t="str">
            <v>0</v>
          </cell>
          <cell r="O2391" t="str">
            <v>0</v>
          </cell>
          <cell r="P2391" t="str">
            <v>0</v>
          </cell>
          <cell r="Q2391" t="str">
            <v>0</v>
          </cell>
          <cell r="R2391" t="str">
            <v>0</v>
          </cell>
          <cell r="S2391" t="str">
            <v>0</v>
          </cell>
          <cell r="T2391" t="str">
            <v>0</v>
          </cell>
          <cell r="U2391" t="str">
            <v>0</v>
          </cell>
          <cell r="V2391" t="str">
            <v>0</v>
          </cell>
          <cell r="W2391" t="str">
            <v>0</v>
          </cell>
        </row>
        <row r="2392">
          <cell r="B2392" t="str">
            <v>Sierra LeoneWM</v>
          </cell>
          <cell r="C2392" t="str">
            <v>WM</v>
          </cell>
          <cell r="D2392" t="str">
            <v>Sierra Leone</v>
          </cell>
          <cell r="E2392" t="str">
            <v>Customer Support</v>
          </cell>
          <cell r="F2392" t="str">
            <v>Mass Mkt &amp; Priority Banking</v>
          </cell>
          <cell r="G2392" t="str">
            <v>Treasury Products</v>
          </cell>
          <cell r="H2392" t="str">
            <v>0</v>
          </cell>
          <cell r="I2392" t="str">
            <v>0</v>
          </cell>
          <cell r="J2392" t="str">
            <v>0</v>
          </cell>
          <cell r="K2392" t="str">
            <v>0</v>
          </cell>
          <cell r="L2392" t="str">
            <v>0</v>
          </cell>
          <cell r="M2392" t="str">
            <v>0</v>
          </cell>
          <cell r="N2392" t="str">
            <v>0</v>
          </cell>
          <cell r="O2392" t="str">
            <v>0</v>
          </cell>
          <cell r="P2392" t="str">
            <v>0</v>
          </cell>
          <cell r="Q2392" t="str">
            <v>0</v>
          </cell>
          <cell r="R2392" t="str">
            <v>0</v>
          </cell>
          <cell r="S2392" t="str">
            <v>0</v>
          </cell>
          <cell r="T2392" t="str">
            <v>0</v>
          </cell>
          <cell r="U2392" t="str">
            <v>0</v>
          </cell>
          <cell r="V2392">
            <v>0</v>
          </cell>
          <cell r="W2392">
            <v>0</v>
          </cell>
        </row>
        <row r="2393">
          <cell r="B2393" t="str">
            <v>Sierra LeoneWM</v>
          </cell>
          <cell r="C2393" t="str">
            <v>WM</v>
          </cell>
          <cell r="D2393" t="str">
            <v>Sierra Leone</v>
          </cell>
          <cell r="E2393" t="str">
            <v>Customer Support</v>
          </cell>
          <cell r="F2393" t="str">
            <v>Mass Mkt &amp; Priority Banking</v>
          </cell>
          <cell r="G2393" t="str">
            <v>Investment Services</v>
          </cell>
          <cell r="H2393" t="str">
            <v>0</v>
          </cell>
          <cell r="I2393" t="str">
            <v>0</v>
          </cell>
          <cell r="J2393" t="str">
            <v>0</v>
          </cell>
          <cell r="K2393" t="str">
            <v>0</v>
          </cell>
          <cell r="L2393" t="str">
            <v>0</v>
          </cell>
          <cell r="M2393" t="str">
            <v>0</v>
          </cell>
          <cell r="N2393" t="str">
            <v>0</v>
          </cell>
          <cell r="O2393" t="str">
            <v>0</v>
          </cell>
          <cell r="P2393" t="str">
            <v>0</v>
          </cell>
          <cell r="Q2393" t="str">
            <v>0</v>
          </cell>
          <cell r="R2393" t="str">
            <v>0</v>
          </cell>
          <cell r="S2393" t="str">
            <v>0</v>
          </cell>
          <cell r="T2393" t="str">
            <v>0</v>
          </cell>
          <cell r="U2393" t="str">
            <v>0</v>
          </cell>
          <cell r="V2393" t="str">
            <v>0</v>
          </cell>
          <cell r="W2393" t="str">
            <v>0</v>
          </cell>
        </row>
        <row r="2394">
          <cell r="B2394" t="str">
            <v>Sierra LeoneOthCB</v>
          </cell>
          <cell r="C2394" t="str">
            <v>OthCB</v>
          </cell>
          <cell r="D2394" t="str">
            <v>Sierra Leone</v>
          </cell>
          <cell r="E2394" t="str">
            <v>Customer Support</v>
          </cell>
          <cell r="F2394" t="str">
            <v>Mass Mkt &amp; Priority Banking</v>
          </cell>
          <cell r="G2394" t="str">
            <v>Other Products</v>
          </cell>
          <cell r="H2394" t="str">
            <v>0</v>
          </cell>
          <cell r="I2394" t="str">
            <v>0</v>
          </cell>
          <cell r="J2394" t="str">
            <v>0</v>
          </cell>
          <cell r="K2394" t="str">
            <v>0</v>
          </cell>
          <cell r="L2394" t="str">
            <v>0</v>
          </cell>
          <cell r="M2394" t="str">
            <v>0</v>
          </cell>
          <cell r="N2394" t="str">
            <v>0</v>
          </cell>
          <cell r="O2394" t="str">
            <v>0</v>
          </cell>
          <cell r="P2394" t="str">
            <v>0</v>
          </cell>
          <cell r="Q2394" t="str">
            <v>0</v>
          </cell>
          <cell r="R2394" t="str">
            <v>0</v>
          </cell>
          <cell r="S2394" t="str">
            <v>0</v>
          </cell>
          <cell r="T2394" t="str">
            <v>0</v>
          </cell>
          <cell r="U2394" t="str">
            <v>0</v>
          </cell>
          <cell r="V2394">
            <v>0</v>
          </cell>
          <cell r="W2394">
            <v>0</v>
          </cell>
        </row>
        <row r="2395">
          <cell r="B2395" t="str">
            <v>Sierra LeoneCROps</v>
          </cell>
          <cell r="C2395" t="str">
            <v>CROps</v>
          </cell>
          <cell r="D2395" t="str">
            <v>Sierra Leone</v>
          </cell>
          <cell r="E2395" t="str">
            <v>Customer Support</v>
          </cell>
          <cell r="F2395" t="str">
            <v>Customer - Wholesale</v>
          </cell>
          <cell r="G2395" t="str">
            <v>Corporate and Inst Lending</v>
          </cell>
          <cell r="H2395">
            <v>4.9049340289005556</v>
          </cell>
          <cell r="I2395">
            <v>1.3454830161406894</v>
          </cell>
          <cell r="J2395">
            <v>2.6140833534088195</v>
          </cell>
          <cell r="K2395">
            <v>4.0098530474584457</v>
          </cell>
          <cell r="L2395">
            <v>5.3322958323295584</v>
          </cell>
          <cell r="M2395">
            <v>7.3047940255360153</v>
          </cell>
          <cell r="N2395">
            <v>8.4857721031076956</v>
          </cell>
          <cell r="O2395">
            <v>10.265275837147694</v>
          </cell>
          <cell r="P2395">
            <v>11.940476993495544</v>
          </cell>
          <cell r="Q2395">
            <v>13.5450252951096</v>
          </cell>
          <cell r="R2395">
            <v>14.797783666586362</v>
          </cell>
          <cell r="S2395">
            <v>16.288547337990856</v>
          </cell>
          <cell r="T2395">
            <v>17.294948427259406</v>
          </cell>
          <cell r="U2395" t="str">
            <v>0</v>
          </cell>
          <cell r="V2395">
            <v>22.885483930047236</v>
          </cell>
          <cell r="W2395">
            <v>22.885483930047236</v>
          </cell>
        </row>
        <row r="2396">
          <cell r="B2396" t="str">
            <v>Sierra LeoneCash</v>
          </cell>
          <cell r="C2396" t="str">
            <v>Cash</v>
          </cell>
          <cell r="D2396" t="str">
            <v>Sierra Leone</v>
          </cell>
          <cell r="E2396" t="str">
            <v>Customer Support</v>
          </cell>
          <cell r="F2396" t="str">
            <v>Customer - Wholesale</v>
          </cell>
          <cell r="G2396" t="str">
            <v>Cash Management and Payments</v>
          </cell>
          <cell r="H2396">
            <v>167.66405725889169</v>
          </cell>
          <cell r="I2396">
            <v>5.7706271581145065</v>
          </cell>
          <cell r="J2396">
            <v>11.211513049064479</v>
          </cell>
          <cell r="K2396">
            <v>17.197814181321789</v>
          </cell>
          <cell r="L2396">
            <v>22.869624347546768</v>
          </cell>
          <cell r="M2396">
            <v>31.329449931743344</v>
          </cell>
          <cell r="N2396">
            <v>36.394533686661866</v>
          </cell>
          <cell r="O2396">
            <v>44.026627479322251</v>
          </cell>
          <cell r="P2396">
            <v>51.21137910543635</v>
          </cell>
          <cell r="Q2396">
            <v>58.093108487914577</v>
          </cell>
          <cell r="R2396">
            <v>63.466049947803704</v>
          </cell>
          <cell r="S2396">
            <v>69.859769694049817</v>
          </cell>
          <cell r="T2396">
            <v>74.176112143579019</v>
          </cell>
          <cell r="U2396" t="str">
            <v>0</v>
          </cell>
          <cell r="V2396">
            <v>98.153297744424549</v>
          </cell>
          <cell r="W2396">
            <v>98.153297744424549</v>
          </cell>
        </row>
        <row r="2397">
          <cell r="B2397" t="str">
            <v>Sierra LeoneTrade</v>
          </cell>
          <cell r="C2397" t="str">
            <v>Trade</v>
          </cell>
          <cell r="D2397" t="str">
            <v>Sierra Leone</v>
          </cell>
          <cell r="E2397" t="str">
            <v>Customer Support</v>
          </cell>
          <cell r="F2397" t="str">
            <v>Customer - Wholesale</v>
          </cell>
          <cell r="G2397" t="str">
            <v>Trade Finance</v>
          </cell>
          <cell r="H2397">
            <v>7.7745783628136566E-3</v>
          </cell>
          <cell r="I2397" t="str">
            <v>0</v>
          </cell>
          <cell r="J2397" t="str">
            <v>0</v>
          </cell>
          <cell r="K2397" t="str">
            <v>0</v>
          </cell>
          <cell r="L2397" t="str">
            <v>0</v>
          </cell>
          <cell r="M2397" t="str">
            <v>0</v>
          </cell>
          <cell r="N2397" t="str">
            <v>0</v>
          </cell>
          <cell r="O2397" t="str">
            <v>0</v>
          </cell>
          <cell r="P2397" t="str">
            <v>0</v>
          </cell>
          <cell r="Q2397" t="str">
            <v>0</v>
          </cell>
          <cell r="R2397" t="str">
            <v>0</v>
          </cell>
          <cell r="S2397" t="str">
            <v>0</v>
          </cell>
          <cell r="T2397" t="str">
            <v>0</v>
          </cell>
          <cell r="U2397" t="str">
            <v>0</v>
          </cell>
          <cell r="V2397">
            <v>0</v>
          </cell>
          <cell r="W2397">
            <v>0</v>
          </cell>
        </row>
        <row r="2398">
          <cell r="B2398" t="str">
            <v>Sierra LeoneTrade</v>
          </cell>
          <cell r="C2398" t="str">
            <v>Trade</v>
          </cell>
          <cell r="D2398" t="str">
            <v>Sierra Leone</v>
          </cell>
          <cell r="E2398" t="str">
            <v>Customer Support</v>
          </cell>
          <cell r="F2398" t="str">
            <v>Customer - Wholesale</v>
          </cell>
          <cell r="G2398" t="str">
            <v>Trade Contingents</v>
          </cell>
          <cell r="H2398">
            <v>7.7759711579697244E-2</v>
          </cell>
          <cell r="I2398" t="str">
            <v>0</v>
          </cell>
          <cell r="J2398" t="str">
            <v>0</v>
          </cell>
          <cell r="K2398" t="str">
            <v>0</v>
          </cell>
          <cell r="L2398" t="str">
            <v>0</v>
          </cell>
          <cell r="M2398" t="str">
            <v>0</v>
          </cell>
          <cell r="N2398" t="str">
            <v>0</v>
          </cell>
          <cell r="O2398" t="str">
            <v>0</v>
          </cell>
          <cell r="P2398" t="str">
            <v>0</v>
          </cell>
          <cell r="Q2398" t="str">
            <v>0</v>
          </cell>
          <cell r="R2398" t="str">
            <v>0</v>
          </cell>
          <cell r="S2398" t="str">
            <v>0</v>
          </cell>
          <cell r="T2398" t="str">
            <v>0</v>
          </cell>
          <cell r="U2398" t="str">
            <v>0</v>
          </cell>
          <cell r="V2398">
            <v>0</v>
          </cell>
          <cell r="W2398">
            <v>0</v>
          </cell>
        </row>
        <row r="2399">
          <cell r="B2399" t="str">
            <v>Sierra LeoneTrade</v>
          </cell>
          <cell r="C2399" t="str">
            <v>Trade</v>
          </cell>
          <cell r="D2399" t="str">
            <v>Sierra Leone</v>
          </cell>
          <cell r="E2399" t="str">
            <v>Customer Support</v>
          </cell>
          <cell r="F2399" t="str">
            <v>Customer - Wholesale</v>
          </cell>
          <cell r="G2399" t="str">
            <v>Trade Transactional</v>
          </cell>
          <cell r="H2399" t="str">
            <v>0</v>
          </cell>
          <cell r="I2399" t="str">
            <v>0</v>
          </cell>
          <cell r="J2399" t="str">
            <v>0</v>
          </cell>
          <cell r="K2399" t="str">
            <v>0</v>
          </cell>
          <cell r="L2399" t="str">
            <v>0</v>
          </cell>
          <cell r="M2399" t="str">
            <v>0</v>
          </cell>
          <cell r="N2399" t="str">
            <v>0</v>
          </cell>
          <cell r="O2399" t="str">
            <v>0</v>
          </cell>
          <cell r="P2399" t="str">
            <v>0</v>
          </cell>
          <cell r="Q2399" t="str">
            <v>0</v>
          </cell>
          <cell r="R2399" t="str">
            <v>0</v>
          </cell>
          <cell r="S2399" t="str">
            <v>0</v>
          </cell>
          <cell r="T2399" t="str">
            <v>0</v>
          </cell>
          <cell r="U2399" t="str">
            <v>0</v>
          </cell>
          <cell r="V2399">
            <v>0</v>
          </cell>
          <cell r="W2399">
            <v>0</v>
          </cell>
        </row>
        <row r="2400">
          <cell r="B2400" t="str">
            <v>Sierra LeoneTrade</v>
          </cell>
          <cell r="C2400" t="str">
            <v>Trade</v>
          </cell>
          <cell r="D2400" t="str">
            <v>Sierra Leone</v>
          </cell>
          <cell r="E2400" t="str">
            <v>Customer Support</v>
          </cell>
          <cell r="F2400" t="str">
            <v>Customer - Wholesale</v>
          </cell>
          <cell r="G2400" t="str">
            <v>Trade Other</v>
          </cell>
          <cell r="H2400" t="str">
            <v>0</v>
          </cell>
          <cell r="I2400" t="str">
            <v>0</v>
          </cell>
          <cell r="J2400" t="str">
            <v>0</v>
          </cell>
          <cell r="K2400" t="str">
            <v>0</v>
          </cell>
          <cell r="L2400" t="str">
            <v>0</v>
          </cell>
          <cell r="M2400" t="str">
            <v>0</v>
          </cell>
          <cell r="N2400" t="str">
            <v>0</v>
          </cell>
          <cell r="O2400" t="str">
            <v>0</v>
          </cell>
          <cell r="P2400" t="str">
            <v>0</v>
          </cell>
          <cell r="Q2400" t="str">
            <v>0</v>
          </cell>
          <cell r="R2400" t="str">
            <v>0</v>
          </cell>
          <cell r="S2400" t="str">
            <v>0</v>
          </cell>
          <cell r="T2400" t="str">
            <v>0</v>
          </cell>
          <cell r="U2400" t="str">
            <v>0</v>
          </cell>
          <cell r="V2400">
            <v>0</v>
          </cell>
          <cell r="W2400">
            <v>0</v>
          </cell>
        </row>
        <row r="2401">
          <cell r="B2401" t="str">
            <v>Sierra LeoneFX/MM</v>
          </cell>
          <cell r="C2401" t="str">
            <v>FX/MM</v>
          </cell>
          <cell r="D2401" t="str">
            <v>Sierra Leone</v>
          </cell>
          <cell r="E2401" t="str">
            <v>Customer Support</v>
          </cell>
          <cell r="F2401" t="str">
            <v>Customer - Wholesale</v>
          </cell>
          <cell r="G2401" t="str">
            <v>FX Sales</v>
          </cell>
          <cell r="H2401" t="str">
            <v>0</v>
          </cell>
          <cell r="I2401" t="str">
            <v>0</v>
          </cell>
          <cell r="J2401" t="str">
            <v>0</v>
          </cell>
          <cell r="K2401" t="str">
            <v>0</v>
          </cell>
          <cell r="L2401" t="str">
            <v>0</v>
          </cell>
          <cell r="M2401" t="str">
            <v>0</v>
          </cell>
          <cell r="N2401" t="str">
            <v>0</v>
          </cell>
          <cell r="O2401" t="str">
            <v>0</v>
          </cell>
          <cell r="P2401" t="str">
            <v>0</v>
          </cell>
          <cell r="Q2401" t="str">
            <v>0</v>
          </cell>
          <cell r="R2401" t="str">
            <v>0</v>
          </cell>
          <cell r="S2401" t="str">
            <v>0</v>
          </cell>
          <cell r="T2401" t="str">
            <v>0</v>
          </cell>
          <cell r="U2401" t="str">
            <v>0</v>
          </cell>
          <cell r="V2401">
            <v>0</v>
          </cell>
          <cell r="W2401">
            <v>0</v>
          </cell>
        </row>
        <row r="2402">
          <cell r="B2402" t="str">
            <v>Sierra LeoneFX/MM</v>
          </cell>
          <cell r="C2402" t="str">
            <v>FX/MM</v>
          </cell>
          <cell r="D2402" t="str">
            <v>Sierra Leone</v>
          </cell>
          <cell r="E2402" t="str">
            <v>Customer Support</v>
          </cell>
          <cell r="F2402" t="str">
            <v>Customer - Wholesale</v>
          </cell>
          <cell r="G2402" t="str">
            <v>FX Trading</v>
          </cell>
          <cell r="H2402" t="str">
            <v>0</v>
          </cell>
          <cell r="I2402" t="str">
            <v>0</v>
          </cell>
          <cell r="J2402" t="str">
            <v>0</v>
          </cell>
          <cell r="K2402" t="str">
            <v>0</v>
          </cell>
          <cell r="L2402" t="str">
            <v>0</v>
          </cell>
          <cell r="M2402" t="str">
            <v>0</v>
          </cell>
          <cell r="N2402" t="str">
            <v>0</v>
          </cell>
          <cell r="O2402" t="str">
            <v>0</v>
          </cell>
          <cell r="P2402" t="str">
            <v>0</v>
          </cell>
          <cell r="Q2402" t="str">
            <v>0</v>
          </cell>
          <cell r="R2402" t="str">
            <v>0</v>
          </cell>
          <cell r="S2402" t="str">
            <v>0</v>
          </cell>
          <cell r="T2402" t="str">
            <v>0</v>
          </cell>
          <cell r="U2402" t="str">
            <v>0</v>
          </cell>
          <cell r="V2402">
            <v>0</v>
          </cell>
          <cell r="W2402">
            <v>0</v>
          </cell>
        </row>
        <row r="2403">
          <cell r="B2403" t="str">
            <v>Sierra LeoneFI</v>
          </cell>
          <cell r="C2403" t="str">
            <v>FI</v>
          </cell>
          <cell r="D2403" t="str">
            <v>Sierra Leone</v>
          </cell>
          <cell r="E2403" t="str">
            <v>Customer Support</v>
          </cell>
          <cell r="F2403" t="str">
            <v>Customer - Wholesale</v>
          </cell>
          <cell r="G2403" t="str">
            <v>Fixed Income</v>
          </cell>
          <cell r="H2403" t="str">
            <v>0</v>
          </cell>
          <cell r="I2403" t="str">
            <v>0</v>
          </cell>
          <cell r="J2403" t="str">
            <v>0</v>
          </cell>
          <cell r="K2403" t="str">
            <v>0</v>
          </cell>
          <cell r="L2403" t="str">
            <v>0</v>
          </cell>
          <cell r="M2403" t="str">
            <v>0</v>
          </cell>
          <cell r="N2403" t="str">
            <v>0</v>
          </cell>
          <cell r="O2403" t="str">
            <v>0</v>
          </cell>
          <cell r="P2403" t="str">
            <v>0</v>
          </cell>
          <cell r="Q2403" t="str">
            <v>0</v>
          </cell>
          <cell r="R2403" t="str">
            <v>0</v>
          </cell>
          <cell r="S2403" t="str">
            <v>0</v>
          </cell>
          <cell r="T2403" t="str">
            <v>0</v>
          </cell>
          <cell r="U2403" t="str">
            <v>0</v>
          </cell>
          <cell r="V2403">
            <v>0</v>
          </cell>
          <cell r="W2403">
            <v>0</v>
          </cell>
        </row>
        <row r="2404">
          <cell r="B2404" t="str">
            <v>Sierra LeoneFX/MM</v>
          </cell>
          <cell r="C2404" t="str">
            <v>FX/MM</v>
          </cell>
          <cell r="D2404" t="str">
            <v>Sierra Leone</v>
          </cell>
          <cell r="E2404" t="str">
            <v>Customer Support</v>
          </cell>
          <cell r="F2404" t="str">
            <v>Customer - Wholesale</v>
          </cell>
          <cell r="G2404" t="str">
            <v>ALM</v>
          </cell>
          <cell r="H2404" t="str">
            <v>0</v>
          </cell>
          <cell r="I2404" t="str">
            <v>0</v>
          </cell>
          <cell r="J2404" t="str">
            <v>0</v>
          </cell>
          <cell r="K2404" t="str">
            <v>0</v>
          </cell>
          <cell r="L2404" t="str">
            <v>0</v>
          </cell>
          <cell r="M2404" t="str">
            <v>0</v>
          </cell>
          <cell r="N2404" t="str">
            <v>0</v>
          </cell>
          <cell r="O2404" t="str">
            <v>0</v>
          </cell>
          <cell r="P2404" t="str">
            <v>0</v>
          </cell>
          <cell r="Q2404" t="str">
            <v>0</v>
          </cell>
          <cell r="R2404" t="str">
            <v>0</v>
          </cell>
          <cell r="S2404" t="str">
            <v>0</v>
          </cell>
          <cell r="T2404" t="str">
            <v>0</v>
          </cell>
          <cell r="U2404" t="str">
            <v>0</v>
          </cell>
          <cell r="V2404">
            <v>0</v>
          </cell>
          <cell r="W2404">
            <v>0</v>
          </cell>
        </row>
        <row r="2405">
          <cell r="B2405" t="str">
            <v>Sierra LeoneSEF</v>
          </cell>
          <cell r="C2405" t="str">
            <v>SEF</v>
          </cell>
          <cell r="D2405" t="str">
            <v>Sierra Leone</v>
          </cell>
          <cell r="E2405" t="str">
            <v>Customer Support</v>
          </cell>
          <cell r="F2405" t="str">
            <v>Customer - Wholesale</v>
          </cell>
          <cell r="G2405" t="str">
            <v>Structured Trade</v>
          </cell>
          <cell r="H2405" t="str">
            <v>0</v>
          </cell>
          <cell r="I2405" t="str">
            <v>0</v>
          </cell>
          <cell r="J2405" t="str">
            <v>0</v>
          </cell>
          <cell r="K2405" t="str">
            <v>0</v>
          </cell>
          <cell r="L2405" t="str">
            <v>0</v>
          </cell>
          <cell r="M2405" t="str">
            <v>0</v>
          </cell>
          <cell r="N2405" t="str">
            <v>0</v>
          </cell>
          <cell r="O2405" t="str">
            <v>0</v>
          </cell>
          <cell r="P2405" t="str">
            <v>0</v>
          </cell>
          <cell r="Q2405" t="str">
            <v>0</v>
          </cell>
          <cell r="R2405" t="str">
            <v>0</v>
          </cell>
          <cell r="S2405" t="str">
            <v>0</v>
          </cell>
          <cell r="T2405" t="str">
            <v>0</v>
          </cell>
          <cell r="U2405" t="str">
            <v>0</v>
          </cell>
          <cell r="V2405">
            <v>0</v>
          </cell>
          <cell r="W2405">
            <v>0</v>
          </cell>
        </row>
        <row r="2406">
          <cell r="B2406" t="str">
            <v>Sierra LeoneSME</v>
          </cell>
          <cell r="C2406" t="str">
            <v>SME</v>
          </cell>
          <cell r="D2406" t="str">
            <v>Sierra Leone</v>
          </cell>
          <cell r="E2406" t="str">
            <v>Customer Support</v>
          </cell>
          <cell r="F2406" t="str">
            <v>SME</v>
          </cell>
          <cell r="G2406" t="str">
            <v>Product</v>
          </cell>
          <cell r="H2406">
            <v>6.7121797663776395</v>
          </cell>
          <cell r="I2406">
            <v>1.4650815064643039</v>
          </cell>
          <cell r="J2406">
            <v>2.8464463181562669</v>
          </cell>
          <cell r="K2406">
            <v>4.3662844294547352</v>
          </cell>
          <cell r="L2406">
            <v>5.8062776840921995</v>
          </cell>
          <cell r="M2406">
            <v>7.9541090500281042</v>
          </cell>
          <cell r="N2406">
            <v>9.2400629567172601</v>
          </cell>
          <cell r="O2406">
            <v>11.177744800449691</v>
          </cell>
          <cell r="P2406">
            <v>13.001852726250691</v>
          </cell>
          <cell r="Q2406">
            <v>14.749027543563809</v>
          </cell>
          <cell r="R2406">
            <v>16.113142214727386</v>
          </cell>
          <cell r="S2406">
            <v>17.736418212478931</v>
          </cell>
          <cell r="T2406">
            <v>18.832277176349091</v>
          </cell>
          <cell r="U2406" t="str">
            <v>0</v>
          </cell>
          <cell r="V2406">
            <v>24.91974916827364</v>
          </cell>
          <cell r="W2406">
            <v>24.91974916827364</v>
          </cell>
        </row>
        <row r="2407">
          <cell r="B2407" t="str">
            <v>Sierra LeoneTotal</v>
          </cell>
          <cell r="C2407" t="str">
            <v>Total</v>
          </cell>
          <cell r="D2407" t="str">
            <v>Sierra Leone</v>
          </cell>
          <cell r="E2407" t="str">
            <v>Customer Support</v>
          </cell>
          <cell r="F2407" t="str">
            <v>Customer</v>
          </cell>
          <cell r="G2407" t="str">
            <v>Product</v>
          </cell>
          <cell r="H2407">
            <v>332.15059547752054</v>
          </cell>
          <cell r="I2407">
            <v>17.730476190476189</v>
          </cell>
          <cell r="J2407">
            <v>34.447809523809553</v>
          </cell>
          <cell r="K2407">
            <v>52.840952380952373</v>
          </cell>
          <cell r="L2407">
            <v>70.267809523809561</v>
          </cell>
          <cell r="M2407">
            <v>96.260952380952347</v>
          </cell>
          <cell r="N2407">
            <v>111.82361904761905</v>
          </cell>
          <cell r="O2407">
            <v>135.27352380952385</v>
          </cell>
          <cell r="P2407">
            <v>157.34895238095228</v>
          </cell>
          <cell r="Q2407">
            <v>178.49333333333317</v>
          </cell>
          <cell r="R2407">
            <v>195.00190476190465</v>
          </cell>
          <cell r="S2407">
            <v>214.64685714285741</v>
          </cell>
          <cell r="T2407">
            <v>227.90898705255117</v>
          </cell>
          <cell r="U2407" t="str">
            <v>0</v>
          </cell>
          <cell r="V2407">
            <v>301.57982156706646</v>
          </cell>
          <cell r="W2407">
            <v>301.57982156706646</v>
          </cell>
        </row>
        <row r="2408">
          <cell r="B2408" t="str">
            <v>Sierra LeoneCCPL</v>
          </cell>
          <cell r="C2408" t="str">
            <v>CCPL</v>
          </cell>
          <cell r="D2408" t="str">
            <v>Sierra Leone</v>
          </cell>
          <cell r="E2408" t="str">
            <v>Card Operations</v>
          </cell>
          <cell r="F2408" t="str">
            <v>Mass Mkt &amp; Priority Banking</v>
          </cell>
          <cell r="G2408" t="str">
            <v>Unsecured Lending</v>
          </cell>
          <cell r="H2408" t="str">
            <v>0</v>
          </cell>
          <cell r="I2408" t="str">
            <v>0</v>
          </cell>
          <cell r="J2408" t="str">
            <v>0</v>
          </cell>
          <cell r="K2408" t="str">
            <v>0</v>
          </cell>
          <cell r="L2408" t="str">
            <v>0</v>
          </cell>
          <cell r="M2408" t="str">
            <v>0</v>
          </cell>
          <cell r="N2408" t="str">
            <v>0</v>
          </cell>
          <cell r="O2408" t="str">
            <v>0</v>
          </cell>
          <cell r="P2408" t="str">
            <v>0</v>
          </cell>
          <cell r="Q2408" t="str">
            <v>0</v>
          </cell>
          <cell r="R2408" t="str">
            <v>0</v>
          </cell>
          <cell r="S2408" t="str">
            <v>0</v>
          </cell>
          <cell r="T2408" t="str">
            <v>0</v>
          </cell>
          <cell r="U2408" t="str">
            <v>0</v>
          </cell>
          <cell r="V2408">
            <v>0</v>
          </cell>
          <cell r="W2408">
            <v>0</v>
          </cell>
        </row>
        <row r="2409">
          <cell r="B2409" t="str">
            <v>Sierra LeoneM &amp; AL</v>
          </cell>
          <cell r="C2409" t="str">
            <v>M &amp; AL</v>
          </cell>
          <cell r="D2409" t="str">
            <v>Sierra Leone</v>
          </cell>
          <cell r="E2409" t="str">
            <v>Card Operations</v>
          </cell>
          <cell r="F2409" t="str">
            <v>Mass Mkt &amp; Priority Banking</v>
          </cell>
          <cell r="G2409" t="str">
            <v>Secured Lending</v>
          </cell>
          <cell r="H2409" t="str">
            <v>0</v>
          </cell>
          <cell r="I2409" t="str">
            <v>0</v>
          </cell>
          <cell r="J2409" t="str">
            <v>0</v>
          </cell>
          <cell r="K2409" t="str">
            <v>0</v>
          </cell>
          <cell r="L2409" t="str">
            <v>0</v>
          </cell>
          <cell r="M2409" t="str">
            <v>0</v>
          </cell>
          <cell r="N2409" t="str">
            <v>0</v>
          </cell>
          <cell r="O2409" t="str">
            <v>0</v>
          </cell>
          <cell r="P2409" t="str">
            <v>0</v>
          </cell>
          <cell r="Q2409" t="str">
            <v>0</v>
          </cell>
          <cell r="R2409" t="str">
            <v>0</v>
          </cell>
          <cell r="S2409" t="str">
            <v>0</v>
          </cell>
          <cell r="T2409" t="str">
            <v>0</v>
          </cell>
          <cell r="U2409" t="str">
            <v>0</v>
          </cell>
          <cell r="V2409">
            <v>0</v>
          </cell>
          <cell r="W2409">
            <v>0</v>
          </cell>
        </row>
        <row r="2410">
          <cell r="B2410" t="str">
            <v>Sierra LeoneWM</v>
          </cell>
          <cell r="C2410" t="str">
            <v>WM</v>
          </cell>
          <cell r="D2410" t="str">
            <v>Sierra Leone</v>
          </cell>
          <cell r="E2410" t="str">
            <v>Card Operations</v>
          </cell>
          <cell r="F2410" t="str">
            <v>Mass Mkt &amp; Priority Banking</v>
          </cell>
          <cell r="G2410" t="str">
            <v>Account Management Services</v>
          </cell>
          <cell r="H2410" t="str">
            <v>0</v>
          </cell>
          <cell r="I2410" t="str">
            <v>0</v>
          </cell>
          <cell r="J2410" t="str">
            <v>0</v>
          </cell>
          <cell r="K2410" t="str">
            <v>0</v>
          </cell>
          <cell r="L2410" t="str">
            <v>0</v>
          </cell>
          <cell r="M2410" t="str">
            <v>0</v>
          </cell>
          <cell r="N2410" t="str">
            <v>0</v>
          </cell>
          <cell r="O2410" t="str">
            <v>0</v>
          </cell>
          <cell r="P2410" t="str">
            <v>0</v>
          </cell>
          <cell r="Q2410" t="str">
            <v>0</v>
          </cell>
          <cell r="R2410" t="str">
            <v>0</v>
          </cell>
          <cell r="S2410" t="str">
            <v>0</v>
          </cell>
          <cell r="T2410" t="str">
            <v>0</v>
          </cell>
          <cell r="U2410" t="str">
            <v>0</v>
          </cell>
          <cell r="V2410">
            <v>0</v>
          </cell>
          <cell r="W2410">
            <v>0</v>
          </cell>
        </row>
        <row r="2411">
          <cell r="B2411" t="str">
            <v>Sierra LeoneWM</v>
          </cell>
          <cell r="C2411" t="str">
            <v>WM</v>
          </cell>
          <cell r="D2411" t="str">
            <v>Sierra Leone</v>
          </cell>
          <cell r="E2411" t="str">
            <v>Card Operations</v>
          </cell>
          <cell r="F2411" t="str">
            <v>Mass Mkt &amp; Priority Banking</v>
          </cell>
          <cell r="G2411" t="str">
            <v>Trade Products</v>
          </cell>
          <cell r="H2411" t="str">
            <v>0</v>
          </cell>
          <cell r="I2411" t="str">
            <v>0</v>
          </cell>
          <cell r="J2411" t="str">
            <v>0</v>
          </cell>
          <cell r="K2411" t="str">
            <v>0</v>
          </cell>
          <cell r="L2411" t="str">
            <v>0</v>
          </cell>
          <cell r="M2411" t="str">
            <v>0</v>
          </cell>
          <cell r="N2411" t="str">
            <v>0</v>
          </cell>
          <cell r="O2411" t="str">
            <v>0</v>
          </cell>
          <cell r="P2411" t="str">
            <v>0</v>
          </cell>
          <cell r="Q2411" t="str">
            <v>0</v>
          </cell>
          <cell r="R2411" t="str">
            <v>0</v>
          </cell>
          <cell r="S2411" t="str">
            <v>0</v>
          </cell>
          <cell r="T2411" t="str">
            <v>0</v>
          </cell>
          <cell r="U2411" t="str">
            <v>0</v>
          </cell>
          <cell r="V2411" t="str">
            <v>0</v>
          </cell>
          <cell r="W2411" t="str">
            <v>0</v>
          </cell>
        </row>
        <row r="2412">
          <cell r="B2412" t="str">
            <v>Sierra LeoneWM</v>
          </cell>
          <cell r="C2412" t="str">
            <v>WM</v>
          </cell>
          <cell r="D2412" t="str">
            <v>Sierra Leone</v>
          </cell>
          <cell r="E2412" t="str">
            <v>Card Operations</v>
          </cell>
          <cell r="F2412" t="str">
            <v>Mass Mkt &amp; Priority Banking</v>
          </cell>
          <cell r="G2412" t="str">
            <v>Treasury Products</v>
          </cell>
          <cell r="H2412" t="str">
            <v>0</v>
          </cell>
          <cell r="I2412" t="str">
            <v>0</v>
          </cell>
          <cell r="J2412" t="str">
            <v>0</v>
          </cell>
          <cell r="K2412" t="str">
            <v>0</v>
          </cell>
          <cell r="L2412" t="str">
            <v>0</v>
          </cell>
          <cell r="M2412" t="str">
            <v>0</v>
          </cell>
          <cell r="N2412" t="str">
            <v>0</v>
          </cell>
          <cell r="O2412" t="str">
            <v>0</v>
          </cell>
          <cell r="P2412" t="str">
            <v>0</v>
          </cell>
          <cell r="Q2412" t="str">
            <v>0</v>
          </cell>
          <cell r="R2412" t="str">
            <v>0</v>
          </cell>
          <cell r="S2412" t="str">
            <v>0</v>
          </cell>
          <cell r="T2412" t="str">
            <v>0</v>
          </cell>
          <cell r="U2412" t="str">
            <v>0</v>
          </cell>
          <cell r="V2412">
            <v>0</v>
          </cell>
          <cell r="W2412">
            <v>0</v>
          </cell>
        </row>
        <row r="2413">
          <cell r="B2413" t="str">
            <v>Sierra LeoneWM</v>
          </cell>
          <cell r="C2413" t="str">
            <v>WM</v>
          </cell>
          <cell r="D2413" t="str">
            <v>Sierra Leone</v>
          </cell>
          <cell r="E2413" t="str">
            <v>Card Operations</v>
          </cell>
          <cell r="F2413" t="str">
            <v>Mass Mkt &amp; Priority Banking</v>
          </cell>
          <cell r="G2413" t="str">
            <v>Investment Services</v>
          </cell>
          <cell r="H2413" t="str">
            <v>0</v>
          </cell>
          <cell r="I2413" t="str">
            <v>0</v>
          </cell>
          <cell r="J2413" t="str">
            <v>0</v>
          </cell>
          <cell r="K2413" t="str">
            <v>0</v>
          </cell>
          <cell r="L2413" t="str">
            <v>0</v>
          </cell>
          <cell r="M2413" t="str">
            <v>0</v>
          </cell>
          <cell r="N2413" t="str">
            <v>0</v>
          </cell>
          <cell r="O2413" t="str">
            <v>0</v>
          </cell>
          <cell r="P2413" t="str">
            <v>0</v>
          </cell>
          <cell r="Q2413" t="str">
            <v>0</v>
          </cell>
          <cell r="R2413" t="str">
            <v>0</v>
          </cell>
          <cell r="S2413" t="str">
            <v>0</v>
          </cell>
          <cell r="T2413" t="str">
            <v>0</v>
          </cell>
          <cell r="U2413" t="str">
            <v>0</v>
          </cell>
          <cell r="V2413" t="str">
            <v>0</v>
          </cell>
          <cell r="W2413" t="str">
            <v>0</v>
          </cell>
        </row>
        <row r="2414">
          <cell r="B2414" t="str">
            <v>Sierra LeoneOthCB</v>
          </cell>
          <cell r="C2414" t="str">
            <v>OthCB</v>
          </cell>
          <cell r="D2414" t="str">
            <v>Sierra Leone</v>
          </cell>
          <cell r="E2414" t="str">
            <v>Card Operations</v>
          </cell>
          <cell r="F2414" t="str">
            <v>Mass Mkt &amp; Priority Banking</v>
          </cell>
          <cell r="G2414" t="str">
            <v>Other Products</v>
          </cell>
          <cell r="H2414" t="str">
            <v>0</v>
          </cell>
          <cell r="I2414" t="str">
            <v>0</v>
          </cell>
          <cell r="J2414" t="str">
            <v>0</v>
          </cell>
          <cell r="K2414" t="str">
            <v>0</v>
          </cell>
          <cell r="L2414" t="str">
            <v>0</v>
          </cell>
          <cell r="M2414" t="str">
            <v>0</v>
          </cell>
          <cell r="N2414" t="str">
            <v>0</v>
          </cell>
          <cell r="O2414" t="str">
            <v>0</v>
          </cell>
          <cell r="P2414" t="str">
            <v>0</v>
          </cell>
          <cell r="Q2414" t="str">
            <v>0</v>
          </cell>
          <cell r="R2414" t="str">
            <v>0</v>
          </cell>
          <cell r="S2414" t="str">
            <v>0</v>
          </cell>
          <cell r="T2414" t="str">
            <v>0</v>
          </cell>
          <cell r="U2414" t="str">
            <v>0</v>
          </cell>
          <cell r="V2414">
            <v>0</v>
          </cell>
          <cell r="W2414">
            <v>0</v>
          </cell>
        </row>
        <row r="2415">
          <cell r="B2415" t="str">
            <v>Sierra LeoneCROps</v>
          </cell>
          <cell r="C2415" t="str">
            <v>CROps</v>
          </cell>
          <cell r="D2415" t="str">
            <v>Sierra Leone</v>
          </cell>
          <cell r="E2415" t="str">
            <v>Card Operations</v>
          </cell>
          <cell r="F2415" t="str">
            <v>Customer - Wholesale</v>
          </cell>
          <cell r="G2415" t="str">
            <v>Corporate and Inst Lending</v>
          </cell>
          <cell r="H2415" t="str">
            <v>0</v>
          </cell>
          <cell r="I2415" t="str">
            <v>0</v>
          </cell>
          <cell r="J2415" t="str">
            <v>0</v>
          </cell>
          <cell r="K2415" t="str">
            <v>0</v>
          </cell>
          <cell r="L2415" t="str">
            <v>0</v>
          </cell>
          <cell r="M2415" t="str">
            <v>0</v>
          </cell>
          <cell r="N2415" t="str">
            <v>0</v>
          </cell>
          <cell r="O2415" t="str">
            <v>0</v>
          </cell>
          <cell r="P2415" t="str">
            <v>0</v>
          </cell>
          <cell r="Q2415" t="str">
            <v>0</v>
          </cell>
          <cell r="R2415" t="str">
            <v>0</v>
          </cell>
          <cell r="S2415" t="str">
            <v>0</v>
          </cell>
          <cell r="T2415" t="str">
            <v>0</v>
          </cell>
          <cell r="U2415" t="str">
            <v>0</v>
          </cell>
          <cell r="V2415">
            <v>0</v>
          </cell>
          <cell r="W2415">
            <v>0</v>
          </cell>
        </row>
        <row r="2416">
          <cell r="B2416" t="str">
            <v>Sierra LeoneCash</v>
          </cell>
          <cell r="C2416" t="str">
            <v>Cash</v>
          </cell>
          <cell r="D2416" t="str">
            <v>Sierra Leone</v>
          </cell>
          <cell r="E2416" t="str">
            <v>Card Operations</v>
          </cell>
          <cell r="F2416" t="str">
            <v>Customer - Wholesale</v>
          </cell>
          <cell r="G2416" t="str">
            <v>Cash Management and Payments</v>
          </cell>
          <cell r="H2416" t="str">
            <v>0</v>
          </cell>
          <cell r="I2416" t="str">
            <v>0</v>
          </cell>
          <cell r="J2416" t="str">
            <v>0</v>
          </cell>
          <cell r="K2416" t="str">
            <v>0</v>
          </cell>
          <cell r="L2416" t="str">
            <v>0</v>
          </cell>
          <cell r="M2416" t="str">
            <v>0</v>
          </cell>
          <cell r="N2416" t="str">
            <v>0</v>
          </cell>
          <cell r="O2416" t="str">
            <v>0</v>
          </cell>
          <cell r="P2416" t="str">
            <v>0</v>
          </cell>
          <cell r="Q2416" t="str">
            <v>0</v>
          </cell>
          <cell r="R2416" t="str">
            <v>0</v>
          </cell>
          <cell r="S2416" t="str">
            <v>0</v>
          </cell>
          <cell r="T2416" t="str">
            <v>0</v>
          </cell>
          <cell r="U2416" t="str">
            <v>0</v>
          </cell>
          <cell r="V2416">
            <v>0</v>
          </cell>
          <cell r="W2416">
            <v>0</v>
          </cell>
        </row>
        <row r="2417">
          <cell r="B2417" t="str">
            <v>Sierra LeoneTrade</v>
          </cell>
          <cell r="C2417" t="str">
            <v>Trade</v>
          </cell>
          <cell r="D2417" t="str">
            <v>Sierra Leone</v>
          </cell>
          <cell r="E2417" t="str">
            <v>Card Operations</v>
          </cell>
          <cell r="F2417" t="str">
            <v>Customer - Wholesale</v>
          </cell>
          <cell r="G2417" t="str">
            <v>Trade Finance</v>
          </cell>
          <cell r="H2417" t="str">
            <v>0</v>
          </cell>
          <cell r="I2417" t="str">
            <v>0</v>
          </cell>
          <cell r="J2417" t="str">
            <v>0</v>
          </cell>
          <cell r="K2417" t="str">
            <v>0</v>
          </cell>
          <cell r="L2417" t="str">
            <v>0</v>
          </cell>
          <cell r="M2417" t="str">
            <v>0</v>
          </cell>
          <cell r="N2417" t="str">
            <v>0</v>
          </cell>
          <cell r="O2417" t="str">
            <v>0</v>
          </cell>
          <cell r="P2417" t="str">
            <v>0</v>
          </cell>
          <cell r="Q2417" t="str">
            <v>0</v>
          </cell>
          <cell r="R2417" t="str">
            <v>0</v>
          </cell>
          <cell r="S2417" t="str">
            <v>0</v>
          </cell>
          <cell r="T2417" t="str">
            <v>0</v>
          </cell>
          <cell r="U2417" t="str">
            <v>0</v>
          </cell>
          <cell r="V2417">
            <v>0</v>
          </cell>
          <cell r="W2417">
            <v>0</v>
          </cell>
        </row>
        <row r="2418">
          <cell r="B2418" t="str">
            <v>Sierra LeoneTrade</v>
          </cell>
          <cell r="C2418" t="str">
            <v>Trade</v>
          </cell>
          <cell r="D2418" t="str">
            <v>Sierra Leone</v>
          </cell>
          <cell r="E2418" t="str">
            <v>Card Operations</v>
          </cell>
          <cell r="F2418" t="str">
            <v>Customer - Wholesale</v>
          </cell>
          <cell r="G2418" t="str">
            <v>Trade Contingents</v>
          </cell>
          <cell r="H2418" t="str">
            <v>0</v>
          </cell>
          <cell r="I2418" t="str">
            <v>0</v>
          </cell>
          <cell r="J2418" t="str">
            <v>0</v>
          </cell>
          <cell r="K2418" t="str">
            <v>0</v>
          </cell>
          <cell r="L2418" t="str">
            <v>0</v>
          </cell>
          <cell r="M2418" t="str">
            <v>0</v>
          </cell>
          <cell r="N2418" t="str">
            <v>0</v>
          </cell>
          <cell r="O2418" t="str">
            <v>0</v>
          </cell>
          <cell r="P2418" t="str">
            <v>0</v>
          </cell>
          <cell r="Q2418" t="str">
            <v>0</v>
          </cell>
          <cell r="R2418" t="str">
            <v>0</v>
          </cell>
          <cell r="S2418" t="str">
            <v>0</v>
          </cell>
          <cell r="T2418" t="str">
            <v>0</v>
          </cell>
          <cell r="U2418" t="str">
            <v>0</v>
          </cell>
          <cell r="V2418">
            <v>0</v>
          </cell>
          <cell r="W2418">
            <v>0</v>
          </cell>
        </row>
        <row r="2419">
          <cell r="B2419" t="str">
            <v>Sierra LeoneTrade</v>
          </cell>
          <cell r="C2419" t="str">
            <v>Trade</v>
          </cell>
          <cell r="D2419" t="str">
            <v>Sierra Leone</v>
          </cell>
          <cell r="E2419" t="str">
            <v>Card Operations</v>
          </cell>
          <cell r="F2419" t="str">
            <v>Customer - Wholesale</v>
          </cell>
          <cell r="G2419" t="str">
            <v>Trade Transactional</v>
          </cell>
          <cell r="H2419" t="str">
            <v>0</v>
          </cell>
          <cell r="I2419" t="str">
            <v>0</v>
          </cell>
          <cell r="J2419" t="str">
            <v>0</v>
          </cell>
          <cell r="K2419" t="str">
            <v>0</v>
          </cell>
          <cell r="L2419" t="str">
            <v>0</v>
          </cell>
          <cell r="M2419" t="str">
            <v>0</v>
          </cell>
          <cell r="N2419" t="str">
            <v>0</v>
          </cell>
          <cell r="O2419" t="str">
            <v>0</v>
          </cell>
          <cell r="P2419" t="str">
            <v>0</v>
          </cell>
          <cell r="Q2419" t="str">
            <v>0</v>
          </cell>
          <cell r="R2419" t="str">
            <v>0</v>
          </cell>
          <cell r="S2419" t="str">
            <v>0</v>
          </cell>
          <cell r="T2419" t="str">
            <v>0</v>
          </cell>
          <cell r="U2419" t="str">
            <v>0</v>
          </cell>
          <cell r="V2419">
            <v>0</v>
          </cell>
          <cell r="W2419">
            <v>0</v>
          </cell>
        </row>
        <row r="2420">
          <cell r="B2420" t="str">
            <v>Sierra LeoneTrade</v>
          </cell>
          <cell r="C2420" t="str">
            <v>Trade</v>
          </cell>
          <cell r="D2420" t="str">
            <v>Sierra Leone</v>
          </cell>
          <cell r="E2420" t="str">
            <v>Card Operations</v>
          </cell>
          <cell r="F2420" t="str">
            <v>Customer - Wholesale</v>
          </cell>
          <cell r="G2420" t="str">
            <v>Trade Other</v>
          </cell>
          <cell r="H2420" t="str">
            <v>0</v>
          </cell>
          <cell r="I2420" t="str">
            <v>0</v>
          </cell>
          <cell r="J2420" t="str">
            <v>0</v>
          </cell>
          <cell r="K2420" t="str">
            <v>0</v>
          </cell>
          <cell r="L2420" t="str">
            <v>0</v>
          </cell>
          <cell r="M2420" t="str">
            <v>0</v>
          </cell>
          <cell r="N2420" t="str">
            <v>0</v>
          </cell>
          <cell r="O2420" t="str">
            <v>0</v>
          </cell>
          <cell r="P2420" t="str">
            <v>0</v>
          </cell>
          <cell r="Q2420" t="str">
            <v>0</v>
          </cell>
          <cell r="R2420" t="str">
            <v>0</v>
          </cell>
          <cell r="S2420" t="str">
            <v>0</v>
          </cell>
          <cell r="T2420" t="str">
            <v>0</v>
          </cell>
          <cell r="U2420" t="str">
            <v>0</v>
          </cell>
          <cell r="V2420">
            <v>0</v>
          </cell>
          <cell r="W2420">
            <v>0</v>
          </cell>
        </row>
        <row r="2421">
          <cell r="B2421" t="str">
            <v>Sierra LeoneFX/MM</v>
          </cell>
          <cell r="C2421" t="str">
            <v>FX/MM</v>
          </cell>
          <cell r="D2421" t="str">
            <v>Sierra Leone</v>
          </cell>
          <cell r="E2421" t="str">
            <v>Card Operations</v>
          </cell>
          <cell r="F2421" t="str">
            <v>Customer - Wholesale</v>
          </cell>
          <cell r="G2421" t="str">
            <v>FX Sales</v>
          </cell>
          <cell r="H2421" t="str">
            <v>0</v>
          </cell>
          <cell r="I2421" t="str">
            <v>0</v>
          </cell>
          <cell r="J2421" t="str">
            <v>0</v>
          </cell>
          <cell r="K2421" t="str">
            <v>0</v>
          </cell>
          <cell r="L2421" t="str">
            <v>0</v>
          </cell>
          <cell r="M2421" t="str">
            <v>0</v>
          </cell>
          <cell r="N2421" t="str">
            <v>0</v>
          </cell>
          <cell r="O2421" t="str">
            <v>0</v>
          </cell>
          <cell r="P2421" t="str">
            <v>0</v>
          </cell>
          <cell r="Q2421" t="str">
            <v>0</v>
          </cell>
          <cell r="R2421" t="str">
            <v>0</v>
          </cell>
          <cell r="S2421" t="str">
            <v>0</v>
          </cell>
          <cell r="T2421" t="str">
            <v>0</v>
          </cell>
          <cell r="U2421" t="str">
            <v>0</v>
          </cell>
          <cell r="V2421">
            <v>0</v>
          </cell>
          <cell r="W2421">
            <v>0</v>
          </cell>
        </row>
        <row r="2422">
          <cell r="B2422" t="str">
            <v>Sierra LeoneFX/MM</v>
          </cell>
          <cell r="C2422" t="str">
            <v>FX/MM</v>
          </cell>
          <cell r="D2422" t="str">
            <v>Sierra Leone</v>
          </cell>
          <cell r="E2422" t="str">
            <v>Card Operations</v>
          </cell>
          <cell r="F2422" t="str">
            <v>Customer - Wholesale</v>
          </cell>
          <cell r="G2422" t="str">
            <v>FX Trading</v>
          </cell>
          <cell r="H2422" t="str">
            <v>0</v>
          </cell>
          <cell r="I2422" t="str">
            <v>0</v>
          </cell>
          <cell r="J2422" t="str">
            <v>0</v>
          </cell>
          <cell r="K2422" t="str">
            <v>0</v>
          </cell>
          <cell r="L2422" t="str">
            <v>0</v>
          </cell>
          <cell r="M2422" t="str">
            <v>0</v>
          </cell>
          <cell r="N2422" t="str">
            <v>0</v>
          </cell>
          <cell r="O2422" t="str">
            <v>0</v>
          </cell>
          <cell r="P2422" t="str">
            <v>0</v>
          </cell>
          <cell r="Q2422" t="str">
            <v>0</v>
          </cell>
          <cell r="R2422" t="str">
            <v>0</v>
          </cell>
          <cell r="S2422" t="str">
            <v>0</v>
          </cell>
          <cell r="T2422" t="str">
            <v>0</v>
          </cell>
          <cell r="U2422" t="str">
            <v>0</v>
          </cell>
          <cell r="V2422">
            <v>0</v>
          </cell>
          <cell r="W2422">
            <v>0</v>
          </cell>
        </row>
        <row r="2423">
          <cell r="B2423" t="str">
            <v>Sierra LeoneFI</v>
          </cell>
          <cell r="C2423" t="str">
            <v>FI</v>
          </cell>
          <cell r="D2423" t="str">
            <v>Sierra Leone</v>
          </cell>
          <cell r="E2423" t="str">
            <v>Card Operations</v>
          </cell>
          <cell r="F2423" t="str">
            <v>Customer - Wholesale</v>
          </cell>
          <cell r="G2423" t="str">
            <v>Fixed Income</v>
          </cell>
          <cell r="H2423" t="str">
            <v>0</v>
          </cell>
          <cell r="I2423" t="str">
            <v>0</v>
          </cell>
          <cell r="J2423" t="str">
            <v>0</v>
          </cell>
          <cell r="K2423" t="str">
            <v>0</v>
          </cell>
          <cell r="L2423" t="str">
            <v>0</v>
          </cell>
          <cell r="M2423" t="str">
            <v>0</v>
          </cell>
          <cell r="N2423" t="str">
            <v>0</v>
          </cell>
          <cell r="O2423" t="str">
            <v>0</v>
          </cell>
          <cell r="P2423" t="str">
            <v>0</v>
          </cell>
          <cell r="Q2423" t="str">
            <v>0</v>
          </cell>
          <cell r="R2423" t="str">
            <v>0</v>
          </cell>
          <cell r="S2423" t="str">
            <v>0</v>
          </cell>
          <cell r="T2423" t="str">
            <v>0</v>
          </cell>
          <cell r="U2423" t="str">
            <v>0</v>
          </cell>
          <cell r="V2423">
            <v>0</v>
          </cell>
          <cell r="W2423">
            <v>0</v>
          </cell>
        </row>
        <row r="2424">
          <cell r="B2424" t="str">
            <v>Sierra LeoneFX/MM</v>
          </cell>
          <cell r="C2424" t="str">
            <v>FX/MM</v>
          </cell>
          <cell r="D2424" t="str">
            <v>Sierra Leone</v>
          </cell>
          <cell r="E2424" t="str">
            <v>Card Operations</v>
          </cell>
          <cell r="F2424" t="str">
            <v>Customer - Wholesale</v>
          </cell>
          <cell r="G2424" t="str">
            <v>ALM</v>
          </cell>
          <cell r="H2424" t="str">
            <v>0</v>
          </cell>
          <cell r="I2424" t="str">
            <v>0</v>
          </cell>
          <cell r="J2424" t="str">
            <v>0</v>
          </cell>
          <cell r="K2424" t="str">
            <v>0</v>
          </cell>
          <cell r="L2424" t="str">
            <v>0</v>
          </cell>
          <cell r="M2424" t="str">
            <v>0</v>
          </cell>
          <cell r="N2424" t="str">
            <v>0</v>
          </cell>
          <cell r="O2424" t="str">
            <v>0</v>
          </cell>
          <cell r="P2424" t="str">
            <v>0</v>
          </cell>
          <cell r="Q2424" t="str">
            <v>0</v>
          </cell>
          <cell r="R2424" t="str">
            <v>0</v>
          </cell>
          <cell r="S2424" t="str">
            <v>0</v>
          </cell>
          <cell r="T2424" t="str">
            <v>0</v>
          </cell>
          <cell r="U2424" t="str">
            <v>0</v>
          </cell>
          <cell r="V2424">
            <v>0</v>
          </cell>
          <cell r="W2424">
            <v>0</v>
          </cell>
        </row>
        <row r="2425">
          <cell r="B2425" t="str">
            <v>Sierra LeoneSEF</v>
          </cell>
          <cell r="C2425" t="str">
            <v>SEF</v>
          </cell>
          <cell r="D2425" t="str">
            <v>Sierra Leone</v>
          </cell>
          <cell r="E2425" t="str">
            <v>Card Operations</v>
          </cell>
          <cell r="F2425" t="str">
            <v>Customer - Wholesale</v>
          </cell>
          <cell r="G2425" t="str">
            <v>Structured Trade</v>
          </cell>
          <cell r="H2425" t="str">
            <v>0</v>
          </cell>
          <cell r="I2425" t="str">
            <v>0</v>
          </cell>
          <cell r="J2425" t="str">
            <v>0</v>
          </cell>
          <cell r="K2425" t="str">
            <v>0</v>
          </cell>
          <cell r="L2425" t="str">
            <v>0</v>
          </cell>
          <cell r="M2425" t="str">
            <v>0</v>
          </cell>
          <cell r="N2425" t="str">
            <v>0</v>
          </cell>
          <cell r="O2425" t="str">
            <v>0</v>
          </cell>
          <cell r="P2425" t="str">
            <v>0</v>
          </cell>
          <cell r="Q2425" t="str">
            <v>0</v>
          </cell>
          <cell r="R2425" t="str">
            <v>0</v>
          </cell>
          <cell r="S2425" t="str">
            <v>0</v>
          </cell>
          <cell r="T2425" t="str">
            <v>0</v>
          </cell>
          <cell r="U2425" t="str">
            <v>0</v>
          </cell>
          <cell r="V2425">
            <v>0</v>
          </cell>
          <cell r="W2425">
            <v>0</v>
          </cell>
        </row>
        <row r="2426">
          <cell r="B2426" t="str">
            <v>Sierra LeoneSME</v>
          </cell>
          <cell r="C2426" t="str">
            <v>SME</v>
          </cell>
          <cell r="D2426" t="str">
            <v>Sierra Leone</v>
          </cell>
          <cell r="E2426" t="str">
            <v>Card Operations</v>
          </cell>
          <cell r="F2426" t="str">
            <v>SME</v>
          </cell>
          <cell r="G2426" t="str">
            <v>Product</v>
          </cell>
          <cell r="H2426" t="str">
            <v>0</v>
          </cell>
          <cell r="I2426" t="str">
            <v>0</v>
          </cell>
          <cell r="J2426" t="str">
            <v>0</v>
          </cell>
          <cell r="K2426" t="str">
            <v>0</v>
          </cell>
          <cell r="L2426" t="str">
            <v>0</v>
          </cell>
          <cell r="M2426" t="str">
            <v>0</v>
          </cell>
          <cell r="N2426" t="str">
            <v>0</v>
          </cell>
          <cell r="O2426" t="str">
            <v>0</v>
          </cell>
          <cell r="P2426" t="str">
            <v>0</v>
          </cell>
          <cell r="Q2426" t="str">
            <v>0</v>
          </cell>
          <cell r="R2426" t="str">
            <v>0</v>
          </cell>
          <cell r="S2426" t="str">
            <v>0</v>
          </cell>
          <cell r="T2426" t="str">
            <v>0</v>
          </cell>
          <cell r="U2426" t="str">
            <v>0</v>
          </cell>
          <cell r="V2426">
            <v>0</v>
          </cell>
          <cell r="W2426">
            <v>0</v>
          </cell>
        </row>
        <row r="2427">
          <cell r="B2427" t="str">
            <v>Sierra LeoneTotal</v>
          </cell>
          <cell r="C2427" t="str">
            <v>Total</v>
          </cell>
          <cell r="D2427" t="str">
            <v>Sierra Leone</v>
          </cell>
          <cell r="E2427" t="str">
            <v>Card Operations</v>
          </cell>
          <cell r="F2427" t="str">
            <v>Customer</v>
          </cell>
          <cell r="G2427" t="str">
            <v>Product</v>
          </cell>
          <cell r="H2427" t="str">
            <v>0</v>
          </cell>
          <cell r="I2427" t="str">
            <v>0</v>
          </cell>
          <cell r="J2427" t="str">
            <v>0</v>
          </cell>
          <cell r="K2427" t="str">
            <v>0</v>
          </cell>
          <cell r="L2427" t="str">
            <v>0</v>
          </cell>
          <cell r="M2427" t="str">
            <v>0</v>
          </cell>
          <cell r="N2427" t="str">
            <v>0</v>
          </cell>
          <cell r="O2427" t="str">
            <v>0</v>
          </cell>
          <cell r="P2427" t="str">
            <v>0</v>
          </cell>
          <cell r="Q2427" t="str">
            <v>0</v>
          </cell>
          <cell r="R2427" t="str">
            <v>0</v>
          </cell>
          <cell r="S2427" t="str">
            <v>0</v>
          </cell>
          <cell r="T2427" t="str">
            <v>0</v>
          </cell>
          <cell r="U2427" t="str">
            <v>0</v>
          </cell>
          <cell r="V2427">
            <v>0</v>
          </cell>
          <cell r="W2427">
            <v>0</v>
          </cell>
        </row>
        <row r="2428">
          <cell r="B2428" t="str">
            <v>Sierra LeoneCCPL</v>
          </cell>
          <cell r="C2428" t="str">
            <v>CCPL</v>
          </cell>
          <cell r="D2428" t="str">
            <v>Sierra Leone</v>
          </cell>
          <cell r="E2428" t="str">
            <v>Compliance, Audit &amp; OR</v>
          </cell>
          <cell r="F2428" t="str">
            <v>Mass Mkt &amp; Priority Banking</v>
          </cell>
          <cell r="G2428" t="str">
            <v>Unsecured Lending</v>
          </cell>
          <cell r="H2428" t="str">
            <v>0</v>
          </cell>
          <cell r="I2428">
            <v>5.8223974554590862E-3</v>
          </cell>
          <cell r="J2428">
            <v>1.3967351453753142E-2</v>
          </cell>
          <cell r="K2428">
            <v>2.184856317439958E-2</v>
          </cell>
          <cell r="L2428">
            <v>2.8594536395606475E-2</v>
          </cell>
          <cell r="M2428">
            <v>3.6443258125528191E-2</v>
          </cell>
          <cell r="N2428">
            <v>4.5869177787541716E-2</v>
          </cell>
          <cell r="O2428">
            <v>5.3586983966602289E-2</v>
          </cell>
          <cell r="P2428">
            <v>6.2150007698486096E-2</v>
          </cell>
          <cell r="Q2428">
            <v>7.0577815733677718E-2</v>
          </cell>
          <cell r="R2428">
            <v>7.8449949368680383E-2</v>
          </cell>
          <cell r="S2428">
            <v>8.6702884806736005E-2</v>
          </cell>
          <cell r="T2428">
            <v>9.5883003846355688E-2</v>
          </cell>
          <cell r="U2428" t="str">
            <v>0</v>
          </cell>
          <cell r="V2428">
            <v>0.10679488458961163</v>
          </cell>
          <cell r="W2428">
            <v>0.10679488458961163</v>
          </cell>
        </row>
        <row r="2429">
          <cell r="B2429" t="str">
            <v>Sierra LeoneM &amp; AL</v>
          </cell>
          <cell r="C2429" t="str">
            <v>M &amp; AL</v>
          </cell>
          <cell r="D2429" t="str">
            <v>Sierra Leone</v>
          </cell>
          <cell r="E2429" t="str">
            <v>Compliance, Audit &amp; OR</v>
          </cell>
          <cell r="F2429" t="str">
            <v>Mass Mkt &amp; Priority Banking</v>
          </cell>
          <cell r="G2429" t="str">
            <v>Secured Lending</v>
          </cell>
          <cell r="H2429" t="str">
            <v>0</v>
          </cell>
          <cell r="I2429">
            <v>1.1644794910918171E-2</v>
          </cell>
          <cell r="J2429">
            <v>2.7934702907506246E-2</v>
          </cell>
          <cell r="K2429">
            <v>4.3697126348799242E-2</v>
          </cell>
          <cell r="L2429">
            <v>5.718907279121295E-2</v>
          </cell>
          <cell r="M2429">
            <v>7.2886516251056382E-2</v>
          </cell>
          <cell r="N2429">
            <v>9.1738355575083433E-2</v>
          </cell>
          <cell r="O2429">
            <v>0.10717396793320458</v>
          </cell>
          <cell r="P2429">
            <v>0.12430001539697219</v>
          </cell>
          <cell r="Q2429">
            <v>0.14115563146735505</v>
          </cell>
          <cell r="R2429">
            <v>0.15689989873736077</v>
          </cell>
          <cell r="S2429">
            <v>0.17340576961347201</v>
          </cell>
          <cell r="T2429">
            <v>0.19176600769271138</v>
          </cell>
          <cell r="U2429" t="str">
            <v>0</v>
          </cell>
          <cell r="V2429">
            <v>0.21358976917922326</v>
          </cell>
          <cell r="W2429">
            <v>0.21358976917922326</v>
          </cell>
        </row>
        <row r="2430">
          <cell r="B2430" t="str">
            <v>Sierra LeoneWM</v>
          </cell>
          <cell r="C2430" t="str">
            <v>WM</v>
          </cell>
          <cell r="D2430" t="str">
            <v>Sierra Leone</v>
          </cell>
          <cell r="E2430" t="str">
            <v>Compliance, Audit &amp; OR</v>
          </cell>
          <cell r="F2430" t="str">
            <v>Mass Mkt &amp; Priority Banking</v>
          </cell>
          <cell r="G2430" t="str">
            <v>Account Management Services</v>
          </cell>
          <cell r="H2430">
            <v>69.644451257177636</v>
          </cell>
          <cell r="I2430">
            <v>1.0930984148404421</v>
          </cell>
          <cell r="J2430">
            <v>2.6222579368269727</v>
          </cell>
          <cell r="K2430">
            <v>4.101900557979488</v>
          </cell>
          <cell r="L2430">
            <v>5.368416808875426</v>
          </cell>
          <cell r="M2430">
            <v>6.8419642148458335</v>
          </cell>
          <cell r="N2430">
            <v>8.6116651303672356</v>
          </cell>
          <cell r="O2430">
            <v>10.060652404574423</v>
          </cell>
          <cell r="P2430">
            <v>11.668281099509962</v>
          </cell>
          <cell r="Q2430">
            <v>13.250542943025906</v>
          </cell>
          <cell r="R2430">
            <v>14.72848248934814</v>
          </cell>
          <cell r="S2430">
            <v>16.277937733501549</v>
          </cell>
          <cell r="T2430">
            <v>18.001406328093275</v>
          </cell>
          <cell r="U2430" t="str">
            <v>0</v>
          </cell>
          <cell r="V2430">
            <v>20.050075095353709</v>
          </cell>
          <cell r="W2430">
            <v>20.050075095353709</v>
          </cell>
        </row>
        <row r="2431">
          <cell r="B2431" t="str">
            <v>Sierra LeoneWM</v>
          </cell>
          <cell r="C2431" t="str">
            <v>WM</v>
          </cell>
          <cell r="D2431" t="str">
            <v>Sierra Leone</v>
          </cell>
          <cell r="E2431" t="str">
            <v>Compliance, Audit &amp; OR</v>
          </cell>
          <cell r="F2431" t="str">
            <v>Mass Mkt &amp; Priority Banking</v>
          </cell>
          <cell r="G2431" t="str">
            <v>Trade Products</v>
          </cell>
          <cell r="H2431" t="str">
            <v>0</v>
          </cell>
          <cell r="I2431" t="str">
            <v>0</v>
          </cell>
          <cell r="J2431" t="str">
            <v>0</v>
          </cell>
          <cell r="K2431" t="str">
            <v>0</v>
          </cell>
          <cell r="L2431" t="str">
            <v>0</v>
          </cell>
          <cell r="M2431" t="str">
            <v>0</v>
          </cell>
          <cell r="N2431" t="str">
            <v>0</v>
          </cell>
          <cell r="O2431" t="str">
            <v>0</v>
          </cell>
          <cell r="P2431" t="str">
            <v>0</v>
          </cell>
          <cell r="Q2431" t="str">
            <v>0</v>
          </cell>
          <cell r="R2431" t="str">
            <v>0</v>
          </cell>
          <cell r="S2431" t="str">
            <v>0</v>
          </cell>
          <cell r="T2431" t="str">
            <v>0</v>
          </cell>
          <cell r="U2431" t="str">
            <v>0</v>
          </cell>
          <cell r="V2431" t="str">
            <v>0</v>
          </cell>
          <cell r="W2431" t="str">
            <v>0</v>
          </cell>
        </row>
        <row r="2432">
          <cell r="B2432" t="str">
            <v>Sierra LeoneWM</v>
          </cell>
          <cell r="C2432" t="str">
            <v>WM</v>
          </cell>
          <cell r="D2432" t="str">
            <v>Sierra Leone</v>
          </cell>
          <cell r="E2432" t="str">
            <v>Compliance, Audit &amp; OR</v>
          </cell>
          <cell r="F2432" t="str">
            <v>Mass Mkt &amp; Priority Banking</v>
          </cell>
          <cell r="G2432" t="str">
            <v>Treasury Products</v>
          </cell>
          <cell r="H2432" t="str">
            <v>0</v>
          </cell>
          <cell r="I2432" t="str">
            <v>0</v>
          </cell>
          <cell r="J2432" t="str">
            <v>0</v>
          </cell>
          <cell r="K2432" t="str">
            <v>0</v>
          </cell>
          <cell r="L2432" t="str">
            <v>0</v>
          </cell>
          <cell r="M2432" t="str">
            <v>0</v>
          </cell>
          <cell r="N2432" t="str">
            <v>0</v>
          </cell>
          <cell r="O2432" t="str">
            <v>0</v>
          </cell>
          <cell r="P2432" t="str">
            <v>0</v>
          </cell>
          <cell r="Q2432" t="str">
            <v>0</v>
          </cell>
          <cell r="R2432" t="str">
            <v>0</v>
          </cell>
          <cell r="S2432" t="str">
            <v>0</v>
          </cell>
          <cell r="T2432" t="str">
            <v>0</v>
          </cell>
          <cell r="U2432" t="str">
            <v>0</v>
          </cell>
          <cell r="V2432">
            <v>0</v>
          </cell>
          <cell r="W2432">
            <v>0</v>
          </cell>
        </row>
        <row r="2433">
          <cell r="B2433" t="str">
            <v>Sierra LeoneWM</v>
          </cell>
          <cell r="C2433" t="str">
            <v>WM</v>
          </cell>
          <cell r="D2433" t="str">
            <v>Sierra Leone</v>
          </cell>
          <cell r="E2433" t="str">
            <v>Compliance, Audit &amp; OR</v>
          </cell>
          <cell r="F2433" t="str">
            <v>Mass Mkt &amp; Priority Banking</v>
          </cell>
          <cell r="G2433" t="str">
            <v>Investment Services</v>
          </cell>
          <cell r="H2433" t="str">
            <v>0</v>
          </cell>
          <cell r="I2433" t="str">
            <v>0</v>
          </cell>
          <cell r="J2433" t="str">
            <v>0</v>
          </cell>
          <cell r="K2433" t="str">
            <v>0</v>
          </cell>
          <cell r="L2433" t="str">
            <v>0</v>
          </cell>
          <cell r="M2433" t="str">
            <v>0</v>
          </cell>
          <cell r="N2433" t="str">
            <v>0</v>
          </cell>
          <cell r="O2433" t="str">
            <v>0</v>
          </cell>
          <cell r="P2433" t="str">
            <v>0</v>
          </cell>
          <cell r="Q2433" t="str">
            <v>0</v>
          </cell>
          <cell r="R2433" t="str">
            <v>0</v>
          </cell>
          <cell r="S2433" t="str">
            <v>0</v>
          </cell>
          <cell r="T2433" t="str">
            <v>0</v>
          </cell>
          <cell r="U2433" t="str">
            <v>0</v>
          </cell>
          <cell r="V2433" t="str">
            <v>0</v>
          </cell>
          <cell r="W2433" t="str">
            <v>0</v>
          </cell>
        </row>
        <row r="2434">
          <cell r="B2434" t="str">
            <v>Sierra LeoneOthCB</v>
          </cell>
          <cell r="C2434" t="str">
            <v>OthCB</v>
          </cell>
          <cell r="D2434" t="str">
            <v>Sierra Leone</v>
          </cell>
          <cell r="E2434" t="str">
            <v>Compliance, Audit &amp; OR</v>
          </cell>
          <cell r="F2434" t="str">
            <v>Mass Mkt &amp; Priority Banking</v>
          </cell>
          <cell r="G2434" t="str">
            <v>Other Products</v>
          </cell>
          <cell r="H2434" t="str">
            <v>0</v>
          </cell>
          <cell r="I2434" t="str">
            <v>0</v>
          </cell>
          <cell r="J2434" t="str">
            <v>0</v>
          </cell>
          <cell r="K2434" t="str">
            <v>0</v>
          </cell>
          <cell r="L2434" t="str">
            <v>0</v>
          </cell>
          <cell r="M2434" t="str">
            <v>0</v>
          </cell>
          <cell r="N2434" t="str">
            <v>0</v>
          </cell>
          <cell r="O2434" t="str">
            <v>0</v>
          </cell>
          <cell r="P2434" t="str">
            <v>0</v>
          </cell>
          <cell r="Q2434" t="str">
            <v>0</v>
          </cell>
          <cell r="R2434" t="str">
            <v>0</v>
          </cell>
          <cell r="S2434" t="str">
            <v>0</v>
          </cell>
          <cell r="T2434" t="str">
            <v>0</v>
          </cell>
          <cell r="U2434" t="str">
            <v>0</v>
          </cell>
          <cell r="V2434">
            <v>0</v>
          </cell>
          <cell r="W2434">
            <v>0</v>
          </cell>
        </row>
        <row r="2435">
          <cell r="B2435" t="str">
            <v>Sierra LeoneCROps</v>
          </cell>
          <cell r="C2435" t="str">
            <v>CROps</v>
          </cell>
          <cell r="D2435" t="str">
            <v>Sierra Leone</v>
          </cell>
          <cell r="E2435" t="str">
            <v>Compliance, Audit &amp; OR</v>
          </cell>
          <cell r="F2435" t="str">
            <v>Customer - Wholesale</v>
          </cell>
          <cell r="G2435" t="str">
            <v>Corporate and Inst Lending</v>
          </cell>
          <cell r="H2435">
            <v>5.1790100736178681</v>
          </cell>
          <cell r="I2435">
            <v>0.81719254518706341</v>
          </cell>
          <cell r="J2435">
            <v>1.9603635051250132</v>
          </cell>
          <cell r="K2435">
            <v>3.0665173729126907</v>
          </cell>
          <cell r="L2435">
            <v>4.0133368005752672</v>
          </cell>
          <cell r="M2435">
            <v>5.1149305917937165</v>
          </cell>
          <cell r="N2435">
            <v>6.4378892764687699</v>
          </cell>
          <cell r="O2435">
            <v>7.5211086415111703</v>
          </cell>
          <cell r="P2435">
            <v>8.7229570573032831</v>
          </cell>
          <cell r="Q2435">
            <v>9.9058275073734148</v>
          </cell>
          <cell r="R2435">
            <v>11.010707236119682</v>
          </cell>
          <cell r="S2435">
            <v>12.169033744655396</v>
          </cell>
          <cell r="T2435">
            <v>13.457493507235379</v>
          </cell>
          <cell r="U2435" t="str">
            <v>0</v>
          </cell>
          <cell r="V2435">
            <v>14.98901169464431</v>
          </cell>
          <cell r="W2435">
            <v>14.98901169464431</v>
          </cell>
        </row>
        <row r="2436">
          <cell r="B2436" t="str">
            <v>Sierra LeoneCash</v>
          </cell>
          <cell r="C2436" t="str">
            <v>Cash</v>
          </cell>
          <cell r="D2436" t="str">
            <v>Sierra Leone</v>
          </cell>
          <cell r="E2436" t="str">
            <v>Compliance, Audit &amp; OR</v>
          </cell>
          <cell r="F2436" t="str">
            <v>Customer - Wholesale</v>
          </cell>
          <cell r="G2436" t="str">
            <v>Cash Management and Payments</v>
          </cell>
          <cell r="H2436">
            <v>49.504557946105429</v>
          </cell>
          <cell r="I2436">
            <v>2.095010412835518</v>
          </cell>
          <cell r="J2436">
            <v>5.025721270180596</v>
          </cell>
          <cell r="K2436">
            <v>7.8615325913460214</v>
          </cell>
          <cell r="L2436">
            <v>10.288863300259916</v>
          </cell>
          <cell r="M2436">
            <v>13.112984098852504</v>
          </cell>
          <cell r="N2436">
            <v>16.504611000577352</v>
          </cell>
          <cell r="O2436">
            <v>19.281625869979301</v>
          </cell>
          <cell r="P2436">
            <v>22.36276624572508</v>
          </cell>
          <cell r="Q2436">
            <v>25.395253417233871</v>
          </cell>
          <cell r="R2436">
            <v>28.227798268856873</v>
          </cell>
          <cell r="S2436">
            <v>31.197362921811763</v>
          </cell>
          <cell r="T2436">
            <v>34.500546039453489</v>
          </cell>
          <cell r="U2436" t="str">
            <v>0</v>
          </cell>
          <cell r="V2436">
            <v>38.426850273340307</v>
          </cell>
          <cell r="W2436">
            <v>38.426850273340307</v>
          </cell>
        </row>
        <row r="2437">
          <cell r="B2437" t="str">
            <v>Sierra LeoneTrade</v>
          </cell>
          <cell r="C2437" t="str">
            <v>Trade</v>
          </cell>
          <cell r="D2437" t="str">
            <v>Sierra Leone</v>
          </cell>
          <cell r="E2437" t="str">
            <v>Compliance, Audit &amp; OR</v>
          </cell>
          <cell r="F2437" t="str">
            <v>Customer - Wholesale</v>
          </cell>
          <cell r="G2437" t="str">
            <v>Trade Finance</v>
          </cell>
          <cell r="H2437" t="str">
            <v>0</v>
          </cell>
          <cell r="I2437" t="str">
            <v>0</v>
          </cell>
          <cell r="J2437" t="str">
            <v>0</v>
          </cell>
          <cell r="K2437" t="str">
            <v>0</v>
          </cell>
          <cell r="L2437" t="str">
            <v>0</v>
          </cell>
          <cell r="M2437" t="str">
            <v>0</v>
          </cell>
          <cell r="N2437" t="str">
            <v>0</v>
          </cell>
          <cell r="O2437" t="str">
            <v>0</v>
          </cell>
          <cell r="P2437" t="str">
            <v>0</v>
          </cell>
          <cell r="Q2437" t="str">
            <v>0</v>
          </cell>
          <cell r="R2437" t="str">
            <v>0</v>
          </cell>
          <cell r="S2437" t="str">
            <v>0</v>
          </cell>
          <cell r="T2437" t="str">
            <v>0</v>
          </cell>
          <cell r="U2437" t="str">
            <v>0</v>
          </cell>
          <cell r="V2437">
            <v>0</v>
          </cell>
          <cell r="W2437">
            <v>0</v>
          </cell>
        </row>
        <row r="2438">
          <cell r="B2438" t="str">
            <v>Sierra LeoneTrade</v>
          </cell>
          <cell r="C2438" t="str">
            <v>Trade</v>
          </cell>
          <cell r="D2438" t="str">
            <v>Sierra Leone</v>
          </cell>
          <cell r="E2438" t="str">
            <v>Compliance, Audit &amp; OR</v>
          </cell>
          <cell r="F2438" t="str">
            <v>Customer - Wholesale</v>
          </cell>
          <cell r="G2438" t="str">
            <v>Trade Contingents</v>
          </cell>
          <cell r="H2438" t="str">
            <v>0</v>
          </cell>
          <cell r="I2438" t="str">
            <v>0</v>
          </cell>
          <cell r="J2438" t="str">
            <v>0</v>
          </cell>
          <cell r="K2438" t="str">
            <v>0</v>
          </cell>
          <cell r="L2438" t="str">
            <v>0</v>
          </cell>
          <cell r="M2438" t="str">
            <v>0</v>
          </cell>
          <cell r="N2438" t="str">
            <v>0</v>
          </cell>
          <cell r="O2438" t="str">
            <v>0</v>
          </cell>
          <cell r="P2438" t="str">
            <v>0</v>
          </cell>
          <cell r="Q2438" t="str">
            <v>0</v>
          </cell>
          <cell r="R2438" t="str">
            <v>0</v>
          </cell>
          <cell r="S2438" t="str">
            <v>0</v>
          </cell>
          <cell r="T2438" t="str">
            <v>0</v>
          </cell>
          <cell r="U2438" t="str">
            <v>0</v>
          </cell>
          <cell r="V2438">
            <v>0</v>
          </cell>
          <cell r="W2438">
            <v>0</v>
          </cell>
        </row>
        <row r="2439">
          <cell r="B2439" t="str">
            <v>Sierra LeoneTrade</v>
          </cell>
          <cell r="C2439" t="str">
            <v>Trade</v>
          </cell>
          <cell r="D2439" t="str">
            <v>Sierra Leone</v>
          </cell>
          <cell r="E2439" t="str">
            <v>Compliance, Audit &amp; OR</v>
          </cell>
          <cell r="F2439" t="str">
            <v>Customer - Wholesale</v>
          </cell>
          <cell r="G2439" t="str">
            <v>Trade Transactional</v>
          </cell>
          <cell r="H2439" t="str">
            <v>0</v>
          </cell>
          <cell r="I2439" t="str">
            <v>0</v>
          </cell>
          <cell r="J2439" t="str">
            <v>0</v>
          </cell>
          <cell r="K2439" t="str">
            <v>0</v>
          </cell>
          <cell r="L2439" t="str">
            <v>0</v>
          </cell>
          <cell r="M2439" t="str">
            <v>0</v>
          </cell>
          <cell r="N2439" t="str">
            <v>0</v>
          </cell>
          <cell r="O2439" t="str">
            <v>0</v>
          </cell>
          <cell r="P2439" t="str">
            <v>0</v>
          </cell>
          <cell r="Q2439" t="str">
            <v>0</v>
          </cell>
          <cell r="R2439" t="str">
            <v>0</v>
          </cell>
          <cell r="S2439" t="str">
            <v>0</v>
          </cell>
          <cell r="T2439" t="str">
            <v>0</v>
          </cell>
          <cell r="U2439" t="str">
            <v>0</v>
          </cell>
          <cell r="V2439">
            <v>0</v>
          </cell>
          <cell r="W2439">
            <v>0</v>
          </cell>
        </row>
        <row r="2440">
          <cell r="B2440" t="str">
            <v>Sierra LeoneTrade</v>
          </cell>
          <cell r="C2440" t="str">
            <v>Trade</v>
          </cell>
          <cell r="D2440" t="str">
            <v>Sierra Leone</v>
          </cell>
          <cell r="E2440" t="str">
            <v>Compliance, Audit &amp; OR</v>
          </cell>
          <cell r="F2440" t="str">
            <v>Customer - Wholesale</v>
          </cell>
          <cell r="G2440" t="str">
            <v>Trade Other</v>
          </cell>
          <cell r="H2440" t="str">
            <v>0</v>
          </cell>
          <cell r="I2440" t="str">
            <v>0</v>
          </cell>
          <cell r="J2440" t="str">
            <v>0</v>
          </cell>
          <cell r="K2440" t="str">
            <v>0</v>
          </cell>
          <cell r="L2440" t="str">
            <v>0</v>
          </cell>
          <cell r="M2440" t="str">
            <v>0</v>
          </cell>
          <cell r="N2440" t="str">
            <v>0</v>
          </cell>
          <cell r="O2440" t="str">
            <v>0</v>
          </cell>
          <cell r="P2440" t="str">
            <v>0</v>
          </cell>
          <cell r="Q2440" t="str">
            <v>0</v>
          </cell>
          <cell r="R2440" t="str">
            <v>0</v>
          </cell>
          <cell r="S2440" t="str">
            <v>0</v>
          </cell>
          <cell r="T2440" t="str">
            <v>0</v>
          </cell>
          <cell r="U2440" t="str">
            <v>0</v>
          </cell>
          <cell r="V2440">
            <v>0</v>
          </cell>
          <cell r="W2440">
            <v>0</v>
          </cell>
        </row>
        <row r="2441">
          <cell r="B2441" t="str">
            <v>Sierra LeoneFX/MM</v>
          </cell>
          <cell r="C2441" t="str">
            <v>FX/MM</v>
          </cell>
          <cell r="D2441" t="str">
            <v>Sierra Leone</v>
          </cell>
          <cell r="E2441" t="str">
            <v>Compliance, Audit &amp; OR</v>
          </cell>
          <cell r="F2441" t="str">
            <v>Customer - Wholesale</v>
          </cell>
          <cell r="G2441" t="str">
            <v>FX Sales</v>
          </cell>
          <cell r="H2441" t="str">
            <v>0</v>
          </cell>
          <cell r="I2441" t="str">
            <v>0</v>
          </cell>
          <cell r="J2441" t="str">
            <v>0</v>
          </cell>
          <cell r="K2441" t="str">
            <v>0</v>
          </cell>
          <cell r="L2441" t="str">
            <v>0</v>
          </cell>
          <cell r="M2441" t="str">
            <v>0</v>
          </cell>
          <cell r="N2441" t="str">
            <v>0</v>
          </cell>
          <cell r="O2441" t="str">
            <v>0</v>
          </cell>
          <cell r="P2441" t="str">
            <v>0</v>
          </cell>
          <cell r="Q2441" t="str">
            <v>0</v>
          </cell>
          <cell r="R2441" t="str">
            <v>0</v>
          </cell>
          <cell r="S2441" t="str">
            <v>0</v>
          </cell>
          <cell r="T2441" t="str">
            <v>0</v>
          </cell>
          <cell r="U2441" t="str">
            <v>0</v>
          </cell>
          <cell r="V2441">
            <v>0</v>
          </cell>
          <cell r="W2441">
            <v>0</v>
          </cell>
        </row>
        <row r="2442">
          <cell r="B2442" t="str">
            <v>Sierra LeoneFX/MM</v>
          </cell>
          <cell r="C2442" t="str">
            <v>FX/MM</v>
          </cell>
          <cell r="D2442" t="str">
            <v>Sierra Leone</v>
          </cell>
          <cell r="E2442" t="str">
            <v>Compliance, Audit &amp; OR</v>
          </cell>
          <cell r="F2442" t="str">
            <v>Customer - Wholesale</v>
          </cell>
          <cell r="G2442" t="str">
            <v>FX Trading</v>
          </cell>
          <cell r="H2442" t="str">
            <v>0</v>
          </cell>
          <cell r="I2442" t="str">
            <v>0</v>
          </cell>
          <cell r="J2442" t="str">
            <v>0</v>
          </cell>
          <cell r="K2442" t="str">
            <v>0</v>
          </cell>
          <cell r="L2442" t="str">
            <v>0</v>
          </cell>
          <cell r="M2442" t="str">
            <v>0</v>
          </cell>
          <cell r="N2442" t="str">
            <v>0</v>
          </cell>
          <cell r="O2442" t="str">
            <v>0</v>
          </cell>
          <cell r="P2442" t="str">
            <v>0</v>
          </cell>
          <cell r="Q2442" t="str">
            <v>0</v>
          </cell>
          <cell r="R2442" t="str">
            <v>0</v>
          </cell>
          <cell r="S2442" t="str">
            <v>0</v>
          </cell>
          <cell r="T2442" t="str">
            <v>0</v>
          </cell>
          <cell r="U2442" t="str">
            <v>0</v>
          </cell>
          <cell r="V2442">
            <v>0</v>
          </cell>
          <cell r="W2442">
            <v>0</v>
          </cell>
        </row>
        <row r="2443">
          <cell r="B2443" t="str">
            <v>Sierra LeoneFI</v>
          </cell>
          <cell r="C2443" t="str">
            <v>FI</v>
          </cell>
          <cell r="D2443" t="str">
            <v>Sierra Leone</v>
          </cell>
          <cell r="E2443" t="str">
            <v>Compliance, Audit &amp; OR</v>
          </cell>
          <cell r="F2443" t="str">
            <v>Customer - Wholesale</v>
          </cell>
          <cell r="G2443" t="str">
            <v>Fixed Income</v>
          </cell>
          <cell r="H2443" t="str">
            <v>0</v>
          </cell>
          <cell r="I2443" t="str">
            <v>0</v>
          </cell>
          <cell r="J2443" t="str">
            <v>0</v>
          </cell>
          <cell r="K2443" t="str">
            <v>0</v>
          </cell>
          <cell r="L2443" t="str">
            <v>0</v>
          </cell>
          <cell r="M2443" t="str">
            <v>0</v>
          </cell>
          <cell r="N2443" t="str">
            <v>0</v>
          </cell>
          <cell r="O2443" t="str">
            <v>0</v>
          </cell>
          <cell r="P2443" t="str">
            <v>0</v>
          </cell>
          <cell r="Q2443" t="str">
            <v>0</v>
          </cell>
          <cell r="R2443" t="str">
            <v>0</v>
          </cell>
          <cell r="S2443" t="str">
            <v>0</v>
          </cell>
          <cell r="T2443" t="str">
            <v>0</v>
          </cell>
          <cell r="U2443" t="str">
            <v>0</v>
          </cell>
          <cell r="V2443">
            <v>0</v>
          </cell>
          <cell r="W2443">
            <v>0</v>
          </cell>
        </row>
        <row r="2444">
          <cell r="B2444" t="str">
            <v>Sierra LeoneFX/MM</v>
          </cell>
          <cell r="C2444" t="str">
            <v>FX/MM</v>
          </cell>
          <cell r="D2444" t="str">
            <v>Sierra Leone</v>
          </cell>
          <cell r="E2444" t="str">
            <v>Compliance, Audit &amp; OR</v>
          </cell>
          <cell r="F2444" t="str">
            <v>Customer - Wholesale</v>
          </cell>
          <cell r="G2444" t="str">
            <v>ALM</v>
          </cell>
          <cell r="H2444" t="str">
            <v>0</v>
          </cell>
          <cell r="I2444" t="str">
            <v>0</v>
          </cell>
          <cell r="J2444" t="str">
            <v>0</v>
          </cell>
          <cell r="K2444" t="str">
            <v>0</v>
          </cell>
          <cell r="L2444" t="str">
            <v>0</v>
          </cell>
          <cell r="M2444" t="str">
            <v>0</v>
          </cell>
          <cell r="N2444" t="str">
            <v>0</v>
          </cell>
          <cell r="O2444" t="str">
            <v>0</v>
          </cell>
          <cell r="P2444" t="str">
            <v>0</v>
          </cell>
          <cell r="Q2444" t="str">
            <v>0</v>
          </cell>
          <cell r="R2444" t="str">
            <v>0</v>
          </cell>
          <cell r="S2444" t="str">
            <v>0</v>
          </cell>
          <cell r="T2444" t="str">
            <v>0</v>
          </cell>
          <cell r="U2444" t="str">
            <v>0</v>
          </cell>
          <cell r="V2444">
            <v>0</v>
          </cell>
          <cell r="W2444">
            <v>0</v>
          </cell>
        </row>
        <row r="2445">
          <cell r="B2445" t="str">
            <v>Sierra LeoneSEF</v>
          </cell>
          <cell r="C2445" t="str">
            <v>SEF</v>
          </cell>
          <cell r="D2445" t="str">
            <v>Sierra Leone</v>
          </cell>
          <cell r="E2445" t="str">
            <v>Compliance, Audit &amp; OR</v>
          </cell>
          <cell r="F2445" t="str">
            <v>Customer - Wholesale</v>
          </cell>
          <cell r="G2445" t="str">
            <v>Structured Trade</v>
          </cell>
          <cell r="H2445" t="str">
            <v>0</v>
          </cell>
          <cell r="I2445" t="str">
            <v>0</v>
          </cell>
          <cell r="J2445" t="str">
            <v>0</v>
          </cell>
          <cell r="K2445" t="str">
            <v>0</v>
          </cell>
          <cell r="L2445" t="str">
            <v>0</v>
          </cell>
          <cell r="M2445" t="str">
            <v>0</v>
          </cell>
          <cell r="N2445" t="str">
            <v>0</v>
          </cell>
          <cell r="O2445" t="str">
            <v>0</v>
          </cell>
          <cell r="P2445" t="str">
            <v>0</v>
          </cell>
          <cell r="Q2445" t="str">
            <v>0</v>
          </cell>
          <cell r="R2445" t="str">
            <v>0</v>
          </cell>
          <cell r="S2445" t="str">
            <v>0</v>
          </cell>
          <cell r="T2445" t="str">
            <v>0</v>
          </cell>
          <cell r="U2445" t="str">
            <v>0</v>
          </cell>
          <cell r="V2445">
            <v>0</v>
          </cell>
          <cell r="W2445">
            <v>0</v>
          </cell>
        </row>
        <row r="2446">
          <cell r="B2446" t="str">
            <v>Sierra LeoneSME</v>
          </cell>
          <cell r="C2446" t="str">
            <v>SME</v>
          </cell>
          <cell r="D2446" t="str">
            <v>Sierra Leone</v>
          </cell>
          <cell r="E2446" t="str">
            <v>Compliance, Audit &amp; OR</v>
          </cell>
          <cell r="F2446" t="str">
            <v>SME</v>
          </cell>
          <cell r="G2446" t="str">
            <v>Product</v>
          </cell>
          <cell r="H2446">
            <v>16.474383188787677</v>
          </cell>
          <cell r="I2446">
            <v>0.61949666905872602</v>
          </cell>
          <cell r="J2446">
            <v>1.4861107932540401</v>
          </cell>
          <cell r="K2446">
            <v>2.3246630299292139</v>
          </cell>
          <cell r="L2446">
            <v>3.0424271420611819</v>
          </cell>
          <cell r="M2446">
            <v>3.8775224795490923</v>
          </cell>
          <cell r="N2446">
            <v>4.8804299378775537</v>
          </cell>
          <cell r="O2446">
            <v>5.7015960051108854</v>
          </cell>
          <cell r="P2446">
            <v>6.6126922879658361</v>
          </cell>
          <cell r="Q2446">
            <v>7.5094017697914444</v>
          </cell>
          <cell r="R2446">
            <v>8.3469881081642949</v>
          </cell>
          <cell r="S2446">
            <v>9.2250913384819935</v>
          </cell>
          <cell r="T2446">
            <v>10.201845881625518</v>
          </cell>
          <cell r="U2446" t="str">
            <v>0</v>
          </cell>
          <cell r="V2446">
            <v>11.362857960468608</v>
          </cell>
          <cell r="W2446">
            <v>11.362857960468608</v>
          </cell>
        </row>
        <row r="2447">
          <cell r="B2447" t="str">
            <v>Sierra LeoneTotal</v>
          </cell>
          <cell r="C2447" t="str">
            <v>Total</v>
          </cell>
          <cell r="D2447" t="str">
            <v>Sierra Leone</v>
          </cell>
          <cell r="E2447" t="str">
            <v>Compliance, Audit &amp; OR</v>
          </cell>
          <cell r="F2447" t="str">
            <v>Customer</v>
          </cell>
          <cell r="G2447" t="str">
            <v>Product</v>
          </cell>
          <cell r="H2447">
            <v>140.8024024656886</v>
          </cell>
          <cell r="I2447">
            <v>4.6422652342881268</v>
          </cell>
          <cell r="J2447">
            <v>11.136355559747882</v>
          </cell>
          <cell r="K2447">
            <v>17.420159241690612</v>
          </cell>
          <cell r="L2447">
            <v>22.798827660958608</v>
          </cell>
          <cell r="M2447">
            <v>29.056731159417733</v>
          </cell>
          <cell r="N2447">
            <v>36.572202878653542</v>
          </cell>
          <cell r="O2447">
            <v>42.725743873075587</v>
          </cell>
          <cell r="P2447">
            <v>49.553146713599617</v>
          </cell>
          <cell r="Q2447">
            <v>56.272759084625662</v>
          </cell>
          <cell r="R2447">
            <v>62.549325950595026</v>
          </cell>
          <cell r="S2447">
            <v>69.129534392870909</v>
          </cell>
          <cell r="T2447">
            <v>76.448940767946723</v>
          </cell>
          <cell r="U2447" t="str">
            <v>0</v>
          </cell>
          <cell r="V2447">
            <v>85.149179677575773</v>
          </cell>
          <cell r="W2447">
            <v>85.149179677575773</v>
          </cell>
        </row>
        <row r="2448">
          <cell r="B2448" t="str">
            <v>Sierra LeoneCCPL</v>
          </cell>
          <cell r="C2448" t="str">
            <v>CCPL</v>
          </cell>
          <cell r="D2448" t="str">
            <v>Sierra Leone</v>
          </cell>
          <cell r="E2448" t="str">
            <v>Central Cash</v>
          </cell>
          <cell r="F2448" t="str">
            <v>Mass Mkt &amp; Priority Banking</v>
          </cell>
          <cell r="G2448" t="str">
            <v>Unsecured Lending</v>
          </cell>
          <cell r="H2448" t="str">
            <v>0</v>
          </cell>
          <cell r="I2448" t="str">
            <v>0</v>
          </cell>
          <cell r="J2448" t="str">
            <v>0</v>
          </cell>
          <cell r="K2448" t="str">
            <v>0</v>
          </cell>
          <cell r="L2448" t="str">
            <v>0</v>
          </cell>
          <cell r="M2448" t="str">
            <v>0</v>
          </cell>
          <cell r="N2448" t="str">
            <v>0</v>
          </cell>
          <cell r="O2448" t="str">
            <v>0</v>
          </cell>
          <cell r="P2448" t="str">
            <v>0</v>
          </cell>
          <cell r="Q2448" t="str">
            <v>0</v>
          </cell>
          <cell r="R2448" t="str">
            <v>0</v>
          </cell>
          <cell r="S2448" t="str">
            <v>0</v>
          </cell>
          <cell r="T2448" t="str">
            <v>0</v>
          </cell>
          <cell r="U2448" t="str">
            <v>0</v>
          </cell>
          <cell r="V2448" t="str">
            <v>0</v>
          </cell>
          <cell r="W2448" t="str">
            <v>0</v>
          </cell>
        </row>
        <row r="2449">
          <cell r="B2449" t="str">
            <v>Sierra LeoneM &amp; AL</v>
          </cell>
          <cell r="C2449" t="str">
            <v>M &amp; AL</v>
          </cell>
          <cell r="D2449" t="str">
            <v>Sierra Leone</v>
          </cell>
          <cell r="E2449" t="str">
            <v>Central Cash</v>
          </cell>
          <cell r="F2449" t="str">
            <v>Mass Mkt &amp; Priority Banking</v>
          </cell>
          <cell r="G2449" t="str">
            <v>Secured Lending</v>
          </cell>
          <cell r="H2449" t="str">
            <v>0</v>
          </cell>
          <cell r="I2449" t="str">
            <v>0</v>
          </cell>
          <cell r="J2449" t="str">
            <v>0</v>
          </cell>
          <cell r="K2449" t="str">
            <v>0</v>
          </cell>
          <cell r="L2449" t="str">
            <v>0</v>
          </cell>
          <cell r="M2449" t="str">
            <v>0</v>
          </cell>
          <cell r="N2449" t="str">
            <v>0</v>
          </cell>
          <cell r="O2449" t="str">
            <v>0</v>
          </cell>
          <cell r="P2449" t="str">
            <v>0</v>
          </cell>
          <cell r="Q2449" t="str">
            <v>0</v>
          </cell>
          <cell r="R2449" t="str">
            <v>0</v>
          </cell>
          <cell r="S2449" t="str">
            <v>0</v>
          </cell>
          <cell r="T2449" t="str">
            <v>0</v>
          </cell>
          <cell r="U2449" t="str">
            <v>0</v>
          </cell>
          <cell r="V2449" t="str">
            <v>0</v>
          </cell>
          <cell r="W2449" t="str">
            <v>0</v>
          </cell>
        </row>
        <row r="2450">
          <cell r="B2450" t="str">
            <v>Sierra LeoneWM</v>
          </cell>
          <cell r="C2450" t="str">
            <v>WM</v>
          </cell>
          <cell r="D2450" t="str">
            <v>Sierra Leone</v>
          </cell>
          <cell r="E2450" t="str">
            <v>Central Cash</v>
          </cell>
          <cell r="F2450" t="str">
            <v>Mass Mkt &amp; Priority Banking</v>
          </cell>
          <cell r="G2450" t="str">
            <v>Account Management Services</v>
          </cell>
          <cell r="H2450" t="str">
            <v>0</v>
          </cell>
          <cell r="I2450" t="str">
            <v>0</v>
          </cell>
          <cell r="J2450" t="str">
            <v>0</v>
          </cell>
          <cell r="K2450" t="str">
            <v>0</v>
          </cell>
          <cell r="L2450" t="str">
            <v>0</v>
          </cell>
          <cell r="M2450" t="str">
            <v>0</v>
          </cell>
          <cell r="N2450" t="str">
            <v>0</v>
          </cell>
          <cell r="O2450" t="str">
            <v>0</v>
          </cell>
          <cell r="P2450" t="str">
            <v>0</v>
          </cell>
          <cell r="Q2450" t="str">
            <v>0</v>
          </cell>
          <cell r="R2450" t="str">
            <v>0</v>
          </cell>
          <cell r="S2450" t="str">
            <v>0</v>
          </cell>
          <cell r="T2450" t="str">
            <v>0</v>
          </cell>
          <cell r="U2450" t="str">
            <v>0</v>
          </cell>
          <cell r="V2450" t="str">
            <v>0</v>
          </cell>
          <cell r="W2450" t="str">
            <v>0</v>
          </cell>
        </row>
        <row r="2451">
          <cell r="B2451" t="str">
            <v>Sierra LeoneWM</v>
          </cell>
          <cell r="C2451" t="str">
            <v>WM</v>
          </cell>
          <cell r="D2451" t="str">
            <v>Sierra Leone</v>
          </cell>
          <cell r="E2451" t="str">
            <v>Central Cash</v>
          </cell>
          <cell r="F2451" t="str">
            <v>Mass Mkt &amp; Priority Banking</v>
          </cell>
          <cell r="G2451" t="str">
            <v>Trade Products</v>
          </cell>
          <cell r="H2451" t="str">
            <v>0</v>
          </cell>
          <cell r="I2451" t="str">
            <v>0</v>
          </cell>
          <cell r="J2451" t="str">
            <v>0</v>
          </cell>
          <cell r="K2451" t="str">
            <v>0</v>
          </cell>
          <cell r="L2451" t="str">
            <v>0</v>
          </cell>
          <cell r="M2451" t="str">
            <v>0</v>
          </cell>
          <cell r="N2451" t="str">
            <v>0</v>
          </cell>
          <cell r="O2451" t="str">
            <v>0</v>
          </cell>
          <cell r="P2451" t="str">
            <v>0</v>
          </cell>
          <cell r="Q2451" t="str">
            <v>0</v>
          </cell>
          <cell r="R2451" t="str">
            <v>0</v>
          </cell>
          <cell r="S2451" t="str">
            <v>0</v>
          </cell>
          <cell r="T2451" t="str">
            <v>0</v>
          </cell>
          <cell r="U2451" t="str">
            <v>0</v>
          </cell>
          <cell r="V2451" t="str">
            <v>0</v>
          </cell>
          <cell r="W2451" t="str">
            <v>0</v>
          </cell>
        </row>
        <row r="2452">
          <cell r="B2452" t="str">
            <v>Sierra LeoneWM</v>
          </cell>
          <cell r="C2452" t="str">
            <v>WM</v>
          </cell>
          <cell r="D2452" t="str">
            <v>Sierra Leone</v>
          </cell>
          <cell r="E2452" t="str">
            <v>Central Cash</v>
          </cell>
          <cell r="F2452" t="str">
            <v>Mass Mkt &amp; Priority Banking</v>
          </cell>
          <cell r="G2452" t="str">
            <v>Treasury Products</v>
          </cell>
          <cell r="H2452" t="str">
            <v>0</v>
          </cell>
          <cell r="I2452" t="str">
            <v>0</v>
          </cell>
          <cell r="J2452" t="str">
            <v>0</v>
          </cell>
          <cell r="K2452" t="str">
            <v>0</v>
          </cell>
          <cell r="L2452" t="str">
            <v>0</v>
          </cell>
          <cell r="M2452" t="str">
            <v>0</v>
          </cell>
          <cell r="N2452" t="str">
            <v>0</v>
          </cell>
          <cell r="O2452" t="str">
            <v>0</v>
          </cell>
          <cell r="P2452" t="str">
            <v>0</v>
          </cell>
          <cell r="Q2452" t="str">
            <v>0</v>
          </cell>
          <cell r="R2452" t="str">
            <v>0</v>
          </cell>
          <cell r="S2452" t="str">
            <v>0</v>
          </cell>
          <cell r="T2452" t="str">
            <v>0</v>
          </cell>
          <cell r="U2452" t="str">
            <v>0</v>
          </cell>
          <cell r="V2452" t="str">
            <v>0</v>
          </cell>
          <cell r="W2452" t="str">
            <v>0</v>
          </cell>
        </row>
        <row r="2453">
          <cell r="B2453" t="str">
            <v>Sierra LeoneWM</v>
          </cell>
          <cell r="C2453" t="str">
            <v>WM</v>
          </cell>
          <cell r="D2453" t="str">
            <v>Sierra Leone</v>
          </cell>
          <cell r="E2453" t="str">
            <v>Central Cash</v>
          </cell>
          <cell r="F2453" t="str">
            <v>Mass Mkt &amp; Priority Banking</v>
          </cell>
          <cell r="G2453" t="str">
            <v>Investment Services</v>
          </cell>
          <cell r="H2453" t="str">
            <v>0</v>
          </cell>
          <cell r="I2453" t="str">
            <v>0</v>
          </cell>
          <cell r="J2453" t="str">
            <v>0</v>
          </cell>
          <cell r="K2453" t="str">
            <v>0</v>
          </cell>
          <cell r="L2453" t="str">
            <v>0</v>
          </cell>
          <cell r="M2453" t="str">
            <v>0</v>
          </cell>
          <cell r="N2453" t="str">
            <v>0</v>
          </cell>
          <cell r="O2453" t="str">
            <v>0</v>
          </cell>
          <cell r="P2453" t="str">
            <v>0</v>
          </cell>
          <cell r="Q2453" t="str">
            <v>0</v>
          </cell>
          <cell r="R2453" t="str">
            <v>0</v>
          </cell>
          <cell r="S2453" t="str">
            <v>0</v>
          </cell>
          <cell r="T2453" t="str">
            <v>0</v>
          </cell>
          <cell r="U2453" t="str">
            <v>0</v>
          </cell>
          <cell r="V2453" t="str">
            <v>0</v>
          </cell>
          <cell r="W2453" t="str">
            <v>0</v>
          </cell>
        </row>
        <row r="2454">
          <cell r="B2454" t="str">
            <v>Sierra LeoneOthCB</v>
          </cell>
          <cell r="C2454" t="str">
            <v>OthCB</v>
          </cell>
          <cell r="D2454" t="str">
            <v>Sierra Leone</v>
          </cell>
          <cell r="E2454" t="str">
            <v>Central Cash</v>
          </cell>
          <cell r="F2454" t="str">
            <v>Mass Mkt &amp; Priority Banking</v>
          </cell>
          <cell r="G2454" t="str">
            <v>Other Products</v>
          </cell>
          <cell r="H2454" t="str">
            <v>0</v>
          </cell>
          <cell r="I2454" t="str">
            <v>0</v>
          </cell>
          <cell r="J2454" t="str">
            <v>0</v>
          </cell>
          <cell r="K2454" t="str">
            <v>0</v>
          </cell>
          <cell r="L2454" t="str">
            <v>0</v>
          </cell>
          <cell r="M2454" t="str">
            <v>0</v>
          </cell>
          <cell r="N2454" t="str">
            <v>0</v>
          </cell>
          <cell r="O2454" t="str">
            <v>0</v>
          </cell>
          <cell r="P2454" t="str">
            <v>0</v>
          </cell>
          <cell r="Q2454" t="str">
            <v>0</v>
          </cell>
          <cell r="R2454" t="str">
            <v>0</v>
          </cell>
          <cell r="S2454" t="str">
            <v>0</v>
          </cell>
          <cell r="T2454" t="str">
            <v>0</v>
          </cell>
          <cell r="U2454" t="str">
            <v>0</v>
          </cell>
          <cell r="V2454" t="str">
            <v>0</v>
          </cell>
          <cell r="W2454" t="str">
            <v>0</v>
          </cell>
        </row>
        <row r="2455">
          <cell r="B2455" t="str">
            <v>Sierra LeoneCROps</v>
          </cell>
          <cell r="C2455" t="str">
            <v>CROps</v>
          </cell>
          <cell r="D2455" t="str">
            <v>Sierra Leone</v>
          </cell>
          <cell r="E2455" t="str">
            <v>Central Cash</v>
          </cell>
          <cell r="F2455" t="str">
            <v>Customer - Wholesale</v>
          </cell>
          <cell r="G2455" t="str">
            <v>Corporate and Inst Lending</v>
          </cell>
          <cell r="H2455" t="str">
            <v>0</v>
          </cell>
          <cell r="I2455" t="str">
            <v>0</v>
          </cell>
          <cell r="J2455" t="str">
            <v>0</v>
          </cell>
          <cell r="K2455" t="str">
            <v>0</v>
          </cell>
          <cell r="L2455" t="str">
            <v>0</v>
          </cell>
          <cell r="M2455" t="str">
            <v>0</v>
          </cell>
          <cell r="N2455" t="str">
            <v>0</v>
          </cell>
          <cell r="O2455" t="str">
            <v>0</v>
          </cell>
          <cell r="P2455" t="str">
            <v>0</v>
          </cell>
          <cell r="Q2455" t="str">
            <v>0</v>
          </cell>
          <cell r="R2455" t="str">
            <v>0</v>
          </cell>
          <cell r="S2455" t="str">
            <v>0</v>
          </cell>
          <cell r="T2455" t="str">
            <v>0</v>
          </cell>
          <cell r="U2455" t="str">
            <v>0</v>
          </cell>
          <cell r="V2455" t="str">
            <v>0</v>
          </cell>
          <cell r="W2455" t="str">
            <v>0</v>
          </cell>
        </row>
        <row r="2456">
          <cell r="B2456" t="str">
            <v>Sierra LeoneCash</v>
          </cell>
          <cell r="C2456" t="str">
            <v>Cash</v>
          </cell>
          <cell r="D2456" t="str">
            <v>Sierra Leone</v>
          </cell>
          <cell r="E2456" t="str">
            <v>Central Cash</v>
          </cell>
          <cell r="F2456" t="str">
            <v>Customer - Wholesale</v>
          </cell>
          <cell r="G2456" t="str">
            <v>Cash Management and Payments</v>
          </cell>
          <cell r="H2456" t="str">
            <v>0</v>
          </cell>
          <cell r="I2456" t="str">
            <v>0</v>
          </cell>
          <cell r="J2456" t="str">
            <v>0</v>
          </cell>
          <cell r="K2456" t="str">
            <v>0</v>
          </cell>
          <cell r="L2456" t="str">
            <v>0</v>
          </cell>
          <cell r="M2456" t="str">
            <v>0</v>
          </cell>
          <cell r="N2456" t="str">
            <v>0</v>
          </cell>
          <cell r="O2456" t="str">
            <v>0</v>
          </cell>
          <cell r="P2456" t="str">
            <v>0</v>
          </cell>
          <cell r="Q2456" t="str">
            <v>0</v>
          </cell>
          <cell r="R2456" t="str">
            <v>0</v>
          </cell>
          <cell r="S2456" t="str">
            <v>0</v>
          </cell>
          <cell r="T2456" t="str">
            <v>0</v>
          </cell>
          <cell r="U2456" t="str">
            <v>0</v>
          </cell>
          <cell r="V2456" t="str">
            <v>0</v>
          </cell>
          <cell r="W2456" t="str">
            <v>0</v>
          </cell>
        </row>
        <row r="2457">
          <cell r="B2457" t="str">
            <v>Sierra LeoneTrade</v>
          </cell>
          <cell r="C2457" t="str">
            <v>Trade</v>
          </cell>
          <cell r="D2457" t="str">
            <v>Sierra Leone</v>
          </cell>
          <cell r="E2457" t="str">
            <v>Central Cash</v>
          </cell>
          <cell r="F2457" t="str">
            <v>Customer - Wholesale</v>
          </cell>
          <cell r="G2457" t="str">
            <v>Trade Finance</v>
          </cell>
          <cell r="H2457" t="str">
            <v>0</v>
          </cell>
          <cell r="I2457" t="str">
            <v>0</v>
          </cell>
          <cell r="J2457" t="str">
            <v>0</v>
          </cell>
          <cell r="K2457" t="str">
            <v>0</v>
          </cell>
          <cell r="L2457" t="str">
            <v>0</v>
          </cell>
          <cell r="M2457" t="str">
            <v>0</v>
          </cell>
          <cell r="N2457" t="str">
            <v>0</v>
          </cell>
          <cell r="O2457" t="str">
            <v>0</v>
          </cell>
          <cell r="P2457" t="str">
            <v>0</v>
          </cell>
          <cell r="Q2457" t="str">
            <v>0</v>
          </cell>
          <cell r="R2457" t="str">
            <v>0</v>
          </cell>
          <cell r="S2457" t="str">
            <v>0</v>
          </cell>
          <cell r="T2457" t="str">
            <v>0</v>
          </cell>
          <cell r="U2457" t="str">
            <v>0</v>
          </cell>
          <cell r="V2457" t="str">
            <v>0</v>
          </cell>
          <cell r="W2457" t="str">
            <v>0</v>
          </cell>
        </row>
        <row r="2458">
          <cell r="B2458" t="str">
            <v>Sierra LeoneTrade</v>
          </cell>
          <cell r="C2458" t="str">
            <v>Trade</v>
          </cell>
          <cell r="D2458" t="str">
            <v>Sierra Leone</v>
          </cell>
          <cell r="E2458" t="str">
            <v>Central Cash</v>
          </cell>
          <cell r="F2458" t="str">
            <v>Customer - Wholesale</v>
          </cell>
          <cell r="G2458" t="str">
            <v>Trade Contingents</v>
          </cell>
          <cell r="H2458" t="str">
            <v>0</v>
          </cell>
          <cell r="I2458" t="str">
            <v>0</v>
          </cell>
          <cell r="J2458" t="str">
            <v>0</v>
          </cell>
          <cell r="K2458" t="str">
            <v>0</v>
          </cell>
          <cell r="L2458" t="str">
            <v>0</v>
          </cell>
          <cell r="M2458" t="str">
            <v>0</v>
          </cell>
          <cell r="N2458" t="str">
            <v>0</v>
          </cell>
          <cell r="O2458" t="str">
            <v>0</v>
          </cell>
          <cell r="P2458" t="str">
            <v>0</v>
          </cell>
          <cell r="Q2458" t="str">
            <v>0</v>
          </cell>
          <cell r="R2458" t="str">
            <v>0</v>
          </cell>
          <cell r="S2458" t="str">
            <v>0</v>
          </cell>
          <cell r="T2458" t="str">
            <v>0</v>
          </cell>
          <cell r="U2458" t="str">
            <v>0</v>
          </cell>
          <cell r="V2458" t="str">
            <v>0</v>
          </cell>
          <cell r="W2458" t="str">
            <v>0</v>
          </cell>
        </row>
        <row r="2459">
          <cell r="B2459" t="str">
            <v>Sierra LeoneTrade</v>
          </cell>
          <cell r="C2459" t="str">
            <v>Trade</v>
          </cell>
          <cell r="D2459" t="str">
            <v>Sierra Leone</v>
          </cell>
          <cell r="E2459" t="str">
            <v>Central Cash</v>
          </cell>
          <cell r="F2459" t="str">
            <v>Customer - Wholesale</v>
          </cell>
          <cell r="G2459" t="str">
            <v>Trade Transactional</v>
          </cell>
          <cell r="H2459" t="str">
            <v>0</v>
          </cell>
          <cell r="I2459" t="str">
            <v>0</v>
          </cell>
          <cell r="J2459" t="str">
            <v>0</v>
          </cell>
          <cell r="K2459" t="str">
            <v>0</v>
          </cell>
          <cell r="L2459" t="str">
            <v>0</v>
          </cell>
          <cell r="M2459" t="str">
            <v>0</v>
          </cell>
          <cell r="N2459" t="str">
            <v>0</v>
          </cell>
          <cell r="O2459" t="str">
            <v>0</v>
          </cell>
          <cell r="P2459" t="str">
            <v>0</v>
          </cell>
          <cell r="Q2459" t="str">
            <v>0</v>
          </cell>
          <cell r="R2459" t="str">
            <v>0</v>
          </cell>
          <cell r="S2459" t="str">
            <v>0</v>
          </cell>
          <cell r="T2459" t="str">
            <v>0</v>
          </cell>
          <cell r="U2459" t="str">
            <v>0</v>
          </cell>
          <cell r="V2459" t="str">
            <v>0</v>
          </cell>
          <cell r="W2459" t="str">
            <v>0</v>
          </cell>
        </row>
        <row r="2460">
          <cell r="B2460" t="str">
            <v>Sierra LeoneTrade</v>
          </cell>
          <cell r="C2460" t="str">
            <v>Trade</v>
          </cell>
          <cell r="D2460" t="str">
            <v>Sierra Leone</v>
          </cell>
          <cell r="E2460" t="str">
            <v>Central Cash</v>
          </cell>
          <cell r="F2460" t="str">
            <v>Customer - Wholesale</v>
          </cell>
          <cell r="G2460" t="str">
            <v>Trade Other</v>
          </cell>
          <cell r="H2460" t="str">
            <v>0</v>
          </cell>
          <cell r="I2460" t="str">
            <v>0</v>
          </cell>
          <cell r="J2460" t="str">
            <v>0</v>
          </cell>
          <cell r="K2460" t="str">
            <v>0</v>
          </cell>
          <cell r="L2460" t="str">
            <v>0</v>
          </cell>
          <cell r="M2460" t="str">
            <v>0</v>
          </cell>
          <cell r="N2460" t="str">
            <v>0</v>
          </cell>
          <cell r="O2460" t="str">
            <v>0</v>
          </cell>
          <cell r="P2460" t="str">
            <v>0</v>
          </cell>
          <cell r="Q2460" t="str">
            <v>0</v>
          </cell>
          <cell r="R2460" t="str">
            <v>0</v>
          </cell>
          <cell r="S2460" t="str">
            <v>0</v>
          </cell>
          <cell r="T2460" t="str">
            <v>0</v>
          </cell>
          <cell r="U2460" t="str">
            <v>0</v>
          </cell>
          <cell r="V2460" t="str">
            <v>0</v>
          </cell>
          <cell r="W2460" t="str">
            <v>0</v>
          </cell>
        </row>
        <row r="2461">
          <cell r="B2461" t="str">
            <v>Sierra LeoneFX/MM</v>
          </cell>
          <cell r="C2461" t="str">
            <v>FX/MM</v>
          </cell>
          <cell r="D2461" t="str">
            <v>Sierra Leone</v>
          </cell>
          <cell r="E2461" t="str">
            <v>Central Cash</v>
          </cell>
          <cell r="F2461" t="str">
            <v>Customer - Wholesale</v>
          </cell>
          <cell r="G2461" t="str">
            <v>FX Sales</v>
          </cell>
          <cell r="H2461" t="str">
            <v>0</v>
          </cell>
          <cell r="I2461" t="str">
            <v>0</v>
          </cell>
          <cell r="J2461" t="str">
            <v>0</v>
          </cell>
          <cell r="K2461" t="str">
            <v>0</v>
          </cell>
          <cell r="L2461" t="str">
            <v>0</v>
          </cell>
          <cell r="M2461" t="str">
            <v>0</v>
          </cell>
          <cell r="N2461" t="str">
            <v>0</v>
          </cell>
          <cell r="O2461" t="str">
            <v>0</v>
          </cell>
          <cell r="P2461" t="str">
            <v>0</v>
          </cell>
          <cell r="Q2461" t="str">
            <v>0</v>
          </cell>
          <cell r="R2461" t="str">
            <v>0</v>
          </cell>
          <cell r="S2461" t="str">
            <v>0</v>
          </cell>
          <cell r="T2461" t="str">
            <v>0</v>
          </cell>
          <cell r="U2461" t="str">
            <v>0</v>
          </cell>
          <cell r="V2461" t="str">
            <v>0</v>
          </cell>
          <cell r="W2461" t="str">
            <v>0</v>
          </cell>
        </row>
        <row r="2462">
          <cell r="B2462" t="str">
            <v>Sierra LeoneFX/MM</v>
          </cell>
          <cell r="C2462" t="str">
            <v>FX/MM</v>
          </cell>
          <cell r="D2462" t="str">
            <v>Sierra Leone</v>
          </cell>
          <cell r="E2462" t="str">
            <v>Central Cash</v>
          </cell>
          <cell r="F2462" t="str">
            <v>Customer - Wholesale</v>
          </cell>
          <cell r="G2462" t="str">
            <v>FX Trading</v>
          </cell>
          <cell r="H2462" t="str">
            <v>0</v>
          </cell>
          <cell r="I2462" t="str">
            <v>0</v>
          </cell>
          <cell r="J2462" t="str">
            <v>0</v>
          </cell>
          <cell r="K2462" t="str">
            <v>0</v>
          </cell>
          <cell r="L2462" t="str">
            <v>0</v>
          </cell>
          <cell r="M2462" t="str">
            <v>0</v>
          </cell>
          <cell r="N2462" t="str">
            <v>0</v>
          </cell>
          <cell r="O2462" t="str">
            <v>0</v>
          </cell>
          <cell r="P2462" t="str">
            <v>0</v>
          </cell>
          <cell r="Q2462" t="str">
            <v>0</v>
          </cell>
          <cell r="R2462" t="str">
            <v>0</v>
          </cell>
          <cell r="S2462" t="str">
            <v>0</v>
          </cell>
          <cell r="T2462" t="str">
            <v>0</v>
          </cell>
          <cell r="U2462" t="str">
            <v>0</v>
          </cell>
          <cell r="V2462" t="str">
            <v>0</v>
          </cell>
          <cell r="W2462" t="str">
            <v>0</v>
          </cell>
        </row>
        <row r="2463">
          <cell r="B2463" t="str">
            <v>Sierra LeoneFI</v>
          </cell>
          <cell r="C2463" t="str">
            <v>FI</v>
          </cell>
          <cell r="D2463" t="str">
            <v>Sierra Leone</v>
          </cell>
          <cell r="E2463" t="str">
            <v>Central Cash</v>
          </cell>
          <cell r="F2463" t="str">
            <v>Customer - Wholesale</v>
          </cell>
          <cell r="G2463" t="str">
            <v>Fixed Income</v>
          </cell>
          <cell r="H2463" t="str">
            <v>0</v>
          </cell>
          <cell r="I2463" t="str">
            <v>0</v>
          </cell>
          <cell r="J2463" t="str">
            <v>0</v>
          </cell>
          <cell r="K2463" t="str">
            <v>0</v>
          </cell>
          <cell r="L2463" t="str">
            <v>0</v>
          </cell>
          <cell r="M2463" t="str">
            <v>0</v>
          </cell>
          <cell r="N2463" t="str">
            <v>0</v>
          </cell>
          <cell r="O2463" t="str">
            <v>0</v>
          </cell>
          <cell r="P2463" t="str">
            <v>0</v>
          </cell>
          <cell r="Q2463" t="str">
            <v>0</v>
          </cell>
          <cell r="R2463" t="str">
            <v>0</v>
          </cell>
          <cell r="S2463" t="str">
            <v>0</v>
          </cell>
          <cell r="T2463" t="str">
            <v>0</v>
          </cell>
          <cell r="U2463" t="str">
            <v>0</v>
          </cell>
          <cell r="V2463" t="str">
            <v>0</v>
          </cell>
          <cell r="W2463" t="str">
            <v>0</v>
          </cell>
        </row>
        <row r="2464">
          <cell r="B2464" t="str">
            <v>Sierra LeoneFX/MM</v>
          </cell>
          <cell r="C2464" t="str">
            <v>FX/MM</v>
          </cell>
          <cell r="D2464" t="str">
            <v>Sierra Leone</v>
          </cell>
          <cell r="E2464" t="str">
            <v>Central Cash</v>
          </cell>
          <cell r="F2464" t="str">
            <v>Customer - Wholesale</v>
          </cell>
          <cell r="G2464" t="str">
            <v>ALM</v>
          </cell>
          <cell r="H2464" t="str">
            <v>0</v>
          </cell>
          <cell r="I2464" t="str">
            <v>0</v>
          </cell>
          <cell r="J2464" t="str">
            <v>0</v>
          </cell>
          <cell r="K2464" t="str">
            <v>0</v>
          </cell>
          <cell r="L2464" t="str">
            <v>0</v>
          </cell>
          <cell r="M2464" t="str">
            <v>0</v>
          </cell>
          <cell r="N2464" t="str">
            <v>0</v>
          </cell>
          <cell r="O2464" t="str">
            <v>0</v>
          </cell>
          <cell r="P2464" t="str">
            <v>0</v>
          </cell>
          <cell r="Q2464" t="str">
            <v>0</v>
          </cell>
          <cell r="R2464" t="str">
            <v>0</v>
          </cell>
          <cell r="S2464" t="str">
            <v>0</v>
          </cell>
          <cell r="T2464" t="str">
            <v>0</v>
          </cell>
          <cell r="U2464" t="str">
            <v>0</v>
          </cell>
          <cell r="V2464" t="str">
            <v>0</v>
          </cell>
          <cell r="W2464" t="str">
            <v>0</v>
          </cell>
        </row>
        <row r="2465">
          <cell r="B2465" t="str">
            <v>Sierra LeoneSEF</v>
          </cell>
          <cell r="C2465" t="str">
            <v>SEF</v>
          </cell>
          <cell r="D2465" t="str">
            <v>Sierra Leone</v>
          </cell>
          <cell r="E2465" t="str">
            <v>Central Cash</v>
          </cell>
          <cell r="F2465" t="str">
            <v>Customer - Wholesale</v>
          </cell>
          <cell r="G2465" t="str">
            <v>Structured Trade</v>
          </cell>
          <cell r="H2465" t="str">
            <v>0</v>
          </cell>
          <cell r="I2465" t="str">
            <v>0</v>
          </cell>
          <cell r="J2465" t="str">
            <v>0</v>
          </cell>
          <cell r="K2465" t="str">
            <v>0</v>
          </cell>
          <cell r="L2465" t="str">
            <v>0</v>
          </cell>
          <cell r="M2465" t="str">
            <v>0</v>
          </cell>
          <cell r="N2465" t="str">
            <v>0</v>
          </cell>
          <cell r="O2465" t="str">
            <v>0</v>
          </cell>
          <cell r="P2465" t="str">
            <v>0</v>
          </cell>
          <cell r="Q2465" t="str">
            <v>0</v>
          </cell>
          <cell r="R2465" t="str">
            <v>0</v>
          </cell>
          <cell r="S2465" t="str">
            <v>0</v>
          </cell>
          <cell r="T2465" t="str">
            <v>0</v>
          </cell>
          <cell r="U2465" t="str">
            <v>0</v>
          </cell>
          <cell r="V2465" t="str">
            <v>0</v>
          </cell>
          <cell r="W2465" t="str">
            <v>0</v>
          </cell>
        </row>
        <row r="2466">
          <cell r="B2466" t="str">
            <v>Sierra LeoneSME</v>
          </cell>
          <cell r="C2466" t="str">
            <v>SME</v>
          </cell>
          <cell r="D2466" t="str">
            <v>Sierra Leone</v>
          </cell>
          <cell r="E2466" t="str">
            <v>Central Cash</v>
          </cell>
          <cell r="F2466" t="str">
            <v>SME</v>
          </cell>
          <cell r="G2466" t="str">
            <v>Product</v>
          </cell>
          <cell r="H2466" t="str">
            <v>0</v>
          </cell>
          <cell r="I2466" t="str">
            <v>0</v>
          </cell>
          <cell r="J2466" t="str">
            <v>0</v>
          </cell>
          <cell r="K2466" t="str">
            <v>0</v>
          </cell>
          <cell r="L2466" t="str">
            <v>0</v>
          </cell>
          <cell r="M2466" t="str">
            <v>0</v>
          </cell>
          <cell r="N2466" t="str">
            <v>0</v>
          </cell>
          <cell r="O2466" t="str">
            <v>0</v>
          </cell>
          <cell r="P2466" t="str">
            <v>0</v>
          </cell>
          <cell r="Q2466" t="str">
            <v>0</v>
          </cell>
          <cell r="R2466" t="str">
            <v>0</v>
          </cell>
          <cell r="S2466" t="str">
            <v>0</v>
          </cell>
          <cell r="T2466" t="str">
            <v>0</v>
          </cell>
          <cell r="U2466" t="str">
            <v>0</v>
          </cell>
          <cell r="V2466" t="str">
            <v>0</v>
          </cell>
          <cell r="W2466" t="str">
            <v>0</v>
          </cell>
        </row>
        <row r="2467">
          <cell r="B2467" t="str">
            <v>Sierra LeoneTotal</v>
          </cell>
          <cell r="C2467" t="str">
            <v>Total</v>
          </cell>
          <cell r="D2467" t="str">
            <v>Sierra Leone</v>
          </cell>
          <cell r="E2467" t="str">
            <v>Central Cash</v>
          </cell>
          <cell r="F2467" t="str">
            <v>Customer</v>
          </cell>
          <cell r="G2467" t="str">
            <v>Product</v>
          </cell>
          <cell r="H2467" t="str">
            <v>0</v>
          </cell>
          <cell r="I2467" t="str">
            <v>0</v>
          </cell>
          <cell r="J2467" t="str">
            <v>0</v>
          </cell>
          <cell r="K2467" t="str">
            <v>0</v>
          </cell>
          <cell r="L2467" t="str">
            <v>0</v>
          </cell>
          <cell r="M2467" t="str">
            <v>0</v>
          </cell>
          <cell r="N2467" t="str">
            <v>0</v>
          </cell>
          <cell r="O2467" t="str">
            <v>0</v>
          </cell>
          <cell r="P2467" t="str">
            <v>0</v>
          </cell>
          <cell r="Q2467" t="str">
            <v>0</v>
          </cell>
          <cell r="R2467" t="str">
            <v>0</v>
          </cell>
          <cell r="S2467" t="str">
            <v>0</v>
          </cell>
          <cell r="T2467" t="str">
            <v>0</v>
          </cell>
          <cell r="U2467" t="str">
            <v>0</v>
          </cell>
          <cell r="V2467" t="str">
            <v>0</v>
          </cell>
          <cell r="W2467" t="str">
            <v>0</v>
          </cell>
        </row>
        <row r="2468">
          <cell r="B2468" t="str">
            <v>Sierra LeoneCCPL</v>
          </cell>
          <cell r="C2468" t="str">
            <v>CCPL</v>
          </cell>
          <cell r="D2468" t="str">
            <v>Sierra Leone</v>
          </cell>
          <cell r="E2468" t="str">
            <v>Systems &amp; Processes</v>
          </cell>
          <cell r="F2468" t="str">
            <v>Mass Mkt &amp; Priority Banking</v>
          </cell>
          <cell r="G2468" t="str">
            <v>Unsecured Lending</v>
          </cell>
          <cell r="H2468" t="str">
            <v>0</v>
          </cell>
          <cell r="I2468" t="str">
            <v>0</v>
          </cell>
          <cell r="J2468" t="str">
            <v>0</v>
          </cell>
          <cell r="K2468" t="str">
            <v>0</v>
          </cell>
          <cell r="L2468" t="str">
            <v>0</v>
          </cell>
          <cell r="M2468" t="str">
            <v>0</v>
          </cell>
          <cell r="N2468" t="str">
            <v>0</v>
          </cell>
          <cell r="O2468" t="str">
            <v>0</v>
          </cell>
          <cell r="P2468" t="str">
            <v>0</v>
          </cell>
          <cell r="Q2468" t="str">
            <v>0</v>
          </cell>
          <cell r="R2468" t="str">
            <v>0</v>
          </cell>
          <cell r="S2468" t="str">
            <v>0</v>
          </cell>
          <cell r="T2468" t="str">
            <v>0</v>
          </cell>
          <cell r="U2468" t="str">
            <v>0</v>
          </cell>
          <cell r="V2468">
            <v>0</v>
          </cell>
          <cell r="W2468">
            <v>0</v>
          </cell>
        </row>
        <row r="2469">
          <cell r="B2469" t="str">
            <v>Sierra LeoneM &amp; AL</v>
          </cell>
          <cell r="C2469" t="str">
            <v>M &amp; AL</v>
          </cell>
          <cell r="D2469" t="str">
            <v>Sierra Leone</v>
          </cell>
          <cell r="E2469" t="str">
            <v>Systems &amp; Processes</v>
          </cell>
          <cell r="F2469" t="str">
            <v>Mass Mkt &amp; Priority Banking</v>
          </cell>
          <cell r="G2469" t="str">
            <v>Secured Lending</v>
          </cell>
          <cell r="H2469" t="str">
            <v>0</v>
          </cell>
          <cell r="I2469" t="str">
            <v>0</v>
          </cell>
          <cell r="J2469" t="str">
            <v>0</v>
          </cell>
          <cell r="K2469" t="str">
            <v>0</v>
          </cell>
          <cell r="L2469" t="str">
            <v>0</v>
          </cell>
          <cell r="M2469" t="str">
            <v>0</v>
          </cell>
          <cell r="N2469" t="str">
            <v>0</v>
          </cell>
          <cell r="O2469" t="str">
            <v>0</v>
          </cell>
          <cell r="P2469" t="str">
            <v>0</v>
          </cell>
          <cell r="Q2469" t="str">
            <v>0</v>
          </cell>
          <cell r="R2469" t="str">
            <v>0</v>
          </cell>
          <cell r="S2469" t="str">
            <v>0</v>
          </cell>
          <cell r="T2469" t="str">
            <v>0</v>
          </cell>
          <cell r="U2469" t="str">
            <v>0</v>
          </cell>
          <cell r="V2469">
            <v>0</v>
          </cell>
          <cell r="W2469">
            <v>0</v>
          </cell>
        </row>
        <row r="2470">
          <cell r="B2470" t="str">
            <v>Sierra LeoneWM</v>
          </cell>
          <cell r="C2470" t="str">
            <v>WM</v>
          </cell>
          <cell r="D2470" t="str">
            <v>Sierra Leone</v>
          </cell>
          <cell r="E2470" t="str">
            <v>Systems &amp; Processes</v>
          </cell>
          <cell r="F2470" t="str">
            <v>Mass Mkt &amp; Priority Banking</v>
          </cell>
          <cell r="G2470" t="str">
            <v>Account Management Services</v>
          </cell>
          <cell r="H2470" t="str">
            <v>0</v>
          </cell>
          <cell r="I2470" t="str">
            <v>0</v>
          </cell>
          <cell r="J2470" t="str">
            <v>0</v>
          </cell>
          <cell r="K2470" t="str">
            <v>0</v>
          </cell>
          <cell r="L2470" t="str">
            <v>0</v>
          </cell>
          <cell r="M2470" t="str">
            <v>0</v>
          </cell>
          <cell r="N2470" t="str">
            <v>0</v>
          </cell>
          <cell r="O2470" t="str">
            <v>0</v>
          </cell>
          <cell r="P2470" t="str">
            <v>0</v>
          </cell>
          <cell r="Q2470" t="str">
            <v>0</v>
          </cell>
          <cell r="R2470" t="str">
            <v>0</v>
          </cell>
          <cell r="S2470" t="str">
            <v>0</v>
          </cell>
          <cell r="T2470" t="str">
            <v>0</v>
          </cell>
          <cell r="U2470" t="str">
            <v>0</v>
          </cell>
          <cell r="V2470">
            <v>0</v>
          </cell>
          <cell r="W2470">
            <v>0</v>
          </cell>
        </row>
        <row r="2471">
          <cell r="B2471" t="str">
            <v>Sierra LeoneWM</v>
          </cell>
          <cell r="C2471" t="str">
            <v>WM</v>
          </cell>
          <cell r="D2471" t="str">
            <v>Sierra Leone</v>
          </cell>
          <cell r="E2471" t="str">
            <v>Systems &amp; Processes</v>
          </cell>
          <cell r="F2471" t="str">
            <v>Mass Mkt &amp; Priority Banking</v>
          </cell>
          <cell r="G2471" t="str">
            <v>Trade Products</v>
          </cell>
          <cell r="H2471" t="str">
            <v>0</v>
          </cell>
          <cell r="I2471" t="str">
            <v>0</v>
          </cell>
          <cell r="J2471" t="str">
            <v>0</v>
          </cell>
          <cell r="K2471" t="str">
            <v>0</v>
          </cell>
          <cell r="L2471" t="str">
            <v>0</v>
          </cell>
          <cell r="M2471" t="str">
            <v>0</v>
          </cell>
          <cell r="N2471" t="str">
            <v>0</v>
          </cell>
          <cell r="O2471" t="str">
            <v>0</v>
          </cell>
          <cell r="P2471" t="str">
            <v>0</v>
          </cell>
          <cell r="Q2471" t="str">
            <v>0</v>
          </cell>
          <cell r="R2471" t="str">
            <v>0</v>
          </cell>
          <cell r="S2471" t="str">
            <v>0</v>
          </cell>
          <cell r="T2471" t="str">
            <v>0</v>
          </cell>
          <cell r="U2471" t="str">
            <v>0</v>
          </cell>
          <cell r="V2471" t="str">
            <v>0</v>
          </cell>
          <cell r="W2471" t="str">
            <v>0</v>
          </cell>
        </row>
        <row r="2472">
          <cell r="B2472" t="str">
            <v>Sierra LeoneWM</v>
          </cell>
          <cell r="C2472" t="str">
            <v>WM</v>
          </cell>
          <cell r="D2472" t="str">
            <v>Sierra Leone</v>
          </cell>
          <cell r="E2472" t="str">
            <v>Systems &amp; Processes</v>
          </cell>
          <cell r="F2472" t="str">
            <v>Mass Mkt &amp; Priority Banking</v>
          </cell>
          <cell r="G2472" t="str">
            <v>Treasury Products</v>
          </cell>
          <cell r="H2472" t="str">
            <v>0</v>
          </cell>
          <cell r="I2472" t="str">
            <v>0</v>
          </cell>
          <cell r="J2472" t="str">
            <v>0</v>
          </cell>
          <cell r="K2472" t="str">
            <v>0</v>
          </cell>
          <cell r="L2472" t="str">
            <v>0</v>
          </cell>
          <cell r="M2472" t="str">
            <v>0</v>
          </cell>
          <cell r="N2472" t="str">
            <v>0</v>
          </cell>
          <cell r="O2472" t="str">
            <v>0</v>
          </cell>
          <cell r="P2472" t="str">
            <v>0</v>
          </cell>
          <cell r="Q2472" t="str">
            <v>0</v>
          </cell>
          <cell r="R2472" t="str">
            <v>0</v>
          </cell>
          <cell r="S2472" t="str">
            <v>0</v>
          </cell>
          <cell r="T2472" t="str">
            <v>0</v>
          </cell>
          <cell r="U2472" t="str">
            <v>0</v>
          </cell>
          <cell r="V2472">
            <v>0</v>
          </cell>
          <cell r="W2472">
            <v>0</v>
          </cell>
        </row>
        <row r="2473">
          <cell r="B2473" t="str">
            <v>Sierra LeoneWM</v>
          </cell>
          <cell r="C2473" t="str">
            <v>WM</v>
          </cell>
          <cell r="D2473" t="str">
            <v>Sierra Leone</v>
          </cell>
          <cell r="E2473" t="str">
            <v>Systems &amp; Processes</v>
          </cell>
          <cell r="F2473" t="str">
            <v>Mass Mkt &amp; Priority Banking</v>
          </cell>
          <cell r="G2473" t="str">
            <v>Investment Services</v>
          </cell>
          <cell r="H2473" t="str">
            <v>0</v>
          </cell>
          <cell r="I2473" t="str">
            <v>0</v>
          </cell>
          <cell r="J2473" t="str">
            <v>0</v>
          </cell>
          <cell r="K2473" t="str">
            <v>0</v>
          </cell>
          <cell r="L2473" t="str">
            <v>0</v>
          </cell>
          <cell r="M2473" t="str">
            <v>0</v>
          </cell>
          <cell r="N2473" t="str">
            <v>0</v>
          </cell>
          <cell r="O2473" t="str">
            <v>0</v>
          </cell>
          <cell r="P2473" t="str">
            <v>0</v>
          </cell>
          <cell r="Q2473" t="str">
            <v>0</v>
          </cell>
          <cell r="R2473" t="str">
            <v>0</v>
          </cell>
          <cell r="S2473" t="str">
            <v>0</v>
          </cell>
          <cell r="T2473" t="str">
            <v>0</v>
          </cell>
          <cell r="U2473" t="str">
            <v>0</v>
          </cell>
          <cell r="V2473" t="str">
            <v>0</v>
          </cell>
          <cell r="W2473" t="str">
            <v>0</v>
          </cell>
        </row>
        <row r="2474">
          <cell r="B2474" t="str">
            <v>Sierra LeoneOthCB</v>
          </cell>
          <cell r="C2474" t="str">
            <v>OthCB</v>
          </cell>
          <cell r="D2474" t="str">
            <v>Sierra Leone</v>
          </cell>
          <cell r="E2474" t="str">
            <v>Systems &amp; Processes</v>
          </cell>
          <cell r="F2474" t="str">
            <v>Mass Mkt &amp; Priority Banking</v>
          </cell>
          <cell r="G2474" t="str">
            <v>Other Products</v>
          </cell>
          <cell r="H2474" t="str">
            <v>0</v>
          </cell>
          <cell r="I2474" t="str">
            <v>0</v>
          </cell>
          <cell r="J2474" t="str">
            <v>0</v>
          </cell>
          <cell r="K2474" t="str">
            <v>0</v>
          </cell>
          <cell r="L2474" t="str">
            <v>0</v>
          </cell>
          <cell r="M2474" t="str">
            <v>0</v>
          </cell>
          <cell r="N2474" t="str">
            <v>0</v>
          </cell>
          <cell r="O2474" t="str">
            <v>0</v>
          </cell>
          <cell r="P2474" t="str">
            <v>0</v>
          </cell>
          <cell r="Q2474" t="str">
            <v>0</v>
          </cell>
          <cell r="R2474" t="str">
            <v>0</v>
          </cell>
          <cell r="S2474" t="str">
            <v>0</v>
          </cell>
          <cell r="T2474" t="str">
            <v>0</v>
          </cell>
          <cell r="U2474" t="str">
            <v>0</v>
          </cell>
          <cell r="V2474">
            <v>0</v>
          </cell>
          <cell r="W2474">
            <v>0</v>
          </cell>
        </row>
        <row r="2475">
          <cell r="B2475" t="str">
            <v>Sierra LeoneCROps</v>
          </cell>
          <cell r="C2475" t="str">
            <v>CROps</v>
          </cell>
          <cell r="D2475" t="str">
            <v>Sierra Leone</v>
          </cell>
          <cell r="E2475" t="str">
            <v>Systems &amp; Processes</v>
          </cell>
          <cell r="F2475" t="str">
            <v>Customer - Wholesale</v>
          </cell>
          <cell r="G2475" t="str">
            <v>Corporate and Inst Lending</v>
          </cell>
          <cell r="H2475" t="str">
            <v>0</v>
          </cell>
          <cell r="I2475" t="str">
            <v>0</v>
          </cell>
          <cell r="J2475" t="str">
            <v>0</v>
          </cell>
          <cell r="K2475" t="str">
            <v>0</v>
          </cell>
          <cell r="L2475" t="str">
            <v>0</v>
          </cell>
          <cell r="M2475" t="str">
            <v>0</v>
          </cell>
          <cell r="N2475" t="str">
            <v>0</v>
          </cell>
          <cell r="O2475" t="str">
            <v>0</v>
          </cell>
          <cell r="P2475" t="str">
            <v>0</v>
          </cell>
          <cell r="Q2475" t="str">
            <v>0</v>
          </cell>
          <cell r="R2475" t="str">
            <v>0</v>
          </cell>
          <cell r="S2475" t="str">
            <v>0</v>
          </cell>
          <cell r="T2475" t="str">
            <v>0</v>
          </cell>
          <cell r="U2475" t="str">
            <v>0</v>
          </cell>
          <cell r="V2475">
            <v>0</v>
          </cell>
          <cell r="W2475">
            <v>0</v>
          </cell>
        </row>
        <row r="2476">
          <cell r="B2476" t="str">
            <v>Sierra LeoneCash</v>
          </cell>
          <cell r="C2476" t="str">
            <v>Cash</v>
          </cell>
          <cell r="D2476" t="str">
            <v>Sierra Leone</v>
          </cell>
          <cell r="E2476" t="str">
            <v>Systems &amp; Processes</v>
          </cell>
          <cell r="F2476" t="str">
            <v>Customer - Wholesale</v>
          </cell>
          <cell r="G2476" t="str">
            <v>Cash Management and Payments</v>
          </cell>
          <cell r="H2476" t="str">
            <v>0</v>
          </cell>
          <cell r="I2476" t="str">
            <v>0</v>
          </cell>
          <cell r="J2476" t="str">
            <v>0</v>
          </cell>
          <cell r="K2476" t="str">
            <v>0</v>
          </cell>
          <cell r="L2476" t="str">
            <v>0</v>
          </cell>
          <cell r="M2476" t="str">
            <v>0</v>
          </cell>
          <cell r="N2476" t="str">
            <v>0</v>
          </cell>
          <cell r="O2476" t="str">
            <v>0</v>
          </cell>
          <cell r="P2476" t="str">
            <v>0</v>
          </cell>
          <cell r="Q2476" t="str">
            <v>0</v>
          </cell>
          <cell r="R2476" t="str">
            <v>0</v>
          </cell>
          <cell r="S2476" t="str">
            <v>0</v>
          </cell>
          <cell r="T2476" t="str">
            <v>0</v>
          </cell>
          <cell r="U2476" t="str">
            <v>0</v>
          </cell>
          <cell r="V2476">
            <v>0</v>
          </cell>
          <cell r="W2476">
            <v>0</v>
          </cell>
        </row>
        <row r="2477">
          <cell r="B2477" t="str">
            <v>Sierra LeoneTrade</v>
          </cell>
          <cell r="C2477" t="str">
            <v>Trade</v>
          </cell>
          <cell r="D2477" t="str">
            <v>Sierra Leone</v>
          </cell>
          <cell r="E2477" t="str">
            <v>Systems &amp; Processes</v>
          </cell>
          <cell r="F2477" t="str">
            <v>Customer - Wholesale</v>
          </cell>
          <cell r="G2477" t="str">
            <v>Trade Finance</v>
          </cell>
          <cell r="H2477" t="str">
            <v>0</v>
          </cell>
          <cell r="I2477" t="str">
            <v>0</v>
          </cell>
          <cell r="J2477" t="str">
            <v>0</v>
          </cell>
          <cell r="K2477" t="str">
            <v>0</v>
          </cell>
          <cell r="L2477" t="str">
            <v>0</v>
          </cell>
          <cell r="M2477" t="str">
            <v>0</v>
          </cell>
          <cell r="N2477" t="str">
            <v>0</v>
          </cell>
          <cell r="O2477" t="str">
            <v>0</v>
          </cell>
          <cell r="P2477" t="str">
            <v>0</v>
          </cell>
          <cell r="Q2477" t="str">
            <v>0</v>
          </cell>
          <cell r="R2477" t="str">
            <v>0</v>
          </cell>
          <cell r="S2477" t="str">
            <v>0</v>
          </cell>
          <cell r="T2477" t="str">
            <v>0</v>
          </cell>
          <cell r="U2477" t="str">
            <v>0</v>
          </cell>
          <cell r="V2477">
            <v>0</v>
          </cell>
          <cell r="W2477">
            <v>0</v>
          </cell>
        </row>
        <row r="2478">
          <cell r="B2478" t="str">
            <v>Sierra LeoneTrade</v>
          </cell>
          <cell r="C2478" t="str">
            <v>Trade</v>
          </cell>
          <cell r="D2478" t="str">
            <v>Sierra Leone</v>
          </cell>
          <cell r="E2478" t="str">
            <v>Systems &amp; Processes</v>
          </cell>
          <cell r="F2478" t="str">
            <v>Customer - Wholesale</v>
          </cell>
          <cell r="G2478" t="str">
            <v>Trade Contingents</v>
          </cell>
          <cell r="H2478" t="str">
            <v>0</v>
          </cell>
          <cell r="I2478" t="str">
            <v>0</v>
          </cell>
          <cell r="J2478" t="str">
            <v>0</v>
          </cell>
          <cell r="K2478" t="str">
            <v>0</v>
          </cell>
          <cell r="L2478" t="str">
            <v>0</v>
          </cell>
          <cell r="M2478" t="str">
            <v>0</v>
          </cell>
          <cell r="N2478" t="str">
            <v>0</v>
          </cell>
          <cell r="O2478" t="str">
            <v>0</v>
          </cell>
          <cell r="P2478" t="str">
            <v>0</v>
          </cell>
          <cell r="Q2478" t="str">
            <v>0</v>
          </cell>
          <cell r="R2478" t="str">
            <v>0</v>
          </cell>
          <cell r="S2478" t="str">
            <v>0</v>
          </cell>
          <cell r="T2478" t="str">
            <v>0</v>
          </cell>
          <cell r="U2478" t="str">
            <v>0</v>
          </cell>
          <cell r="V2478">
            <v>0</v>
          </cell>
          <cell r="W2478">
            <v>0</v>
          </cell>
        </row>
        <row r="2479">
          <cell r="B2479" t="str">
            <v>Sierra LeoneTrade</v>
          </cell>
          <cell r="C2479" t="str">
            <v>Trade</v>
          </cell>
          <cell r="D2479" t="str">
            <v>Sierra Leone</v>
          </cell>
          <cell r="E2479" t="str">
            <v>Systems &amp; Processes</v>
          </cell>
          <cell r="F2479" t="str">
            <v>Customer - Wholesale</v>
          </cell>
          <cell r="G2479" t="str">
            <v>Trade Transactional</v>
          </cell>
          <cell r="H2479" t="str">
            <v>0</v>
          </cell>
          <cell r="I2479" t="str">
            <v>0</v>
          </cell>
          <cell r="J2479" t="str">
            <v>0</v>
          </cell>
          <cell r="K2479" t="str">
            <v>0</v>
          </cell>
          <cell r="L2479" t="str">
            <v>0</v>
          </cell>
          <cell r="M2479" t="str">
            <v>0</v>
          </cell>
          <cell r="N2479" t="str">
            <v>0</v>
          </cell>
          <cell r="O2479" t="str">
            <v>0</v>
          </cell>
          <cell r="P2479" t="str">
            <v>0</v>
          </cell>
          <cell r="Q2479" t="str">
            <v>0</v>
          </cell>
          <cell r="R2479" t="str">
            <v>0</v>
          </cell>
          <cell r="S2479" t="str">
            <v>0</v>
          </cell>
          <cell r="T2479" t="str">
            <v>0</v>
          </cell>
          <cell r="U2479" t="str">
            <v>0</v>
          </cell>
          <cell r="V2479">
            <v>0</v>
          </cell>
          <cell r="W2479">
            <v>0</v>
          </cell>
        </row>
        <row r="2480">
          <cell r="B2480" t="str">
            <v>Sierra LeoneTrade</v>
          </cell>
          <cell r="C2480" t="str">
            <v>Trade</v>
          </cell>
          <cell r="D2480" t="str">
            <v>Sierra Leone</v>
          </cell>
          <cell r="E2480" t="str">
            <v>Systems &amp; Processes</v>
          </cell>
          <cell r="F2480" t="str">
            <v>Customer - Wholesale</v>
          </cell>
          <cell r="G2480" t="str">
            <v>Trade Other</v>
          </cell>
          <cell r="H2480" t="str">
            <v>0</v>
          </cell>
          <cell r="I2480" t="str">
            <v>0</v>
          </cell>
          <cell r="J2480" t="str">
            <v>0</v>
          </cell>
          <cell r="K2480" t="str">
            <v>0</v>
          </cell>
          <cell r="L2480" t="str">
            <v>0</v>
          </cell>
          <cell r="M2480" t="str">
            <v>0</v>
          </cell>
          <cell r="N2480" t="str">
            <v>0</v>
          </cell>
          <cell r="O2480" t="str">
            <v>0</v>
          </cell>
          <cell r="P2480" t="str">
            <v>0</v>
          </cell>
          <cell r="Q2480" t="str">
            <v>0</v>
          </cell>
          <cell r="R2480" t="str">
            <v>0</v>
          </cell>
          <cell r="S2480" t="str">
            <v>0</v>
          </cell>
          <cell r="T2480" t="str">
            <v>0</v>
          </cell>
          <cell r="U2480" t="str">
            <v>0</v>
          </cell>
          <cell r="V2480">
            <v>0</v>
          </cell>
          <cell r="W2480">
            <v>0</v>
          </cell>
        </row>
        <row r="2481">
          <cell r="B2481" t="str">
            <v>Sierra LeoneFX/MM</v>
          </cell>
          <cell r="C2481" t="str">
            <v>FX/MM</v>
          </cell>
          <cell r="D2481" t="str">
            <v>Sierra Leone</v>
          </cell>
          <cell r="E2481" t="str">
            <v>Systems &amp; Processes</v>
          </cell>
          <cell r="F2481" t="str">
            <v>Customer - Wholesale</v>
          </cell>
          <cell r="G2481" t="str">
            <v>FX Sales</v>
          </cell>
          <cell r="H2481" t="str">
            <v>0</v>
          </cell>
          <cell r="I2481" t="str">
            <v>0</v>
          </cell>
          <cell r="J2481" t="str">
            <v>0</v>
          </cell>
          <cell r="K2481" t="str">
            <v>0</v>
          </cell>
          <cell r="L2481" t="str">
            <v>0</v>
          </cell>
          <cell r="M2481" t="str">
            <v>0</v>
          </cell>
          <cell r="N2481" t="str">
            <v>0</v>
          </cell>
          <cell r="O2481" t="str">
            <v>0</v>
          </cell>
          <cell r="P2481" t="str">
            <v>0</v>
          </cell>
          <cell r="Q2481" t="str">
            <v>0</v>
          </cell>
          <cell r="R2481" t="str">
            <v>0</v>
          </cell>
          <cell r="S2481" t="str">
            <v>0</v>
          </cell>
          <cell r="T2481" t="str">
            <v>0</v>
          </cell>
          <cell r="U2481" t="str">
            <v>0</v>
          </cell>
          <cell r="V2481">
            <v>0</v>
          </cell>
          <cell r="W2481">
            <v>0</v>
          </cell>
        </row>
        <row r="2482">
          <cell r="B2482" t="str">
            <v>Sierra LeoneFX/MM</v>
          </cell>
          <cell r="C2482" t="str">
            <v>FX/MM</v>
          </cell>
          <cell r="D2482" t="str">
            <v>Sierra Leone</v>
          </cell>
          <cell r="E2482" t="str">
            <v>Systems &amp; Processes</v>
          </cell>
          <cell r="F2482" t="str">
            <v>Customer - Wholesale</v>
          </cell>
          <cell r="G2482" t="str">
            <v>FX Trading</v>
          </cell>
          <cell r="H2482" t="str">
            <v>0</v>
          </cell>
          <cell r="I2482" t="str">
            <v>0</v>
          </cell>
          <cell r="J2482" t="str">
            <v>0</v>
          </cell>
          <cell r="K2482" t="str">
            <v>0</v>
          </cell>
          <cell r="L2482" t="str">
            <v>0</v>
          </cell>
          <cell r="M2482" t="str">
            <v>0</v>
          </cell>
          <cell r="N2482" t="str">
            <v>0</v>
          </cell>
          <cell r="O2482" t="str">
            <v>0</v>
          </cell>
          <cell r="P2482" t="str">
            <v>0</v>
          </cell>
          <cell r="Q2482" t="str">
            <v>0</v>
          </cell>
          <cell r="R2482" t="str">
            <v>0</v>
          </cell>
          <cell r="S2482" t="str">
            <v>0</v>
          </cell>
          <cell r="T2482" t="str">
            <v>0</v>
          </cell>
          <cell r="U2482" t="str">
            <v>0</v>
          </cell>
          <cell r="V2482">
            <v>0</v>
          </cell>
          <cell r="W2482">
            <v>0</v>
          </cell>
        </row>
        <row r="2483">
          <cell r="B2483" t="str">
            <v>Sierra LeoneFI</v>
          </cell>
          <cell r="C2483" t="str">
            <v>FI</v>
          </cell>
          <cell r="D2483" t="str">
            <v>Sierra Leone</v>
          </cell>
          <cell r="E2483" t="str">
            <v>Systems &amp; Processes</v>
          </cell>
          <cell r="F2483" t="str">
            <v>Customer - Wholesale</v>
          </cell>
          <cell r="G2483" t="str">
            <v>Fixed Income</v>
          </cell>
          <cell r="H2483" t="str">
            <v>0</v>
          </cell>
          <cell r="I2483" t="str">
            <v>0</v>
          </cell>
          <cell r="J2483" t="str">
            <v>0</v>
          </cell>
          <cell r="K2483" t="str">
            <v>0</v>
          </cell>
          <cell r="L2483" t="str">
            <v>0</v>
          </cell>
          <cell r="M2483" t="str">
            <v>0</v>
          </cell>
          <cell r="N2483" t="str">
            <v>0</v>
          </cell>
          <cell r="O2483" t="str">
            <v>0</v>
          </cell>
          <cell r="P2483" t="str">
            <v>0</v>
          </cell>
          <cell r="Q2483" t="str">
            <v>0</v>
          </cell>
          <cell r="R2483" t="str">
            <v>0</v>
          </cell>
          <cell r="S2483" t="str">
            <v>0</v>
          </cell>
          <cell r="T2483" t="str">
            <v>0</v>
          </cell>
          <cell r="U2483" t="str">
            <v>0</v>
          </cell>
          <cell r="V2483">
            <v>0</v>
          </cell>
          <cell r="W2483">
            <v>0</v>
          </cell>
        </row>
        <row r="2484">
          <cell r="B2484" t="str">
            <v>Sierra LeoneFX/MM</v>
          </cell>
          <cell r="C2484" t="str">
            <v>FX/MM</v>
          </cell>
          <cell r="D2484" t="str">
            <v>Sierra Leone</v>
          </cell>
          <cell r="E2484" t="str">
            <v>Systems &amp; Processes</v>
          </cell>
          <cell r="F2484" t="str">
            <v>Customer - Wholesale</v>
          </cell>
          <cell r="G2484" t="str">
            <v>ALM</v>
          </cell>
          <cell r="H2484" t="str">
            <v>0</v>
          </cell>
          <cell r="I2484" t="str">
            <v>0</v>
          </cell>
          <cell r="J2484" t="str">
            <v>0</v>
          </cell>
          <cell r="K2484" t="str">
            <v>0</v>
          </cell>
          <cell r="L2484" t="str">
            <v>0</v>
          </cell>
          <cell r="M2484" t="str">
            <v>0</v>
          </cell>
          <cell r="N2484" t="str">
            <v>0</v>
          </cell>
          <cell r="O2484" t="str">
            <v>0</v>
          </cell>
          <cell r="P2484" t="str">
            <v>0</v>
          </cell>
          <cell r="Q2484" t="str">
            <v>0</v>
          </cell>
          <cell r="R2484" t="str">
            <v>0</v>
          </cell>
          <cell r="S2484" t="str">
            <v>0</v>
          </cell>
          <cell r="T2484" t="str">
            <v>0</v>
          </cell>
          <cell r="U2484" t="str">
            <v>0</v>
          </cell>
          <cell r="V2484">
            <v>0</v>
          </cell>
          <cell r="W2484">
            <v>0</v>
          </cell>
        </row>
        <row r="2485">
          <cell r="B2485" t="str">
            <v>Sierra LeoneSEF</v>
          </cell>
          <cell r="C2485" t="str">
            <v>SEF</v>
          </cell>
          <cell r="D2485" t="str">
            <v>Sierra Leone</v>
          </cell>
          <cell r="E2485" t="str">
            <v>Systems &amp; Processes</v>
          </cell>
          <cell r="F2485" t="str">
            <v>Customer - Wholesale</v>
          </cell>
          <cell r="G2485" t="str">
            <v>Structured Trade</v>
          </cell>
          <cell r="H2485" t="str">
            <v>0</v>
          </cell>
          <cell r="I2485" t="str">
            <v>0</v>
          </cell>
          <cell r="J2485" t="str">
            <v>0</v>
          </cell>
          <cell r="K2485" t="str">
            <v>0</v>
          </cell>
          <cell r="L2485" t="str">
            <v>0</v>
          </cell>
          <cell r="M2485" t="str">
            <v>0</v>
          </cell>
          <cell r="N2485" t="str">
            <v>0</v>
          </cell>
          <cell r="O2485" t="str">
            <v>0</v>
          </cell>
          <cell r="P2485" t="str">
            <v>0</v>
          </cell>
          <cell r="Q2485" t="str">
            <v>0</v>
          </cell>
          <cell r="R2485" t="str">
            <v>0</v>
          </cell>
          <cell r="S2485" t="str">
            <v>0</v>
          </cell>
          <cell r="T2485" t="str">
            <v>0</v>
          </cell>
          <cell r="U2485" t="str">
            <v>0</v>
          </cell>
          <cell r="V2485">
            <v>0</v>
          </cell>
          <cell r="W2485">
            <v>0</v>
          </cell>
        </row>
        <row r="2486">
          <cell r="B2486" t="str">
            <v>Sierra LeoneSME</v>
          </cell>
          <cell r="C2486" t="str">
            <v>SME</v>
          </cell>
          <cell r="D2486" t="str">
            <v>Sierra Leone</v>
          </cell>
          <cell r="E2486" t="str">
            <v>Systems &amp; Processes</v>
          </cell>
          <cell r="F2486" t="str">
            <v>SME</v>
          </cell>
          <cell r="G2486" t="str">
            <v>Product</v>
          </cell>
          <cell r="H2486" t="str">
            <v>0</v>
          </cell>
          <cell r="I2486" t="str">
            <v>0</v>
          </cell>
          <cell r="J2486" t="str">
            <v>0</v>
          </cell>
          <cell r="K2486" t="str">
            <v>0</v>
          </cell>
          <cell r="L2486" t="str">
            <v>0</v>
          </cell>
          <cell r="M2486" t="str">
            <v>0</v>
          </cell>
          <cell r="N2486" t="str">
            <v>0</v>
          </cell>
          <cell r="O2486" t="str">
            <v>0</v>
          </cell>
          <cell r="P2486" t="str">
            <v>0</v>
          </cell>
          <cell r="Q2486" t="str">
            <v>0</v>
          </cell>
          <cell r="R2486" t="str">
            <v>0</v>
          </cell>
          <cell r="S2486" t="str">
            <v>0</v>
          </cell>
          <cell r="T2486" t="str">
            <v>0</v>
          </cell>
          <cell r="U2486" t="str">
            <v>0</v>
          </cell>
          <cell r="V2486">
            <v>0</v>
          </cell>
          <cell r="W2486">
            <v>0</v>
          </cell>
        </row>
        <row r="2487">
          <cell r="B2487" t="str">
            <v>Sierra LeoneTotal</v>
          </cell>
          <cell r="C2487" t="str">
            <v>Total</v>
          </cell>
          <cell r="D2487" t="str">
            <v>Sierra Leone</v>
          </cell>
          <cell r="E2487" t="str">
            <v>Systems &amp; Processes</v>
          </cell>
          <cell r="F2487" t="str">
            <v>Customer</v>
          </cell>
          <cell r="G2487" t="str">
            <v>Product</v>
          </cell>
          <cell r="H2487" t="str">
            <v>0</v>
          </cell>
          <cell r="I2487" t="str">
            <v>0</v>
          </cell>
          <cell r="J2487" t="str">
            <v>0</v>
          </cell>
          <cell r="K2487" t="str">
            <v>0</v>
          </cell>
          <cell r="L2487" t="str">
            <v>0</v>
          </cell>
          <cell r="M2487" t="str">
            <v>0</v>
          </cell>
          <cell r="N2487" t="str">
            <v>0</v>
          </cell>
          <cell r="O2487" t="str">
            <v>0</v>
          </cell>
          <cell r="P2487" t="str">
            <v>0</v>
          </cell>
          <cell r="Q2487" t="str">
            <v>0</v>
          </cell>
          <cell r="R2487" t="str">
            <v>0</v>
          </cell>
          <cell r="S2487" t="str">
            <v>0</v>
          </cell>
          <cell r="T2487" t="str">
            <v>0</v>
          </cell>
          <cell r="U2487" t="str">
            <v>0</v>
          </cell>
          <cell r="V2487">
            <v>0</v>
          </cell>
          <cell r="W2487">
            <v>0</v>
          </cell>
        </row>
        <row r="2488">
          <cell r="B2488" t="str">
            <v>Sierra LeoneCCPL</v>
          </cell>
          <cell r="C2488" t="str">
            <v>CCPL</v>
          </cell>
          <cell r="D2488" t="str">
            <v>Sierra Leone</v>
          </cell>
          <cell r="E2488" t="str">
            <v>Projects</v>
          </cell>
          <cell r="F2488" t="str">
            <v>Mass Mkt &amp; Priority Banking</v>
          </cell>
          <cell r="G2488" t="str">
            <v>Unsecured Lending</v>
          </cell>
          <cell r="H2488" t="str">
            <v>0</v>
          </cell>
          <cell r="I2488" t="str">
            <v>0</v>
          </cell>
          <cell r="J2488" t="str">
            <v>0</v>
          </cell>
          <cell r="K2488" t="str">
            <v>0</v>
          </cell>
          <cell r="L2488" t="str">
            <v>0</v>
          </cell>
          <cell r="M2488" t="str">
            <v>0</v>
          </cell>
          <cell r="N2488" t="str">
            <v>0</v>
          </cell>
          <cell r="O2488" t="str">
            <v>0</v>
          </cell>
          <cell r="P2488" t="str">
            <v>0</v>
          </cell>
          <cell r="Q2488" t="str">
            <v>0</v>
          </cell>
          <cell r="R2488" t="str">
            <v>0</v>
          </cell>
          <cell r="S2488" t="str">
            <v>0</v>
          </cell>
          <cell r="T2488" t="str">
            <v>0</v>
          </cell>
          <cell r="U2488" t="str">
            <v>0</v>
          </cell>
          <cell r="V2488">
            <v>0</v>
          </cell>
          <cell r="W2488">
            <v>0</v>
          </cell>
        </row>
        <row r="2489">
          <cell r="B2489" t="str">
            <v>Sierra LeoneM &amp; AL</v>
          </cell>
          <cell r="C2489" t="str">
            <v>M &amp; AL</v>
          </cell>
          <cell r="D2489" t="str">
            <v>Sierra Leone</v>
          </cell>
          <cell r="E2489" t="str">
            <v>Projects</v>
          </cell>
          <cell r="F2489" t="str">
            <v>Mass Mkt &amp; Priority Banking</v>
          </cell>
          <cell r="G2489" t="str">
            <v>Secured Lending</v>
          </cell>
          <cell r="H2489" t="str">
            <v>0</v>
          </cell>
          <cell r="I2489" t="str">
            <v>0</v>
          </cell>
          <cell r="J2489" t="str">
            <v>0</v>
          </cell>
          <cell r="K2489" t="str">
            <v>0</v>
          </cell>
          <cell r="L2489" t="str">
            <v>0</v>
          </cell>
          <cell r="M2489" t="str">
            <v>0</v>
          </cell>
          <cell r="N2489" t="str">
            <v>0</v>
          </cell>
          <cell r="O2489" t="str">
            <v>0</v>
          </cell>
          <cell r="P2489" t="str">
            <v>0</v>
          </cell>
          <cell r="Q2489" t="str">
            <v>0</v>
          </cell>
          <cell r="R2489" t="str">
            <v>0</v>
          </cell>
          <cell r="S2489" t="str">
            <v>0</v>
          </cell>
          <cell r="T2489" t="str">
            <v>0</v>
          </cell>
          <cell r="U2489" t="str">
            <v>0</v>
          </cell>
          <cell r="V2489">
            <v>0.26084412030928505</v>
          </cell>
          <cell r="W2489">
            <v>0.26084412030928505</v>
          </cell>
        </row>
        <row r="2490">
          <cell r="B2490" t="str">
            <v>Sierra LeoneWM</v>
          </cell>
          <cell r="C2490" t="str">
            <v>WM</v>
          </cell>
          <cell r="D2490" t="str">
            <v>Sierra Leone</v>
          </cell>
          <cell r="E2490" t="str">
            <v>Projects</v>
          </cell>
          <cell r="F2490" t="str">
            <v>Mass Mkt &amp; Priority Banking</v>
          </cell>
          <cell r="G2490" t="str">
            <v>Account Management Services</v>
          </cell>
          <cell r="H2490" t="str">
            <v>0</v>
          </cell>
          <cell r="I2490" t="str">
            <v>0</v>
          </cell>
          <cell r="J2490" t="str">
            <v>0</v>
          </cell>
          <cell r="K2490" t="str">
            <v>0</v>
          </cell>
          <cell r="L2490" t="str">
            <v>0</v>
          </cell>
          <cell r="M2490" t="str">
            <v>0</v>
          </cell>
          <cell r="N2490" t="str">
            <v>0</v>
          </cell>
          <cell r="O2490" t="str">
            <v>0</v>
          </cell>
          <cell r="P2490" t="str">
            <v>0</v>
          </cell>
          <cell r="Q2490" t="str">
            <v>0</v>
          </cell>
          <cell r="R2490" t="str">
            <v>0</v>
          </cell>
          <cell r="S2490" t="str">
            <v>0</v>
          </cell>
          <cell r="T2490" t="str">
            <v>0</v>
          </cell>
          <cell r="U2490" t="str">
            <v>0</v>
          </cell>
          <cell r="V2490">
            <v>12.655556545094326</v>
          </cell>
          <cell r="W2490">
            <v>12.655556545094326</v>
          </cell>
        </row>
        <row r="2491">
          <cell r="B2491" t="str">
            <v>Sierra LeoneWM</v>
          </cell>
          <cell r="C2491" t="str">
            <v>WM</v>
          </cell>
          <cell r="D2491" t="str">
            <v>Sierra Leone</v>
          </cell>
          <cell r="E2491" t="str">
            <v>Projects</v>
          </cell>
          <cell r="F2491" t="str">
            <v>Mass Mkt &amp; Priority Banking</v>
          </cell>
          <cell r="G2491" t="str">
            <v>Trade Products</v>
          </cell>
          <cell r="H2491" t="str">
            <v>0</v>
          </cell>
          <cell r="I2491" t="str">
            <v>0</v>
          </cell>
          <cell r="J2491" t="str">
            <v>0</v>
          </cell>
          <cell r="K2491" t="str">
            <v>0</v>
          </cell>
          <cell r="L2491" t="str">
            <v>0</v>
          </cell>
          <cell r="M2491" t="str">
            <v>0</v>
          </cell>
          <cell r="N2491" t="str">
            <v>0</v>
          </cell>
          <cell r="O2491" t="str">
            <v>0</v>
          </cell>
          <cell r="P2491" t="str">
            <v>0</v>
          </cell>
          <cell r="Q2491" t="str">
            <v>0</v>
          </cell>
          <cell r="R2491" t="str">
            <v>0</v>
          </cell>
          <cell r="S2491" t="str">
            <v>0</v>
          </cell>
          <cell r="T2491" t="str">
            <v>0</v>
          </cell>
          <cell r="U2491" t="str">
            <v>0</v>
          </cell>
          <cell r="V2491" t="str">
            <v>0</v>
          </cell>
          <cell r="W2491" t="str">
            <v>0</v>
          </cell>
        </row>
        <row r="2492">
          <cell r="B2492" t="str">
            <v>Sierra LeoneWM</v>
          </cell>
          <cell r="C2492" t="str">
            <v>WM</v>
          </cell>
          <cell r="D2492" t="str">
            <v>Sierra Leone</v>
          </cell>
          <cell r="E2492" t="str">
            <v>Projects</v>
          </cell>
          <cell r="F2492" t="str">
            <v>Mass Mkt &amp; Priority Banking</v>
          </cell>
          <cell r="G2492" t="str">
            <v>Treasury Products</v>
          </cell>
          <cell r="H2492" t="str">
            <v>0</v>
          </cell>
          <cell r="I2492" t="str">
            <v>0</v>
          </cell>
          <cell r="J2492" t="str">
            <v>0</v>
          </cell>
          <cell r="K2492" t="str">
            <v>0</v>
          </cell>
          <cell r="L2492" t="str">
            <v>0</v>
          </cell>
          <cell r="M2492" t="str">
            <v>0</v>
          </cell>
          <cell r="N2492" t="str">
            <v>0</v>
          </cell>
          <cell r="O2492" t="str">
            <v>0</v>
          </cell>
          <cell r="P2492" t="str">
            <v>0</v>
          </cell>
          <cell r="Q2492" t="str">
            <v>0</v>
          </cell>
          <cell r="R2492" t="str">
            <v>0</v>
          </cell>
          <cell r="S2492" t="str">
            <v>0</v>
          </cell>
          <cell r="T2492" t="str">
            <v>0</v>
          </cell>
          <cell r="U2492" t="str">
            <v>0</v>
          </cell>
          <cell r="V2492">
            <v>9.9259267020347638E-2</v>
          </cell>
          <cell r="W2492">
            <v>9.9259267020347638E-2</v>
          </cell>
        </row>
        <row r="2493">
          <cell r="B2493" t="str">
            <v>Sierra LeoneWM</v>
          </cell>
          <cell r="C2493" t="str">
            <v>WM</v>
          </cell>
          <cell r="D2493" t="str">
            <v>Sierra Leone</v>
          </cell>
          <cell r="E2493" t="str">
            <v>Projects</v>
          </cell>
          <cell r="F2493" t="str">
            <v>Mass Mkt &amp; Priority Banking</v>
          </cell>
          <cell r="G2493" t="str">
            <v>Investment Services</v>
          </cell>
          <cell r="H2493" t="str">
            <v>0</v>
          </cell>
          <cell r="I2493" t="str">
            <v>0</v>
          </cell>
          <cell r="J2493" t="str">
            <v>0</v>
          </cell>
          <cell r="K2493" t="str">
            <v>0</v>
          </cell>
          <cell r="L2493" t="str">
            <v>0</v>
          </cell>
          <cell r="M2493" t="str">
            <v>0</v>
          </cell>
          <cell r="N2493" t="str">
            <v>0</v>
          </cell>
          <cell r="O2493" t="str">
            <v>0</v>
          </cell>
          <cell r="P2493" t="str">
            <v>0</v>
          </cell>
          <cell r="Q2493" t="str">
            <v>0</v>
          </cell>
          <cell r="R2493" t="str">
            <v>0</v>
          </cell>
          <cell r="S2493" t="str">
            <v>0</v>
          </cell>
          <cell r="T2493" t="str">
            <v>0</v>
          </cell>
          <cell r="U2493" t="str">
            <v>0</v>
          </cell>
          <cell r="V2493" t="str">
            <v>0</v>
          </cell>
          <cell r="W2493" t="str">
            <v>0</v>
          </cell>
        </row>
        <row r="2494">
          <cell r="B2494" t="str">
            <v>Sierra LeoneOthCB</v>
          </cell>
          <cell r="C2494" t="str">
            <v>OthCB</v>
          </cell>
          <cell r="D2494" t="str">
            <v>Sierra Leone</v>
          </cell>
          <cell r="E2494" t="str">
            <v>Projects</v>
          </cell>
          <cell r="F2494" t="str">
            <v>Mass Mkt &amp; Priority Banking</v>
          </cell>
          <cell r="G2494" t="str">
            <v>Other Products</v>
          </cell>
          <cell r="H2494" t="str">
            <v>0</v>
          </cell>
          <cell r="I2494" t="str">
            <v>0</v>
          </cell>
          <cell r="J2494" t="str">
            <v>0</v>
          </cell>
          <cell r="K2494" t="str">
            <v>0</v>
          </cell>
          <cell r="L2494" t="str">
            <v>0</v>
          </cell>
          <cell r="M2494" t="str">
            <v>0</v>
          </cell>
          <cell r="N2494" t="str">
            <v>0</v>
          </cell>
          <cell r="O2494" t="str">
            <v>0</v>
          </cell>
          <cell r="P2494" t="str">
            <v>0</v>
          </cell>
          <cell r="Q2494" t="str">
            <v>0</v>
          </cell>
          <cell r="R2494" t="str">
            <v>0</v>
          </cell>
          <cell r="S2494" t="str">
            <v>0</v>
          </cell>
          <cell r="T2494" t="str">
            <v>0</v>
          </cell>
          <cell r="U2494" t="str">
            <v>0</v>
          </cell>
          <cell r="V2494">
            <v>0</v>
          </cell>
          <cell r="W2494">
            <v>0</v>
          </cell>
        </row>
        <row r="2495">
          <cell r="B2495" t="str">
            <v>Sierra LeoneCROps</v>
          </cell>
          <cell r="C2495" t="str">
            <v>CROps</v>
          </cell>
          <cell r="D2495" t="str">
            <v>Sierra Leone</v>
          </cell>
          <cell r="E2495" t="str">
            <v>Projects</v>
          </cell>
          <cell r="F2495" t="str">
            <v>Customer - Wholesale</v>
          </cell>
          <cell r="G2495" t="str">
            <v>Corporate and Inst Lending</v>
          </cell>
          <cell r="H2495" t="str">
            <v>0</v>
          </cell>
          <cell r="I2495" t="str">
            <v>0</v>
          </cell>
          <cell r="J2495" t="str">
            <v>0</v>
          </cell>
          <cell r="K2495" t="str">
            <v>0</v>
          </cell>
          <cell r="L2495" t="str">
            <v>0</v>
          </cell>
          <cell r="M2495" t="str">
            <v>0</v>
          </cell>
          <cell r="N2495" t="str">
            <v>0</v>
          </cell>
          <cell r="O2495" t="str">
            <v>0</v>
          </cell>
          <cell r="P2495" t="str">
            <v>0</v>
          </cell>
          <cell r="Q2495" t="str">
            <v>0</v>
          </cell>
          <cell r="R2495" t="str">
            <v>0</v>
          </cell>
          <cell r="S2495" t="str">
            <v>0</v>
          </cell>
          <cell r="T2495" t="str">
            <v>0</v>
          </cell>
          <cell r="U2495" t="str">
            <v>0</v>
          </cell>
          <cell r="V2495">
            <v>2.9715706637968307</v>
          </cell>
          <cell r="W2495">
            <v>2.9715706637968307</v>
          </cell>
        </row>
        <row r="2496">
          <cell r="B2496" t="str">
            <v>Sierra LeoneCash</v>
          </cell>
          <cell r="C2496" t="str">
            <v>Cash</v>
          </cell>
          <cell r="D2496" t="str">
            <v>Sierra Leone</v>
          </cell>
          <cell r="E2496" t="str">
            <v>Projects</v>
          </cell>
          <cell r="F2496" t="str">
            <v>Customer - Wholesale</v>
          </cell>
          <cell r="G2496" t="str">
            <v>Cash Management and Payments</v>
          </cell>
          <cell r="H2496" t="str">
            <v>0</v>
          </cell>
          <cell r="I2496" t="str">
            <v>0</v>
          </cell>
          <cell r="J2496" t="str">
            <v>0</v>
          </cell>
          <cell r="K2496" t="str">
            <v>0</v>
          </cell>
          <cell r="L2496" t="str">
            <v>0</v>
          </cell>
          <cell r="M2496" t="str">
            <v>0</v>
          </cell>
          <cell r="N2496" t="str">
            <v>0</v>
          </cell>
          <cell r="O2496" t="str">
            <v>0</v>
          </cell>
          <cell r="P2496" t="str">
            <v>0</v>
          </cell>
          <cell r="Q2496" t="str">
            <v>0</v>
          </cell>
          <cell r="R2496" t="str">
            <v>0</v>
          </cell>
          <cell r="S2496" t="str">
            <v>0</v>
          </cell>
          <cell r="T2496" t="str">
            <v>0</v>
          </cell>
          <cell r="U2496" t="str">
            <v>0</v>
          </cell>
          <cell r="V2496">
            <v>12.20920204014649</v>
          </cell>
          <cell r="W2496">
            <v>12.20920204014649</v>
          </cell>
        </row>
        <row r="2497">
          <cell r="B2497" t="str">
            <v>Sierra LeoneTrade</v>
          </cell>
          <cell r="C2497" t="str">
            <v>Trade</v>
          </cell>
          <cell r="D2497" t="str">
            <v>Sierra Leone</v>
          </cell>
          <cell r="E2497" t="str">
            <v>Projects</v>
          </cell>
          <cell r="F2497" t="str">
            <v>Customer - Wholesale</v>
          </cell>
          <cell r="G2497" t="str">
            <v>Trade Finance</v>
          </cell>
          <cell r="H2497" t="str">
            <v>0</v>
          </cell>
          <cell r="I2497" t="str">
            <v>0</v>
          </cell>
          <cell r="J2497" t="str">
            <v>0</v>
          </cell>
          <cell r="K2497" t="str">
            <v>0</v>
          </cell>
          <cell r="L2497" t="str">
            <v>0</v>
          </cell>
          <cell r="M2497" t="str">
            <v>0</v>
          </cell>
          <cell r="N2497" t="str">
            <v>0</v>
          </cell>
          <cell r="O2497" t="str">
            <v>0</v>
          </cell>
          <cell r="P2497" t="str">
            <v>0</v>
          </cell>
          <cell r="Q2497" t="str">
            <v>0</v>
          </cell>
          <cell r="R2497" t="str">
            <v>0</v>
          </cell>
          <cell r="S2497" t="str">
            <v>0</v>
          </cell>
          <cell r="T2497" t="str">
            <v>0</v>
          </cell>
          <cell r="U2497" t="str">
            <v>0</v>
          </cell>
          <cell r="V2497">
            <v>0</v>
          </cell>
          <cell r="W2497">
            <v>0</v>
          </cell>
        </row>
        <row r="2498">
          <cell r="B2498" t="str">
            <v>Sierra LeoneTrade</v>
          </cell>
          <cell r="C2498" t="str">
            <v>Trade</v>
          </cell>
          <cell r="D2498" t="str">
            <v>Sierra Leone</v>
          </cell>
          <cell r="E2498" t="str">
            <v>Projects</v>
          </cell>
          <cell r="F2498" t="str">
            <v>Customer - Wholesale</v>
          </cell>
          <cell r="G2498" t="str">
            <v>Trade Contingents</v>
          </cell>
          <cell r="H2498" t="str">
            <v>0</v>
          </cell>
          <cell r="I2498" t="str">
            <v>0</v>
          </cell>
          <cell r="J2498" t="str">
            <v>0</v>
          </cell>
          <cell r="K2498" t="str">
            <v>0</v>
          </cell>
          <cell r="L2498" t="str">
            <v>0</v>
          </cell>
          <cell r="M2498" t="str">
            <v>0</v>
          </cell>
          <cell r="N2498" t="str">
            <v>0</v>
          </cell>
          <cell r="O2498" t="str">
            <v>0</v>
          </cell>
          <cell r="P2498" t="str">
            <v>0</v>
          </cell>
          <cell r="Q2498" t="str">
            <v>0</v>
          </cell>
          <cell r="R2498" t="str">
            <v>0</v>
          </cell>
          <cell r="S2498" t="str">
            <v>0</v>
          </cell>
          <cell r="T2498" t="str">
            <v>0</v>
          </cell>
          <cell r="U2498" t="str">
            <v>0</v>
          </cell>
          <cell r="V2498">
            <v>2.0182461559946512E-2</v>
          </cell>
          <cell r="W2498">
            <v>2.0182461559946512E-2</v>
          </cell>
        </row>
        <row r="2499">
          <cell r="B2499" t="str">
            <v>Sierra LeoneTrade</v>
          </cell>
          <cell r="C2499" t="str">
            <v>Trade</v>
          </cell>
          <cell r="D2499" t="str">
            <v>Sierra Leone</v>
          </cell>
          <cell r="E2499" t="str">
            <v>Projects</v>
          </cell>
          <cell r="F2499" t="str">
            <v>Customer - Wholesale</v>
          </cell>
          <cell r="G2499" t="str">
            <v>Trade Transactional</v>
          </cell>
          <cell r="H2499" t="str">
            <v>0</v>
          </cell>
          <cell r="I2499" t="str">
            <v>0</v>
          </cell>
          <cell r="J2499" t="str">
            <v>0</v>
          </cell>
          <cell r="K2499" t="str">
            <v>0</v>
          </cell>
          <cell r="L2499" t="str">
            <v>0</v>
          </cell>
          <cell r="M2499" t="str">
            <v>0</v>
          </cell>
          <cell r="N2499" t="str">
            <v>0</v>
          </cell>
          <cell r="O2499" t="str">
            <v>0</v>
          </cell>
          <cell r="P2499" t="str">
            <v>0</v>
          </cell>
          <cell r="Q2499" t="str">
            <v>0</v>
          </cell>
          <cell r="R2499" t="str">
            <v>0</v>
          </cell>
          <cell r="S2499" t="str">
            <v>0</v>
          </cell>
          <cell r="T2499" t="str">
            <v>0</v>
          </cell>
          <cell r="U2499" t="str">
            <v>0</v>
          </cell>
          <cell r="V2499">
            <v>0</v>
          </cell>
          <cell r="W2499">
            <v>0</v>
          </cell>
        </row>
        <row r="2500">
          <cell r="B2500" t="str">
            <v>Sierra LeoneTrade</v>
          </cell>
          <cell r="C2500" t="str">
            <v>Trade</v>
          </cell>
          <cell r="D2500" t="str">
            <v>Sierra Leone</v>
          </cell>
          <cell r="E2500" t="str">
            <v>Projects</v>
          </cell>
          <cell r="F2500" t="str">
            <v>Customer - Wholesale</v>
          </cell>
          <cell r="G2500" t="str">
            <v>Trade Other</v>
          </cell>
          <cell r="H2500" t="str">
            <v>0</v>
          </cell>
          <cell r="I2500" t="str">
            <v>0</v>
          </cell>
          <cell r="J2500" t="str">
            <v>0</v>
          </cell>
          <cell r="K2500" t="str">
            <v>0</v>
          </cell>
          <cell r="L2500" t="str">
            <v>0</v>
          </cell>
          <cell r="M2500" t="str">
            <v>0</v>
          </cell>
          <cell r="N2500" t="str">
            <v>0</v>
          </cell>
          <cell r="O2500" t="str">
            <v>0</v>
          </cell>
          <cell r="P2500" t="str">
            <v>0</v>
          </cell>
          <cell r="Q2500" t="str">
            <v>0</v>
          </cell>
          <cell r="R2500" t="str">
            <v>0</v>
          </cell>
          <cell r="S2500" t="str">
            <v>0</v>
          </cell>
          <cell r="T2500" t="str">
            <v>0</v>
          </cell>
          <cell r="U2500" t="str">
            <v>0</v>
          </cell>
          <cell r="V2500">
            <v>0</v>
          </cell>
          <cell r="W2500">
            <v>0</v>
          </cell>
        </row>
        <row r="2501">
          <cell r="B2501" t="str">
            <v>Sierra LeoneFX/MM</v>
          </cell>
          <cell r="C2501" t="str">
            <v>FX/MM</v>
          </cell>
          <cell r="D2501" t="str">
            <v>Sierra Leone</v>
          </cell>
          <cell r="E2501" t="str">
            <v>Projects</v>
          </cell>
          <cell r="F2501" t="str">
            <v>Customer - Wholesale</v>
          </cell>
          <cell r="G2501" t="str">
            <v>FX Sales</v>
          </cell>
          <cell r="H2501" t="str">
            <v>0</v>
          </cell>
          <cell r="I2501" t="str">
            <v>0</v>
          </cell>
          <cell r="J2501" t="str">
            <v>0</v>
          </cell>
          <cell r="K2501" t="str">
            <v>0</v>
          </cell>
          <cell r="L2501" t="str">
            <v>0</v>
          </cell>
          <cell r="M2501" t="str">
            <v>0</v>
          </cell>
          <cell r="N2501" t="str">
            <v>0</v>
          </cell>
          <cell r="O2501" t="str">
            <v>0</v>
          </cell>
          <cell r="P2501" t="str">
            <v>0</v>
          </cell>
          <cell r="Q2501" t="str">
            <v>0</v>
          </cell>
          <cell r="R2501" t="str">
            <v>0</v>
          </cell>
          <cell r="S2501" t="str">
            <v>0</v>
          </cell>
          <cell r="T2501" t="str">
            <v>0</v>
          </cell>
          <cell r="U2501" t="str">
            <v>0</v>
          </cell>
          <cell r="V2501">
            <v>1.0328671504207914</v>
          </cell>
          <cell r="W2501">
            <v>1.0328671504207914</v>
          </cell>
        </row>
        <row r="2502">
          <cell r="B2502" t="str">
            <v>Sierra LeoneFX/MM</v>
          </cell>
          <cell r="C2502" t="str">
            <v>FX/MM</v>
          </cell>
          <cell r="D2502" t="str">
            <v>Sierra Leone</v>
          </cell>
          <cell r="E2502" t="str">
            <v>Projects</v>
          </cell>
          <cell r="F2502" t="str">
            <v>Customer - Wholesale</v>
          </cell>
          <cell r="G2502" t="str">
            <v>FX Trading</v>
          </cell>
          <cell r="H2502" t="str">
            <v>0</v>
          </cell>
          <cell r="I2502" t="str">
            <v>0</v>
          </cell>
          <cell r="J2502" t="str">
            <v>0</v>
          </cell>
          <cell r="K2502" t="str">
            <v>0</v>
          </cell>
          <cell r="L2502" t="str">
            <v>0</v>
          </cell>
          <cell r="M2502" t="str">
            <v>0</v>
          </cell>
          <cell r="N2502" t="str">
            <v>0</v>
          </cell>
          <cell r="O2502" t="str">
            <v>0</v>
          </cell>
          <cell r="P2502" t="str">
            <v>0</v>
          </cell>
          <cell r="Q2502" t="str">
            <v>0</v>
          </cell>
          <cell r="R2502" t="str">
            <v>0</v>
          </cell>
          <cell r="S2502" t="str">
            <v>0</v>
          </cell>
          <cell r="T2502" t="str">
            <v>0</v>
          </cell>
          <cell r="U2502" t="str">
            <v>0</v>
          </cell>
          <cell r="V2502">
            <v>3.4310184651909053</v>
          </cell>
          <cell r="W2502">
            <v>3.4310184651909053</v>
          </cell>
        </row>
        <row r="2503">
          <cell r="B2503" t="str">
            <v>Sierra LeoneFI</v>
          </cell>
          <cell r="C2503" t="str">
            <v>FI</v>
          </cell>
          <cell r="D2503" t="str">
            <v>Sierra Leone</v>
          </cell>
          <cell r="E2503" t="str">
            <v>Projects</v>
          </cell>
          <cell r="F2503" t="str">
            <v>Customer - Wholesale</v>
          </cell>
          <cell r="G2503" t="str">
            <v>Fixed Income</v>
          </cell>
          <cell r="H2503" t="str">
            <v>0</v>
          </cell>
          <cell r="I2503" t="str">
            <v>0</v>
          </cell>
          <cell r="J2503" t="str">
            <v>0</v>
          </cell>
          <cell r="K2503" t="str">
            <v>0</v>
          </cell>
          <cell r="L2503" t="str">
            <v>0</v>
          </cell>
          <cell r="M2503" t="str">
            <v>0</v>
          </cell>
          <cell r="N2503" t="str">
            <v>0</v>
          </cell>
          <cell r="O2503" t="str">
            <v>0</v>
          </cell>
          <cell r="P2503" t="str">
            <v>0</v>
          </cell>
          <cell r="Q2503" t="str">
            <v>0</v>
          </cell>
          <cell r="R2503" t="str">
            <v>0</v>
          </cell>
          <cell r="S2503" t="str">
            <v>0</v>
          </cell>
          <cell r="T2503" t="str">
            <v>0</v>
          </cell>
          <cell r="U2503" t="str">
            <v>0</v>
          </cell>
          <cell r="V2503">
            <v>0</v>
          </cell>
          <cell r="W2503">
            <v>0</v>
          </cell>
        </row>
        <row r="2504">
          <cell r="B2504" t="str">
            <v>Sierra LeoneFX/MM</v>
          </cell>
          <cell r="C2504" t="str">
            <v>FX/MM</v>
          </cell>
          <cell r="D2504" t="str">
            <v>Sierra Leone</v>
          </cell>
          <cell r="E2504" t="str">
            <v>Projects</v>
          </cell>
          <cell r="F2504" t="str">
            <v>Customer - Wholesale</v>
          </cell>
          <cell r="G2504" t="str">
            <v>ALM</v>
          </cell>
          <cell r="H2504" t="str">
            <v>0</v>
          </cell>
          <cell r="I2504" t="str">
            <v>0</v>
          </cell>
          <cell r="J2504" t="str">
            <v>0</v>
          </cell>
          <cell r="K2504" t="str">
            <v>0</v>
          </cell>
          <cell r="L2504" t="str">
            <v>0</v>
          </cell>
          <cell r="M2504" t="str">
            <v>0</v>
          </cell>
          <cell r="N2504" t="str">
            <v>0</v>
          </cell>
          <cell r="O2504" t="str">
            <v>0</v>
          </cell>
          <cell r="P2504" t="str">
            <v>0</v>
          </cell>
          <cell r="Q2504" t="str">
            <v>0</v>
          </cell>
          <cell r="R2504" t="str">
            <v>0</v>
          </cell>
          <cell r="S2504" t="str">
            <v>0</v>
          </cell>
          <cell r="T2504" t="str">
            <v>0</v>
          </cell>
          <cell r="U2504" t="str">
            <v>0</v>
          </cell>
          <cell r="V2504">
            <v>0.54611366573973086</v>
          </cell>
          <cell r="W2504">
            <v>0.54611366573973086</v>
          </cell>
        </row>
        <row r="2505">
          <cell r="B2505" t="str">
            <v>Sierra LeoneSEF</v>
          </cell>
          <cell r="C2505" t="str">
            <v>SEF</v>
          </cell>
          <cell r="D2505" t="str">
            <v>Sierra Leone</v>
          </cell>
          <cell r="E2505" t="str">
            <v>Projects</v>
          </cell>
          <cell r="F2505" t="str">
            <v>Customer - Wholesale</v>
          </cell>
          <cell r="G2505" t="str">
            <v>Structured Trade</v>
          </cell>
          <cell r="H2505" t="str">
            <v>0</v>
          </cell>
          <cell r="I2505" t="str">
            <v>0</v>
          </cell>
          <cell r="J2505" t="str">
            <v>0</v>
          </cell>
          <cell r="K2505" t="str">
            <v>0</v>
          </cell>
          <cell r="L2505" t="str">
            <v>0</v>
          </cell>
          <cell r="M2505" t="str">
            <v>0</v>
          </cell>
          <cell r="N2505" t="str">
            <v>0</v>
          </cell>
          <cell r="O2505" t="str">
            <v>0</v>
          </cell>
          <cell r="P2505" t="str">
            <v>0</v>
          </cell>
          <cell r="Q2505" t="str">
            <v>0</v>
          </cell>
          <cell r="R2505" t="str">
            <v>0</v>
          </cell>
          <cell r="S2505" t="str">
            <v>0</v>
          </cell>
          <cell r="T2505" t="str">
            <v>0</v>
          </cell>
          <cell r="U2505" t="str">
            <v>0</v>
          </cell>
          <cell r="V2505">
            <v>0</v>
          </cell>
          <cell r="W2505">
            <v>0</v>
          </cell>
        </row>
        <row r="2506">
          <cell r="B2506" t="str">
            <v>Sierra LeoneSME</v>
          </cell>
          <cell r="C2506" t="str">
            <v>SME</v>
          </cell>
          <cell r="D2506" t="str">
            <v>Sierra Leone</v>
          </cell>
          <cell r="E2506" t="str">
            <v>Projects</v>
          </cell>
          <cell r="F2506" t="str">
            <v>SME</v>
          </cell>
          <cell r="G2506" t="str">
            <v>Product</v>
          </cell>
          <cell r="H2506" t="str">
            <v>0</v>
          </cell>
          <cell r="I2506" t="str">
            <v>0</v>
          </cell>
          <cell r="J2506" t="str">
            <v>0</v>
          </cell>
          <cell r="K2506" t="str">
            <v>0</v>
          </cell>
          <cell r="L2506" t="str">
            <v>0</v>
          </cell>
          <cell r="M2506" t="str">
            <v>0</v>
          </cell>
          <cell r="N2506" t="str">
            <v>0</v>
          </cell>
          <cell r="O2506" t="str">
            <v>0</v>
          </cell>
          <cell r="P2506" t="str">
            <v>0</v>
          </cell>
          <cell r="Q2506" t="str">
            <v>0</v>
          </cell>
          <cell r="R2506" t="str">
            <v>0</v>
          </cell>
          <cell r="S2506" t="str">
            <v>0</v>
          </cell>
          <cell r="T2506" t="str">
            <v>0</v>
          </cell>
          <cell r="U2506" t="str">
            <v>0</v>
          </cell>
          <cell r="V2506">
            <v>7.7733856207214025</v>
          </cell>
          <cell r="W2506">
            <v>7.7733856207214025</v>
          </cell>
        </row>
        <row r="2507">
          <cell r="B2507" t="str">
            <v>Sierra LeoneTotal</v>
          </cell>
          <cell r="C2507" t="str">
            <v>Total</v>
          </cell>
          <cell r="D2507" t="str">
            <v>Sierra Leone</v>
          </cell>
          <cell r="E2507" t="str">
            <v>Projects</v>
          </cell>
          <cell r="F2507" t="str">
            <v>Customer</v>
          </cell>
          <cell r="G2507" t="str">
            <v>Product</v>
          </cell>
          <cell r="H2507" t="str">
            <v>0</v>
          </cell>
          <cell r="I2507" t="str">
            <v>0</v>
          </cell>
          <cell r="J2507" t="str">
            <v>0</v>
          </cell>
          <cell r="K2507" t="str">
            <v>0</v>
          </cell>
          <cell r="L2507" t="str">
            <v>0</v>
          </cell>
          <cell r="M2507" t="str">
            <v>0</v>
          </cell>
          <cell r="N2507" t="str">
            <v>0</v>
          </cell>
          <cell r="O2507" t="str">
            <v>0</v>
          </cell>
          <cell r="P2507" t="str">
            <v>0</v>
          </cell>
          <cell r="Q2507" t="str">
            <v>0</v>
          </cell>
          <cell r="R2507" t="str">
            <v>0</v>
          </cell>
          <cell r="S2507" t="str">
            <v>0</v>
          </cell>
          <cell r="T2507" t="str">
            <v>0</v>
          </cell>
          <cell r="U2507" t="str">
            <v>0</v>
          </cell>
          <cell r="V2507">
            <v>41.000000000000057</v>
          </cell>
          <cell r="W2507">
            <v>41.000000000000057</v>
          </cell>
        </row>
        <row r="2508">
          <cell r="B2508" t="str">
            <v>Sierra LeoneCCPL</v>
          </cell>
          <cell r="C2508" t="str">
            <v>CCPL</v>
          </cell>
          <cell r="D2508" t="str">
            <v>Sierra Leone</v>
          </cell>
          <cell r="E2508" t="str">
            <v>T&amp;O Management</v>
          </cell>
          <cell r="F2508" t="str">
            <v>Mass Mkt &amp; Priority Banking</v>
          </cell>
          <cell r="G2508" t="str">
            <v>Unsecured Lending</v>
          </cell>
          <cell r="H2508" t="str">
            <v>0</v>
          </cell>
          <cell r="I2508">
            <v>1.5574079207942475E-2</v>
          </cell>
          <cell r="J2508">
            <v>2.5997104900111319E-2</v>
          </cell>
          <cell r="K2508">
            <v>3.6929047514088348E-2</v>
          </cell>
          <cell r="L2508">
            <v>4.5388468155152378E-2</v>
          </cell>
          <cell r="M2508">
            <v>5.4901957524665909E-2</v>
          </cell>
          <cell r="N2508">
            <v>6.5299740937513145E-2</v>
          </cell>
          <cell r="O2508">
            <v>7.9143909744845337E-2</v>
          </cell>
          <cell r="P2508">
            <v>8.6572061135557335E-2</v>
          </cell>
          <cell r="Q2508">
            <v>9.4009169464093323E-2</v>
          </cell>
          <cell r="R2508">
            <v>0.1008718123712922</v>
          </cell>
          <cell r="S2508">
            <v>0.10814606728484952</v>
          </cell>
          <cell r="T2508">
            <v>0.11538328793028409</v>
          </cell>
          <cell r="U2508" t="str">
            <v>0</v>
          </cell>
          <cell r="V2508">
            <v>0.16382204728941382</v>
          </cell>
          <cell r="W2508">
            <v>0.16382204728941382</v>
          </cell>
        </row>
        <row r="2509">
          <cell r="B2509" t="str">
            <v>Sierra LeoneM &amp; AL</v>
          </cell>
          <cell r="C2509" t="str">
            <v>M &amp; AL</v>
          </cell>
          <cell r="D2509" t="str">
            <v>Sierra Leone</v>
          </cell>
          <cell r="E2509" t="str">
            <v>T&amp;O Management</v>
          </cell>
          <cell r="F2509" t="str">
            <v>Mass Mkt &amp; Priority Banking</v>
          </cell>
          <cell r="G2509" t="str">
            <v>Secured Lending</v>
          </cell>
          <cell r="H2509" t="str">
            <v>0</v>
          </cell>
          <cell r="I2509">
            <v>0.38633380879798096</v>
          </cell>
          <cell r="J2509">
            <v>0.64488952571004199</v>
          </cell>
          <cell r="K2509">
            <v>0.91606954035031996</v>
          </cell>
          <cell r="L2509">
            <v>1.1259156669078285</v>
          </cell>
          <cell r="M2509">
            <v>1.3619092389200229</v>
          </cell>
          <cell r="N2509">
            <v>1.619838790664762</v>
          </cell>
          <cell r="O2509">
            <v>1.9632600866249905</v>
          </cell>
          <cell r="P2509">
            <v>2.1475243362660419</v>
          </cell>
          <cell r="Q2509">
            <v>2.3320107735471085</v>
          </cell>
          <cell r="R2509">
            <v>2.5022469035525639</v>
          </cell>
          <cell r="S2509">
            <v>2.6826935655606059</v>
          </cell>
          <cell r="T2509">
            <v>2.8622215479042574</v>
          </cell>
          <cell r="U2509" t="str">
            <v>0</v>
          </cell>
          <cell r="V2509">
            <v>4.0638033651533823</v>
          </cell>
          <cell r="W2509">
            <v>4.0638033651533823</v>
          </cell>
        </row>
        <row r="2510">
          <cell r="B2510" t="str">
            <v>Sierra LeoneWM</v>
          </cell>
          <cell r="C2510" t="str">
            <v>WM</v>
          </cell>
          <cell r="D2510" t="str">
            <v>Sierra Leone</v>
          </cell>
          <cell r="E2510" t="str">
            <v>T&amp;O Management</v>
          </cell>
          <cell r="F2510" t="str">
            <v>Mass Mkt &amp; Priority Banking</v>
          </cell>
          <cell r="G2510" t="str">
            <v>Account Management Services</v>
          </cell>
          <cell r="H2510">
            <v>105.50337380720711</v>
          </cell>
          <cell r="I2510">
            <v>4.0271963844032053</v>
          </cell>
          <cell r="J2510">
            <v>6.7224351809610043</v>
          </cell>
          <cell r="K2510">
            <v>9.5492629221650276</v>
          </cell>
          <cell r="L2510">
            <v>11.736730050890367</v>
          </cell>
          <cell r="M2510">
            <v>14.196776872243094</v>
          </cell>
          <cell r="N2510">
            <v>16.885492636194062</v>
          </cell>
          <cell r="O2510">
            <v>20.465346104717774</v>
          </cell>
          <cell r="P2510">
            <v>22.386163407440559</v>
          </cell>
          <cell r="Q2510">
            <v>24.309295334636779</v>
          </cell>
          <cell r="R2510">
            <v>26.083861379211537</v>
          </cell>
          <cell r="S2510">
            <v>27.964871129835263</v>
          </cell>
          <cell r="T2510">
            <v>29.836303243156337</v>
          </cell>
          <cell r="U2510" t="str">
            <v>0</v>
          </cell>
          <cell r="V2510">
            <v>42.361781318203491</v>
          </cell>
          <cell r="W2510">
            <v>42.361781318203491</v>
          </cell>
        </row>
        <row r="2511">
          <cell r="B2511" t="str">
            <v>Sierra LeoneWM</v>
          </cell>
          <cell r="C2511" t="str">
            <v>WM</v>
          </cell>
          <cell r="D2511" t="str">
            <v>Sierra Leone</v>
          </cell>
          <cell r="E2511" t="str">
            <v>T&amp;O Management</v>
          </cell>
          <cell r="F2511" t="str">
            <v>Mass Mkt &amp; Priority Banking</v>
          </cell>
          <cell r="G2511" t="str">
            <v>Trade Products</v>
          </cell>
          <cell r="H2511" t="str">
            <v>0</v>
          </cell>
          <cell r="I2511" t="str">
            <v>0</v>
          </cell>
          <cell r="J2511" t="str">
            <v>0</v>
          </cell>
          <cell r="K2511" t="str">
            <v>0</v>
          </cell>
          <cell r="L2511" t="str">
            <v>0</v>
          </cell>
          <cell r="M2511" t="str">
            <v>0</v>
          </cell>
          <cell r="N2511" t="str">
            <v>0</v>
          </cell>
          <cell r="O2511" t="str">
            <v>0</v>
          </cell>
          <cell r="P2511" t="str">
            <v>0</v>
          </cell>
          <cell r="Q2511" t="str">
            <v>0</v>
          </cell>
          <cell r="R2511" t="str">
            <v>0</v>
          </cell>
          <cell r="S2511" t="str">
            <v>0</v>
          </cell>
          <cell r="T2511" t="str">
            <v>0</v>
          </cell>
          <cell r="U2511" t="str">
            <v>0</v>
          </cell>
          <cell r="V2511" t="str">
            <v>0</v>
          </cell>
          <cell r="W2511" t="str">
            <v>0</v>
          </cell>
        </row>
        <row r="2512">
          <cell r="B2512" t="str">
            <v>Sierra LeoneWM</v>
          </cell>
          <cell r="C2512" t="str">
            <v>WM</v>
          </cell>
          <cell r="D2512" t="str">
            <v>Sierra Leone</v>
          </cell>
          <cell r="E2512" t="str">
            <v>T&amp;O Management</v>
          </cell>
          <cell r="F2512" t="str">
            <v>Mass Mkt &amp; Priority Banking</v>
          </cell>
          <cell r="G2512" t="str">
            <v>Treasury Products</v>
          </cell>
          <cell r="H2512" t="str">
            <v>0</v>
          </cell>
          <cell r="I2512">
            <v>2.2187005598163886E-2</v>
          </cell>
          <cell r="J2512">
            <v>3.7035763350983117E-2</v>
          </cell>
          <cell r="K2512">
            <v>5.2609529782800382E-2</v>
          </cell>
          <cell r="L2512">
            <v>6.4660914048574089E-2</v>
          </cell>
          <cell r="M2512">
            <v>7.8213936290288388E-2</v>
          </cell>
          <cell r="N2512">
            <v>9.3026733612629336E-2</v>
          </cell>
          <cell r="O2512">
            <v>0.11274928970914362</v>
          </cell>
          <cell r="P2512">
            <v>0.12333151638779619</v>
          </cell>
          <cell r="Q2512">
            <v>0.13392650321919924</v>
          </cell>
          <cell r="R2512">
            <v>0.14370310025374972</v>
          </cell>
          <cell r="S2512">
            <v>0.15406608430787352</v>
          </cell>
          <cell r="T2512">
            <v>0.16437630893377075</v>
          </cell>
          <cell r="U2512" t="str">
            <v>0</v>
          </cell>
          <cell r="V2512">
            <v>0.23338270158914182</v>
          </cell>
          <cell r="W2512">
            <v>0.23338270158914182</v>
          </cell>
        </row>
        <row r="2513">
          <cell r="B2513" t="str">
            <v>Sierra LeoneWM</v>
          </cell>
          <cell r="C2513" t="str">
            <v>WM</v>
          </cell>
          <cell r="D2513" t="str">
            <v>Sierra Leone</v>
          </cell>
          <cell r="E2513" t="str">
            <v>T&amp;O Management</v>
          </cell>
          <cell r="F2513" t="str">
            <v>Mass Mkt &amp; Priority Banking</v>
          </cell>
          <cell r="G2513" t="str">
            <v>Investment Services</v>
          </cell>
          <cell r="H2513" t="str">
            <v>0</v>
          </cell>
          <cell r="I2513" t="str">
            <v>0</v>
          </cell>
          <cell r="J2513" t="str">
            <v>0</v>
          </cell>
          <cell r="K2513" t="str">
            <v>0</v>
          </cell>
          <cell r="L2513" t="str">
            <v>0</v>
          </cell>
          <cell r="M2513" t="str">
            <v>0</v>
          </cell>
          <cell r="N2513" t="str">
            <v>0</v>
          </cell>
          <cell r="O2513" t="str">
            <v>0</v>
          </cell>
          <cell r="P2513" t="str">
            <v>0</v>
          </cell>
          <cell r="Q2513" t="str">
            <v>0</v>
          </cell>
          <cell r="R2513" t="str">
            <v>0</v>
          </cell>
          <cell r="S2513" t="str">
            <v>0</v>
          </cell>
          <cell r="T2513" t="str">
            <v>0</v>
          </cell>
          <cell r="U2513" t="str">
            <v>0</v>
          </cell>
          <cell r="V2513" t="str">
            <v>0</v>
          </cell>
          <cell r="W2513" t="str">
            <v>0</v>
          </cell>
        </row>
        <row r="2514">
          <cell r="B2514" t="str">
            <v>Sierra LeoneOthCB</v>
          </cell>
          <cell r="C2514" t="str">
            <v>OthCB</v>
          </cell>
          <cell r="D2514" t="str">
            <v>Sierra Leone</v>
          </cell>
          <cell r="E2514" t="str">
            <v>T&amp;O Management</v>
          </cell>
          <cell r="F2514" t="str">
            <v>Mass Mkt &amp; Priority Banking</v>
          </cell>
          <cell r="G2514" t="str">
            <v>Other Products</v>
          </cell>
          <cell r="H2514" t="str">
            <v>0</v>
          </cell>
          <cell r="I2514" t="str">
            <v>0</v>
          </cell>
          <cell r="J2514" t="str">
            <v>0</v>
          </cell>
          <cell r="K2514" t="str">
            <v>0</v>
          </cell>
          <cell r="L2514" t="str">
            <v>0</v>
          </cell>
          <cell r="M2514" t="str">
            <v>0</v>
          </cell>
          <cell r="N2514" t="str">
            <v>0</v>
          </cell>
          <cell r="O2514" t="str">
            <v>0</v>
          </cell>
          <cell r="P2514" t="str">
            <v>0</v>
          </cell>
          <cell r="Q2514" t="str">
            <v>0</v>
          </cell>
          <cell r="R2514" t="str">
            <v>0</v>
          </cell>
          <cell r="S2514" t="str">
            <v>0</v>
          </cell>
          <cell r="T2514" t="str">
            <v>0</v>
          </cell>
          <cell r="U2514" t="str">
            <v>0</v>
          </cell>
          <cell r="V2514">
            <v>0</v>
          </cell>
          <cell r="W2514">
            <v>0</v>
          </cell>
        </row>
        <row r="2515">
          <cell r="B2515" t="str">
            <v>Sierra LeoneCROps</v>
          </cell>
          <cell r="C2515" t="str">
            <v>CROps</v>
          </cell>
          <cell r="D2515" t="str">
            <v>Sierra Leone</v>
          </cell>
          <cell r="E2515" t="str">
            <v>T&amp;O Management</v>
          </cell>
          <cell r="F2515" t="str">
            <v>Customer - Wholesale</v>
          </cell>
          <cell r="G2515" t="str">
            <v>Corporate and Inst Lending</v>
          </cell>
          <cell r="H2515">
            <v>23.731726560824615</v>
          </cell>
          <cell r="I2515">
            <v>1.0950549672074383</v>
          </cell>
          <cell r="J2515">
            <v>1.8279256496500609</v>
          </cell>
          <cell r="K2515">
            <v>2.5965796355985362</v>
          </cell>
          <cell r="L2515">
            <v>3.191384019794183</v>
          </cell>
          <cell r="M2515">
            <v>3.86030278221115</v>
          </cell>
          <cell r="N2515">
            <v>4.5913986127998792</v>
          </cell>
          <cell r="O2515">
            <v>5.5648189747302332</v>
          </cell>
          <cell r="P2515">
            <v>6.0871120727016343</v>
          </cell>
          <cell r="Q2515">
            <v>6.6100349568147214</v>
          </cell>
          <cell r="R2515">
            <v>7.0925656479304182</v>
          </cell>
          <cell r="S2515">
            <v>7.6040378749216497</v>
          </cell>
          <cell r="T2515">
            <v>8.1129061239361722</v>
          </cell>
          <cell r="U2515" t="str">
            <v>0</v>
          </cell>
          <cell r="V2515">
            <v>11.518764238137242</v>
          </cell>
          <cell r="W2515">
            <v>11.518764238137242</v>
          </cell>
        </row>
        <row r="2516">
          <cell r="B2516" t="str">
            <v>Sierra LeoneCash</v>
          </cell>
          <cell r="C2516" t="str">
            <v>Cash</v>
          </cell>
          <cell r="D2516" t="str">
            <v>Sierra Leone</v>
          </cell>
          <cell r="E2516" t="str">
            <v>T&amp;O Management</v>
          </cell>
          <cell r="F2516" t="str">
            <v>Customer - Wholesale</v>
          </cell>
          <cell r="G2516" t="str">
            <v>Cash Management and Payments</v>
          </cell>
          <cell r="H2516">
            <v>62.17981924895841</v>
          </cell>
          <cell r="I2516">
            <v>4.8137598325642861</v>
          </cell>
          <cell r="J2516">
            <v>8.035346499458818</v>
          </cell>
          <cell r="K2516">
            <v>11.414294014248021</v>
          </cell>
          <cell r="L2516">
            <v>14.02898119324475</v>
          </cell>
          <cell r="M2516">
            <v>16.969458175639076</v>
          </cell>
          <cell r="N2516">
            <v>20.183292955906609</v>
          </cell>
          <cell r="O2516">
            <v>24.462349645735905</v>
          </cell>
          <cell r="P2516">
            <v>26.758283133987483</v>
          </cell>
          <cell r="Q2516">
            <v>29.056980809352481</v>
          </cell>
          <cell r="R2516">
            <v>31.178165003423551</v>
          </cell>
          <cell r="S2516">
            <v>33.426528540795559</v>
          </cell>
          <cell r="T2516">
            <v>35.663480048537608</v>
          </cell>
          <cell r="U2516" t="str">
            <v>0</v>
          </cell>
          <cell r="V2516">
            <v>50.635231573250834</v>
          </cell>
          <cell r="W2516">
            <v>50.635231573250834</v>
          </cell>
        </row>
        <row r="2517">
          <cell r="B2517" t="str">
            <v>Sierra LeoneTrade</v>
          </cell>
          <cell r="C2517" t="str">
            <v>Trade</v>
          </cell>
          <cell r="D2517" t="str">
            <v>Sierra Leone</v>
          </cell>
          <cell r="E2517" t="str">
            <v>T&amp;O Management</v>
          </cell>
          <cell r="F2517" t="str">
            <v>Customer - Wholesale</v>
          </cell>
          <cell r="G2517" t="str">
            <v>Trade Finance</v>
          </cell>
          <cell r="H2517">
            <v>0.47498850769484985</v>
          </cell>
          <cell r="I2517" t="str">
            <v>0</v>
          </cell>
          <cell r="J2517" t="str">
            <v>0</v>
          </cell>
          <cell r="K2517" t="str">
            <v>0</v>
          </cell>
          <cell r="L2517" t="str">
            <v>0</v>
          </cell>
          <cell r="M2517" t="str">
            <v>0</v>
          </cell>
          <cell r="N2517" t="str">
            <v>0</v>
          </cell>
          <cell r="O2517" t="str">
            <v>0</v>
          </cell>
          <cell r="P2517" t="str">
            <v>0</v>
          </cell>
          <cell r="Q2517" t="str">
            <v>0</v>
          </cell>
          <cell r="R2517" t="str">
            <v>0</v>
          </cell>
          <cell r="S2517" t="str">
            <v>0</v>
          </cell>
          <cell r="T2517" t="str">
            <v>0</v>
          </cell>
          <cell r="U2517" t="str">
            <v>0</v>
          </cell>
          <cell r="V2517">
            <v>0</v>
          </cell>
          <cell r="W2517">
            <v>0</v>
          </cell>
        </row>
        <row r="2518">
          <cell r="B2518" t="str">
            <v>Sierra LeoneTrade</v>
          </cell>
          <cell r="C2518" t="str">
            <v>Trade</v>
          </cell>
          <cell r="D2518" t="str">
            <v>Sierra Leone</v>
          </cell>
          <cell r="E2518" t="str">
            <v>T&amp;O Management</v>
          </cell>
          <cell r="F2518" t="str">
            <v>Customer - Wholesale</v>
          </cell>
          <cell r="G2518" t="str">
            <v>Trade Contingents</v>
          </cell>
          <cell r="H2518">
            <v>12.187158842529946</v>
          </cell>
          <cell r="I2518">
            <v>7.2465219987164292E-2</v>
          </cell>
          <cell r="J2518">
            <v>0.12095403572239988</v>
          </cell>
          <cell r="K2518">
            <v>0.17181305986290599</v>
          </cell>
          <cell r="L2518">
            <v>0.21114048063010318</v>
          </cell>
          <cell r="M2518">
            <v>0.25540703514153412</v>
          </cell>
          <cell r="N2518">
            <v>0.30378395711129708</v>
          </cell>
          <cell r="O2518">
            <v>0.3681998923063135</v>
          </cell>
          <cell r="P2518">
            <v>0.40276543514202245</v>
          </cell>
          <cell r="Q2518">
            <v>0.43737068221709341</v>
          </cell>
          <cell r="R2518">
            <v>0.46931515804429452</v>
          </cell>
          <cell r="S2518">
            <v>0.50316041462015304</v>
          </cell>
          <cell r="T2518">
            <v>0.53683184437532672</v>
          </cell>
          <cell r="U2518" t="str">
            <v>0</v>
          </cell>
          <cell r="V2518">
            <v>0.76216410869537066</v>
          </cell>
          <cell r="W2518">
            <v>0.76216410869537066</v>
          </cell>
        </row>
        <row r="2519">
          <cell r="B2519" t="str">
            <v>Sierra LeoneTrade</v>
          </cell>
          <cell r="C2519" t="str">
            <v>Trade</v>
          </cell>
          <cell r="D2519" t="str">
            <v>Sierra Leone</v>
          </cell>
          <cell r="E2519" t="str">
            <v>T&amp;O Management</v>
          </cell>
          <cell r="F2519" t="str">
            <v>Customer - Wholesale</v>
          </cell>
          <cell r="G2519" t="str">
            <v>Trade Transactional</v>
          </cell>
          <cell r="H2519" t="str">
            <v>0</v>
          </cell>
          <cell r="I2519" t="str">
            <v>0</v>
          </cell>
          <cell r="J2519" t="str">
            <v>0</v>
          </cell>
          <cell r="K2519" t="str">
            <v>0</v>
          </cell>
          <cell r="L2519" t="str">
            <v>0</v>
          </cell>
          <cell r="M2519" t="str">
            <v>0</v>
          </cell>
          <cell r="N2519" t="str">
            <v>0</v>
          </cell>
          <cell r="O2519" t="str">
            <v>0</v>
          </cell>
          <cell r="P2519" t="str">
            <v>0</v>
          </cell>
          <cell r="Q2519" t="str">
            <v>0</v>
          </cell>
          <cell r="R2519" t="str">
            <v>0</v>
          </cell>
          <cell r="S2519" t="str">
            <v>0</v>
          </cell>
          <cell r="T2519" t="str">
            <v>0</v>
          </cell>
          <cell r="U2519" t="str">
            <v>0</v>
          </cell>
          <cell r="V2519">
            <v>0</v>
          </cell>
          <cell r="W2519">
            <v>0</v>
          </cell>
        </row>
        <row r="2520">
          <cell r="B2520" t="str">
            <v>Sierra LeoneTrade</v>
          </cell>
          <cell r="C2520" t="str">
            <v>Trade</v>
          </cell>
          <cell r="D2520" t="str">
            <v>Sierra Leone</v>
          </cell>
          <cell r="E2520" t="str">
            <v>T&amp;O Management</v>
          </cell>
          <cell r="F2520" t="str">
            <v>Customer - Wholesale</v>
          </cell>
          <cell r="G2520" t="str">
            <v>Trade Other</v>
          </cell>
          <cell r="H2520" t="str">
            <v>0</v>
          </cell>
          <cell r="I2520" t="str">
            <v>0</v>
          </cell>
          <cell r="J2520" t="str">
            <v>0</v>
          </cell>
          <cell r="K2520" t="str">
            <v>0</v>
          </cell>
          <cell r="L2520" t="str">
            <v>0</v>
          </cell>
          <cell r="M2520" t="str">
            <v>0</v>
          </cell>
          <cell r="N2520" t="str">
            <v>0</v>
          </cell>
          <cell r="O2520" t="str">
            <v>0</v>
          </cell>
          <cell r="P2520" t="str">
            <v>0</v>
          </cell>
          <cell r="Q2520" t="str">
            <v>0</v>
          </cell>
          <cell r="R2520" t="str">
            <v>0</v>
          </cell>
          <cell r="S2520" t="str">
            <v>0</v>
          </cell>
          <cell r="T2520" t="str">
            <v>0</v>
          </cell>
          <cell r="U2520" t="str">
            <v>0</v>
          </cell>
          <cell r="V2520">
            <v>0</v>
          </cell>
          <cell r="W2520">
            <v>0</v>
          </cell>
        </row>
        <row r="2521">
          <cell r="B2521" t="str">
            <v>Sierra LeoneFX/MM</v>
          </cell>
          <cell r="C2521" t="str">
            <v>FX/MM</v>
          </cell>
          <cell r="D2521" t="str">
            <v>Sierra Leone</v>
          </cell>
          <cell r="E2521" t="str">
            <v>T&amp;O Management</v>
          </cell>
          <cell r="F2521" t="str">
            <v>Customer - Wholesale</v>
          </cell>
          <cell r="G2521" t="str">
            <v>FX Sales</v>
          </cell>
          <cell r="H2521" t="str">
            <v>0</v>
          </cell>
          <cell r="I2521">
            <v>0.59543356943686743</v>
          </cell>
          <cell r="J2521">
            <v>0.99393028371165104</v>
          </cell>
          <cell r="K2521">
            <v>1.4118840853206542</v>
          </cell>
          <cell r="L2521">
            <v>1.7353075738250674</v>
          </cell>
          <cell r="M2521">
            <v>2.0990305816161219</v>
          </cell>
          <cell r="N2521">
            <v>2.4965622243591286</v>
          </cell>
          <cell r="O2521">
            <v>3.025857262529501</v>
          </cell>
          <cell r="P2521">
            <v>3.3098529092598366</v>
          </cell>
          <cell r="Q2521">
            <v>3.5941910007272648</v>
          </cell>
          <cell r="R2521">
            <v>3.8565659320118133</v>
          </cell>
          <cell r="S2521">
            <v>4.1346777555322785</v>
          </cell>
          <cell r="T2521">
            <v>4.4113736721368202</v>
          </cell>
          <cell r="U2521" t="str">
            <v>0</v>
          </cell>
          <cell r="V2521">
            <v>6.2633010316426834</v>
          </cell>
          <cell r="W2521">
            <v>6.2633010316426834</v>
          </cell>
        </row>
        <row r="2522">
          <cell r="B2522" t="str">
            <v>Sierra LeoneFX/MM</v>
          </cell>
          <cell r="C2522" t="str">
            <v>FX/MM</v>
          </cell>
          <cell r="D2522" t="str">
            <v>Sierra Leone</v>
          </cell>
          <cell r="E2522" t="str">
            <v>T&amp;O Management</v>
          </cell>
          <cell r="F2522" t="str">
            <v>Customer - Wholesale</v>
          </cell>
          <cell r="G2522" t="str">
            <v>FX Trading</v>
          </cell>
          <cell r="H2522" t="str">
            <v>0</v>
          </cell>
          <cell r="I2522">
            <v>0.7974598011338857</v>
          </cell>
          <cell r="J2522">
            <v>1.3311635202886858</v>
          </cell>
          <cell r="K2522">
            <v>1.8909259734360417</v>
          </cell>
          <cell r="L2522">
            <v>2.3240846733539544</v>
          </cell>
          <cell r="M2522">
            <v>2.8112162231172535</v>
          </cell>
          <cell r="N2522">
            <v>3.3436274290660228</v>
          </cell>
          <cell r="O2522">
            <v>4.0525083816124194</v>
          </cell>
          <cell r="P2522">
            <v>4.4328616629678095</v>
          </cell>
          <cell r="Q2522">
            <v>4.8136735780414472</v>
          </cell>
          <cell r="R2522">
            <v>5.1650703941843048</v>
          </cell>
          <cell r="S2522">
            <v>5.5375435143803431</v>
          </cell>
          <cell r="T2522">
            <v>5.9081203208554838</v>
          </cell>
          <cell r="U2522" t="str">
            <v>0</v>
          </cell>
          <cell r="V2522">
            <v>8.3883930156292728</v>
          </cell>
          <cell r="W2522">
            <v>8.3883930156292728</v>
          </cell>
        </row>
        <row r="2523">
          <cell r="B2523" t="str">
            <v>Sierra LeoneFI</v>
          </cell>
          <cell r="C2523" t="str">
            <v>FI</v>
          </cell>
          <cell r="D2523" t="str">
            <v>Sierra Leone</v>
          </cell>
          <cell r="E2523" t="str">
            <v>T&amp;O Management</v>
          </cell>
          <cell r="F2523" t="str">
            <v>Customer - Wholesale</v>
          </cell>
          <cell r="G2523" t="str">
            <v>Fixed Income</v>
          </cell>
          <cell r="H2523" t="str">
            <v>0</v>
          </cell>
          <cell r="I2523" t="str">
            <v>0</v>
          </cell>
          <cell r="J2523" t="str">
            <v>0</v>
          </cell>
          <cell r="K2523" t="str">
            <v>0</v>
          </cell>
          <cell r="L2523" t="str">
            <v>0</v>
          </cell>
          <cell r="M2523" t="str">
            <v>0</v>
          </cell>
          <cell r="N2523" t="str">
            <v>0</v>
          </cell>
          <cell r="O2523" t="str">
            <v>0</v>
          </cell>
          <cell r="P2523" t="str">
            <v>0</v>
          </cell>
          <cell r="Q2523" t="str">
            <v>0</v>
          </cell>
          <cell r="R2523" t="str">
            <v>0</v>
          </cell>
          <cell r="S2523" t="str">
            <v>0</v>
          </cell>
          <cell r="T2523" t="str">
            <v>0</v>
          </cell>
          <cell r="U2523" t="str">
            <v>0</v>
          </cell>
          <cell r="V2523">
            <v>0</v>
          </cell>
          <cell r="W2523">
            <v>0</v>
          </cell>
        </row>
        <row r="2524">
          <cell r="B2524" t="str">
            <v>Sierra LeoneFX/MM</v>
          </cell>
          <cell r="C2524" t="str">
            <v>FX/MM</v>
          </cell>
          <cell r="D2524" t="str">
            <v>Sierra Leone</v>
          </cell>
          <cell r="E2524" t="str">
            <v>T&amp;O Management</v>
          </cell>
          <cell r="F2524" t="str">
            <v>Customer - Wholesale</v>
          </cell>
          <cell r="G2524" t="str">
            <v>ALM</v>
          </cell>
          <cell r="H2524">
            <v>72.965538621109005</v>
          </cell>
          <cell r="I2524">
            <v>0.20090319434901602</v>
          </cell>
          <cell r="J2524">
            <v>0.33535860120675692</v>
          </cell>
          <cell r="K2524">
            <v>0.47637895703415239</v>
          </cell>
          <cell r="L2524">
            <v>0.58550416478737144</v>
          </cell>
          <cell r="M2524">
            <v>0.70822669484654099</v>
          </cell>
          <cell r="N2524">
            <v>0.84235648023539056</v>
          </cell>
          <cell r="O2524">
            <v>1.0209441000467467</v>
          </cell>
          <cell r="P2524">
            <v>1.1167660952078553</v>
          </cell>
          <cell r="Q2524">
            <v>1.2127036334708268</v>
          </cell>
          <cell r="R2524">
            <v>1.3012306573368495</v>
          </cell>
          <cell r="S2524">
            <v>1.3950674119295314</v>
          </cell>
          <cell r="T2524">
            <v>1.4884264302357313</v>
          </cell>
          <cell r="U2524" t="str">
            <v>0</v>
          </cell>
          <cell r="V2524">
            <v>2.1132788761247707</v>
          </cell>
          <cell r="W2524">
            <v>2.1132788761247707</v>
          </cell>
        </row>
        <row r="2525">
          <cell r="B2525" t="str">
            <v>Sierra LeoneSEF</v>
          </cell>
          <cell r="C2525" t="str">
            <v>SEF</v>
          </cell>
          <cell r="D2525" t="str">
            <v>Sierra Leone</v>
          </cell>
          <cell r="E2525" t="str">
            <v>T&amp;O Management</v>
          </cell>
          <cell r="F2525" t="str">
            <v>Customer - Wholesale</v>
          </cell>
          <cell r="G2525" t="str">
            <v>Structured Trade</v>
          </cell>
          <cell r="H2525" t="str">
            <v>0</v>
          </cell>
          <cell r="I2525" t="str">
            <v>0</v>
          </cell>
          <cell r="J2525" t="str">
            <v>0</v>
          </cell>
          <cell r="K2525" t="str">
            <v>0</v>
          </cell>
          <cell r="L2525" t="str">
            <v>0</v>
          </cell>
          <cell r="M2525" t="str">
            <v>0</v>
          </cell>
          <cell r="N2525" t="str">
            <v>0</v>
          </cell>
          <cell r="O2525" t="str">
            <v>0</v>
          </cell>
          <cell r="P2525" t="str">
            <v>0</v>
          </cell>
          <cell r="Q2525" t="str">
            <v>0</v>
          </cell>
          <cell r="R2525" t="str">
            <v>0</v>
          </cell>
          <cell r="S2525" t="str">
            <v>0</v>
          </cell>
          <cell r="T2525" t="str">
            <v>0</v>
          </cell>
          <cell r="U2525" t="str">
            <v>0</v>
          </cell>
          <cell r="V2525">
            <v>0</v>
          </cell>
          <cell r="W2525">
            <v>0</v>
          </cell>
        </row>
        <row r="2526">
          <cell r="B2526" t="str">
            <v>Sierra LeoneSME</v>
          </cell>
          <cell r="C2526" t="str">
            <v>SME</v>
          </cell>
          <cell r="D2526" t="str">
            <v>Sierra Leone</v>
          </cell>
          <cell r="E2526" t="str">
            <v>T&amp;O Management</v>
          </cell>
          <cell r="F2526" t="str">
            <v>SME</v>
          </cell>
          <cell r="G2526" t="str">
            <v>Product</v>
          </cell>
          <cell r="H2526">
            <v>11.301920464403471</v>
          </cell>
          <cell r="I2526">
            <v>2.5461956479610044</v>
          </cell>
          <cell r="J2526">
            <v>4.2502913447223438</v>
          </cell>
          <cell r="K2526">
            <v>6.0375504537015612</v>
          </cell>
          <cell r="L2526">
            <v>7.4205836940947911</v>
          </cell>
          <cell r="M2526">
            <v>8.9759249100641547</v>
          </cell>
          <cell r="N2526">
            <v>10.675868943484254</v>
          </cell>
          <cell r="O2526">
            <v>12.939314385396173</v>
          </cell>
          <cell r="P2526">
            <v>14.153717035842545</v>
          </cell>
          <cell r="Q2526">
            <v>15.369579339486775</v>
          </cell>
          <cell r="R2526">
            <v>16.491596223419503</v>
          </cell>
          <cell r="S2526">
            <v>17.6808812827731</v>
          </cell>
          <cell r="T2526">
            <v>18.864107929131279</v>
          </cell>
          <cell r="U2526" t="str">
            <v>0</v>
          </cell>
          <cell r="V2526">
            <v>26.783373481860245</v>
          </cell>
          <cell r="W2526">
            <v>26.783373481860245</v>
          </cell>
        </row>
        <row r="2527">
          <cell r="B2527" t="str">
            <v>Sierra LeoneTotal</v>
          </cell>
          <cell r="C2527" t="str">
            <v>Total</v>
          </cell>
          <cell r="D2527" t="str">
            <v>Sierra Leone</v>
          </cell>
          <cell r="E2527" t="str">
            <v>T&amp;O Management</v>
          </cell>
          <cell r="F2527" t="str">
            <v>Customer</v>
          </cell>
          <cell r="G2527" t="str">
            <v>Product</v>
          </cell>
          <cell r="H2527">
            <v>288.34452605272742</v>
          </cell>
          <cell r="I2527">
            <v>14.572563510646955</v>
          </cell>
          <cell r="J2527">
            <v>24.325327509682857</v>
          </cell>
          <cell r="K2527">
            <v>34.55429721901411</v>
          </cell>
          <cell r="L2527">
            <v>42.46968089973214</v>
          </cell>
          <cell r="M2527">
            <v>51.3713684076139</v>
          </cell>
          <cell r="N2527">
            <v>61.100548504371545</v>
          </cell>
          <cell r="O2527">
            <v>74.054492033154048</v>
          </cell>
          <cell r="P2527">
            <v>81.004949666339144</v>
          </cell>
          <cell r="Q2527">
            <v>87.963775780977784</v>
          </cell>
          <cell r="R2527">
            <v>94.385192211739877</v>
          </cell>
          <cell r="S2527">
            <v>101.19167364194121</v>
          </cell>
          <cell r="T2527">
            <v>107.96353075713307</v>
          </cell>
          <cell r="U2527" t="str">
            <v>0</v>
          </cell>
          <cell r="V2527">
            <v>153.28729575757586</v>
          </cell>
          <cell r="W2527">
            <v>153.28729575757586</v>
          </cell>
        </row>
        <row r="2528">
          <cell r="B2528" t="str">
            <v>South AfricaCCPL</v>
          </cell>
          <cell r="C2528" t="str">
            <v>CCPL</v>
          </cell>
          <cell r="D2528" t="str">
            <v>South Africa</v>
          </cell>
          <cell r="E2528" t="str">
            <v>Credit Operations</v>
          </cell>
          <cell r="F2528" t="str">
            <v>Mass Mkt &amp; Priority Banking</v>
          </cell>
          <cell r="G2528" t="str">
            <v>Unsecured Lending</v>
          </cell>
          <cell r="H2528" t="str">
            <v>0</v>
          </cell>
          <cell r="I2528" t="str">
            <v>0</v>
          </cell>
          <cell r="J2528" t="str">
            <v>0</v>
          </cell>
          <cell r="K2528" t="str">
            <v>0</v>
          </cell>
          <cell r="L2528" t="str">
            <v>0</v>
          </cell>
          <cell r="M2528" t="str">
            <v>0</v>
          </cell>
          <cell r="N2528" t="str">
            <v>0</v>
          </cell>
          <cell r="O2528" t="str">
            <v>0</v>
          </cell>
          <cell r="P2528" t="str">
            <v>0</v>
          </cell>
          <cell r="Q2528" t="str">
            <v>0</v>
          </cell>
          <cell r="R2528" t="str">
            <v>0</v>
          </cell>
          <cell r="S2528" t="str">
            <v>0</v>
          </cell>
          <cell r="T2528" t="str">
            <v>0</v>
          </cell>
          <cell r="U2528" t="str">
            <v>0</v>
          </cell>
          <cell r="V2528">
            <v>0</v>
          </cell>
          <cell r="W2528">
            <v>0</v>
          </cell>
        </row>
        <row r="2529">
          <cell r="B2529" t="str">
            <v>South AfricaM &amp; AL</v>
          </cell>
          <cell r="C2529" t="str">
            <v>M &amp; AL</v>
          </cell>
          <cell r="D2529" t="str">
            <v>South Africa</v>
          </cell>
          <cell r="E2529" t="str">
            <v>Credit Operations</v>
          </cell>
          <cell r="F2529" t="str">
            <v>Mass Mkt &amp; Priority Banking</v>
          </cell>
          <cell r="G2529" t="str">
            <v>Secured Lending</v>
          </cell>
          <cell r="H2529" t="str">
            <v>0</v>
          </cell>
          <cell r="I2529" t="str">
            <v>0</v>
          </cell>
          <cell r="J2529" t="str">
            <v>0</v>
          </cell>
          <cell r="K2529" t="str">
            <v>0</v>
          </cell>
          <cell r="L2529">
            <v>22.521776570728317</v>
          </cell>
          <cell r="M2529">
            <v>28.327474532062535</v>
          </cell>
          <cell r="N2529">
            <v>34.910871000466983</v>
          </cell>
          <cell r="O2529">
            <v>17.975809150451784</v>
          </cell>
          <cell r="P2529">
            <v>20.059989525638382</v>
          </cell>
          <cell r="Q2529">
            <v>25.367431389025416</v>
          </cell>
          <cell r="R2529">
            <v>27.288231949971578</v>
          </cell>
          <cell r="S2529">
            <v>29.251090994813772</v>
          </cell>
          <cell r="T2529">
            <v>32.077610448394545</v>
          </cell>
          <cell r="U2529" t="str">
            <v>0</v>
          </cell>
          <cell r="V2529">
            <v>0</v>
          </cell>
          <cell r="W2529">
            <v>0</v>
          </cell>
        </row>
        <row r="2530">
          <cell r="B2530" t="str">
            <v>South AfricaWM</v>
          </cell>
          <cell r="C2530" t="str">
            <v>WM</v>
          </cell>
          <cell r="D2530" t="str">
            <v>South Africa</v>
          </cell>
          <cell r="E2530" t="str">
            <v>Credit Operations</v>
          </cell>
          <cell r="F2530" t="str">
            <v>Mass Mkt &amp; Priority Banking</v>
          </cell>
          <cell r="G2530" t="str">
            <v>Account Management Services</v>
          </cell>
          <cell r="H2530" t="str">
            <v>0</v>
          </cell>
          <cell r="I2530" t="str">
            <v>0</v>
          </cell>
          <cell r="J2530" t="str">
            <v>0</v>
          </cell>
          <cell r="K2530" t="str">
            <v>0</v>
          </cell>
          <cell r="L2530" t="str">
            <v>0</v>
          </cell>
          <cell r="M2530" t="str">
            <v>0</v>
          </cell>
          <cell r="N2530" t="str">
            <v>0</v>
          </cell>
          <cell r="O2530" t="str">
            <v>0</v>
          </cell>
          <cell r="P2530" t="str">
            <v>0</v>
          </cell>
          <cell r="Q2530" t="str">
            <v>0</v>
          </cell>
          <cell r="R2530" t="str">
            <v>0</v>
          </cell>
          <cell r="S2530" t="str">
            <v>0</v>
          </cell>
          <cell r="T2530" t="str">
            <v>0</v>
          </cell>
          <cell r="U2530" t="str">
            <v>0</v>
          </cell>
          <cell r="V2530">
            <v>0</v>
          </cell>
          <cell r="W2530">
            <v>0</v>
          </cell>
        </row>
        <row r="2531">
          <cell r="B2531" t="str">
            <v>South AfricaWM</v>
          </cell>
          <cell r="C2531" t="str">
            <v>WM</v>
          </cell>
          <cell r="D2531" t="str">
            <v>South Africa</v>
          </cell>
          <cell r="E2531" t="str">
            <v>Credit Operations</v>
          </cell>
          <cell r="F2531" t="str">
            <v>Mass Mkt &amp; Priority Banking</v>
          </cell>
          <cell r="G2531" t="str">
            <v>Trade Products</v>
          </cell>
          <cell r="H2531" t="str">
            <v>0</v>
          </cell>
          <cell r="I2531" t="str">
            <v>0</v>
          </cell>
          <cell r="J2531" t="str">
            <v>0</v>
          </cell>
          <cell r="K2531" t="str">
            <v>0</v>
          </cell>
          <cell r="L2531" t="str">
            <v>0</v>
          </cell>
          <cell r="M2531" t="str">
            <v>0</v>
          </cell>
          <cell r="N2531" t="str">
            <v>0</v>
          </cell>
          <cell r="O2531" t="str">
            <v>0</v>
          </cell>
          <cell r="P2531" t="str">
            <v>0</v>
          </cell>
          <cell r="Q2531" t="str">
            <v>0</v>
          </cell>
          <cell r="R2531" t="str">
            <v>0</v>
          </cell>
          <cell r="S2531" t="str">
            <v>0</v>
          </cell>
          <cell r="T2531" t="str">
            <v>0</v>
          </cell>
          <cell r="U2531" t="str">
            <v>0</v>
          </cell>
          <cell r="V2531" t="str">
            <v>0</v>
          </cell>
          <cell r="W2531" t="str">
            <v>0</v>
          </cell>
        </row>
        <row r="2532">
          <cell r="B2532" t="str">
            <v>South AfricaWM</v>
          </cell>
          <cell r="C2532" t="str">
            <v>WM</v>
          </cell>
          <cell r="D2532" t="str">
            <v>South Africa</v>
          </cell>
          <cell r="E2532" t="str">
            <v>Credit Operations</v>
          </cell>
          <cell r="F2532" t="str">
            <v>Mass Mkt &amp; Priority Banking</v>
          </cell>
          <cell r="G2532" t="str">
            <v>Treasury Products</v>
          </cell>
          <cell r="H2532" t="str">
            <v>0</v>
          </cell>
          <cell r="I2532" t="str">
            <v>0</v>
          </cell>
          <cell r="J2532" t="str">
            <v>0</v>
          </cell>
          <cell r="K2532" t="str">
            <v>0</v>
          </cell>
          <cell r="L2532" t="str">
            <v>0</v>
          </cell>
          <cell r="M2532" t="str">
            <v>0</v>
          </cell>
          <cell r="N2532" t="str">
            <v>0</v>
          </cell>
          <cell r="O2532" t="str">
            <v>0</v>
          </cell>
          <cell r="P2532" t="str">
            <v>0</v>
          </cell>
          <cell r="Q2532" t="str">
            <v>0</v>
          </cell>
          <cell r="R2532" t="str">
            <v>0</v>
          </cell>
          <cell r="S2532" t="str">
            <v>0</v>
          </cell>
          <cell r="T2532" t="str">
            <v>0</v>
          </cell>
          <cell r="U2532" t="str">
            <v>0</v>
          </cell>
          <cell r="V2532">
            <v>0</v>
          </cell>
          <cell r="W2532">
            <v>0</v>
          </cell>
        </row>
        <row r="2533">
          <cell r="B2533" t="str">
            <v>South AfricaWM</v>
          </cell>
          <cell r="C2533" t="str">
            <v>WM</v>
          </cell>
          <cell r="D2533" t="str">
            <v>South Africa</v>
          </cell>
          <cell r="E2533" t="str">
            <v>Credit Operations</v>
          </cell>
          <cell r="F2533" t="str">
            <v>Mass Mkt &amp; Priority Banking</v>
          </cell>
          <cell r="G2533" t="str">
            <v>Investment Services</v>
          </cell>
          <cell r="H2533" t="str">
            <v>0</v>
          </cell>
          <cell r="I2533" t="str">
            <v>0</v>
          </cell>
          <cell r="J2533" t="str">
            <v>0</v>
          </cell>
          <cell r="K2533" t="str">
            <v>0</v>
          </cell>
          <cell r="L2533" t="str">
            <v>0</v>
          </cell>
          <cell r="M2533" t="str">
            <v>0</v>
          </cell>
          <cell r="N2533" t="str">
            <v>0</v>
          </cell>
          <cell r="O2533" t="str">
            <v>0</v>
          </cell>
          <cell r="P2533" t="str">
            <v>0</v>
          </cell>
          <cell r="Q2533" t="str">
            <v>0</v>
          </cell>
          <cell r="R2533" t="str">
            <v>0</v>
          </cell>
          <cell r="S2533" t="str">
            <v>0</v>
          </cell>
          <cell r="T2533" t="str">
            <v>0</v>
          </cell>
          <cell r="U2533" t="str">
            <v>0</v>
          </cell>
          <cell r="V2533" t="str">
            <v>0</v>
          </cell>
          <cell r="W2533" t="str">
            <v>0</v>
          </cell>
        </row>
        <row r="2534">
          <cell r="B2534" t="str">
            <v>South AfricaOthCB</v>
          </cell>
          <cell r="C2534" t="str">
            <v>OthCB</v>
          </cell>
          <cell r="D2534" t="str">
            <v>South Africa</v>
          </cell>
          <cell r="E2534" t="str">
            <v>Credit Operations</v>
          </cell>
          <cell r="F2534" t="str">
            <v>Mass Mkt &amp; Priority Banking</v>
          </cell>
          <cell r="G2534" t="str">
            <v>Other Products</v>
          </cell>
          <cell r="H2534" t="str">
            <v>0</v>
          </cell>
          <cell r="I2534" t="str">
            <v>0</v>
          </cell>
          <cell r="J2534" t="str">
            <v>0</v>
          </cell>
          <cell r="K2534" t="str">
            <v>0</v>
          </cell>
          <cell r="L2534" t="str">
            <v>0</v>
          </cell>
          <cell r="M2534" t="str">
            <v>0</v>
          </cell>
          <cell r="N2534" t="str">
            <v>0</v>
          </cell>
          <cell r="O2534" t="str">
            <v>0</v>
          </cell>
          <cell r="P2534" t="str">
            <v>0</v>
          </cell>
          <cell r="Q2534" t="str">
            <v>0</v>
          </cell>
          <cell r="R2534" t="str">
            <v>0</v>
          </cell>
          <cell r="S2534" t="str">
            <v>0</v>
          </cell>
          <cell r="T2534" t="str">
            <v>0</v>
          </cell>
          <cell r="U2534" t="str">
            <v>0</v>
          </cell>
          <cell r="V2534">
            <v>0</v>
          </cell>
          <cell r="W2534">
            <v>0</v>
          </cell>
        </row>
        <row r="2535">
          <cell r="B2535" t="str">
            <v>South AfricaCROps</v>
          </cell>
          <cell r="C2535" t="str">
            <v>CROps</v>
          </cell>
          <cell r="D2535" t="str">
            <v>South Africa</v>
          </cell>
          <cell r="E2535" t="str">
            <v>Credit Operations</v>
          </cell>
          <cell r="F2535" t="str">
            <v>Customer - Wholesale</v>
          </cell>
          <cell r="G2535" t="str">
            <v>Corporate and Inst Lending</v>
          </cell>
          <cell r="H2535">
            <v>43.237198900433306</v>
          </cell>
          <cell r="I2535">
            <v>6.082237567601994</v>
          </cell>
          <cell r="J2535">
            <v>12.319896540095346</v>
          </cell>
          <cell r="K2535">
            <v>16.227583682544264</v>
          </cell>
          <cell r="L2535">
            <v>31.398951756874204</v>
          </cell>
          <cell r="M2535">
            <v>39.493021495575235</v>
          </cell>
          <cell r="N2535">
            <v>48.673934397191665</v>
          </cell>
          <cell r="O2535">
            <v>25.062548804003121</v>
          </cell>
          <cell r="P2535">
            <v>27.969719572773005</v>
          </cell>
          <cell r="Q2535">
            <v>35.368541214148685</v>
          </cell>
          <cell r="R2535">
            <v>38.047185901080162</v>
          </cell>
          <cell r="S2535">
            <v>40.780690284256494</v>
          </cell>
          <cell r="T2535">
            <v>44.721309608142185</v>
          </cell>
          <cell r="U2535" t="str">
            <v>0</v>
          </cell>
          <cell r="V2535">
            <v>31.567205259232306</v>
          </cell>
          <cell r="W2535">
            <v>31.567205259232306</v>
          </cell>
        </row>
        <row r="2536">
          <cell r="B2536" t="str">
            <v>South AfricaCash</v>
          </cell>
          <cell r="C2536" t="str">
            <v>Cash</v>
          </cell>
          <cell r="D2536" t="str">
            <v>South Africa</v>
          </cell>
          <cell r="E2536" t="str">
            <v>Credit Operations</v>
          </cell>
          <cell r="F2536" t="str">
            <v>Customer - Wholesale</v>
          </cell>
          <cell r="G2536" t="str">
            <v>Cash Management and Payments</v>
          </cell>
          <cell r="H2536" t="str">
            <v>0</v>
          </cell>
          <cell r="I2536" t="str">
            <v>0</v>
          </cell>
          <cell r="J2536" t="str">
            <v>0</v>
          </cell>
          <cell r="K2536" t="str">
            <v>0</v>
          </cell>
          <cell r="L2536" t="str">
            <v>0</v>
          </cell>
          <cell r="M2536" t="str">
            <v>0</v>
          </cell>
          <cell r="N2536" t="str">
            <v>0</v>
          </cell>
          <cell r="O2536" t="str">
            <v>0</v>
          </cell>
          <cell r="P2536" t="str">
            <v>0</v>
          </cell>
          <cell r="Q2536" t="str">
            <v>0</v>
          </cell>
          <cell r="R2536" t="str">
            <v>0</v>
          </cell>
          <cell r="S2536" t="str">
            <v>0</v>
          </cell>
          <cell r="T2536" t="str">
            <v>0</v>
          </cell>
          <cell r="U2536" t="str">
            <v>0</v>
          </cell>
          <cell r="V2536">
            <v>0</v>
          </cell>
          <cell r="W2536">
            <v>0</v>
          </cell>
        </row>
        <row r="2537">
          <cell r="B2537" t="str">
            <v>South AfricaTrade</v>
          </cell>
          <cell r="C2537" t="str">
            <v>Trade</v>
          </cell>
          <cell r="D2537" t="str">
            <v>South Africa</v>
          </cell>
          <cell r="E2537" t="str">
            <v>Credit Operations</v>
          </cell>
          <cell r="F2537" t="str">
            <v>Customer - Wholesale</v>
          </cell>
          <cell r="G2537" t="str">
            <v>Trade Finance</v>
          </cell>
          <cell r="H2537" t="str">
            <v>0</v>
          </cell>
          <cell r="I2537">
            <v>1.6587920638914517</v>
          </cell>
          <cell r="J2537">
            <v>3.3599717836623673</v>
          </cell>
          <cell r="K2537">
            <v>4.4257046406938985</v>
          </cell>
          <cell r="L2537">
            <v>1.6890661661580997</v>
          </cell>
          <cell r="M2537">
            <v>2.1244762221377811</v>
          </cell>
          <cell r="N2537">
            <v>2.6183153250350242</v>
          </cell>
          <cell r="O2537">
            <v>1.3481856862838841</v>
          </cell>
          <cell r="P2537">
            <v>1.5044992144228786</v>
          </cell>
          <cell r="Q2537">
            <v>1.9025573541769063</v>
          </cell>
          <cell r="R2537">
            <v>2.0466173962478682</v>
          </cell>
          <cell r="S2537">
            <v>2.1937447060355968</v>
          </cell>
          <cell r="T2537">
            <v>2.4057252468263313</v>
          </cell>
          <cell r="U2537" t="str">
            <v>0</v>
          </cell>
          <cell r="V2537">
            <v>8.6092377979724564</v>
          </cell>
          <cell r="W2537">
            <v>8.6092377979724564</v>
          </cell>
        </row>
        <row r="2538">
          <cell r="B2538" t="str">
            <v>South AfricaTrade</v>
          </cell>
          <cell r="C2538" t="str">
            <v>Trade</v>
          </cell>
          <cell r="D2538" t="str">
            <v>South Africa</v>
          </cell>
          <cell r="E2538" t="str">
            <v>Credit Operations</v>
          </cell>
          <cell r="F2538" t="str">
            <v>Customer - Wholesale</v>
          </cell>
          <cell r="G2538" t="str">
            <v>Trade Contingents</v>
          </cell>
          <cell r="H2538" t="str">
            <v>0</v>
          </cell>
          <cell r="I2538">
            <v>7.1880989435296296</v>
          </cell>
          <cell r="J2538">
            <v>14.55987772920359</v>
          </cell>
          <cell r="K2538">
            <v>19.178053443006867</v>
          </cell>
          <cell r="L2538">
            <v>0.69464693306016467</v>
          </cell>
          <cell r="M2538">
            <v>0.87371408038086251</v>
          </cell>
          <cell r="N2538">
            <v>1.0740567784737767</v>
          </cell>
          <cell r="O2538">
            <v>0.55297923539067106</v>
          </cell>
          <cell r="P2538">
            <v>0.6173525257494723</v>
          </cell>
          <cell r="Q2538">
            <v>0.78004851521253149</v>
          </cell>
          <cell r="R2538">
            <v>0.83854462762933479</v>
          </cell>
          <cell r="S2538">
            <v>0.90220150192858872</v>
          </cell>
          <cell r="T2538">
            <v>0.9893808176232779</v>
          </cell>
          <cell r="U2538" t="str">
            <v>0</v>
          </cell>
          <cell r="V2538">
            <v>37.306697124547306</v>
          </cell>
          <cell r="W2538">
            <v>37.306697124547306</v>
          </cell>
        </row>
        <row r="2539">
          <cell r="B2539" t="str">
            <v>South AfricaTrade</v>
          </cell>
          <cell r="C2539" t="str">
            <v>Trade</v>
          </cell>
          <cell r="D2539" t="str">
            <v>South Africa</v>
          </cell>
          <cell r="E2539" t="str">
            <v>Credit Operations</v>
          </cell>
          <cell r="F2539" t="str">
            <v>Customer - Wholesale</v>
          </cell>
          <cell r="G2539" t="str">
            <v>Trade Transactional</v>
          </cell>
          <cell r="H2539" t="str">
            <v>0</v>
          </cell>
          <cell r="I2539" t="str">
            <v>0</v>
          </cell>
          <cell r="J2539" t="str">
            <v>0</v>
          </cell>
          <cell r="K2539" t="str">
            <v>0</v>
          </cell>
          <cell r="L2539" t="str">
            <v>0</v>
          </cell>
          <cell r="M2539" t="str">
            <v>0</v>
          </cell>
          <cell r="N2539" t="str">
            <v>0</v>
          </cell>
          <cell r="O2539" t="str">
            <v>0</v>
          </cell>
          <cell r="P2539" t="str">
            <v>0</v>
          </cell>
          <cell r="Q2539" t="str">
            <v>0</v>
          </cell>
          <cell r="R2539" t="str">
            <v>0</v>
          </cell>
          <cell r="S2539" t="str">
            <v>0</v>
          </cell>
          <cell r="T2539" t="str">
            <v>0</v>
          </cell>
          <cell r="U2539" t="str">
            <v>0</v>
          </cell>
          <cell r="V2539">
            <v>0</v>
          </cell>
          <cell r="W2539">
            <v>0</v>
          </cell>
        </row>
        <row r="2540">
          <cell r="B2540" t="str">
            <v>South AfricaTrade</v>
          </cell>
          <cell r="C2540" t="str">
            <v>Trade</v>
          </cell>
          <cell r="D2540" t="str">
            <v>South Africa</v>
          </cell>
          <cell r="E2540" t="str">
            <v>Credit Operations</v>
          </cell>
          <cell r="F2540" t="str">
            <v>Customer - Wholesale</v>
          </cell>
          <cell r="G2540" t="str">
            <v>Trade Other</v>
          </cell>
          <cell r="H2540" t="str">
            <v>0</v>
          </cell>
          <cell r="I2540" t="str">
            <v>0</v>
          </cell>
          <cell r="J2540" t="str">
            <v>0</v>
          </cell>
          <cell r="K2540" t="str">
            <v>0</v>
          </cell>
          <cell r="L2540" t="str">
            <v>0</v>
          </cell>
          <cell r="M2540" t="str">
            <v>0</v>
          </cell>
          <cell r="N2540" t="str">
            <v>0</v>
          </cell>
          <cell r="O2540" t="str">
            <v>0</v>
          </cell>
          <cell r="P2540" t="str">
            <v>0</v>
          </cell>
          <cell r="Q2540" t="str">
            <v>0</v>
          </cell>
          <cell r="R2540" t="str">
            <v>0</v>
          </cell>
          <cell r="S2540" t="str">
            <v>0</v>
          </cell>
          <cell r="T2540" t="str">
            <v>0</v>
          </cell>
          <cell r="U2540" t="str">
            <v>0</v>
          </cell>
          <cell r="V2540">
            <v>0</v>
          </cell>
          <cell r="W2540">
            <v>0</v>
          </cell>
        </row>
        <row r="2541">
          <cell r="B2541" t="str">
            <v>South AfricaFX/MM</v>
          </cell>
          <cell r="C2541" t="str">
            <v>FX/MM</v>
          </cell>
          <cell r="D2541" t="str">
            <v>South Africa</v>
          </cell>
          <cell r="E2541" t="str">
            <v>Credit Operations</v>
          </cell>
          <cell r="F2541" t="str">
            <v>Customer - Wholesale</v>
          </cell>
          <cell r="G2541" t="str">
            <v>FX Sales</v>
          </cell>
          <cell r="H2541">
            <v>10.809299725108325</v>
          </cell>
          <cell r="I2541" t="str">
            <v>0</v>
          </cell>
          <cell r="J2541" t="str">
            <v>0</v>
          </cell>
          <cell r="K2541" t="str">
            <v>0</v>
          </cell>
          <cell r="L2541" t="str">
            <v>0</v>
          </cell>
          <cell r="M2541" t="str">
            <v>0</v>
          </cell>
          <cell r="N2541" t="str">
            <v>0</v>
          </cell>
          <cell r="O2541" t="str">
            <v>0</v>
          </cell>
          <cell r="P2541" t="str">
            <v>0</v>
          </cell>
          <cell r="Q2541" t="str">
            <v>0</v>
          </cell>
          <cell r="R2541" t="str">
            <v>0</v>
          </cell>
          <cell r="S2541" t="str">
            <v>0</v>
          </cell>
          <cell r="T2541" t="str">
            <v>0</v>
          </cell>
          <cell r="U2541" t="str">
            <v>0</v>
          </cell>
          <cell r="V2541">
            <v>0</v>
          </cell>
          <cell r="W2541">
            <v>0</v>
          </cell>
        </row>
        <row r="2542">
          <cell r="B2542" t="str">
            <v>South AfricaFX/MM</v>
          </cell>
          <cell r="C2542" t="str">
            <v>FX/MM</v>
          </cell>
          <cell r="D2542" t="str">
            <v>South Africa</v>
          </cell>
          <cell r="E2542" t="str">
            <v>Credit Operations</v>
          </cell>
          <cell r="F2542" t="str">
            <v>Customer - Wholesale</v>
          </cell>
          <cell r="G2542" t="str">
            <v>FX Trading</v>
          </cell>
          <cell r="H2542" t="str">
            <v>0</v>
          </cell>
          <cell r="I2542" t="str">
            <v>0</v>
          </cell>
          <cell r="J2542" t="str">
            <v>0</v>
          </cell>
          <cell r="K2542" t="str">
            <v>0</v>
          </cell>
          <cell r="L2542" t="str">
            <v>0</v>
          </cell>
          <cell r="M2542" t="str">
            <v>0</v>
          </cell>
          <cell r="N2542" t="str">
            <v>0</v>
          </cell>
          <cell r="O2542" t="str">
            <v>0</v>
          </cell>
          <cell r="P2542" t="str">
            <v>0</v>
          </cell>
          <cell r="Q2542" t="str">
            <v>0</v>
          </cell>
          <cell r="R2542" t="str">
            <v>0</v>
          </cell>
          <cell r="S2542" t="str">
            <v>0</v>
          </cell>
          <cell r="T2542" t="str">
            <v>0</v>
          </cell>
          <cell r="U2542" t="str">
            <v>0</v>
          </cell>
          <cell r="V2542">
            <v>0</v>
          </cell>
          <cell r="W2542">
            <v>0</v>
          </cell>
        </row>
        <row r="2543">
          <cell r="B2543" t="str">
            <v>South AfricaFI</v>
          </cell>
          <cell r="C2543" t="str">
            <v>FI</v>
          </cell>
          <cell r="D2543" t="str">
            <v>South Africa</v>
          </cell>
          <cell r="E2543" t="str">
            <v>Credit Operations</v>
          </cell>
          <cell r="F2543" t="str">
            <v>Customer - Wholesale</v>
          </cell>
          <cell r="G2543" t="str">
            <v>Fixed Income</v>
          </cell>
          <cell r="H2543" t="str">
            <v>0</v>
          </cell>
          <cell r="I2543" t="str">
            <v>0</v>
          </cell>
          <cell r="J2543" t="str">
            <v>0</v>
          </cell>
          <cell r="K2543" t="str">
            <v>0</v>
          </cell>
          <cell r="L2543" t="str">
            <v>0</v>
          </cell>
          <cell r="M2543" t="str">
            <v>0</v>
          </cell>
          <cell r="N2543" t="str">
            <v>0</v>
          </cell>
          <cell r="O2543" t="str">
            <v>0</v>
          </cell>
          <cell r="P2543" t="str">
            <v>0</v>
          </cell>
          <cell r="Q2543" t="str">
            <v>0</v>
          </cell>
          <cell r="R2543" t="str">
            <v>0</v>
          </cell>
          <cell r="S2543" t="str">
            <v>0</v>
          </cell>
          <cell r="T2543" t="str">
            <v>0</v>
          </cell>
          <cell r="U2543" t="str">
            <v>0</v>
          </cell>
          <cell r="V2543">
            <v>0</v>
          </cell>
          <cell r="W2543">
            <v>0</v>
          </cell>
        </row>
        <row r="2544">
          <cell r="B2544" t="str">
            <v>South AfricaFX/MM</v>
          </cell>
          <cell r="C2544" t="str">
            <v>FX/MM</v>
          </cell>
          <cell r="D2544" t="str">
            <v>South Africa</v>
          </cell>
          <cell r="E2544" t="str">
            <v>Credit Operations</v>
          </cell>
          <cell r="F2544" t="str">
            <v>Customer - Wholesale</v>
          </cell>
          <cell r="G2544" t="str">
            <v>ALM</v>
          </cell>
          <cell r="H2544" t="str">
            <v>0</v>
          </cell>
          <cell r="I2544" t="str">
            <v>0</v>
          </cell>
          <cell r="J2544" t="str">
            <v>0</v>
          </cell>
          <cell r="K2544" t="str">
            <v>0</v>
          </cell>
          <cell r="L2544" t="str">
            <v>0</v>
          </cell>
          <cell r="M2544" t="str">
            <v>0</v>
          </cell>
          <cell r="N2544" t="str">
            <v>0</v>
          </cell>
          <cell r="O2544" t="str">
            <v>0</v>
          </cell>
          <cell r="P2544" t="str">
            <v>0</v>
          </cell>
          <cell r="Q2544" t="str">
            <v>0</v>
          </cell>
          <cell r="R2544" t="str">
            <v>0</v>
          </cell>
          <cell r="S2544" t="str">
            <v>0</v>
          </cell>
          <cell r="T2544" t="str">
            <v>0</v>
          </cell>
          <cell r="U2544" t="str">
            <v>0</v>
          </cell>
          <cell r="V2544">
            <v>0</v>
          </cell>
          <cell r="W2544">
            <v>0</v>
          </cell>
        </row>
        <row r="2545">
          <cell r="B2545" t="str">
            <v>South AfricaSEF</v>
          </cell>
          <cell r="C2545" t="str">
            <v>SEF</v>
          </cell>
          <cell r="D2545" t="str">
            <v>South Africa</v>
          </cell>
          <cell r="E2545" t="str">
            <v>Credit Operations</v>
          </cell>
          <cell r="F2545" t="str">
            <v>Customer - Wholesale</v>
          </cell>
          <cell r="G2545" t="str">
            <v>Structured Trade</v>
          </cell>
          <cell r="H2545" t="str">
            <v>0</v>
          </cell>
          <cell r="I2545" t="str">
            <v>0</v>
          </cell>
          <cell r="J2545" t="str">
            <v>0</v>
          </cell>
          <cell r="K2545" t="str">
            <v>0</v>
          </cell>
          <cell r="L2545" t="str">
            <v>0</v>
          </cell>
          <cell r="M2545" t="str">
            <v>0</v>
          </cell>
          <cell r="N2545" t="str">
            <v>0</v>
          </cell>
          <cell r="O2545" t="str">
            <v>0</v>
          </cell>
          <cell r="P2545" t="str">
            <v>0</v>
          </cell>
          <cell r="Q2545" t="str">
            <v>0</v>
          </cell>
          <cell r="R2545" t="str">
            <v>0</v>
          </cell>
          <cell r="S2545" t="str">
            <v>0</v>
          </cell>
          <cell r="T2545" t="str">
            <v>0</v>
          </cell>
          <cell r="U2545" t="str">
            <v>0</v>
          </cell>
          <cell r="V2545">
            <v>0</v>
          </cell>
          <cell r="W2545">
            <v>0</v>
          </cell>
        </row>
        <row r="2546">
          <cell r="B2546" t="str">
            <v>South AfricaSME</v>
          </cell>
          <cell r="C2546" t="str">
            <v>SME</v>
          </cell>
          <cell r="D2546" t="str">
            <v>South Africa</v>
          </cell>
          <cell r="E2546" t="str">
            <v>Credit Operations</v>
          </cell>
          <cell r="F2546" t="str">
            <v>SME</v>
          </cell>
          <cell r="G2546" t="str">
            <v>Product</v>
          </cell>
          <cell r="H2546" t="str">
            <v>0</v>
          </cell>
          <cell r="I2546" t="str">
            <v>0</v>
          </cell>
          <cell r="J2546" t="str">
            <v>0</v>
          </cell>
          <cell r="K2546" t="str">
            <v>0</v>
          </cell>
          <cell r="L2546" t="str">
            <v>0</v>
          </cell>
          <cell r="M2546" t="str">
            <v>0</v>
          </cell>
          <cell r="N2546" t="str">
            <v>0</v>
          </cell>
          <cell r="O2546" t="str">
            <v>0</v>
          </cell>
          <cell r="P2546" t="str">
            <v>0</v>
          </cell>
          <cell r="Q2546" t="str">
            <v>0</v>
          </cell>
          <cell r="R2546" t="str">
            <v>0</v>
          </cell>
          <cell r="S2546" t="str">
            <v>0</v>
          </cell>
          <cell r="T2546" t="str">
            <v>0</v>
          </cell>
          <cell r="U2546" t="str">
            <v>0</v>
          </cell>
          <cell r="V2546">
            <v>0</v>
          </cell>
          <cell r="W2546">
            <v>0</v>
          </cell>
        </row>
        <row r="2547">
          <cell r="B2547" t="str">
            <v>South AfricaTotal</v>
          </cell>
          <cell r="C2547" t="str">
            <v>Total</v>
          </cell>
          <cell r="D2547" t="str">
            <v>South Africa</v>
          </cell>
          <cell r="E2547" t="str">
            <v>Credit Operations</v>
          </cell>
          <cell r="F2547" t="str">
            <v>Customer</v>
          </cell>
          <cell r="G2547" t="str">
            <v>Product</v>
          </cell>
          <cell r="H2547">
            <v>54.046498625541631</v>
          </cell>
          <cell r="I2547">
            <v>14.929128575023075</v>
          </cell>
          <cell r="J2547">
            <v>30.239746052961301</v>
          </cell>
          <cell r="K2547">
            <v>39.831341766245032</v>
          </cell>
          <cell r="L2547">
            <v>56.304441426820787</v>
          </cell>
          <cell r="M2547">
            <v>70.81868633015641</v>
          </cell>
          <cell r="N2547">
            <v>87.277177501167458</v>
          </cell>
          <cell r="O2547">
            <v>44.939522876129459</v>
          </cell>
          <cell r="P2547">
            <v>50.151560838583734</v>
          </cell>
          <cell r="Q2547">
            <v>63.418578472563539</v>
          </cell>
          <cell r="R2547">
            <v>68.220579874928944</v>
          </cell>
          <cell r="S2547">
            <v>73.127727487034434</v>
          </cell>
          <cell r="T2547">
            <v>80.194026120986337</v>
          </cell>
          <cell r="U2547" t="str">
            <v>0</v>
          </cell>
          <cell r="V2547">
            <v>77.483140181752077</v>
          </cell>
          <cell r="W2547">
            <v>77.483140181752077</v>
          </cell>
        </row>
        <row r="2548">
          <cell r="B2548" t="str">
            <v>South AfricaCCPL</v>
          </cell>
          <cell r="C2548" t="str">
            <v>CCPL</v>
          </cell>
          <cell r="D2548" t="str">
            <v>South Africa</v>
          </cell>
          <cell r="E2548" t="str">
            <v>Trade Operations</v>
          </cell>
          <cell r="F2548" t="str">
            <v>Mass Mkt &amp; Priority Banking</v>
          </cell>
          <cell r="G2548" t="str">
            <v>Unsecured Lending</v>
          </cell>
          <cell r="H2548" t="str">
            <v>0</v>
          </cell>
          <cell r="I2548" t="str">
            <v>0</v>
          </cell>
          <cell r="J2548" t="str">
            <v>0</v>
          </cell>
          <cell r="K2548" t="str">
            <v>0</v>
          </cell>
          <cell r="L2548" t="str">
            <v>0</v>
          </cell>
          <cell r="M2548" t="str">
            <v>0</v>
          </cell>
          <cell r="N2548" t="str">
            <v>0</v>
          </cell>
          <cell r="O2548" t="str">
            <v>0</v>
          </cell>
          <cell r="P2548" t="str">
            <v>0</v>
          </cell>
          <cell r="Q2548" t="str">
            <v>0</v>
          </cell>
          <cell r="R2548" t="str">
            <v>0</v>
          </cell>
          <cell r="S2548" t="str">
            <v>0</v>
          </cell>
          <cell r="T2548" t="str">
            <v>0</v>
          </cell>
          <cell r="U2548" t="str">
            <v>0</v>
          </cell>
          <cell r="V2548">
            <v>0</v>
          </cell>
          <cell r="W2548">
            <v>0</v>
          </cell>
        </row>
        <row r="2549">
          <cell r="B2549" t="str">
            <v>South AfricaM &amp; AL</v>
          </cell>
          <cell r="C2549" t="str">
            <v>M &amp; AL</v>
          </cell>
          <cell r="D2549" t="str">
            <v>South Africa</v>
          </cell>
          <cell r="E2549" t="str">
            <v>Trade Operations</v>
          </cell>
          <cell r="F2549" t="str">
            <v>Mass Mkt &amp; Priority Banking</v>
          </cell>
          <cell r="G2549" t="str">
            <v>Secured Lending</v>
          </cell>
          <cell r="H2549" t="str">
            <v>0</v>
          </cell>
          <cell r="I2549" t="str">
            <v>0</v>
          </cell>
          <cell r="J2549" t="str">
            <v>0</v>
          </cell>
          <cell r="K2549" t="str">
            <v>0</v>
          </cell>
          <cell r="L2549" t="str">
            <v>0</v>
          </cell>
          <cell r="M2549" t="str">
            <v>0</v>
          </cell>
          <cell r="N2549" t="str">
            <v>0</v>
          </cell>
          <cell r="O2549" t="str">
            <v>0</v>
          </cell>
          <cell r="P2549" t="str">
            <v>0</v>
          </cell>
          <cell r="Q2549" t="str">
            <v>0</v>
          </cell>
          <cell r="R2549" t="str">
            <v>0</v>
          </cell>
          <cell r="S2549" t="str">
            <v>0</v>
          </cell>
          <cell r="T2549" t="str">
            <v>0</v>
          </cell>
          <cell r="U2549" t="str">
            <v>0</v>
          </cell>
          <cell r="V2549">
            <v>0</v>
          </cell>
          <cell r="W2549">
            <v>0</v>
          </cell>
        </row>
        <row r="2550">
          <cell r="B2550" t="str">
            <v>South AfricaWM</v>
          </cell>
          <cell r="C2550" t="str">
            <v>WM</v>
          </cell>
          <cell r="D2550" t="str">
            <v>South Africa</v>
          </cell>
          <cell r="E2550" t="str">
            <v>Trade Operations</v>
          </cell>
          <cell r="F2550" t="str">
            <v>Mass Mkt &amp; Priority Banking</v>
          </cell>
          <cell r="G2550" t="str">
            <v>Account Management Services</v>
          </cell>
          <cell r="H2550" t="str">
            <v>0</v>
          </cell>
          <cell r="I2550" t="str">
            <v>0</v>
          </cell>
          <cell r="J2550" t="str">
            <v>0</v>
          </cell>
          <cell r="K2550" t="str">
            <v>0</v>
          </cell>
          <cell r="L2550" t="str">
            <v>0</v>
          </cell>
          <cell r="M2550" t="str">
            <v>0</v>
          </cell>
          <cell r="N2550" t="str">
            <v>0</v>
          </cell>
          <cell r="O2550" t="str">
            <v>0</v>
          </cell>
          <cell r="P2550" t="str">
            <v>0</v>
          </cell>
          <cell r="Q2550" t="str">
            <v>0</v>
          </cell>
          <cell r="R2550" t="str">
            <v>0</v>
          </cell>
          <cell r="S2550" t="str">
            <v>0</v>
          </cell>
          <cell r="T2550" t="str">
            <v>0</v>
          </cell>
          <cell r="U2550" t="str">
            <v>0</v>
          </cell>
          <cell r="V2550">
            <v>0</v>
          </cell>
          <cell r="W2550">
            <v>0</v>
          </cell>
        </row>
        <row r="2551">
          <cell r="B2551" t="str">
            <v>South AfricaWM</v>
          </cell>
          <cell r="C2551" t="str">
            <v>WM</v>
          </cell>
          <cell r="D2551" t="str">
            <v>South Africa</v>
          </cell>
          <cell r="E2551" t="str">
            <v>Trade Operations</v>
          </cell>
          <cell r="F2551" t="str">
            <v>Mass Mkt &amp; Priority Banking</v>
          </cell>
          <cell r="G2551" t="str">
            <v>Trade Products</v>
          </cell>
          <cell r="H2551" t="str">
            <v>0</v>
          </cell>
          <cell r="I2551" t="str">
            <v>0</v>
          </cell>
          <cell r="J2551" t="str">
            <v>0</v>
          </cell>
          <cell r="K2551" t="str">
            <v>0</v>
          </cell>
          <cell r="L2551" t="str">
            <v>0</v>
          </cell>
          <cell r="M2551" t="str">
            <v>0</v>
          </cell>
          <cell r="N2551" t="str">
            <v>0</v>
          </cell>
          <cell r="O2551" t="str">
            <v>0</v>
          </cell>
          <cell r="P2551" t="str">
            <v>0</v>
          </cell>
          <cell r="Q2551" t="str">
            <v>0</v>
          </cell>
          <cell r="R2551" t="str">
            <v>0</v>
          </cell>
          <cell r="S2551" t="str">
            <v>0</v>
          </cell>
          <cell r="T2551" t="str">
            <v>0</v>
          </cell>
          <cell r="U2551" t="str">
            <v>0</v>
          </cell>
          <cell r="V2551" t="str">
            <v>0</v>
          </cell>
          <cell r="W2551" t="str">
            <v>0</v>
          </cell>
        </row>
        <row r="2552">
          <cell r="B2552" t="str">
            <v>South AfricaWM</v>
          </cell>
          <cell r="C2552" t="str">
            <v>WM</v>
          </cell>
          <cell r="D2552" t="str">
            <v>South Africa</v>
          </cell>
          <cell r="E2552" t="str">
            <v>Trade Operations</v>
          </cell>
          <cell r="F2552" t="str">
            <v>Mass Mkt &amp; Priority Banking</v>
          </cell>
          <cell r="G2552" t="str">
            <v>Treasury Products</v>
          </cell>
          <cell r="H2552" t="str">
            <v>0</v>
          </cell>
          <cell r="I2552" t="str">
            <v>0</v>
          </cell>
          <cell r="J2552" t="str">
            <v>0</v>
          </cell>
          <cell r="K2552" t="str">
            <v>0</v>
          </cell>
          <cell r="L2552" t="str">
            <v>0</v>
          </cell>
          <cell r="M2552" t="str">
            <v>0</v>
          </cell>
          <cell r="N2552" t="str">
            <v>0</v>
          </cell>
          <cell r="O2552" t="str">
            <v>0</v>
          </cell>
          <cell r="P2552" t="str">
            <v>0</v>
          </cell>
          <cell r="Q2552" t="str">
            <v>0</v>
          </cell>
          <cell r="R2552" t="str">
            <v>0</v>
          </cell>
          <cell r="S2552" t="str">
            <v>0</v>
          </cell>
          <cell r="T2552" t="str">
            <v>0</v>
          </cell>
          <cell r="U2552" t="str">
            <v>0</v>
          </cell>
          <cell r="V2552">
            <v>0</v>
          </cell>
          <cell r="W2552">
            <v>0</v>
          </cell>
        </row>
        <row r="2553">
          <cell r="B2553" t="str">
            <v>South AfricaWM</v>
          </cell>
          <cell r="C2553" t="str">
            <v>WM</v>
          </cell>
          <cell r="D2553" t="str">
            <v>South Africa</v>
          </cell>
          <cell r="E2553" t="str">
            <v>Trade Operations</v>
          </cell>
          <cell r="F2553" t="str">
            <v>Mass Mkt &amp; Priority Banking</v>
          </cell>
          <cell r="G2553" t="str">
            <v>Investment Services</v>
          </cell>
          <cell r="H2553" t="str">
            <v>0</v>
          </cell>
          <cell r="I2553" t="str">
            <v>0</v>
          </cell>
          <cell r="J2553" t="str">
            <v>0</v>
          </cell>
          <cell r="K2553" t="str">
            <v>0</v>
          </cell>
          <cell r="L2553" t="str">
            <v>0</v>
          </cell>
          <cell r="M2553" t="str">
            <v>0</v>
          </cell>
          <cell r="N2553" t="str">
            <v>0</v>
          </cell>
          <cell r="O2553" t="str">
            <v>0</v>
          </cell>
          <cell r="P2553" t="str">
            <v>0</v>
          </cell>
          <cell r="Q2553" t="str">
            <v>0</v>
          </cell>
          <cell r="R2553" t="str">
            <v>0</v>
          </cell>
          <cell r="S2553" t="str">
            <v>0</v>
          </cell>
          <cell r="T2553" t="str">
            <v>0</v>
          </cell>
          <cell r="U2553" t="str">
            <v>0</v>
          </cell>
          <cell r="V2553" t="str">
            <v>0</v>
          </cell>
          <cell r="W2553" t="str">
            <v>0</v>
          </cell>
        </row>
        <row r="2554">
          <cell r="B2554" t="str">
            <v>South AfricaOthCB</v>
          </cell>
          <cell r="C2554" t="str">
            <v>OthCB</v>
          </cell>
          <cell r="D2554" t="str">
            <v>South Africa</v>
          </cell>
          <cell r="E2554" t="str">
            <v>Trade Operations</v>
          </cell>
          <cell r="F2554" t="str">
            <v>Mass Mkt &amp; Priority Banking</v>
          </cell>
          <cell r="G2554" t="str">
            <v>Other Products</v>
          </cell>
          <cell r="H2554" t="str">
            <v>0</v>
          </cell>
          <cell r="I2554" t="str">
            <v>0</v>
          </cell>
          <cell r="J2554" t="str">
            <v>0</v>
          </cell>
          <cell r="K2554" t="str">
            <v>0</v>
          </cell>
          <cell r="L2554" t="str">
            <v>0</v>
          </cell>
          <cell r="M2554" t="str">
            <v>0</v>
          </cell>
          <cell r="N2554" t="str">
            <v>0</v>
          </cell>
          <cell r="O2554" t="str">
            <v>0</v>
          </cell>
          <cell r="P2554" t="str">
            <v>0</v>
          </cell>
          <cell r="Q2554" t="str">
            <v>0</v>
          </cell>
          <cell r="R2554" t="str">
            <v>0</v>
          </cell>
          <cell r="S2554" t="str">
            <v>0</v>
          </cell>
          <cell r="T2554" t="str">
            <v>0</v>
          </cell>
          <cell r="U2554" t="str">
            <v>0</v>
          </cell>
          <cell r="V2554">
            <v>0</v>
          </cell>
          <cell r="W2554">
            <v>0</v>
          </cell>
        </row>
        <row r="2555">
          <cell r="B2555" t="str">
            <v>South AfricaCROps</v>
          </cell>
          <cell r="C2555" t="str">
            <v>CROps</v>
          </cell>
          <cell r="D2555" t="str">
            <v>South Africa</v>
          </cell>
          <cell r="E2555" t="str">
            <v>Trade Operations</v>
          </cell>
          <cell r="F2555" t="str">
            <v>Customer - Wholesale</v>
          </cell>
          <cell r="G2555" t="str">
            <v>Corporate and Inst Lending</v>
          </cell>
          <cell r="H2555">
            <v>293.52839770768298</v>
          </cell>
          <cell r="I2555" t="str">
            <v>0</v>
          </cell>
          <cell r="J2555" t="str">
            <v>0</v>
          </cell>
          <cell r="K2555" t="str">
            <v>0</v>
          </cell>
          <cell r="L2555">
            <v>125.44189059731606</v>
          </cell>
          <cell r="M2555">
            <v>139.15119974168556</v>
          </cell>
          <cell r="N2555">
            <v>154.3147453342136</v>
          </cell>
          <cell r="O2555">
            <v>180.26644993705278</v>
          </cell>
          <cell r="P2555">
            <v>199.29060005395883</v>
          </cell>
          <cell r="Q2555">
            <v>210.14855802007202</v>
          </cell>
          <cell r="R2555">
            <v>221.05836649611524</v>
          </cell>
          <cell r="S2555">
            <v>241.0831684037</v>
          </cell>
          <cell r="T2555">
            <v>256.85425889582751</v>
          </cell>
          <cell r="U2555" t="str">
            <v>0</v>
          </cell>
          <cell r="V2555">
            <v>0</v>
          </cell>
          <cell r="W2555">
            <v>0</v>
          </cell>
        </row>
        <row r="2556">
          <cell r="B2556" t="str">
            <v>South AfricaCash</v>
          </cell>
          <cell r="C2556" t="str">
            <v>Cash</v>
          </cell>
          <cell r="D2556" t="str">
            <v>South Africa</v>
          </cell>
          <cell r="E2556" t="str">
            <v>Trade Operations</v>
          </cell>
          <cell r="F2556" t="str">
            <v>Customer - Wholesale</v>
          </cell>
          <cell r="G2556" t="str">
            <v>Cash Management and Payments</v>
          </cell>
          <cell r="H2556" t="str">
            <v>0</v>
          </cell>
          <cell r="I2556" t="str">
            <v>0</v>
          </cell>
          <cell r="J2556" t="str">
            <v>0</v>
          </cell>
          <cell r="K2556" t="str">
            <v>0</v>
          </cell>
          <cell r="L2556" t="str">
            <v>0</v>
          </cell>
          <cell r="M2556" t="str">
            <v>0</v>
          </cell>
          <cell r="N2556" t="str">
            <v>0</v>
          </cell>
          <cell r="O2556" t="str">
            <v>0</v>
          </cell>
          <cell r="P2556" t="str">
            <v>0</v>
          </cell>
          <cell r="Q2556" t="str">
            <v>0</v>
          </cell>
          <cell r="R2556" t="str">
            <v>0</v>
          </cell>
          <cell r="S2556" t="str">
            <v>0</v>
          </cell>
          <cell r="T2556" t="str">
            <v>0</v>
          </cell>
          <cell r="U2556" t="str">
            <v>0</v>
          </cell>
          <cell r="V2556">
            <v>0</v>
          </cell>
          <cell r="W2556">
            <v>0</v>
          </cell>
        </row>
        <row r="2557">
          <cell r="B2557" t="str">
            <v>South AfricaTrade</v>
          </cell>
          <cell r="C2557" t="str">
            <v>Trade</v>
          </cell>
          <cell r="D2557" t="str">
            <v>South Africa</v>
          </cell>
          <cell r="E2557" t="str">
            <v>Trade Operations</v>
          </cell>
          <cell r="F2557" t="str">
            <v>Customer - Wholesale</v>
          </cell>
          <cell r="G2557" t="str">
            <v>Trade Finance</v>
          </cell>
          <cell r="H2557" t="str">
            <v>0</v>
          </cell>
          <cell r="I2557">
            <v>8.9742514467835282</v>
          </cell>
          <cell r="J2557">
            <v>18.335978614986217</v>
          </cell>
          <cell r="K2557">
            <v>28.95688548905888</v>
          </cell>
          <cell r="L2557">
            <v>6.7479849285237972</v>
          </cell>
          <cell r="M2557">
            <v>7.4854595555895438</v>
          </cell>
          <cell r="N2557">
            <v>8.3009935427770891</v>
          </cell>
          <cell r="O2557">
            <v>9.6970566206116242</v>
          </cell>
          <cell r="P2557">
            <v>10.720350415006903</v>
          </cell>
          <cell r="Q2557">
            <v>11.30436161273445</v>
          </cell>
          <cell r="R2557">
            <v>11.89122607542164</v>
          </cell>
          <cell r="S2557">
            <v>12.968758515695853</v>
          </cell>
          <cell r="T2557">
            <v>13.817144014674776</v>
          </cell>
          <cell r="U2557" t="str">
            <v>0</v>
          </cell>
          <cell r="V2557">
            <v>64.975920657375141</v>
          </cell>
          <cell r="W2557">
            <v>64.975920657375141</v>
          </cell>
        </row>
        <row r="2558">
          <cell r="B2558" t="str">
            <v>South AfricaTrade</v>
          </cell>
          <cell r="C2558" t="str">
            <v>Trade</v>
          </cell>
          <cell r="D2558" t="str">
            <v>South Africa</v>
          </cell>
          <cell r="E2558" t="str">
            <v>Trade Operations</v>
          </cell>
          <cell r="F2558" t="str">
            <v>Customer - Wholesale</v>
          </cell>
          <cell r="G2558" t="str">
            <v>Trade Contingents</v>
          </cell>
          <cell r="H2558" t="str">
            <v>0</v>
          </cell>
          <cell r="I2558">
            <v>26.922754340350586</v>
          </cell>
          <cell r="J2558">
            <v>55.007935844958652</v>
          </cell>
          <cell r="K2558">
            <v>86.870656467176644</v>
          </cell>
          <cell r="L2558">
            <v>2.7751826002158615</v>
          </cell>
          <cell r="M2558">
            <v>3.0784771058811495</v>
          </cell>
          <cell r="N2558">
            <v>3.4202347788280383</v>
          </cell>
          <cell r="O2558">
            <v>3.9951554556899493</v>
          </cell>
          <cell r="P2558">
            <v>4.4166891495135765</v>
          </cell>
          <cell r="Q2558">
            <v>4.6580945888097922</v>
          </cell>
          <cell r="R2558">
            <v>4.8986166382414256</v>
          </cell>
          <cell r="S2558">
            <v>5.3335437705302846</v>
          </cell>
          <cell r="T2558">
            <v>5.6824515852305781</v>
          </cell>
          <cell r="U2558" t="str">
            <v>0</v>
          </cell>
          <cell r="V2558">
            <v>194.92776197212527</v>
          </cell>
          <cell r="W2558">
            <v>194.92776197212527</v>
          </cell>
        </row>
        <row r="2559">
          <cell r="B2559" t="str">
            <v>South AfricaTrade</v>
          </cell>
          <cell r="C2559" t="str">
            <v>Trade</v>
          </cell>
          <cell r="D2559" t="str">
            <v>South Africa</v>
          </cell>
          <cell r="E2559" t="str">
            <v>Trade Operations</v>
          </cell>
          <cell r="F2559" t="str">
            <v>Customer - Wholesale</v>
          </cell>
          <cell r="G2559" t="str">
            <v>Trade Transactional</v>
          </cell>
          <cell r="H2559" t="str">
            <v>0</v>
          </cell>
          <cell r="I2559" t="str">
            <v>0</v>
          </cell>
          <cell r="J2559" t="str">
            <v>0</v>
          </cell>
          <cell r="K2559" t="str">
            <v>0</v>
          </cell>
          <cell r="L2559" t="str">
            <v>0</v>
          </cell>
          <cell r="M2559" t="str">
            <v>0</v>
          </cell>
          <cell r="N2559" t="str">
            <v>0</v>
          </cell>
          <cell r="O2559" t="str">
            <v>0</v>
          </cell>
          <cell r="P2559" t="str">
            <v>0</v>
          </cell>
          <cell r="Q2559" t="str">
            <v>0</v>
          </cell>
          <cell r="R2559" t="str">
            <v>0</v>
          </cell>
          <cell r="S2559" t="str">
            <v>0</v>
          </cell>
          <cell r="T2559" t="str">
            <v>0</v>
          </cell>
          <cell r="U2559" t="str">
            <v>0</v>
          </cell>
          <cell r="V2559">
            <v>0</v>
          </cell>
          <cell r="W2559">
            <v>0</v>
          </cell>
        </row>
        <row r="2560">
          <cell r="B2560" t="str">
            <v>South AfricaTrade</v>
          </cell>
          <cell r="C2560" t="str">
            <v>Trade</v>
          </cell>
          <cell r="D2560" t="str">
            <v>South Africa</v>
          </cell>
          <cell r="E2560" t="str">
            <v>Trade Operations</v>
          </cell>
          <cell r="F2560" t="str">
            <v>Customer - Wholesale</v>
          </cell>
          <cell r="G2560" t="str">
            <v>Trade Other</v>
          </cell>
          <cell r="H2560" t="str">
            <v>0</v>
          </cell>
          <cell r="I2560" t="str">
            <v>0</v>
          </cell>
          <cell r="J2560" t="str">
            <v>0</v>
          </cell>
          <cell r="K2560" t="str">
            <v>0</v>
          </cell>
          <cell r="L2560" t="str">
            <v>0</v>
          </cell>
          <cell r="M2560" t="str">
            <v>0</v>
          </cell>
          <cell r="N2560" t="str">
            <v>0</v>
          </cell>
          <cell r="O2560" t="str">
            <v>0</v>
          </cell>
          <cell r="P2560" t="str">
            <v>0</v>
          </cell>
          <cell r="Q2560" t="str">
            <v>0</v>
          </cell>
          <cell r="R2560" t="str">
            <v>0</v>
          </cell>
          <cell r="S2560" t="str">
            <v>0</v>
          </cell>
          <cell r="T2560" t="str">
            <v>0</v>
          </cell>
          <cell r="U2560" t="str">
            <v>0</v>
          </cell>
          <cell r="V2560">
            <v>0</v>
          </cell>
          <cell r="W2560">
            <v>0</v>
          </cell>
        </row>
        <row r="2561">
          <cell r="B2561" t="str">
            <v>South AfricaFX/MM</v>
          </cell>
          <cell r="C2561" t="str">
            <v>FX/MM</v>
          </cell>
          <cell r="D2561" t="str">
            <v>South Africa</v>
          </cell>
          <cell r="E2561" t="str">
            <v>Trade Operations</v>
          </cell>
          <cell r="F2561" t="str">
            <v>Customer - Wholesale</v>
          </cell>
          <cell r="G2561" t="str">
            <v>FX Sales</v>
          </cell>
          <cell r="H2561" t="str">
            <v>0</v>
          </cell>
          <cell r="I2561" t="str">
            <v>0</v>
          </cell>
          <cell r="J2561" t="str">
            <v>0</v>
          </cell>
          <cell r="K2561" t="str">
            <v>0</v>
          </cell>
          <cell r="L2561" t="str">
            <v>0</v>
          </cell>
          <cell r="M2561" t="str">
            <v>0</v>
          </cell>
          <cell r="N2561" t="str">
            <v>0</v>
          </cell>
          <cell r="O2561" t="str">
            <v>0</v>
          </cell>
          <cell r="P2561" t="str">
            <v>0</v>
          </cell>
          <cell r="Q2561" t="str">
            <v>0</v>
          </cell>
          <cell r="R2561" t="str">
            <v>0</v>
          </cell>
          <cell r="S2561" t="str">
            <v>0</v>
          </cell>
          <cell r="T2561" t="str">
            <v>0</v>
          </cell>
          <cell r="U2561" t="str">
            <v>0</v>
          </cell>
          <cell r="V2561">
            <v>0</v>
          </cell>
          <cell r="W2561">
            <v>0</v>
          </cell>
        </row>
        <row r="2562">
          <cell r="B2562" t="str">
            <v>South AfricaFX/MM</v>
          </cell>
          <cell r="C2562" t="str">
            <v>FX/MM</v>
          </cell>
          <cell r="D2562" t="str">
            <v>South Africa</v>
          </cell>
          <cell r="E2562" t="str">
            <v>Trade Operations</v>
          </cell>
          <cell r="F2562" t="str">
            <v>Customer - Wholesale</v>
          </cell>
          <cell r="G2562" t="str">
            <v>FX Trading</v>
          </cell>
          <cell r="H2562" t="str">
            <v>0</v>
          </cell>
          <cell r="I2562" t="str">
            <v>0</v>
          </cell>
          <cell r="J2562" t="str">
            <v>0</v>
          </cell>
          <cell r="K2562" t="str">
            <v>0</v>
          </cell>
          <cell r="L2562" t="str">
            <v>0</v>
          </cell>
          <cell r="M2562" t="str">
            <v>0</v>
          </cell>
          <cell r="N2562" t="str">
            <v>0</v>
          </cell>
          <cell r="O2562" t="str">
            <v>0</v>
          </cell>
          <cell r="P2562" t="str">
            <v>0</v>
          </cell>
          <cell r="Q2562" t="str">
            <v>0</v>
          </cell>
          <cell r="R2562" t="str">
            <v>0</v>
          </cell>
          <cell r="S2562" t="str">
            <v>0</v>
          </cell>
          <cell r="T2562" t="str">
            <v>0</v>
          </cell>
          <cell r="U2562" t="str">
            <v>0</v>
          </cell>
          <cell r="V2562">
            <v>0</v>
          </cell>
          <cell r="W2562">
            <v>0</v>
          </cell>
        </row>
        <row r="2563">
          <cell r="B2563" t="str">
            <v>South AfricaFI</v>
          </cell>
          <cell r="C2563" t="str">
            <v>FI</v>
          </cell>
          <cell r="D2563" t="str">
            <v>South Africa</v>
          </cell>
          <cell r="E2563" t="str">
            <v>Trade Operations</v>
          </cell>
          <cell r="F2563" t="str">
            <v>Customer - Wholesale</v>
          </cell>
          <cell r="G2563" t="str">
            <v>Fixed Income</v>
          </cell>
          <cell r="H2563" t="str">
            <v>0</v>
          </cell>
          <cell r="I2563" t="str">
            <v>0</v>
          </cell>
          <cell r="J2563" t="str">
            <v>0</v>
          </cell>
          <cell r="K2563" t="str">
            <v>0</v>
          </cell>
          <cell r="L2563" t="str">
            <v>0</v>
          </cell>
          <cell r="M2563" t="str">
            <v>0</v>
          </cell>
          <cell r="N2563" t="str">
            <v>0</v>
          </cell>
          <cell r="O2563" t="str">
            <v>0</v>
          </cell>
          <cell r="P2563" t="str">
            <v>0</v>
          </cell>
          <cell r="Q2563" t="str">
            <v>0</v>
          </cell>
          <cell r="R2563" t="str">
            <v>0</v>
          </cell>
          <cell r="S2563" t="str">
            <v>0</v>
          </cell>
          <cell r="T2563" t="str">
            <v>0</v>
          </cell>
          <cell r="U2563" t="str">
            <v>0</v>
          </cell>
          <cell r="V2563">
            <v>0</v>
          </cell>
          <cell r="W2563">
            <v>0</v>
          </cell>
        </row>
        <row r="2564">
          <cell r="B2564" t="str">
            <v>South AfricaFX/MM</v>
          </cell>
          <cell r="C2564" t="str">
            <v>FX/MM</v>
          </cell>
          <cell r="D2564" t="str">
            <v>South Africa</v>
          </cell>
          <cell r="E2564" t="str">
            <v>Trade Operations</v>
          </cell>
          <cell r="F2564" t="str">
            <v>Customer - Wholesale</v>
          </cell>
          <cell r="G2564" t="str">
            <v>ALM</v>
          </cell>
          <cell r="H2564" t="str">
            <v>0</v>
          </cell>
          <cell r="I2564" t="str">
            <v>0</v>
          </cell>
          <cell r="J2564" t="str">
            <v>0</v>
          </cell>
          <cell r="K2564" t="str">
            <v>0</v>
          </cell>
          <cell r="L2564" t="str">
            <v>0</v>
          </cell>
          <cell r="M2564" t="str">
            <v>0</v>
          </cell>
          <cell r="N2564" t="str">
            <v>0</v>
          </cell>
          <cell r="O2564" t="str">
            <v>0</v>
          </cell>
          <cell r="P2564" t="str">
            <v>0</v>
          </cell>
          <cell r="Q2564" t="str">
            <v>0</v>
          </cell>
          <cell r="R2564" t="str">
            <v>0</v>
          </cell>
          <cell r="S2564" t="str">
            <v>0</v>
          </cell>
          <cell r="T2564" t="str">
            <v>0</v>
          </cell>
          <cell r="U2564" t="str">
            <v>0</v>
          </cell>
          <cell r="V2564">
            <v>0</v>
          </cell>
          <cell r="W2564">
            <v>0</v>
          </cell>
        </row>
        <row r="2565">
          <cell r="B2565" t="str">
            <v>South AfricaSEF</v>
          </cell>
          <cell r="C2565" t="str">
            <v>SEF</v>
          </cell>
          <cell r="D2565" t="str">
            <v>South Africa</v>
          </cell>
          <cell r="E2565" t="str">
            <v>Trade Operations</v>
          </cell>
          <cell r="F2565" t="str">
            <v>Customer - Wholesale</v>
          </cell>
          <cell r="G2565" t="str">
            <v>Structured Trade</v>
          </cell>
          <cell r="H2565" t="str">
            <v>0</v>
          </cell>
          <cell r="I2565" t="str">
            <v>0</v>
          </cell>
          <cell r="J2565" t="str">
            <v>0</v>
          </cell>
          <cell r="K2565" t="str">
            <v>0</v>
          </cell>
          <cell r="L2565" t="str">
            <v>0</v>
          </cell>
          <cell r="M2565" t="str">
            <v>0</v>
          </cell>
          <cell r="N2565" t="str">
            <v>0</v>
          </cell>
          <cell r="O2565" t="str">
            <v>0</v>
          </cell>
          <cell r="P2565" t="str">
            <v>0</v>
          </cell>
          <cell r="Q2565" t="str">
            <v>0</v>
          </cell>
          <cell r="R2565" t="str">
            <v>0</v>
          </cell>
          <cell r="S2565" t="str">
            <v>0</v>
          </cell>
          <cell r="T2565" t="str">
            <v>0</v>
          </cell>
          <cell r="U2565" t="str">
            <v>0</v>
          </cell>
          <cell r="V2565">
            <v>0</v>
          </cell>
          <cell r="W2565">
            <v>0</v>
          </cell>
        </row>
        <row r="2566">
          <cell r="B2566" t="str">
            <v>South AfricaSME</v>
          </cell>
          <cell r="C2566" t="str">
            <v>SME</v>
          </cell>
          <cell r="D2566" t="str">
            <v>South Africa</v>
          </cell>
          <cell r="E2566" t="str">
            <v>Trade Operations</v>
          </cell>
          <cell r="F2566" t="str">
            <v>SME</v>
          </cell>
          <cell r="G2566" t="str">
            <v>Product</v>
          </cell>
          <cell r="H2566" t="str">
            <v>0</v>
          </cell>
          <cell r="I2566" t="str">
            <v>0</v>
          </cell>
          <cell r="J2566" t="str">
            <v>0</v>
          </cell>
          <cell r="K2566" t="str">
            <v>0</v>
          </cell>
          <cell r="L2566" t="str">
            <v>0</v>
          </cell>
          <cell r="M2566" t="str">
            <v>0</v>
          </cell>
          <cell r="N2566" t="str">
            <v>0</v>
          </cell>
          <cell r="O2566" t="str">
            <v>0</v>
          </cell>
          <cell r="P2566" t="str">
            <v>0</v>
          </cell>
          <cell r="Q2566" t="str">
            <v>0</v>
          </cell>
          <cell r="R2566" t="str">
            <v>0</v>
          </cell>
          <cell r="S2566" t="str">
            <v>0</v>
          </cell>
          <cell r="T2566" t="str">
            <v>0</v>
          </cell>
          <cell r="U2566" t="str">
            <v>0</v>
          </cell>
          <cell r="V2566">
            <v>0</v>
          </cell>
          <cell r="W2566">
            <v>0</v>
          </cell>
        </row>
        <row r="2567">
          <cell r="B2567" t="str">
            <v>South AfricaTotal</v>
          </cell>
          <cell r="C2567" t="str">
            <v>Total</v>
          </cell>
          <cell r="D2567" t="str">
            <v>South Africa</v>
          </cell>
          <cell r="E2567" t="str">
            <v>Trade Operations</v>
          </cell>
          <cell r="F2567" t="str">
            <v>Customer</v>
          </cell>
          <cell r="G2567" t="str">
            <v>Product</v>
          </cell>
          <cell r="H2567">
            <v>293.52839770768298</v>
          </cell>
          <cell r="I2567">
            <v>35.897005787134113</v>
          </cell>
          <cell r="J2567">
            <v>73.34391445994487</v>
          </cell>
          <cell r="K2567">
            <v>115.82754195623552</v>
          </cell>
          <cell r="L2567">
            <v>134.96505812605574</v>
          </cell>
          <cell r="M2567">
            <v>149.71513640315627</v>
          </cell>
          <cell r="N2567">
            <v>166.03597365581876</v>
          </cell>
          <cell r="O2567">
            <v>193.95866201335437</v>
          </cell>
          <cell r="P2567">
            <v>214.42763961847933</v>
          </cell>
          <cell r="Q2567">
            <v>226.11101422161624</v>
          </cell>
          <cell r="R2567">
            <v>237.8482092097783</v>
          </cell>
          <cell r="S2567">
            <v>259.38547068992614</v>
          </cell>
          <cell r="T2567">
            <v>276.35385449573289</v>
          </cell>
          <cell r="U2567" t="str">
            <v>0</v>
          </cell>
          <cell r="V2567">
            <v>259.90368262950039</v>
          </cell>
          <cell r="W2567">
            <v>259.90368262950039</v>
          </cell>
        </row>
        <row r="2568">
          <cell r="B2568" t="str">
            <v>South AfricaCCPL</v>
          </cell>
          <cell r="C2568" t="str">
            <v>CCPL</v>
          </cell>
          <cell r="D2568" t="str">
            <v>South Africa</v>
          </cell>
          <cell r="E2568" t="str">
            <v>Global Mkt Risk</v>
          </cell>
          <cell r="F2568" t="str">
            <v>Mass Mkt &amp; Priority Banking</v>
          </cell>
          <cell r="G2568" t="str">
            <v>Unsecured Lending</v>
          </cell>
          <cell r="H2568" t="str">
            <v>0</v>
          </cell>
          <cell r="I2568" t="str">
            <v>0</v>
          </cell>
          <cell r="J2568" t="str">
            <v>0</v>
          </cell>
          <cell r="K2568" t="str">
            <v>0</v>
          </cell>
          <cell r="L2568" t="str">
            <v>0</v>
          </cell>
          <cell r="M2568" t="str">
            <v>0</v>
          </cell>
          <cell r="N2568" t="str">
            <v>0</v>
          </cell>
          <cell r="O2568" t="str">
            <v>0</v>
          </cell>
          <cell r="P2568" t="str">
            <v>0</v>
          </cell>
          <cell r="Q2568" t="str">
            <v>0</v>
          </cell>
          <cell r="R2568" t="str">
            <v>0</v>
          </cell>
          <cell r="S2568" t="str">
            <v>0</v>
          </cell>
          <cell r="T2568" t="str">
            <v>0</v>
          </cell>
          <cell r="U2568" t="str">
            <v>0</v>
          </cell>
          <cell r="V2568" t="str">
            <v>0</v>
          </cell>
          <cell r="W2568" t="str">
            <v>0</v>
          </cell>
        </row>
        <row r="2569">
          <cell r="B2569" t="str">
            <v>South AfricaM &amp; AL</v>
          </cell>
          <cell r="C2569" t="str">
            <v>M &amp; AL</v>
          </cell>
          <cell r="D2569" t="str">
            <v>South Africa</v>
          </cell>
          <cell r="E2569" t="str">
            <v>Global Mkt Risk</v>
          </cell>
          <cell r="F2569" t="str">
            <v>Mass Mkt &amp; Priority Banking</v>
          </cell>
          <cell r="G2569" t="str">
            <v>Secured Lending</v>
          </cell>
          <cell r="H2569" t="str">
            <v>0</v>
          </cell>
          <cell r="I2569" t="str">
            <v>0</v>
          </cell>
          <cell r="J2569" t="str">
            <v>0</v>
          </cell>
          <cell r="K2569" t="str">
            <v>0</v>
          </cell>
          <cell r="L2569" t="str">
            <v>0</v>
          </cell>
          <cell r="M2569" t="str">
            <v>0</v>
          </cell>
          <cell r="N2569" t="str">
            <v>0</v>
          </cell>
          <cell r="O2569" t="str">
            <v>0</v>
          </cell>
          <cell r="P2569" t="str">
            <v>0</v>
          </cell>
          <cell r="Q2569" t="str">
            <v>0</v>
          </cell>
          <cell r="R2569" t="str">
            <v>0</v>
          </cell>
          <cell r="S2569" t="str">
            <v>0</v>
          </cell>
          <cell r="T2569" t="str">
            <v>0</v>
          </cell>
          <cell r="U2569" t="str">
            <v>0</v>
          </cell>
          <cell r="V2569" t="str">
            <v>0</v>
          </cell>
          <cell r="W2569" t="str">
            <v>0</v>
          </cell>
        </row>
        <row r="2570">
          <cell r="B2570" t="str">
            <v>South AfricaWM</v>
          </cell>
          <cell r="C2570" t="str">
            <v>WM</v>
          </cell>
          <cell r="D2570" t="str">
            <v>South Africa</v>
          </cell>
          <cell r="E2570" t="str">
            <v>Global Mkt Risk</v>
          </cell>
          <cell r="F2570" t="str">
            <v>Mass Mkt &amp; Priority Banking</v>
          </cell>
          <cell r="G2570" t="str">
            <v>Account Management Services</v>
          </cell>
          <cell r="H2570" t="str">
            <v>0</v>
          </cell>
          <cell r="I2570" t="str">
            <v>0</v>
          </cell>
          <cell r="J2570" t="str">
            <v>0</v>
          </cell>
          <cell r="K2570" t="str">
            <v>0</v>
          </cell>
          <cell r="L2570" t="str">
            <v>0</v>
          </cell>
          <cell r="M2570" t="str">
            <v>0</v>
          </cell>
          <cell r="N2570" t="str">
            <v>0</v>
          </cell>
          <cell r="O2570" t="str">
            <v>0</v>
          </cell>
          <cell r="P2570" t="str">
            <v>0</v>
          </cell>
          <cell r="Q2570" t="str">
            <v>0</v>
          </cell>
          <cell r="R2570" t="str">
            <v>0</v>
          </cell>
          <cell r="S2570" t="str">
            <v>0</v>
          </cell>
          <cell r="T2570" t="str">
            <v>0</v>
          </cell>
          <cell r="U2570" t="str">
            <v>0</v>
          </cell>
          <cell r="V2570" t="str">
            <v>0</v>
          </cell>
          <cell r="W2570" t="str">
            <v>0</v>
          </cell>
        </row>
        <row r="2571">
          <cell r="B2571" t="str">
            <v>South AfricaWM</v>
          </cell>
          <cell r="C2571" t="str">
            <v>WM</v>
          </cell>
          <cell r="D2571" t="str">
            <v>South Africa</v>
          </cell>
          <cell r="E2571" t="str">
            <v>Global Mkt Risk</v>
          </cell>
          <cell r="F2571" t="str">
            <v>Mass Mkt &amp; Priority Banking</v>
          </cell>
          <cell r="G2571" t="str">
            <v>Trade Products</v>
          </cell>
          <cell r="H2571" t="str">
            <v>0</v>
          </cell>
          <cell r="I2571" t="str">
            <v>0</v>
          </cell>
          <cell r="J2571" t="str">
            <v>0</v>
          </cell>
          <cell r="K2571" t="str">
            <v>0</v>
          </cell>
          <cell r="L2571" t="str">
            <v>0</v>
          </cell>
          <cell r="M2571" t="str">
            <v>0</v>
          </cell>
          <cell r="N2571" t="str">
            <v>0</v>
          </cell>
          <cell r="O2571" t="str">
            <v>0</v>
          </cell>
          <cell r="P2571" t="str">
            <v>0</v>
          </cell>
          <cell r="Q2571" t="str">
            <v>0</v>
          </cell>
          <cell r="R2571" t="str">
            <v>0</v>
          </cell>
          <cell r="S2571" t="str">
            <v>0</v>
          </cell>
          <cell r="T2571" t="str">
            <v>0</v>
          </cell>
          <cell r="U2571" t="str">
            <v>0</v>
          </cell>
          <cell r="V2571" t="str">
            <v>0</v>
          </cell>
          <cell r="W2571" t="str">
            <v>0</v>
          </cell>
        </row>
        <row r="2572">
          <cell r="B2572" t="str">
            <v>South AfricaWM</v>
          </cell>
          <cell r="C2572" t="str">
            <v>WM</v>
          </cell>
          <cell r="D2572" t="str">
            <v>South Africa</v>
          </cell>
          <cell r="E2572" t="str">
            <v>Global Mkt Risk</v>
          </cell>
          <cell r="F2572" t="str">
            <v>Mass Mkt &amp; Priority Banking</v>
          </cell>
          <cell r="G2572" t="str">
            <v>Treasury Products</v>
          </cell>
          <cell r="H2572" t="str">
            <v>0</v>
          </cell>
          <cell r="I2572" t="str">
            <v>0</v>
          </cell>
          <cell r="J2572" t="str">
            <v>0</v>
          </cell>
          <cell r="K2572" t="str">
            <v>0</v>
          </cell>
          <cell r="L2572" t="str">
            <v>0</v>
          </cell>
          <cell r="M2572" t="str">
            <v>0</v>
          </cell>
          <cell r="N2572" t="str">
            <v>0</v>
          </cell>
          <cell r="O2572" t="str">
            <v>0</v>
          </cell>
          <cell r="P2572" t="str">
            <v>0</v>
          </cell>
          <cell r="Q2572" t="str">
            <v>0</v>
          </cell>
          <cell r="R2572" t="str">
            <v>0</v>
          </cell>
          <cell r="S2572" t="str">
            <v>0</v>
          </cell>
          <cell r="T2572" t="str">
            <v>0</v>
          </cell>
          <cell r="U2572" t="str">
            <v>0</v>
          </cell>
          <cell r="V2572" t="str">
            <v>0</v>
          </cell>
          <cell r="W2572" t="str">
            <v>0</v>
          </cell>
        </row>
        <row r="2573">
          <cell r="B2573" t="str">
            <v>South AfricaWM</v>
          </cell>
          <cell r="C2573" t="str">
            <v>WM</v>
          </cell>
          <cell r="D2573" t="str">
            <v>South Africa</v>
          </cell>
          <cell r="E2573" t="str">
            <v>Global Mkt Risk</v>
          </cell>
          <cell r="F2573" t="str">
            <v>Mass Mkt &amp; Priority Banking</v>
          </cell>
          <cell r="G2573" t="str">
            <v>Investment Services</v>
          </cell>
          <cell r="H2573" t="str">
            <v>0</v>
          </cell>
          <cell r="I2573" t="str">
            <v>0</v>
          </cell>
          <cell r="J2573" t="str">
            <v>0</v>
          </cell>
          <cell r="K2573" t="str">
            <v>0</v>
          </cell>
          <cell r="L2573" t="str">
            <v>0</v>
          </cell>
          <cell r="M2573" t="str">
            <v>0</v>
          </cell>
          <cell r="N2573" t="str">
            <v>0</v>
          </cell>
          <cell r="O2573" t="str">
            <v>0</v>
          </cell>
          <cell r="P2573" t="str">
            <v>0</v>
          </cell>
          <cell r="Q2573" t="str">
            <v>0</v>
          </cell>
          <cell r="R2573" t="str">
            <v>0</v>
          </cell>
          <cell r="S2573" t="str">
            <v>0</v>
          </cell>
          <cell r="T2573" t="str">
            <v>0</v>
          </cell>
          <cell r="U2573" t="str">
            <v>0</v>
          </cell>
          <cell r="V2573" t="str">
            <v>0</v>
          </cell>
          <cell r="W2573" t="str">
            <v>0</v>
          </cell>
        </row>
        <row r="2574">
          <cell r="B2574" t="str">
            <v>South AfricaOthCB</v>
          </cell>
          <cell r="C2574" t="str">
            <v>OthCB</v>
          </cell>
          <cell r="D2574" t="str">
            <v>South Africa</v>
          </cell>
          <cell r="E2574" t="str">
            <v>Global Mkt Risk</v>
          </cell>
          <cell r="F2574" t="str">
            <v>Mass Mkt &amp; Priority Banking</v>
          </cell>
          <cell r="G2574" t="str">
            <v>Other Products</v>
          </cell>
          <cell r="H2574" t="str">
            <v>0</v>
          </cell>
          <cell r="I2574" t="str">
            <v>0</v>
          </cell>
          <cell r="J2574" t="str">
            <v>0</v>
          </cell>
          <cell r="K2574" t="str">
            <v>0</v>
          </cell>
          <cell r="L2574" t="str">
            <v>0</v>
          </cell>
          <cell r="M2574" t="str">
            <v>0</v>
          </cell>
          <cell r="N2574" t="str">
            <v>0</v>
          </cell>
          <cell r="O2574" t="str">
            <v>0</v>
          </cell>
          <cell r="P2574" t="str">
            <v>0</v>
          </cell>
          <cell r="Q2574" t="str">
            <v>0</v>
          </cell>
          <cell r="R2574" t="str">
            <v>0</v>
          </cell>
          <cell r="S2574" t="str">
            <v>0</v>
          </cell>
          <cell r="T2574" t="str">
            <v>0</v>
          </cell>
          <cell r="U2574" t="str">
            <v>0</v>
          </cell>
          <cell r="V2574" t="str">
            <v>0</v>
          </cell>
          <cell r="W2574" t="str">
            <v>0</v>
          </cell>
        </row>
        <row r="2575">
          <cell r="B2575" t="str">
            <v>South AfricaCROps</v>
          </cell>
          <cell r="C2575" t="str">
            <v>CROps</v>
          </cell>
          <cell r="D2575" t="str">
            <v>South Africa</v>
          </cell>
          <cell r="E2575" t="str">
            <v>Global Mkt Risk</v>
          </cell>
          <cell r="F2575" t="str">
            <v>Customer - Wholesale</v>
          </cell>
          <cell r="G2575" t="str">
            <v>Corporate and Inst Lending</v>
          </cell>
          <cell r="H2575" t="str">
            <v>0</v>
          </cell>
          <cell r="I2575" t="str">
            <v>0</v>
          </cell>
          <cell r="J2575" t="str">
            <v>0</v>
          </cell>
          <cell r="K2575" t="str">
            <v>0</v>
          </cell>
          <cell r="L2575" t="str">
            <v>0</v>
          </cell>
          <cell r="M2575" t="str">
            <v>0</v>
          </cell>
          <cell r="N2575" t="str">
            <v>0</v>
          </cell>
          <cell r="O2575" t="str">
            <v>0</v>
          </cell>
          <cell r="P2575" t="str">
            <v>0</v>
          </cell>
          <cell r="Q2575" t="str">
            <v>0</v>
          </cell>
          <cell r="R2575" t="str">
            <v>0</v>
          </cell>
          <cell r="S2575" t="str">
            <v>0</v>
          </cell>
          <cell r="T2575" t="str">
            <v>0</v>
          </cell>
          <cell r="U2575" t="str">
            <v>0</v>
          </cell>
          <cell r="V2575" t="str">
            <v>0</v>
          </cell>
          <cell r="W2575" t="str">
            <v>0</v>
          </cell>
        </row>
        <row r="2576">
          <cell r="B2576" t="str">
            <v>South AfricaCash</v>
          </cell>
          <cell r="C2576" t="str">
            <v>Cash</v>
          </cell>
          <cell r="D2576" t="str">
            <v>South Africa</v>
          </cell>
          <cell r="E2576" t="str">
            <v>Global Mkt Risk</v>
          </cell>
          <cell r="F2576" t="str">
            <v>Customer - Wholesale</v>
          </cell>
          <cell r="G2576" t="str">
            <v>Cash Management and Payments</v>
          </cell>
          <cell r="H2576" t="str">
            <v>0</v>
          </cell>
          <cell r="I2576" t="str">
            <v>0</v>
          </cell>
          <cell r="J2576" t="str">
            <v>0</v>
          </cell>
          <cell r="K2576" t="str">
            <v>0</v>
          </cell>
          <cell r="L2576" t="str">
            <v>0</v>
          </cell>
          <cell r="M2576" t="str">
            <v>0</v>
          </cell>
          <cell r="N2576" t="str">
            <v>0</v>
          </cell>
          <cell r="O2576" t="str">
            <v>0</v>
          </cell>
          <cell r="P2576" t="str">
            <v>0</v>
          </cell>
          <cell r="Q2576" t="str">
            <v>0</v>
          </cell>
          <cell r="R2576" t="str">
            <v>0</v>
          </cell>
          <cell r="S2576" t="str">
            <v>0</v>
          </cell>
          <cell r="T2576" t="str">
            <v>0</v>
          </cell>
          <cell r="U2576" t="str">
            <v>0</v>
          </cell>
          <cell r="V2576" t="str">
            <v>0</v>
          </cell>
          <cell r="W2576" t="str">
            <v>0</v>
          </cell>
        </row>
        <row r="2577">
          <cell r="B2577" t="str">
            <v>South AfricaTrade</v>
          </cell>
          <cell r="C2577" t="str">
            <v>Trade</v>
          </cell>
          <cell r="D2577" t="str">
            <v>South Africa</v>
          </cell>
          <cell r="E2577" t="str">
            <v>Global Mkt Risk</v>
          </cell>
          <cell r="F2577" t="str">
            <v>Customer - Wholesale</v>
          </cell>
          <cell r="G2577" t="str">
            <v>Trade Finance</v>
          </cell>
          <cell r="H2577" t="str">
            <v>0</v>
          </cell>
          <cell r="I2577" t="str">
            <v>0</v>
          </cell>
          <cell r="J2577" t="str">
            <v>0</v>
          </cell>
          <cell r="K2577" t="str">
            <v>0</v>
          </cell>
          <cell r="L2577" t="str">
            <v>0</v>
          </cell>
          <cell r="M2577" t="str">
            <v>0</v>
          </cell>
          <cell r="N2577" t="str">
            <v>0</v>
          </cell>
          <cell r="O2577" t="str">
            <v>0</v>
          </cell>
          <cell r="P2577" t="str">
            <v>0</v>
          </cell>
          <cell r="Q2577" t="str">
            <v>0</v>
          </cell>
          <cell r="R2577" t="str">
            <v>0</v>
          </cell>
          <cell r="S2577" t="str">
            <v>0</v>
          </cell>
          <cell r="T2577" t="str">
            <v>0</v>
          </cell>
          <cell r="U2577" t="str">
            <v>0</v>
          </cell>
          <cell r="V2577" t="str">
            <v>0</v>
          </cell>
          <cell r="W2577" t="str">
            <v>0</v>
          </cell>
        </row>
        <row r="2578">
          <cell r="B2578" t="str">
            <v>South AfricaTrade</v>
          </cell>
          <cell r="C2578" t="str">
            <v>Trade</v>
          </cell>
          <cell r="D2578" t="str">
            <v>South Africa</v>
          </cell>
          <cell r="E2578" t="str">
            <v>Global Mkt Risk</v>
          </cell>
          <cell r="F2578" t="str">
            <v>Customer - Wholesale</v>
          </cell>
          <cell r="G2578" t="str">
            <v>Trade Contingents</v>
          </cell>
          <cell r="H2578" t="str">
            <v>0</v>
          </cell>
          <cell r="I2578" t="str">
            <v>0</v>
          </cell>
          <cell r="J2578" t="str">
            <v>0</v>
          </cell>
          <cell r="K2578" t="str">
            <v>0</v>
          </cell>
          <cell r="L2578" t="str">
            <v>0</v>
          </cell>
          <cell r="M2578" t="str">
            <v>0</v>
          </cell>
          <cell r="N2578" t="str">
            <v>0</v>
          </cell>
          <cell r="O2578" t="str">
            <v>0</v>
          </cell>
          <cell r="P2578" t="str">
            <v>0</v>
          </cell>
          <cell r="Q2578" t="str">
            <v>0</v>
          </cell>
          <cell r="R2578" t="str">
            <v>0</v>
          </cell>
          <cell r="S2578" t="str">
            <v>0</v>
          </cell>
          <cell r="T2578" t="str">
            <v>0</v>
          </cell>
          <cell r="U2578" t="str">
            <v>0</v>
          </cell>
          <cell r="V2578" t="str">
            <v>0</v>
          </cell>
          <cell r="W2578" t="str">
            <v>0</v>
          </cell>
        </row>
        <row r="2579">
          <cell r="B2579" t="str">
            <v>South AfricaTrade</v>
          </cell>
          <cell r="C2579" t="str">
            <v>Trade</v>
          </cell>
          <cell r="D2579" t="str">
            <v>South Africa</v>
          </cell>
          <cell r="E2579" t="str">
            <v>Global Mkt Risk</v>
          </cell>
          <cell r="F2579" t="str">
            <v>Customer - Wholesale</v>
          </cell>
          <cell r="G2579" t="str">
            <v>Trade Transactional</v>
          </cell>
          <cell r="H2579" t="str">
            <v>0</v>
          </cell>
          <cell r="I2579" t="str">
            <v>0</v>
          </cell>
          <cell r="J2579" t="str">
            <v>0</v>
          </cell>
          <cell r="K2579" t="str">
            <v>0</v>
          </cell>
          <cell r="L2579" t="str">
            <v>0</v>
          </cell>
          <cell r="M2579" t="str">
            <v>0</v>
          </cell>
          <cell r="N2579" t="str">
            <v>0</v>
          </cell>
          <cell r="O2579" t="str">
            <v>0</v>
          </cell>
          <cell r="P2579" t="str">
            <v>0</v>
          </cell>
          <cell r="Q2579" t="str">
            <v>0</v>
          </cell>
          <cell r="R2579" t="str">
            <v>0</v>
          </cell>
          <cell r="S2579" t="str">
            <v>0</v>
          </cell>
          <cell r="T2579" t="str">
            <v>0</v>
          </cell>
          <cell r="U2579" t="str">
            <v>0</v>
          </cell>
          <cell r="V2579" t="str">
            <v>0</v>
          </cell>
          <cell r="W2579" t="str">
            <v>0</v>
          </cell>
        </row>
        <row r="2580">
          <cell r="B2580" t="str">
            <v>South AfricaTrade</v>
          </cell>
          <cell r="C2580" t="str">
            <v>Trade</v>
          </cell>
          <cell r="D2580" t="str">
            <v>South Africa</v>
          </cell>
          <cell r="E2580" t="str">
            <v>Global Mkt Risk</v>
          </cell>
          <cell r="F2580" t="str">
            <v>Customer - Wholesale</v>
          </cell>
          <cell r="G2580" t="str">
            <v>Trade Other</v>
          </cell>
          <cell r="H2580" t="str">
            <v>0</v>
          </cell>
          <cell r="I2580" t="str">
            <v>0</v>
          </cell>
          <cell r="J2580" t="str">
            <v>0</v>
          </cell>
          <cell r="K2580" t="str">
            <v>0</v>
          </cell>
          <cell r="L2580" t="str">
            <v>0</v>
          </cell>
          <cell r="M2580" t="str">
            <v>0</v>
          </cell>
          <cell r="N2580" t="str">
            <v>0</v>
          </cell>
          <cell r="O2580" t="str">
            <v>0</v>
          </cell>
          <cell r="P2580" t="str">
            <v>0</v>
          </cell>
          <cell r="Q2580" t="str">
            <v>0</v>
          </cell>
          <cell r="R2580" t="str">
            <v>0</v>
          </cell>
          <cell r="S2580" t="str">
            <v>0</v>
          </cell>
          <cell r="T2580" t="str">
            <v>0</v>
          </cell>
          <cell r="U2580" t="str">
            <v>0</v>
          </cell>
          <cell r="V2580" t="str">
            <v>0</v>
          </cell>
          <cell r="W2580" t="str">
            <v>0</v>
          </cell>
        </row>
        <row r="2581">
          <cell r="B2581" t="str">
            <v>South AfricaFX/MM</v>
          </cell>
          <cell r="C2581" t="str">
            <v>FX/MM</v>
          </cell>
          <cell r="D2581" t="str">
            <v>South Africa</v>
          </cell>
          <cell r="E2581" t="str">
            <v>Global Mkt Risk</v>
          </cell>
          <cell r="F2581" t="str">
            <v>Customer - Wholesale</v>
          </cell>
          <cell r="G2581" t="str">
            <v>FX Sales</v>
          </cell>
          <cell r="H2581" t="str">
            <v>0</v>
          </cell>
          <cell r="I2581" t="str">
            <v>0</v>
          </cell>
          <cell r="J2581" t="str">
            <v>0</v>
          </cell>
          <cell r="K2581" t="str">
            <v>0</v>
          </cell>
          <cell r="L2581" t="str">
            <v>0</v>
          </cell>
          <cell r="M2581" t="str">
            <v>0</v>
          </cell>
          <cell r="N2581" t="str">
            <v>0</v>
          </cell>
          <cell r="O2581" t="str">
            <v>0</v>
          </cell>
          <cell r="P2581" t="str">
            <v>0</v>
          </cell>
          <cell r="Q2581" t="str">
            <v>0</v>
          </cell>
          <cell r="R2581" t="str">
            <v>0</v>
          </cell>
          <cell r="S2581" t="str">
            <v>0</v>
          </cell>
          <cell r="T2581" t="str">
            <v>0</v>
          </cell>
          <cell r="U2581" t="str">
            <v>0</v>
          </cell>
          <cell r="V2581" t="str">
            <v>0</v>
          </cell>
          <cell r="W2581" t="str">
            <v>0</v>
          </cell>
        </row>
        <row r="2582">
          <cell r="B2582" t="str">
            <v>South AfricaFX/MM</v>
          </cell>
          <cell r="C2582" t="str">
            <v>FX/MM</v>
          </cell>
          <cell r="D2582" t="str">
            <v>South Africa</v>
          </cell>
          <cell r="E2582" t="str">
            <v>Global Mkt Risk</v>
          </cell>
          <cell r="F2582" t="str">
            <v>Customer - Wholesale</v>
          </cell>
          <cell r="G2582" t="str">
            <v>FX Trading</v>
          </cell>
          <cell r="H2582" t="str">
            <v>0</v>
          </cell>
          <cell r="I2582" t="str">
            <v>0</v>
          </cell>
          <cell r="J2582" t="str">
            <v>0</v>
          </cell>
          <cell r="K2582" t="str">
            <v>0</v>
          </cell>
          <cell r="L2582" t="str">
            <v>0</v>
          </cell>
          <cell r="M2582" t="str">
            <v>0</v>
          </cell>
          <cell r="N2582" t="str">
            <v>0</v>
          </cell>
          <cell r="O2582" t="str">
            <v>0</v>
          </cell>
          <cell r="P2582" t="str">
            <v>0</v>
          </cell>
          <cell r="Q2582" t="str">
            <v>0</v>
          </cell>
          <cell r="R2582" t="str">
            <v>0</v>
          </cell>
          <cell r="S2582" t="str">
            <v>0</v>
          </cell>
          <cell r="T2582" t="str">
            <v>0</v>
          </cell>
          <cell r="U2582" t="str">
            <v>0</v>
          </cell>
          <cell r="V2582" t="str">
            <v>0</v>
          </cell>
          <cell r="W2582" t="str">
            <v>0</v>
          </cell>
        </row>
        <row r="2583">
          <cell r="B2583" t="str">
            <v>South AfricaFI</v>
          </cell>
          <cell r="C2583" t="str">
            <v>FI</v>
          </cell>
          <cell r="D2583" t="str">
            <v>South Africa</v>
          </cell>
          <cell r="E2583" t="str">
            <v>Global Mkt Risk</v>
          </cell>
          <cell r="F2583" t="str">
            <v>Customer - Wholesale</v>
          </cell>
          <cell r="G2583" t="str">
            <v>Fixed Income</v>
          </cell>
          <cell r="H2583" t="str">
            <v>0</v>
          </cell>
          <cell r="I2583" t="str">
            <v>0</v>
          </cell>
          <cell r="J2583" t="str">
            <v>0</v>
          </cell>
          <cell r="K2583" t="str">
            <v>0</v>
          </cell>
          <cell r="L2583" t="str">
            <v>0</v>
          </cell>
          <cell r="M2583" t="str">
            <v>0</v>
          </cell>
          <cell r="N2583" t="str">
            <v>0</v>
          </cell>
          <cell r="O2583" t="str">
            <v>0</v>
          </cell>
          <cell r="P2583" t="str">
            <v>0</v>
          </cell>
          <cell r="Q2583" t="str">
            <v>0</v>
          </cell>
          <cell r="R2583" t="str">
            <v>0</v>
          </cell>
          <cell r="S2583" t="str">
            <v>0</v>
          </cell>
          <cell r="T2583" t="str">
            <v>0</v>
          </cell>
          <cell r="U2583" t="str">
            <v>0</v>
          </cell>
          <cell r="V2583" t="str">
            <v>0</v>
          </cell>
          <cell r="W2583" t="str">
            <v>0</v>
          </cell>
        </row>
        <row r="2584">
          <cell r="B2584" t="str">
            <v>South AfricaFX/MM</v>
          </cell>
          <cell r="C2584" t="str">
            <v>FX/MM</v>
          </cell>
          <cell r="D2584" t="str">
            <v>South Africa</v>
          </cell>
          <cell r="E2584" t="str">
            <v>Global Mkt Risk</v>
          </cell>
          <cell r="F2584" t="str">
            <v>Customer - Wholesale</v>
          </cell>
          <cell r="G2584" t="str">
            <v>ALM</v>
          </cell>
          <cell r="H2584" t="str">
            <v>0</v>
          </cell>
          <cell r="I2584" t="str">
            <v>0</v>
          </cell>
          <cell r="J2584" t="str">
            <v>0</v>
          </cell>
          <cell r="K2584" t="str">
            <v>0</v>
          </cell>
          <cell r="L2584" t="str">
            <v>0</v>
          </cell>
          <cell r="M2584" t="str">
            <v>0</v>
          </cell>
          <cell r="N2584" t="str">
            <v>0</v>
          </cell>
          <cell r="O2584" t="str">
            <v>0</v>
          </cell>
          <cell r="P2584" t="str">
            <v>0</v>
          </cell>
          <cell r="Q2584" t="str">
            <v>0</v>
          </cell>
          <cell r="R2584" t="str">
            <v>0</v>
          </cell>
          <cell r="S2584" t="str">
            <v>0</v>
          </cell>
          <cell r="T2584" t="str">
            <v>0</v>
          </cell>
          <cell r="U2584" t="str">
            <v>0</v>
          </cell>
          <cell r="V2584" t="str">
            <v>0</v>
          </cell>
          <cell r="W2584" t="str">
            <v>0</v>
          </cell>
        </row>
        <row r="2585">
          <cell r="B2585" t="str">
            <v>South AfricaSEF</v>
          </cell>
          <cell r="C2585" t="str">
            <v>SEF</v>
          </cell>
          <cell r="D2585" t="str">
            <v>South Africa</v>
          </cell>
          <cell r="E2585" t="str">
            <v>Global Mkt Risk</v>
          </cell>
          <cell r="F2585" t="str">
            <v>Customer - Wholesale</v>
          </cell>
          <cell r="G2585" t="str">
            <v>Structured Trade</v>
          </cell>
          <cell r="H2585" t="str">
            <v>0</v>
          </cell>
          <cell r="I2585" t="str">
            <v>0</v>
          </cell>
          <cell r="J2585" t="str">
            <v>0</v>
          </cell>
          <cell r="K2585" t="str">
            <v>0</v>
          </cell>
          <cell r="L2585" t="str">
            <v>0</v>
          </cell>
          <cell r="M2585" t="str">
            <v>0</v>
          </cell>
          <cell r="N2585" t="str">
            <v>0</v>
          </cell>
          <cell r="O2585" t="str">
            <v>0</v>
          </cell>
          <cell r="P2585" t="str">
            <v>0</v>
          </cell>
          <cell r="Q2585" t="str">
            <v>0</v>
          </cell>
          <cell r="R2585" t="str">
            <v>0</v>
          </cell>
          <cell r="S2585" t="str">
            <v>0</v>
          </cell>
          <cell r="T2585" t="str">
            <v>0</v>
          </cell>
          <cell r="U2585" t="str">
            <v>0</v>
          </cell>
          <cell r="V2585" t="str">
            <v>0</v>
          </cell>
          <cell r="W2585" t="str">
            <v>0</v>
          </cell>
        </row>
        <row r="2586">
          <cell r="B2586" t="str">
            <v>South AfricaSME</v>
          </cell>
          <cell r="C2586" t="str">
            <v>SME</v>
          </cell>
          <cell r="D2586" t="str">
            <v>South Africa</v>
          </cell>
          <cell r="E2586" t="str">
            <v>Global Mkt Risk</v>
          </cell>
          <cell r="F2586" t="str">
            <v>SME</v>
          </cell>
          <cell r="G2586" t="str">
            <v>Product</v>
          </cell>
          <cell r="H2586" t="str">
            <v>0</v>
          </cell>
          <cell r="I2586" t="str">
            <v>0</v>
          </cell>
          <cell r="J2586" t="str">
            <v>0</v>
          </cell>
          <cell r="K2586" t="str">
            <v>0</v>
          </cell>
          <cell r="L2586" t="str">
            <v>0</v>
          </cell>
          <cell r="M2586" t="str">
            <v>0</v>
          </cell>
          <cell r="N2586" t="str">
            <v>0</v>
          </cell>
          <cell r="O2586" t="str">
            <v>0</v>
          </cell>
          <cell r="P2586" t="str">
            <v>0</v>
          </cell>
          <cell r="Q2586" t="str">
            <v>0</v>
          </cell>
          <cell r="R2586" t="str">
            <v>0</v>
          </cell>
          <cell r="S2586" t="str">
            <v>0</v>
          </cell>
          <cell r="T2586" t="str">
            <v>0</v>
          </cell>
          <cell r="U2586" t="str">
            <v>0</v>
          </cell>
          <cell r="V2586" t="str">
            <v>0</v>
          </cell>
          <cell r="W2586" t="str">
            <v>0</v>
          </cell>
        </row>
        <row r="2587">
          <cell r="B2587" t="str">
            <v>South AfricaTotal</v>
          </cell>
          <cell r="C2587" t="str">
            <v>Total</v>
          </cell>
          <cell r="D2587" t="str">
            <v>South Africa</v>
          </cell>
          <cell r="E2587" t="str">
            <v>Global Mkt Risk</v>
          </cell>
          <cell r="F2587" t="str">
            <v>Customer</v>
          </cell>
          <cell r="G2587" t="str">
            <v>Product</v>
          </cell>
          <cell r="H2587" t="str">
            <v>0</v>
          </cell>
          <cell r="I2587" t="str">
            <v>0</v>
          </cell>
          <cell r="J2587" t="str">
            <v>0</v>
          </cell>
          <cell r="K2587" t="str">
            <v>0</v>
          </cell>
          <cell r="L2587" t="str">
            <v>0</v>
          </cell>
          <cell r="M2587" t="str">
            <v>0</v>
          </cell>
          <cell r="N2587" t="str">
            <v>0</v>
          </cell>
          <cell r="O2587" t="str">
            <v>0</v>
          </cell>
          <cell r="P2587" t="str">
            <v>0</v>
          </cell>
          <cell r="Q2587" t="str">
            <v>0</v>
          </cell>
          <cell r="R2587" t="str">
            <v>0</v>
          </cell>
          <cell r="S2587" t="str">
            <v>0</v>
          </cell>
          <cell r="T2587" t="str">
            <v>0</v>
          </cell>
          <cell r="U2587" t="str">
            <v>0</v>
          </cell>
          <cell r="V2587" t="str">
            <v>0</v>
          </cell>
          <cell r="W2587" t="str">
            <v>0</v>
          </cell>
        </row>
        <row r="2588">
          <cell r="B2588" t="str">
            <v>South AfricaCCPL</v>
          </cell>
          <cell r="C2588" t="str">
            <v>CCPL</v>
          </cell>
          <cell r="D2588" t="str">
            <v>South Africa</v>
          </cell>
          <cell r="E2588" t="str">
            <v>Global Mkt Operations</v>
          </cell>
          <cell r="F2588" t="str">
            <v>Mass Mkt &amp; Priority Banking</v>
          </cell>
          <cell r="G2588" t="str">
            <v>Unsecured Lending</v>
          </cell>
          <cell r="H2588">
            <v>6.5477022472782611</v>
          </cell>
          <cell r="I2588" t="str">
            <v>0</v>
          </cell>
          <cell r="J2588" t="str">
            <v>0</v>
          </cell>
          <cell r="K2588" t="str">
            <v>0</v>
          </cell>
          <cell r="L2588" t="str">
            <v>0</v>
          </cell>
          <cell r="M2588" t="str">
            <v>0</v>
          </cell>
          <cell r="N2588" t="str">
            <v>0</v>
          </cell>
          <cell r="O2588" t="str">
            <v>0</v>
          </cell>
          <cell r="P2588" t="str">
            <v>0</v>
          </cell>
          <cell r="Q2588" t="str">
            <v>0</v>
          </cell>
          <cell r="R2588" t="str">
            <v>0</v>
          </cell>
          <cell r="S2588" t="str">
            <v>0</v>
          </cell>
          <cell r="T2588" t="str">
            <v>0</v>
          </cell>
          <cell r="U2588" t="str">
            <v>0</v>
          </cell>
          <cell r="V2588">
            <v>0</v>
          </cell>
          <cell r="W2588">
            <v>0</v>
          </cell>
        </row>
        <row r="2589">
          <cell r="B2589" t="str">
            <v>South AfricaM &amp; AL</v>
          </cell>
          <cell r="C2589" t="str">
            <v>M &amp; AL</v>
          </cell>
          <cell r="D2589" t="str">
            <v>South Africa</v>
          </cell>
          <cell r="E2589" t="str">
            <v>Global Mkt Operations</v>
          </cell>
          <cell r="F2589" t="str">
            <v>Mass Mkt &amp; Priority Banking</v>
          </cell>
          <cell r="G2589" t="str">
            <v>Secured Lending</v>
          </cell>
          <cell r="H2589" t="str">
            <v>0</v>
          </cell>
          <cell r="I2589" t="str">
            <v>0</v>
          </cell>
          <cell r="J2589" t="str">
            <v>0</v>
          </cell>
          <cell r="K2589" t="str">
            <v>0</v>
          </cell>
          <cell r="L2589" t="str">
            <v>0</v>
          </cell>
          <cell r="M2589" t="str">
            <v>0</v>
          </cell>
          <cell r="N2589" t="str">
            <v>0</v>
          </cell>
          <cell r="O2589" t="str">
            <v>0</v>
          </cell>
          <cell r="P2589" t="str">
            <v>0</v>
          </cell>
          <cell r="Q2589" t="str">
            <v>0</v>
          </cell>
          <cell r="R2589" t="str">
            <v>0</v>
          </cell>
          <cell r="S2589" t="str">
            <v>0</v>
          </cell>
          <cell r="T2589" t="str">
            <v>0</v>
          </cell>
          <cell r="U2589" t="str">
            <v>0</v>
          </cell>
          <cell r="V2589">
            <v>0</v>
          </cell>
          <cell r="W2589">
            <v>0</v>
          </cell>
        </row>
        <row r="2590">
          <cell r="B2590" t="str">
            <v>South AfricaWM</v>
          </cell>
          <cell r="C2590" t="str">
            <v>WM</v>
          </cell>
          <cell r="D2590" t="str">
            <v>South Africa</v>
          </cell>
          <cell r="E2590" t="str">
            <v>Global Mkt Operations</v>
          </cell>
          <cell r="F2590" t="str">
            <v>Mass Mkt &amp; Priority Banking</v>
          </cell>
          <cell r="G2590" t="str">
            <v>Account Management Services</v>
          </cell>
          <cell r="H2590">
            <v>9.8215533709173926</v>
          </cell>
          <cell r="I2590" t="str">
            <v>0</v>
          </cell>
          <cell r="J2590" t="str">
            <v>0</v>
          </cell>
          <cell r="K2590" t="str">
            <v>0</v>
          </cell>
          <cell r="L2590" t="str">
            <v>0</v>
          </cell>
          <cell r="M2590" t="str">
            <v>0</v>
          </cell>
          <cell r="N2590" t="str">
            <v>0</v>
          </cell>
          <cell r="O2590" t="str">
            <v>0</v>
          </cell>
          <cell r="P2590" t="str">
            <v>0</v>
          </cell>
          <cell r="Q2590" t="str">
            <v>0</v>
          </cell>
          <cell r="R2590" t="str">
            <v>0</v>
          </cell>
          <cell r="S2590" t="str">
            <v>0</v>
          </cell>
          <cell r="T2590" t="str">
            <v>0</v>
          </cell>
          <cell r="U2590" t="str">
            <v>0</v>
          </cell>
          <cell r="V2590">
            <v>0</v>
          </cell>
          <cell r="W2590">
            <v>0</v>
          </cell>
        </row>
        <row r="2591">
          <cell r="B2591" t="str">
            <v>South AfricaWM</v>
          </cell>
          <cell r="C2591" t="str">
            <v>WM</v>
          </cell>
          <cell r="D2591" t="str">
            <v>South Africa</v>
          </cell>
          <cell r="E2591" t="str">
            <v>Global Mkt Operations</v>
          </cell>
          <cell r="F2591" t="str">
            <v>Mass Mkt &amp; Priority Banking</v>
          </cell>
          <cell r="G2591" t="str">
            <v>Trade Products</v>
          </cell>
          <cell r="H2591" t="str">
            <v>0</v>
          </cell>
          <cell r="I2591" t="str">
            <v>0</v>
          </cell>
          <cell r="J2591" t="str">
            <v>0</v>
          </cell>
          <cell r="K2591" t="str">
            <v>0</v>
          </cell>
          <cell r="L2591" t="str">
            <v>0</v>
          </cell>
          <cell r="M2591" t="str">
            <v>0</v>
          </cell>
          <cell r="N2591" t="str">
            <v>0</v>
          </cell>
          <cell r="O2591" t="str">
            <v>0</v>
          </cell>
          <cell r="P2591" t="str">
            <v>0</v>
          </cell>
          <cell r="Q2591" t="str">
            <v>0</v>
          </cell>
          <cell r="R2591" t="str">
            <v>0</v>
          </cell>
          <cell r="S2591" t="str">
            <v>0</v>
          </cell>
          <cell r="T2591" t="str">
            <v>0</v>
          </cell>
          <cell r="U2591" t="str">
            <v>0</v>
          </cell>
          <cell r="V2591" t="str">
            <v>0</v>
          </cell>
          <cell r="W2591" t="str">
            <v>0</v>
          </cell>
        </row>
        <row r="2592">
          <cell r="B2592" t="str">
            <v>South AfricaWM</v>
          </cell>
          <cell r="C2592" t="str">
            <v>WM</v>
          </cell>
          <cell r="D2592" t="str">
            <v>South Africa</v>
          </cell>
          <cell r="E2592" t="str">
            <v>Global Mkt Operations</v>
          </cell>
          <cell r="F2592" t="str">
            <v>Mass Mkt &amp; Priority Banking</v>
          </cell>
          <cell r="G2592" t="str">
            <v>Treasury Products</v>
          </cell>
          <cell r="H2592" t="str">
            <v>0</v>
          </cell>
          <cell r="I2592" t="str">
            <v>0</v>
          </cell>
          <cell r="J2592" t="str">
            <v>0</v>
          </cell>
          <cell r="K2592" t="str">
            <v>0</v>
          </cell>
          <cell r="L2592" t="str">
            <v>0</v>
          </cell>
          <cell r="M2592" t="str">
            <v>0</v>
          </cell>
          <cell r="N2592" t="str">
            <v>0</v>
          </cell>
          <cell r="O2592" t="str">
            <v>0</v>
          </cell>
          <cell r="P2592" t="str">
            <v>0</v>
          </cell>
          <cell r="Q2592" t="str">
            <v>0</v>
          </cell>
          <cell r="R2592" t="str">
            <v>0</v>
          </cell>
          <cell r="S2592" t="str">
            <v>0</v>
          </cell>
          <cell r="T2592" t="str">
            <v>0</v>
          </cell>
          <cell r="U2592" t="str">
            <v>0</v>
          </cell>
          <cell r="V2592">
            <v>0</v>
          </cell>
          <cell r="W2592">
            <v>0</v>
          </cell>
        </row>
        <row r="2593">
          <cell r="B2593" t="str">
            <v>South AfricaWM</v>
          </cell>
          <cell r="C2593" t="str">
            <v>WM</v>
          </cell>
          <cell r="D2593" t="str">
            <v>South Africa</v>
          </cell>
          <cell r="E2593" t="str">
            <v>Global Mkt Operations</v>
          </cell>
          <cell r="F2593" t="str">
            <v>Mass Mkt &amp; Priority Banking</v>
          </cell>
          <cell r="G2593" t="str">
            <v>Investment Services</v>
          </cell>
          <cell r="H2593" t="str">
            <v>0</v>
          </cell>
          <cell r="I2593" t="str">
            <v>0</v>
          </cell>
          <cell r="J2593" t="str">
            <v>0</v>
          </cell>
          <cell r="K2593" t="str">
            <v>0</v>
          </cell>
          <cell r="L2593" t="str">
            <v>0</v>
          </cell>
          <cell r="M2593" t="str">
            <v>0</v>
          </cell>
          <cell r="N2593" t="str">
            <v>0</v>
          </cell>
          <cell r="O2593" t="str">
            <v>0</v>
          </cell>
          <cell r="P2593" t="str">
            <v>0</v>
          </cell>
          <cell r="Q2593" t="str">
            <v>0</v>
          </cell>
          <cell r="R2593" t="str">
            <v>0</v>
          </cell>
          <cell r="S2593" t="str">
            <v>0</v>
          </cell>
          <cell r="T2593" t="str">
            <v>0</v>
          </cell>
          <cell r="U2593" t="str">
            <v>0</v>
          </cell>
          <cell r="V2593" t="str">
            <v>0</v>
          </cell>
          <cell r="W2593" t="str">
            <v>0</v>
          </cell>
        </row>
        <row r="2594">
          <cell r="B2594" t="str">
            <v>South AfricaOthCB</v>
          </cell>
          <cell r="C2594" t="str">
            <v>OthCB</v>
          </cell>
          <cell r="D2594" t="str">
            <v>South Africa</v>
          </cell>
          <cell r="E2594" t="str">
            <v>Global Mkt Operations</v>
          </cell>
          <cell r="F2594" t="str">
            <v>Mass Mkt &amp; Priority Banking</v>
          </cell>
          <cell r="G2594" t="str">
            <v>Other Products</v>
          </cell>
          <cell r="H2594" t="str">
            <v>0</v>
          </cell>
          <cell r="I2594" t="str">
            <v>0</v>
          </cell>
          <cell r="J2594" t="str">
            <v>0</v>
          </cell>
          <cell r="K2594" t="str">
            <v>0</v>
          </cell>
          <cell r="L2594" t="str">
            <v>0</v>
          </cell>
          <cell r="M2594" t="str">
            <v>0</v>
          </cell>
          <cell r="N2594" t="str">
            <v>0</v>
          </cell>
          <cell r="O2594" t="str">
            <v>0</v>
          </cell>
          <cell r="P2594" t="str">
            <v>0</v>
          </cell>
          <cell r="Q2594" t="str">
            <v>0</v>
          </cell>
          <cell r="R2594" t="str">
            <v>0</v>
          </cell>
          <cell r="S2594" t="str">
            <v>0</v>
          </cell>
          <cell r="T2594" t="str">
            <v>0</v>
          </cell>
          <cell r="U2594" t="str">
            <v>0</v>
          </cell>
          <cell r="V2594">
            <v>0</v>
          </cell>
          <cell r="W2594">
            <v>0</v>
          </cell>
        </row>
        <row r="2595">
          <cell r="B2595" t="str">
            <v>South AfricaCROps</v>
          </cell>
          <cell r="C2595" t="str">
            <v>CROps</v>
          </cell>
          <cell r="D2595" t="str">
            <v>South Africa</v>
          </cell>
          <cell r="E2595" t="str">
            <v>Global Mkt Operations</v>
          </cell>
          <cell r="F2595" t="str">
            <v>Customer - Wholesale</v>
          </cell>
          <cell r="G2595" t="str">
            <v>Corporate and Inst Lending</v>
          </cell>
          <cell r="H2595" t="str">
            <v>0</v>
          </cell>
          <cell r="I2595" t="str">
            <v>0</v>
          </cell>
          <cell r="J2595" t="str">
            <v>0</v>
          </cell>
          <cell r="K2595" t="str">
            <v>0</v>
          </cell>
          <cell r="L2595" t="str">
            <v>0</v>
          </cell>
          <cell r="M2595" t="str">
            <v>0</v>
          </cell>
          <cell r="N2595" t="str">
            <v>0</v>
          </cell>
          <cell r="O2595" t="str">
            <v>0</v>
          </cell>
          <cell r="P2595" t="str">
            <v>0</v>
          </cell>
          <cell r="Q2595" t="str">
            <v>0</v>
          </cell>
          <cell r="R2595" t="str">
            <v>0</v>
          </cell>
          <cell r="S2595" t="str">
            <v>0</v>
          </cell>
          <cell r="T2595" t="str">
            <v>0</v>
          </cell>
          <cell r="U2595" t="str">
            <v>0</v>
          </cell>
          <cell r="V2595">
            <v>0</v>
          </cell>
          <cell r="W2595">
            <v>0</v>
          </cell>
        </row>
        <row r="2596">
          <cell r="B2596" t="str">
            <v>South AfricaCash</v>
          </cell>
          <cell r="C2596" t="str">
            <v>Cash</v>
          </cell>
          <cell r="D2596" t="str">
            <v>South Africa</v>
          </cell>
          <cell r="E2596" t="str">
            <v>Global Mkt Operations</v>
          </cell>
          <cell r="F2596" t="str">
            <v>Customer - Wholesale</v>
          </cell>
          <cell r="G2596" t="str">
            <v>Cash Management and Payments</v>
          </cell>
          <cell r="H2596" t="str">
            <v>0</v>
          </cell>
          <cell r="I2596" t="str">
            <v>0</v>
          </cell>
          <cell r="J2596" t="str">
            <v>0</v>
          </cell>
          <cell r="K2596" t="str">
            <v>0</v>
          </cell>
          <cell r="L2596" t="str">
            <v>0</v>
          </cell>
          <cell r="M2596" t="str">
            <v>0</v>
          </cell>
          <cell r="N2596" t="str">
            <v>0</v>
          </cell>
          <cell r="O2596" t="str">
            <v>0</v>
          </cell>
          <cell r="P2596" t="str">
            <v>0</v>
          </cell>
          <cell r="Q2596" t="str">
            <v>0</v>
          </cell>
          <cell r="R2596" t="str">
            <v>0</v>
          </cell>
          <cell r="S2596" t="str">
            <v>0</v>
          </cell>
          <cell r="T2596" t="str">
            <v>0</v>
          </cell>
          <cell r="U2596" t="str">
            <v>0</v>
          </cell>
          <cell r="V2596">
            <v>0</v>
          </cell>
          <cell r="W2596">
            <v>0</v>
          </cell>
        </row>
        <row r="2597">
          <cell r="B2597" t="str">
            <v>South AfricaTrade</v>
          </cell>
          <cell r="C2597" t="str">
            <v>Trade</v>
          </cell>
          <cell r="D2597" t="str">
            <v>South Africa</v>
          </cell>
          <cell r="E2597" t="str">
            <v>Global Mkt Operations</v>
          </cell>
          <cell r="F2597" t="str">
            <v>Customer - Wholesale</v>
          </cell>
          <cell r="G2597" t="str">
            <v>Trade Finance</v>
          </cell>
          <cell r="H2597" t="str">
            <v>0</v>
          </cell>
          <cell r="I2597" t="str">
            <v>0</v>
          </cell>
          <cell r="J2597" t="str">
            <v>0</v>
          </cell>
          <cell r="K2597" t="str">
            <v>0</v>
          </cell>
          <cell r="L2597" t="str">
            <v>0</v>
          </cell>
          <cell r="M2597" t="str">
            <v>0</v>
          </cell>
          <cell r="N2597" t="str">
            <v>0</v>
          </cell>
          <cell r="O2597" t="str">
            <v>0</v>
          </cell>
          <cell r="P2597" t="str">
            <v>0</v>
          </cell>
          <cell r="Q2597" t="str">
            <v>0</v>
          </cell>
          <cell r="R2597" t="str">
            <v>0</v>
          </cell>
          <cell r="S2597" t="str">
            <v>0</v>
          </cell>
          <cell r="T2597" t="str">
            <v>0</v>
          </cell>
          <cell r="U2597" t="str">
            <v>0</v>
          </cell>
          <cell r="V2597">
            <v>0</v>
          </cell>
          <cell r="W2597">
            <v>0</v>
          </cell>
        </row>
        <row r="2598">
          <cell r="B2598" t="str">
            <v>South AfricaTrade</v>
          </cell>
          <cell r="C2598" t="str">
            <v>Trade</v>
          </cell>
          <cell r="D2598" t="str">
            <v>South Africa</v>
          </cell>
          <cell r="E2598" t="str">
            <v>Global Mkt Operations</v>
          </cell>
          <cell r="F2598" t="str">
            <v>Customer - Wholesale</v>
          </cell>
          <cell r="G2598" t="str">
            <v>Trade Contingents</v>
          </cell>
          <cell r="H2598" t="str">
            <v>0</v>
          </cell>
          <cell r="I2598" t="str">
            <v>0</v>
          </cell>
          <cell r="J2598" t="str">
            <v>0</v>
          </cell>
          <cell r="K2598" t="str">
            <v>0</v>
          </cell>
          <cell r="L2598" t="str">
            <v>0</v>
          </cell>
          <cell r="M2598" t="str">
            <v>0</v>
          </cell>
          <cell r="N2598" t="str">
            <v>0</v>
          </cell>
          <cell r="O2598" t="str">
            <v>0</v>
          </cell>
          <cell r="P2598" t="str">
            <v>0</v>
          </cell>
          <cell r="Q2598" t="str">
            <v>0</v>
          </cell>
          <cell r="R2598" t="str">
            <v>0</v>
          </cell>
          <cell r="S2598" t="str">
            <v>0</v>
          </cell>
          <cell r="T2598" t="str">
            <v>0</v>
          </cell>
          <cell r="U2598" t="str">
            <v>0</v>
          </cell>
          <cell r="V2598">
            <v>0</v>
          </cell>
          <cell r="W2598">
            <v>0</v>
          </cell>
        </row>
        <row r="2599">
          <cell r="B2599" t="str">
            <v>South AfricaTrade</v>
          </cell>
          <cell r="C2599" t="str">
            <v>Trade</v>
          </cell>
          <cell r="D2599" t="str">
            <v>South Africa</v>
          </cell>
          <cell r="E2599" t="str">
            <v>Global Mkt Operations</v>
          </cell>
          <cell r="F2599" t="str">
            <v>Customer - Wholesale</v>
          </cell>
          <cell r="G2599" t="str">
            <v>Trade Transactional</v>
          </cell>
          <cell r="H2599" t="str">
            <v>0</v>
          </cell>
          <cell r="I2599" t="str">
            <v>0</v>
          </cell>
          <cell r="J2599" t="str">
            <v>0</v>
          </cell>
          <cell r="K2599" t="str">
            <v>0</v>
          </cell>
          <cell r="L2599" t="str">
            <v>0</v>
          </cell>
          <cell r="M2599" t="str">
            <v>0</v>
          </cell>
          <cell r="N2599" t="str">
            <v>0</v>
          </cell>
          <cell r="O2599" t="str">
            <v>0</v>
          </cell>
          <cell r="P2599" t="str">
            <v>0</v>
          </cell>
          <cell r="Q2599" t="str">
            <v>0</v>
          </cell>
          <cell r="R2599" t="str">
            <v>0</v>
          </cell>
          <cell r="S2599" t="str">
            <v>0</v>
          </cell>
          <cell r="T2599" t="str">
            <v>0</v>
          </cell>
          <cell r="U2599" t="str">
            <v>0</v>
          </cell>
          <cell r="V2599">
            <v>0</v>
          </cell>
          <cell r="W2599">
            <v>0</v>
          </cell>
        </row>
        <row r="2600">
          <cell r="B2600" t="str">
            <v>South AfricaTrade</v>
          </cell>
          <cell r="C2600" t="str">
            <v>Trade</v>
          </cell>
          <cell r="D2600" t="str">
            <v>South Africa</v>
          </cell>
          <cell r="E2600" t="str">
            <v>Global Mkt Operations</v>
          </cell>
          <cell r="F2600" t="str">
            <v>Customer - Wholesale</v>
          </cell>
          <cell r="G2600" t="str">
            <v>Trade Other</v>
          </cell>
          <cell r="H2600" t="str">
            <v>0</v>
          </cell>
          <cell r="I2600" t="str">
            <v>0</v>
          </cell>
          <cell r="J2600" t="str">
            <v>0</v>
          </cell>
          <cell r="K2600" t="str">
            <v>0</v>
          </cell>
          <cell r="L2600" t="str">
            <v>0</v>
          </cell>
          <cell r="M2600" t="str">
            <v>0</v>
          </cell>
          <cell r="N2600" t="str">
            <v>0</v>
          </cell>
          <cell r="O2600" t="str">
            <v>0</v>
          </cell>
          <cell r="P2600" t="str">
            <v>0</v>
          </cell>
          <cell r="Q2600" t="str">
            <v>0</v>
          </cell>
          <cell r="R2600" t="str">
            <v>0</v>
          </cell>
          <cell r="S2600" t="str">
            <v>0</v>
          </cell>
          <cell r="T2600" t="str">
            <v>0</v>
          </cell>
          <cell r="U2600" t="str">
            <v>0</v>
          </cell>
          <cell r="V2600">
            <v>0</v>
          </cell>
          <cell r="W2600">
            <v>0</v>
          </cell>
        </row>
        <row r="2601">
          <cell r="B2601" t="str">
            <v>South AfricaFX/MM</v>
          </cell>
          <cell r="C2601" t="str">
            <v>FX/MM</v>
          </cell>
          <cell r="D2601" t="str">
            <v>South Africa</v>
          </cell>
          <cell r="E2601" t="str">
            <v>Global Mkt Operations</v>
          </cell>
          <cell r="F2601" t="str">
            <v>Customer - Wholesale</v>
          </cell>
          <cell r="G2601" t="str">
            <v>FX Sales</v>
          </cell>
          <cell r="H2601">
            <v>98.215533709173926</v>
          </cell>
          <cell r="I2601">
            <v>8.7481338589281226</v>
          </cell>
          <cell r="J2601">
            <v>21.676384596107258</v>
          </cell>
          <cell r="K2601">
            <v>32.222388880555968</v>
          </cell>
          <cell r="L2601">
            <v>33.534262908621209</v>
          </cell>
          <cell r="M2601">
            <v>37.931494939221437</v>
          </cell>
          <cell r="N2601">
            <v>41.625738715962704</v>
          </cell>
          <cell r="O2601">
            <v>47.01120300871699</v>
          </cell>
          <cell r="P2601">
            <v>54.911047277459495</v>
          </cell>
          <cell r="Q2601">
            <v>67.778605742552287</v>
          </cell>
          <cell r="R2601">
            <v>73.194997157475839</v>
          </cell>
          <cell r="S2601">
            <v>77.187193933679083</v>
          </cell>
          <cell r="T2601">
            <v>82.663812532415491</v>
          </cell>
          <cell r="U2601" t="str">
            <v>0</v>
          </cell>
          <cell r="V2601">
            <v>70.388795269989274</v>
          </cell>
          <cell r="W2601">
            <v>70.388795269989274</v>
          </cell>
        </row>
        <row r="2602">
          <cell r="B2602" t="str">
            <v>South AfricaFX/MM</v>
          </cell>
          <cell r="C2602" t="str">
            <v>FX/MM</v>
          </cell>
          <cell r="D2602" t="str">
            <v>South Africa</v>
          </cell>
          <cell r="E2602" t="str">
            <v>Global Mkt Operations</v>
          </cell>
          <cell r="F2602" t="str">
            <v>Customer - Wholesale</v>
          </cell>
          <cell r="G2602" t="str">
            <v>FX Trading</v>
          </cell>
          <cell r="H2602" t="str">
            <v>0</v>
          </cell>
          <cell r="I2602">
            <v>2.192928433639671</v>
          </cell>
          <cell r="J2602">
            <v>5.4337028771913127</v>
          </cell>
          <cell r="K2602">
            <v>8.0773104201932746</v>
          </cell>
          <cell r="L2602" t="str">
            <v>0</v>
          </cell>
          <cell r="M2602" t="str">
            <v>0</v>
          </cell>
          <cell r="N2602" t="str">
            <v>0</v>
          </cell>
          <cell r="O2602" t="str">
            <v>0</v>
          </cell>
          <cell r="P2602" t="str">
            <v>0</v>
          </cell>
          <cell r="Q2602" t="str">
            <v>0</v>
          </cell>
          <cell r="R2602" t="str">
            <v>0</v>
          </cell>
          <cell r="S2602" t="str">
            <v>0</v>
          </cell>
          <cell r="T2602" t="str">
            <v>0</v>
          </cell>
          <cell r="U2602" t="str">
            <v>0</v>
          </cell>
          <cell r="V2602">
            <v>17.644630620239855</v>
          </cell>
          <cell r="W2602">
            <v>17.644630620239855</v>
          </cell>
        </row>
        <row r="2603">
          <cell r="B2603" t="str">
            <v>South AfricaFI</v>
          </cell>
          <cell r="C2603" t="str">
            <v>FI</v>
          </cell>
          <cell r="D2603" t="str">
            <v>South Africa</v>
          </cell>
          <cell r="E2603" t="str">
            <v>Global Mkt Operations</v>
          </cell>
          <cell r="F2603" t="str">
            <v>Customer - Wholesale</v>
          </cell>
          <cell r="G2603" t="str">
            <v>Fixed Income</v>
          </cell>
          <cell r="H2603" t="str">
            <v>0</v>
          </cell>
          <cell r="I2603" t="str">
            <v>0</v>
          </cell>
          <cell r="J2603" t="str">
            <v>0</v>
          </cell>
          <cell r="K2603" t="str">
            <v>0</v>
          </cell>
          <cell r="L2603" t="str">
            <v>0</v>
          </cell>
          <cell r="M2603" t="str">
            <v>0</v>
          </cell>
          <cell r="N2603" t="str">
            <v>0</v>
          </cell>
          <cell r="O2603" t="str">
            <v>0</v>
          </cell>
          <cell r="P2603" t="str">
            <v>0</v>
          </cell>
          <cell r="Q2603" t="str">
            <v>0</v>
          </cell>
          <cell r="R2603" t="str">
            <v>0</v>
          </cell>
          <cell r="S2603" t="str">
            <v>0</v>
          </cell>
          <cell r="T2603" t="str">
            <v>0</v>
          </cell>
          <cell r="U2603" t="str">
            <v>0</v>
          </cell>
          <cell r="V2603">
            <v>0</v>
          </cell>
          <cell r="W2603">
            <v>0</v>
          </cell>
        </row>
        <row r="2604">
          <cell r="B2604" t="str">
            <v>South AfricaFX/MM</v>
          </cell>
          <cell r="C2604" t="str">
            <v>FX/MM</v>
          </cell>
          <cell r="D2604" t="str">
            <v>South Africa</v>
          </cell>
          <cell r="E2604" t="str">
            <v>Global Mkt Operations</v>
          </cell>
          <cell r="F2604" t="str">
            <v>Customer - Wholesale</v>
          </cell>
          <cell r="G2604" t="str">
            <v>ALM</v>
          </cell>
          <cell r="H2604">
            <v>49.107766854586963</v>
          </cell>
          <cell r="I2604">
            <v>9.6913288841494758</v>
          </cell>
          <cell r="J2604">
            <v>24.013461102426028</v>
          </cell>
          <cell r="K2604">
            <v>35.6965008892412</v>
          </cell>
          <cell r="L2604">
            <v>33.534262908621209</v>
          </cell>
          <cell r="M2604">
            <v>37.931494939221437</v>
          </cell>
          <cell r="N2604">
            <v>41.625738715962704</v>
          </cell>
          <cell r="O2604">
            <v>47.01120300871699</v>
          </cell>
          <cell r="P2604">
            <v>54.911047277459495</v>
          </cell>
          <cell r="Q2604">
            <v>67.778605742552287</v>
          </cell>
          <cell r="R2604">
            <v>73.194997157475839</v>
          </cell>
          <cell r="S2604">
            <v>77.187193933679083</v>
          </cell>
          <cell r="T2604">
            <v>82.663812532415491</v>
          </cell>
          <cell r="U2604" t="str">
            <v>0</v>
          </cell>
          <cell r="V2604">
            <v>77.977883708802196</v>
          </cell>
          <cell r="W2604">
            <v>77.977883708802196</v>
          </cell>
        </row>
        <row r="2605">
          <cell r="B2605" t="str">
            <v>South AfricaSEF</v>
          </cell>
          <cell r="C2605" t="str">
            <v>SEF</v>
          </cell>
          <cell r="D2605" t="str">
            <v>South Africa</v>
          </cell>
          <cell r="E2605" t="str">
            <v>Global Mkt Operations</v>
          </cell>
          <cell r="F2605" t="str">
            <v>Customer - Wholesale</v>
          </cell>
          <cell r="G2605" t="str">
            <v>Structured Trade</v>
          </cell>
          <cell r="H2605" t="str">
            <v>0</v>
          </cell>
          <cell r="I2605" t="str">
            <v>0</v>
          </cell>
          <cell r="J2605" t="str">
            <v>0</v>
          </cell>
          <cell r="K2605" t="str">
            <v>0</v>
          </cell>
          <cell r="L2605" t="str">
            <v>0</v>
          </cell>
          <cell r="M2605" t="str">
            <v>0</v>
          </cell>
          <cell r="N2605" t="str">
            <v>0</v>
          </cell>
          <cell r="O2605" t="str">
            <v>0</v>
          </cell>
          <cell r="P2605" t="str">
            <v>0</v>
          </cell>
          <cell r="Q2605" t="str">
            <v>0</v>
          </cell>
          <cell r="R2605" t="str">
            <v>0</v>
          </cell>
          <cell r="S2605" t="str">
            <v>0</v>
          </cell>
          <cell r="T2605" t="str">
            <v>0</v>
          </cell>
          <cell r="U2605" t="str">
            <v>0</v>
          </cell>
          <cell r="V2605">
            <v>0</v>
          </cell>
          <cell r="W2605">
            <v>0</v>
          </cell>
        </row>
        <row r="2606">
          <cell r="B2606" t="str">
            <v>South AfricaSME</v>
          </cell>
          <cell r="C2606" t="str">
            <v>SME</v>
          </cell>
          <cell r="D2606" t="str">
            <v>South Africa</v>
          </cell>
          <cell r="E2606" t="str">
            <v>Global Mkt Operations</v>
          </cell>
          <cell r="F2606" t="str">
            <v>SME</v>
          </cell>
          <cell r="G2606" t="str">
            <v>Product</v>
          </cell>
          <cell r="H2606" t="str">
            <v>0</v>
          </cell>
          <cell r="I2606" t="str">
            <v>0</v>
          </cell>
          <cell r="J2606" t="str">
            <v>0</v>
          </cell>
          <cell r="K2606" t="str">
            <v>0</v>
          </cell>
          <cell r="L2606" t="str">
            <v>0</v>
          </cell>
          <cell r="M2606" t="str">
            <v>0</v>
          </cell>
          <cell r="N2606" t="str">
            <v>0</v>
          </cell>
          <cell r="O2606" t="str">
            <v>0</v>
          </cell>
          <cell r="P2606" t="str">
            <v>0</v>
          </cell>
          <cell r="Q2606" t="str">
            <v>0</v>
          </cell>
          <cell r="R2606" t="str">
            <v>0</v>
          </cell>
          <cell r="S2606" t="str">
            <v>0</v>
          </cell>
          <cell r="T2606" t="str">
            <v>0</v>
          </cell>
          <cell r="U2606" t="str">
            <v>0</v>
          </cell>
          <cell r="V2606">
            <v>0</v>
          </cell>
          <cell r="W2606">
            <v>0</v>
          </cell>
        </row>
        <row r="2607">
          <cell r="B2607" t="str">
            <v>South AfricaTotal</v>
          </cell>
          <cell r="C2607" t="str">
            <v>Total</v>
          </cell>
          <cell r="D2607" t="str">
            <v>South Africa</v>
          </cell>
          <cell r="E2607" t="str">
            <v>Global Mkt Operations</v>
          </cell>
          <cell r="F2607" t="str">
            <v>Customer</v>
          </cell>
          <cell r="G2607" t="str">
            <v>Product</v>
          </cell>
          <cell r="H2607">
            <v>163.69255618195655</v>
          </cell>
          <cell r="I2607">
            <v>20.63239117671727</v>
          </cell>
          <cell r="J2607">
            <v>51.123548575724598</v>
          </cell>
          <cell r="K2607">
            <v>75.996200189990446</v>
          </cell>
          <cell r="L2607">
            <v>67.068525817242417</v>
          </cell>
          <cell r="M2607">
            <v>75.862989878442875</v>
          </cell>
          <cell r="N2607">
            <v>83.251477431925409</v>
          </cell>
          <cell r="O2607">
            <v>94.02240601743398</v>
          </cell>
          <cell r="P2607">
            <v>109.82209455491899</v>
          </cell>
          <cell r="Q2607">
            <v>135.55721148510457</v>
          </cell>
          <cell r="R2607">
            <v>146.38999431495168</v>
          </cell>
          <cell r="S2607">
            <v>154.37438786735817</v>
          </cell>
          <cell r="T2607">
            <v>165.32762506483098</v>
          </cell>
          <cell r="U2607" t="str">
            <v>0</v>
          </cell>
          <cell r="V2607">
            <v>166.01130959903134</v>
          </cell>
          <cell r="W2607">
            <v>166.01130959903134</v>
          </cell>
        </row>
        <row r="2608">
          <cell r="B2608" t="str">
            <v>South AfricaCCPL</v>
          </cell>
          <cell r="C2608" t="str">
            <v>CCPL</v>
          </cell>
          <cell r="D2608" t="str">
            <v>South Africa</v>
          </cell>
          <cell r="E2608" t="str">
            <v>Cash Mgt, Payments &amp; IP</v>
          </cell>
          <cell r="F2608" t="str">
            <v>Mass Mkt &amp; Priority Banking</v>
          </cell>
          <cell r="G2608" t="str">
            <v>Unsecured Lending</v>
          </cell>
          <cell r="H2608">
            <v>7.3677180884933753</v>
          </cell>
          <cell r="I2608">
            <v>1.5818166568816572</v>
          </cell>
          <cell r="J2608">
            <v>1.2055801520340823</v>
          </cell>
          <cell r="K2608">
            <v>0.49197540122993849</v>
          </cell>
          <cell r="L2608">
            <v>13.601386440565694</v>
          </cell>
          <cell r="M2608">
            <v>17.565742953509702</v>
          </cell>
          <cell r="N2608">
            <v>26.22179997101496</v>
          </cell>
          <cell r="O2608">
            <v>35.170754250928269</v>
          </cell>
          <cell r="P2608">
            <v>55.9807017822285</v>
          </cell>
          <cell r="Q2608">
            <v>57.184532208710543</v>
          </cell>
          <cell r="R2608">
            <v>66.464531615185393</v>
          </cell>
          <cell r="S2608">
            <v>95.579565924639951</v>
          </cell>
          <cell r="T2608">
            <v>108.65113355295865</v>
          </cell>
          <cell r="U2608" t="str">
            <v>0</v>
          </cell>
          <cell r="V2608">
            <v>0.46239764191188681</v>
          </cell>
          <cell r="W2608">
            <v>0.46239764191188681</v>
          </cell>
        </row>
        <row r="2609">
          <cell r="B2609" t="str">
            <v>South AfricaM &amp; AL</v>
          </cell>
          <cell r="C2609" t="str">
            <v>M &amp; AL</v>
          </cell>
          <cell r="D2609" t="str">
            <v>South Africa</v>
          </cell>
          <cell r="E2609" t="str">
            <v>Cash Mgt, Payments &amp; IP</v>
          </cell>
          <cell r="F2609" t="str">
            <v>Mass Mkt &amp; Priority Banking</v>
          </cell>
          <cell r="G2609" t="str">
            <v>Secured Lending</v>
          </cell>
          <cell r="H2609" t="str">
            <v>0</v>
          </cell>
          <cell r="I2609" t="str">
            <v>0</v>
          </cell>
          <cell r="J2609" t="str">
            <v>0</v>
          </cell>
          <cell r="K2609" t="str">
            <v>0</v>
          </cell>
          <cell r="L2609" t="str">
            <v>0</v>
          </cell>
          <cell r="M2609" t="str">
            <v>0</v>
          </cell>
          <cell r="N2609" t="str">
            <v>0</v>
          </cell>
          <cell r="O2609" t="str">
            <v>0</v>
          </cell>
          <cell r="P2609" t="str">
            <v>0</v>
          </cell>
          <cell r="Q2609" t="str">
            <v>0</v>
          </cell>
          <cell r="R2609" t="str">
            <v>0</v>
          </cell>
          <cell r="S2609" t="str">
            <v>0</v>
          </cell>
          <cell r="T2609" t="str">
            <v>0</v>
          </cell>
          <cell r="U2609" t="str">
            <v>0</v>
          </cell>
          <cell r="V2609">
            <v>0</v>
          </cell>
          <cell r="W2609">
            <v>0</v>
          </cell>
        </row>
        <row r="2610">
          <cell r="B2610" t="str">
            <v>South AfricaWM</v>
          </cell>
          <cell r="C2610" t="str">
            <v>WM</v>
          </cell>
          <cell r="D2610" t="str">
            <v>South Africa</v>
          </cell>
          <cell r="E2610" t="str">
            <v>Cash Mgt, Payments &amp; IP</v>
          </cell>
          <cell r="F2610" t="str">
            <v>Mass Mkt &amp; Priority Banking</v>
          </cell>
          <cell r="G2610" t="str">
            <v>Account Management Services</v>
          </cell>
          <cell r="H2610">
            <v>11.051577132740062</v>
          </cell>
          <cell r="I2610">
            <v>2.276272750146775</v>
          </cell>
          <cell r="J2610">
            <v>1.7348592431709966</v>
          </cell>
          <cell r="K2610">
            <v>0.70796460176991149</v>
          </cell>
          <cell r="L2610">
            <v>6.800693220282847</v>
          </cell>
          <cell r="M2610">
            <v>8.7828714767548508</v>
          </cell>
          <cell r="N2610">
            <v>13.11089998550748</v>
          </cell>
          <cell r="O2610">
            <v>17.585377125464134</v>
          </cell>
          <cell r="P2610">
            <v>27.99035089111425</v>
          </cell>
          <cell r="Q2610">
            <v>28.592266104355271</v>
          </cell>
          <cell r="R2610">
            <v>33.232265807592697</v>
          </cell>
          <cell r="S2610">
            <v>47.789782962319975</v>
          </cell>
          <cell r="T2610">
            <v>54.325566776479327</v>
          </cell>
          <cell r="U2610" t="str">
            <v>0</v>
          </cell>
          <cell r="V2610">
            <v>0.66540148470247218</v>
          </cell>
          <cell r="W2610">
            <v>0.66540148470247218</v>
          </cell>
        </row>
        <row r="2611">
          <cell r="B2611" t="str">
            <v>South AfricaWM</v>
          </cell>
          <cell r="C2611" t="str">
            <v>WM</v>
          </cell>
          <cell r="D2611" t="str">
            <v>South Africa</v>
          </cell>
          <cell r="E2611" t="str">
            <v>Cash Mgt, Payments &amp; IP</v>
          </cell>
          <cell r="F2611" t="str">
            <v>Mass Mkt &amp; Priority Banking</v>
          </cell>
          <cell r="G2611" t="str">
            <v>Trade Products</v>
          </cell>
          <cell r="H2611" t="str">
            <v>0</v>
          </cell>
          <cell r="I2611" t="str">
            <v>0</v>
          </cell>
          <cell r="J2611" t="str">
            <v>0</v>
          </cell>
          <cell r="K2611" t="str">
            <v>0</v>
          </cell>
          <cell r="L2611" t="str">
            <v>0</v>
          </cell>
          <cell r="M2611" t="str">
            <v>0</v>
          </cell>
          <cell r="N2611" t="str">
            <v>0</v>
          </cell>
          <cell r="O2611" t="str">
            <v>0</v>
          </cell>
          <cell r="P2611" t="str">
            <v>0</v>
          </cell>
          <cell r="Q2611" t="str">
            <v>0</v>
          </cell>
          <cell r="R2611" t="str">
            <v>0</v>
          </cell>
          <cell r="S2611" t="str">
            <v>0</v>
          </cell>
          <cell r="T2611" t="str">
            <v>0</v>
          </cell>
          <cell r="U2611" t="str">
            <v>0</v>
          </cell>
          <cell r="V2611" t="str">
            <v>0</v>
          </cell>
          <cell r="W2611" t="str">
            <v>0</v>
          </cell>
        </row>
        <row r="2612">
          <cell r="B2612" t="str">
            <v>South AfricaWM</v>
          </cell>
          <cell r="C2612" t="str">
            <v>WM</v>
          </cell>
          <cell r="D2612" t="str">
            <v>South Africa</v>
          </cell>
          <cell r="E2612" t="str">
            <v>Cash Mgt, Payments &amp; IP</v>
          </cell>
          <cell r="F2612" t="str">
            <v>Mass Mkt &amp; Priority Banking</v>
          </cell>
          <cell r="G2612" t="str">
            <v>Treasury Products</v>
          </cell>
          <cell r="H2612" t="str">
            <v>0</v>
          </cell>
          <cell r="I2612" t="str">
            <v>0</v>
          </cell>
          <cell r="J2612" t="str">
            <v>0</v>
          </cell>
          <cell r="K2612" t="str">
            <v>0</v>
          </cell>
          <cell r="L2612" t="str">
            <v>0</v>
          </cell>
          <cell r="M2612" t="str">
            <v>0</v>
          </cell>
          <cell r="N2612" t="str">
            <v>0</v>
          </cell>
          <cell r="O2612" t="str">
            <v>0</v>
          </cell>
          <cell r="P2612" t="str">
            <v>0</v>
          </cell>
          <cell r="Q2612" t="str">
            <v>0</v>
          </cell>
          <cell r="R2612" t="str">
            <v>0</v>
          </cell>
          <cell r="S2612" t="str">
            <v>0</v>
          </cell>
          <cell r="T2612" t="str">
            <v>0</v>
          </cell>
          <cell r="U2612" t="str">
            <v>0</v>
          </cell>
          <cell r="V2612">
            <v>0</v>
          </cell>
          <cell r="W2612">
            <v>0</v>
          </cell>
        </row>
        <row r="2613">
          <cell r="B2613" t="str">
            <v>South AfricaWM</v>
          </cell>
          <cell r="C2613" t="str">
            <v>WM</v>
          </cell>
          <cell r="D2613" t="str">
            <v>South Africa</v>
          </cell>
          <cell r="E2613" t="str">
            <v>Cash Mgt, Payments &amp; IP</v>
          </cell>
          <cell r="F2613" t="str">
            <v>Mass Mkt &amp; Priority Banking</v>
          </cell>
          <cell r="G2613" t="str">
            <v>Investment Services</v>
          </cell>
          <cell r="H2613" t="str">
            <v>0</v>
          </cell>
          <cell r="I2613" t="str">
            <v>0</v>
          </cell>
          <cell r="J2613" t="str">
            <v>0</v>
          </cell>
          <cell r="K2613" t="str">
            <v>0</v>
          </cell>
          <cell r="L2613" t="str">
            <v>0</v>
          </cell>
          <cell r="M2613" t="str">
            <v>0</v>
          </cell>
          <cell r="N2613" t="str">
            <v>0</v>
          </cell>
          <cell r="O2613" t="str">
            <v>0</v>
          </cell>
          <cell r="P2613" t="str">
            <v>0</v>
          </cell>
          <cell r="Q2613" t="str">
            <v>0</v>
          </cell>
          <cell r="R2613" t="str">
            <v>0</v>
          </cell>
          <cell r="S2613" t="str">
            <v>0</v>
          </cell>
          <cell r="T2613" t="str">
            <v>0</v>
          </cell>
          <cell r="U2613" t="str">
            <v>0</v>
          </cell>
          <cell r="V2613" t="str">
            <v>0</v>
          </cell>
          <cell r="W2613" t="str">
            <v>0</v>
          </cell>
        </row>
        <row r="2614">
          <cell r="B2614" t="str">
            <v>South AfricaOthCB</v>
          </cell>
          <cell r="C2614" t="str">
            <v>OthCB</v>
          </cell>
          <cell r="D2614" t="str">
            <v>South Africa</v>
          </cell>
          <cell r="E2614" t="str">
            <v>Cash Mgt, Payments &amp; IP</v>
          </cell>
          <cell r="F2614" t="str">
            <v>Mass Mkt &amp; Priority Banking</v>
          </cell>
          <cell r="G2614" t="str">
            <v>Other Products</v>
          </cell>
          <cell r="H2614" t="str">
            <v>0</v>
          </cell>
          <cell r="I2614" t="str">
            <v>0</v>
          </cell>
          <cell r="J2614" t="str">
            <v>0</v>
          </cell>
          <cell r="K2614" t="str">
            <v>0</v>
          </cell>
          <cell r="L2614" t="str">
            <v>0</v>
          </cell>
          <cell r="M2614" t="str">
            <v>0</v>
          </cell>
          <cell r="N2614" t="str">
            <v>0</v>
          </cell>
          <cell r="O2614" t="str">
            <v>0</v>
          </cell>
          <cell r="P2614" t="str">
            <v>0</v>
          </cell>
          <cell r="Q2614" t="str">
            <v>0</v>
          </cell>
          <cell r="R2614" t="str">
            <v>0</v>
          </cell>
          <cell r="S2614" t="str">
            <v>0</v>
          </cell>
          <cell r="T2614" t="str">
            <v>0</v>
          </cell>
          <cell r="U2614" t="str">
            <v>0</v>
          </cell>
          <cell r="V2614">
            <v>0</v>
          </cell>
          <cell r="W2614">
            <v>0</v>
          </cell>
        </row>
        <row r="2615">
          <cell r="B2615" t="str">
            <v>South AfricaCROps</v>
          </cell>
          <cell r="C2615" t="str">
            <v>CROps</v>
          </cell>
          <cell r="D2615" t="str">
            <v>South Africa</v>
          </cell>
          <cell r="E2615" t="str">
            <v>Cash Mgt, Payments &amp; IP</v>
          </cell>
          <cell r="F2615" t="str">
            <v>Customer - Wholesale</v>
          </cell>
          <cell r="G2615" t="str">
            <v>Corporate and Inst Lending</v>
          </cell>
          <cell r="H2615">
            <v>128.9350665486341</v>
          </cell>
          <cell r="I2615" t="str">
            <v>0</v>
          </cell>
          <cell r="J2615" t="str">
            <v>0</v>
          </cell>
          <cell r="K2615" t="str">
            <v>0</v>
          </cell>
          <cell r="L2615">
            <v>4.0633937567719594</v>
          </cell>
          <cell r="M2615">
            <v>5.2477393067425853</v>
          </cell>
          <cell r="N2615">
            <v>7.8340123347450126</v>
          </cell>
          <cell r="O2615">
            <v>10.508199072524739</v>
          </cell>
          <cell r="P2615">
            <v>16.725651076796115</v>
          </cell>
          <cell r="Q2615">
            <v>17.084965040508617</v>
          </cell>
          <cell r="R2615">
            <v>19.856610447855473</v>
          </cell>
          <cell r="S2615">
            <v>28.55425166767062</v>
          </cell>
          <cell r="T2615">
            <v>32.459362850580597</v>
          </cell>
          <cell r="U2615" t="str">
            <v>0</v>
          </cell>
          <cell r="V2615">
            <v>0</v>
          </cell>
          <cell r="W2615">
            <v>0</v>
          </cell>
        </row>
        <row r="2616">
          <cell r="B2616" t="str">
            <v>South AfricaCash</v>
          </cell>
          <cell r="C2616" t="str">
            <v>Cash</v>
          </cell>
          <cell r="D2616" t="str">
            <v>South Africa</v>
          </cell>
          <cell r="E2616" t="str">
            <v>Cash Mgt, Payments &amp; IP</v>
          </cell>
          <cell r="F2616" t="str">
            <v>Customer - Wholesale</v>
          </cell>
          <cell r="G2616" t="str">
            <v>Cash Management and Payments</v>
          </cell>
          <cell r="H2616" t="str">
            <v>0</v>
          </cell>
          <cell r="I2616">
            <v>11.574268221085298</v>
          </cell>
          <cell r="J2616">
            <v>8.8213181856152367</v>
          </cell>
          <cell r="K2616">
            <v>3.5998200089995502</v>
          </cell>
          <cell r="L2616" t="str">
            <v>0</v>
          </cell>
          <cell r="M2616" t="str">
            <v>0</v>
          </cell>
          <cell r="N2616" t="str">
            <v>0</v>
          </cell>
          <cell r="O2616" t="str">
            <v>0</v>
          </cell>
          <cell r="P2616" t="str">
            <v>0</v>
          </cell>
          <cell r="Q2616" t="str">
            <v>0</v>
          </cell>
          <cell r="R2616" t="str">
            <v>0</v>
          </cell>
          <cell r="S2616" t="str">
            <v>0</v>
          </cell>
          <cell r="T2616" t="str">
            <v>0</v>
          </cell>
          <cell r="U2616" t="str">
            <v>0</v>
          </cell>
          <cell r="V2616">
            <v>3.3833973798430761</v>
          </cell>
          <cell r="W2616">
            <v>3.3833973798430761</v>
          </cell>
        </row>
        <row r="2617">
          <cell r="B2617" t="str">
            <v>South AfricaTrade</v>
          </cell>
          <cell r="C2617" t="str">
            <v>Trade</v>
          </cell>
          <cell r="D2617" t="str">
            <v>South Africa</v>
          </cell>
          <cell r="E2617" t="str">
            <v>Cash Mgt, Payments &amp; IP</v>
          </cell>
          <cell r="F2617" t="str">
            <v>Customer - Wholesale</v>
          </cell>
          <cell r="G2617" t="str">
            <v>Trade Finance</v>
          </cell>
          <cell r="H2617" t="str">
            <v>0</v>
          </cell>
          <cell r="I2617" t="str">
            <v>0</v>
          </cell>
          <cell r="J2617" t="str">
            <v>0</v>
          </cell>
          <cell r="K2617" t="str">
            <v>0</v>
          </cell>
          <cell r="L2617">
            <v>0.21858503326751896</v>
          </cell>
          <cell r="M2617">
            <v>0.28229537662499549</v>
          </cell>
          <cell r="N2617">
            <v>0.42189336725656595</v>
          </cell>
          <cell r="O2617">
            <v>0.56572803620659429</v>
          </cell>
          <cell r="P2617">
            <v>0.89984288457570905</v>
          </cell>
          <cell r="Q2617">
            <v>0.91956938785217135</v>
          </cell>
          <cell r="R2617">
            <v>1.0691049207251595</v>
          </cell>
          <cell r="S2617">
            <v>1.5360391889919378</v>
          </cell>
          <cell r="T2617">
            <v>1.7461096150753455</v>
          </cell>
          <cell r="U2617" t="str">
            <v>0</v>
          </cell>
          <cell r="V2617">
            <v>0</v>
          </cell>
          <cell r="W2617">
            <v>0</v>
          </cell>
        </row>
        <row r="2618">
          <cell r="B2618" t="str">
            <v>South AfricaTrade</v>
          </cell>
          <cell r="C2618" t="str">
            <v>Trade</v>
          </cell>
          <cell r="D2618" t="str">
            <v>South Africa</v>
          </cell>
          <cell r="E2618" t="str">
            <v>Cash Mgt, Payments &amp; IP</v>
          </cell>
          <cell r="F2618" t="str">
            <v>Customer - Wholesale</v>
          </cell>
          <cell r="G2618" t="str">
            <v>Trade Contingents</v>
          </cell>
          <cell r="H2618" t="str">
            <v>0</v>
          </cell>
          <cell r="I2618" t="str">
            <v>0</v>
          </cell>
          <cell r="J2618" t="str">
            <v>0</v>
          </cell>
          <cell r="K2618" t="str">
            <v>0</v>
          </cell>
          <cell r="L2618">
            <v>8.989548545484484E-2</v>
          </cell>
          <cell r="M2618">
            <v>0.11609706091955577</v>
          </cell>
          <cell r="N2618">
            <v>0.17391024299125621</v>
          </cell>
          <cell r="O2618">
            <v>0.23425921499258975</v>
          </cell>
          <cell r="P2618">
            <v>0.37136373014235607</v>
          </cell>
          <cell r="Q2618">
            <v>0.38051147083538123</v>
          </cell>
          <cell r="R2618">
            <v>0.44217042511528015</v>
          </cell>
          <cell r="S2618">
            <v>0.6317129151431935</v>
          </cell>
          <cell r="T2618">
            <v>0.71810667527480154</v>
          </cell>
          <cell r="U2618" t="str">
            <v>0</v>
          </cell>
          <cell r="V2618">
            <v>0</v>
          </cell>
          <cell r="W2618">
            <v>0</v>
          </cell>
        </row>
        <row r="2619">
          <cell r="B2619" t="str">
            <v>South AfricaTrade</v>
          </cell>
          <cell r="C2619" t="str">
            <v>Trade</v>
          </cell>
          <cell r="D2619" t="str">
            <v>South Africa</v>
          </cell>
          <cell r="E2619" t="str">
            <v>Cash Mgt, Payments &amp; IP</v>
          </cell>
          <cell r="F2619" t="str">
            <v>Customer - Wholesale</v>
          </cell>
          <cell r="G2619" t="str">
            <v>Trade Transactional</v>
          </cell>
          <cell r="H2619" t="str">
            <v>0</v>
          </cell>
          <cell r="I2619" t="str">
            <v>0</v>
          </cell>
          <cell r="J2619" t="str">
            <v>0</v>
          </cell>
          <cell r="K2619" t="str">
            <v>0</v>
          </cell>
          <cell r="L2619" t="str">
            <v>0</v>
          </cell>
          <cell r="M2619" t="str">
            <v>0</v>
          </cell>
          <cell r="N2619" t="str">
            <v>0</v>
          </cell>
          <cell r="O2619" t="str">
            <v>0</v>
          </cell>
          <cell r="P2619" t="str">
            <v>0</v>
          </cell>
          <cell r="Q2619" t="str">
            <v>0</v>
          </cell>
          <cell r="R2619" t="str">
            <v>0</v>
          </cell>
          <cell r="S2619" t="str">
            <v>0</v>
          </cell>
          <cell r="T2619" t="str">
            <v>0</v>
          </cell>
          <cell r="U2619" t="str">
            <v>0</v>
          </cell>
          <cell r="V2619">
            <v>0</v>
          </cell>
          <cell r="W2619">
            <v>0</v>
          </cell>
        </row>
        <row r="2620">
          <cell r="B2620" t="str">
            <v>South AfricaTrade</v>
          </cell>
          <cell r="C2620" t="str">
            <v>Trade</v>
          </cell>
          <cell r="D2620" t="str">
            <v>South Africa</v>
          </cell>
          <cell r="E2620" t="str">
            <v>Cash Mgt, Payments &amp; IP</v>
          </cell>
          <cell r="F2620" t="str">
            <v>Customer - Wholesale</v>
          </cell>
          <cell r="G2620" t="str">
            <v>Trade Other</v>
          </cell>
          <cell r="H2620" t="str">
            <v>0</v>
          </cell>
          <cell r="I2620" t="str">
            <v>0</v>
          </cell>
          <cell r="J2620" t="str">
            <v>0</v>
          </cell>
          <cell r="K2620" t="str">
            <v>0</v>
          </cell>
          <cell r="L2620" t="str">
            <v>0</v>
          </cell>
          <cell r="M2620" t="str">
            <v>0</v>
          </cell>
          <cell r="N2620" t="str">
            <v>0</v>
          </cell>
          <cell r="O2620" t="str">
            <v>0</v>
          </cell>
          <cell r="P2620" t="str">
            <v>0</v>
          </cell>
          <cell r="Q2620" t="str">
            <v>0</v>
          </cell>
          <cell r="R2620" t="str">
            <v>0</v>
          </cell>
          <cell r="S2620" t="str">
            <v>0</v>
          </cell>
          <cell r="T2620" t="str">
            <v>0</v>
          </cell>
          <cell r="U2620" t="str">
            <v>0</v>
          </cell>
          <cell r="V2620">
            <v>0</v>
          </cell>
          <cell r="W2620">
            <v>0</v>
          </cell>
        </row>
        <row r="2621">
          <cell r="B2621" t="str">
            <v>South AfricaFX/MM</v>
          </cell>
          <cell r="C2621" t="str">
            <v>FX/MM</v>
          </cell>
          <cell r="D2621" t="str">
            <v>South Africa</v>
          </cell>
          <cell r="E2621" t="str">
            <v>Cash Mgt, Payments &amp; IP</v>
          </cell>
          <cell r="F2621" t="str">
            <v>Customer - Wholesale</v>
          </cell>
          <cell r="G2621" t="str">
            <v>FX Sales</v>
          </cell>
          <cell r="H2621">
            <v>18.41929522123344</v>
          </cell>
          <cell r="I2621">
            <v>9.8149794514803315</v>
          </cell>
          <cell r="J2621">
            <v>7.4804778214017205</v>
          </cell>
          <cell r="K2621">
            <v>3.0526473676316184</v>
          </cell>
          <cell r="L2621">
            <v>4.3718742754943198</v>
          </cell>
          <cell r="M2621">
            <v>5.6461317442871444</v>
          </cell>
          <cell r="N2621">
            <v>8.4298159449928356</v>
          </cell>
          <cell r="O2621">
            <v>11.306592723621934</v>
          </cell>
          <cell r="P2621">
            <v>17.99685769151418</v>
          </cell>
          <cell r="Q2621">
            <v>18.383460434734356</v>
          </cell>
          <cell r="R2621">
            <v>21.36630661360622</v>
          </cell>
          <cell r="S2621">
            <v>30.722003771805753</v>
          </cell>
          <cell r="T2621">
            <v>34.923579140930734</v>
          </cell>
          <cell r="U2621" t="str">
            <v>0</v>
          </cell>
          <cell r="V2621">
            <v>2.8691209781069267</v>
          </cell>
          <cell r="W2621">
            <v>2.8691209781069267</v>
          </cell>
        </row>
        <row r="2622">
          <cell r="B2622" t="str">
            <v>South AfricaFX/MM</v>
          </cell>
          <cell r="C2622" t="str">
            <v>FX/MM</v>
          </cell>
          <cell r="D2622" t="str">
            <v>South Africa</v>
          </cell>
          <cell r="E2622" t="str">
            <v>Cash Mgt, Payments &amp; IP</v>
          </cell>
          <cell r="F2622" t="str">
            <v>Customer - Wholesale</v>
          </cell>
          <cell r="G2622" t="str">
            <v>FX Trading</v>
          </cell>
          <cell r="H2622" t="str">
            <v>0</v>
          </cell>
          <cell r="I2622">
            <v>2.4603587304249936</v>
          </cell>
          <cell r="J2622">
            <v>1.8751602085993484</v>
          </cell>
          <cell r="K2622">
            <v>0.76521888191304765</v>
          </cell>
          <cell r="L2622" t="str">
            <v>0</v>
          </cell>
          <cell r="M2622" t="str">
            <v>0</v>
          </cell>
          <cell r="N2622" t="str">
            <v>0</v>
          </cell>
          <cell r="O2622" t="str">
            <v>0</v>
          </cell>
          <cell r="P2622" t="str">
            <v>0</v>
          </cell>
          <cell r="Q2622" t="str">
            <v>0</v>
          </cell>
          <cell r="R2622" t="str">
            <v>0</v>
          </cell>
          <cell r="S2622" t="str">
            <v>0</v>
          </cell>
          <cell r="T2622" t="str">
            <v>0</v>
          </cell>
          <cell r="U2622" t="str">
            <v>0</v>
          </cell>
          <cell r="V2622">
            <v>0.71921361445807053</v>
          </cell>
          <cell r="W2622">
            <v>0.71921361445807053</v>
          </cell>
        </row>
        <row r="2623">
          <cell r="B2623" t="str">
            <v>South AfricaFI</v>
          </cell>
          <cell r="C2623" t="str">
            <v>FI</v>
          </cell>
          <cell r="D2623" t="str">
            <v>South Africa</v>
          </cell>
          <cell r="E2623" t="str">
            <v>Cash Mgt, Payments &amp; IP</v>
          </cell>
          <cell r="F2623" t="str">
            <v>Customer - Wholesale</v>
          </cell>
          <cell r="G2623" t="str">
            <v>Fixed Income</v>
          </cell>
          <cell r="H2623" t="str">
            <v>0</v>
          </cell>
          <cell r="I2623" t="str">
            <v>0</v>
          </cell>
          <cell r="J2623" t="str">
            <v>0</v>
          </cell>
          <cell r="K2623" t="str">
            <v>0</v>
          </cell>
          <cell r="L2623" t="str">
            <v>0</v>
          </cell>
          <cell r="M2623" t="str">
            <v>0</v>
          </cell>
          <cell r="N2623" t="str">
            <v>0</v>
          </cell>
          <cell r="O2623" t="str">
            <v>0</v>
          </cell>
          <cell r="P2623" t="str">
            <v>0</v>
          </cell>
          <cell r="Q2623" t="str">
            <v>0</v>
          </cell>
          <cell r="R2623" t="str">
            <v>0</v>
          </cell>
          <cell r="S2623" t="str">
            <v>0</v>
          </cell>
          <cell r="T2623" t="str">
            <v>0</v>
          </cell>
          <cell r="U2623" t="str">
            <v>0</v>
          </cell>
          <cell r="V2623">
            <v>0</v>
          </cell>
          <cell r="W2623">
            <v>0</v>
          </cell>
        </row>
        <row r="2624">
          <cell r="B2624" t="str">
            <v>South AfricaFX/MM</v>
          </cell>
          <cell r="C2624" t="str">
            <v>FX/MM</v>
          </cell>
          <cell r="D2624" t="str">
            <v>South Africa</v>
          </cell>
          <cell r="E2624" t="str">
            <v>Cash Mgt, Payments &amp; IP</v>
          </cell>
          <cell r="F2624" t="str">
            <v>Customer - Wholesale</v>
          </cell>
          <cell r="G2624" t="str">
            <v>ALM</v>
          </cell>
          <cell r="H2624">
            <v>18.41929522123344</v>
          </cell>
          <cell r="I2624">
            <v>10.873198260265269</v>
          </cell>
          <cell r="J2624">
            <v>8.2869983412294044</v>
          </cell>
          <cell r="K2624">
            <v>3.3817737684544276</v>
          </cell>
          <cell r="L2624" t="str">
            <v>0</v>
          </cell>
          <cell r="M2624" t="str">
            <v>0</v>
          </cell>
          <cell r="N2624" t="str">
            <v>0</v>
          </cell>
          <cell r="O2624" t="str">
            <v>0</v>
          </cell>
          <cell r="P2624" t="str">
            <v>0</v>
          </cell>
          <cell r="Q2624" t="str">
            <v>0</v>
          </cell>
          <cell r="R2624" t="str">
            <v>0</v>
          </cell>
          <cell r="S2624" t="str">
            <v>0</v>
          </cell>
          <cell r="T2624" t="str">
            <v>0</v>
          </cell>
          <cell r="U2624" t="str">
            <v>0</v>
          </cell>
          <cell r="V2624">
            <v>3.178460167121147</v>
          </cell>
          <cell r="W2624">
            <v>3.178460167121147</v>
          </cell>
        </row>
        <row r="2625">
          <cell r="B2625" t="str">
            <v>South AfricaSEF</v>
          </cell>
          <cell r="C2625" t="str">
            <v>SEF</v>
          </cell>
          <cell r="D2625" t="str">
            <v>South Africa</v>
          </cell>
          <cell r="E2625" t="str">
            <v>Cash Mgt, Payments &amp; IP</v>
          </cell>
          <cell r="F2625" t="str">
            <v>Customer - Wholesale</v>
          </cell>
          <cell r="G2625" t="str">
            <v>Structured Trade</v>
          </cell>
          <cell r="H2625" t="str">
            <v>0</v>
          </cell>
          <cell r="I2625" t="str">
            <v>0</v>
          </cell>
          <cell r="J2625" t="str">
            <v>0</v>
          </cell>
          <cell r="K2625" t="str">
            <v>0</v>
          </cell>
          <cell r="L2625" t="str">
            <v>0</v>
          </cell>
          <cell r="M2625" t="str">
            <v>0</v>
          </cell>
          <cell r="N2625" t="str">
            <v>0</v>
          </cell>
          <cell r="O2625" t="str">
            <v>0</v>
          </cell>
          <cell r="P2625" t="str">
            <v>0</v>
          </cell>
          <cell r="Q2625" t="str">
            <v>0</v>
          </cell>
          <cell r="R2625" t="str">
            <v>0</v>
          </cell>
          <cell r="S2625" t="str">
            <v>0</v>
          </cell>
          <cell r="T2625" t="str">
            <v>0</v>
          </cell>
          <cell r="U2625" t="str">
            <v>0</v>
          </cell>
          <cell r="V2625">
            <v>0</v>
          </cell>
          <cell r="W2625">
            <v>0</v>
          </cell>
        </row>
        <row r="2626">
          <cell r="B2626" t="str">
            <v>South AfricaSME</v>
          </cell>
          <cell r="C2626" t="str">
            <v>SME</v>
          </cell>
          <cell r="D2626" t="str">
            <v>South Africa</v>
          </cell>
          <cell r="E2626" t="str">
            <v>Cash Mgt, Payments &amp; IP</v>
          </cell>
          <cell r="F2626" t="str">
            <v>SME</v>
          </cell>
          <cell r="G2626" t="str">
            <v>Product</v>
          </cell>
          <cell r="H2626" t="str">
            <v>0</v>
          </cell>
          <cell r="I2626" t="str">
            <v>0</v>
          </cell>
          <cell r="J2626" t="str">
            <v>0</v>
          </cell>
          <cell r="K2626" t="str">
            <v>0</v>
          </cell>
          <cell r="L2626" t="str">
            <v>0</v>
          </cell>
          <cell r="M2626" t="str">
            <v>0</v>
          </cell>
          <cell r="N2626" t="str">
            <v>0</v>
          </cell>
          <cell r="O2626" t="str">
            <v>0</v>
          </cell>
          <cell r="P2626" t="str">
            <v>0</v>
          </cell>
          <cell r="Q2626" t="str">
            <v>0</v>
          </cell>
          <cell r="R2626" t="str">
            <v>0</v>
          </cell>
          <cell r="S2626" t="str">
            <v>0</v>
          </cell>
          <cell r="T2626" t="str">
            <v>0</v>
          </cell>
          <cell r="U2626" t="str">
            <v>0</v>
          </cell>
          <cell r="V2626">
            <v>0</v>
          </cell>
          <cell r="W2626">
            <v>0</v>
          </cell>
        </row>
        <row r="2627">
          <cell r="B2627" t="str">
            <v>South AfricaTotal</v>
          </cell>
          <cell r="C2627" t="str">
            <v>Total</v>
          </cell>
          <cell r="D2627" t="str">
            <v>South Africa</v>
          </cell>
          <cell r="E2627" t="str">
            <v>Cash Mgt, Payments &amp; IP</v>
          </cell>
          <cell r="F2627" t="str">
            <v>Customer</v>
          </cell>
          <cell r="G2627" t="str">
            <v>Product</v>
          </cell>
          <cell r="H2627">
            <v>184.19295221233438</v>
          </cell>
          <cell r="I2627">
            <v>38.580894070284323</v>
          </cell>
          <cell r="J2627">
            <v>29.404393952050793</v>
          </cell>
          <cell r="K2627">
            <v>11.999400029998494</v>
          </cell>
          <cell r="L2627">
            <v>29.145828211837184</v>
          </cell>
          <cell r="M2627">
            <v>37.640877918838839</v>
          </cell>
          <cell r="N2627">
            <v>56.192331846508111</v>
          </cell>
          <cell r="O2627">
            <v>75.370910423738252</v>
          </cell>
          <cell r="P2627">
            <v>119.96476805637111</v>
          </cell>
          <cell r="Q2627">
            <v>122.54530464699633</v>
          </cell>
          <cell r="R2627">
            <v>142.43098983008022</v>
          </cell>
          <cell r="S2627">
            <v>204.81335643057145</v>
          </cell>
          <cell r="T2627">
            <v>232.82385861129947</v>
          </cell>
          <cell r="U2627" t="str">
            <v>0</v>
          </cell>
          <cell r="V2627">
            <v>11.27799126614358</v>
          </cell>
          <cell r="W2627">
            <v>11.27799126614358</v>
          </cell>
        </row>
        <row r="2628">
          <cell r="B2628" t="str">
            <v>South AfricaCCPL</v>
          </cell>
          <cell r="C2628" t="str">
            <v>CCPL</v>
          </cell>
          <cell r="D2628" t="str">
            <v>South Africa</v>
          </cell>
          <cell r="E2628" t="str">
            <v>Messaging Operations</v>
          </cell>
          <cell r="F2628" t="str">
            <v>Mass Mkt &amp; Priority Banking</v>
          </cell>
          <cell r="G2628" t="str">
            <v>Unsecured Lending</v>
          </cell>
          <cell r="H2628" t="str">
            <v>0</v>
          </cell>
          <cell r="I2628" t="str">
            <v>0</v>
          </cell>
          <cell r="J2628" t="str">
            <v>0</v>
          </cell>
          <cell r="K2628" t="str">
            <v>0</v>
          </cell>
          <cell r="L2628">
            <v>0.2036895969264399</v>
          </cell>
          <cell r="M2628">
            <v>0.52993685427910564</v>
          </cell>
          <cell r="N2628" t="str">
            <v>0</v>
          </cell>
          <cell r="O2628" t="str">
            <v>0</v>
          </cell>
          <cell r="P2628" t="str">
            <v>0</v>
          </cell>
          <cell r="Q2628" t="str">
            <v>0</v>
          </cell>
          <cell r="R2628">
            <v>8.4738803613164038</v>
          </cell>
          <cell r="S2628">
            <v>8.4528414169416948</v>
          </cell>
          <cell r="T2628">
            <v>6.9629565121725054</v>
          </cell>
          <cell r="U2628" t="str">
            <v>0</v>
          </cell>
          <cell r="V2628">
            <v>0.96066564622681172</v>
          </cell>
          <cell r="W2628">
            <v>0.96066564622681172</v>
          </cell>
        </row>
        <row r="2629">
          <cell r="B2629" t="str">
            <v>South AfricaM &amp; AL</v>
          </cell>
          <cell r="C2629" t="str">
            <v>M &amp; AL</v>
          </cell>
          <cell r="D2629" t="str">
            <v>South Africa</v>
          </cell>
          <cell r="E2629" t="str">
            <v>Messaging Operations</v>
          </cell>
          <cell r="F2629" t="str">
            <v>Mass Mkt &amp; Priority Banking</v>
          </cell>
          <cell r="G2629" t="str">
            <v>Secured Lending</v>
          </cell>
          <cell r="H2629" t="str">
            <v>0</v>
          </cell>
          <cell r="I2629" t="str">
            <v>0</v>
          </cell>
          <cell r="J2629" t="str">
            <v>0</v>
          </cell>
          <cell r="K2629" t="str">
            <v>0</v>
          </cell>
          <cell r="L2629" t="str">
            <v>0</v>
          </cell>
          <cell r="M2629" t="str">
            <v>0</v>
          </cell>
          <cell r="N2629" t="str">
            <v>0</v>
          </cell>
          <cell r="O2629" t="str">
            <v>0</v>
          </cell>
          <cell r="P2629" t="str">
            <v>0</v>
          </cell>
          <cell r="Q2629" t="str">
            <v>0</v>
          </cell>
          <cell r="R2629" t="str">
            <v>0</v>
          </cell>
          <cell r="S2629" t="str">
            <v>0</v>
          </cell>
          <cell r="T2629" t="str">
            <v>0</v>
          </cell>
          <cell r="U2629" t="str">
            <v>0</v>
          </cell>
          <cell r="V2629">
            <v>0</v>
          </cell>
          <cell r="W2629">
            <v>0</v>
          </cell>
        </row>
        <row r="2630">
          <cell r="B2630" t="str">
            <v>South AfricaWM</v>
          </cell>
          <cell r="C2630" t="str">
            <v>WM</v>
          </cell>
          <cell r="D2630" t="str">
            <v>South Africa</v>
          </cell>
          <cell r="E2630" t="str">
            <v>Messaging Operations</v>
          </cell>
          <cell r="F2630" t="str">
            <v>Mass Mkt &amp; Priority Banking</v>
          </cell>
          <cell r="G2630" t="str">
            <v>Account Management Services</v>
          </cell>
          <cell r="H2630" t="str">
            <v>0</v>
          </cell>
          <cell r="I2630" t="str">
            <v>0</v>
          </cell>
          <cell r="J2630" t="str">
            <v>0</v>
          </cell>
          <cell r="K2630" t="str">
            <v>0</v>
          </cell>
          <cell r="L2630">
            <v>0.29311429801609645</v>
          </cell>
          <cell r="M2630">
            <v>0.76259205859676171</v>
          </cell>
          <cell r="N2630" t="str">
            <v>0</v>
          </cell>
          <cell r="O2630" t="str">
            <v>0</v>
          </cell>
          <cell r="P2630" t="str">
            <v>0</v>
          </cell>
          <cell r="Q2630" t="str">
            <v>0</v>
          </cell>
          <cell r="R2630">
            <v>4.2369401806582019</v>
          </cell>
          <cell r="S2630">
            <v>4.2264207084708474</v>
          </cell>
          <cell r="T2630">
            <v>3.4814782560862527</v>
          </cell>
          <cell r="U2630" t="str">
            <v>0</v>
          </cell>
          <cell r="V2630">
            <v>1.382421295789803</v>
          </cell>
          <cell r="W2630">
            <v>1.382421295789803</v>
          </cell>
        </row>
        <row r="2631">
          <cell r="B2631" t="str">
            <v>South AfricaWM</v>
          </cell>
          <cell r="C2631" t="str">
            <v>WM</v>
          </cell>
          <cell r="D2631" t="str">
            <v>South Africa</v>
          </cell>
          <cell r="E2631" t="str">
            <v>Messaging Operations</v>
          </cell>
          <cell r="F2631" t="str">
            <v>Mass Mkt &amp; Priority Banking</v>
          </cell>
          <cell r="G2631" t="str">
            <v>Trade Products</v>
          </cell>
          <cell r="H2631" t="str">
            <v>0</v>
          </cell>
          <cell r="I2631" t="str">
            <v>0</v>
          </cell>
          <cell r="J2631" t="str">
            <v>0</v>
          </cell>
          <cell r="K2631" t="str">
            <v>0</v>
          </cell>
          <cell r="L2631" t="str">
            <v>0</v>
          </cell>
          <cell r="M2631" t="str">
            <v>0</v>
          </cell>
          <cell r="N2631" t="str">
            <v>0</v>
          </cell>
          <cell r="O2631" t="str">
            <v>0</v>
          </cell>
          <cell r="P2631" t="str">
            <v>0</v>
          </cell>
          <cell r="Q2631" t="str">
            <v>0</v>
          </cell>
          <cell r="R2631" t="str">
            <v>0</v>
          </cell>
          <cell r="S2631" t="str">
            <v>0</v>
          </cell>
          <cell r="T2631" t="str">
            <v>0</v>
          </cell>
          <cell r="U2631" t="str">
            <v>0</v>
          </cell>
          <cell r="V2631" t="str">
            <v>0</v>
          </cell>
          <cell r="W2631" t="str">
            <v>0</v>
          </cell>
        </row>
        <row r="2632">
          <cell r="B2632" t="str">
            <v>South AfricaWM</v>
          </cell>
          <cell r="C2632" t="str">
            <v>WM</v>
          </cell>
          <cell r="D2632" t="str">
            <v>South Africa</v>
          </cell>
          <cell r="E2632" t="str">
            <v>Messaging Operations</v>
          </cell>
          <cell r="F2632" t="str">
            <v>Mass Mkt &amp; Priority Banking</v>
          </cell>
          <cell r="G2632" t="str">
            <v>Treasury Products</v>
          </cell>
          <cell r="H2632" t="str">
            <v>0</v>
          </cell>
          <cell r="I2632" t="str">
            <v>0</v>
          </cell>
          <cell r="J2632" t="str">
            <v>0</v>
          </cell>
          <cell r="K2632" t="str">
            <v>0</v>
          </cell>
          <cell r="L2632" t="str">
            <v>0</v>
          </cell>
          <cell r="M2632" t="str">
            <v>0</v>
          </cell>
          <cell r="N2632" t="str">
            <v>0</v>
          </cell>
          <cell r="O2632" t="str">
            <v>0</v>
          </cell>
          <cell r="P2632" t="str">
            <v>0</v>
          </cell>
          <cell r="Q2632" t="str">
            <v>0</v>
          </cell>
          <cell r="R2632" t="str">
            <v>0</v>
          </cell>
          <cell r="S2632" t="str">
            <v>0</v>
          </cell>
          <cell r="T2632" t="str">
            <v>0</v>
          </cell>
          <cell r="U2632" t="str">
            <v>0</v>
          </cell>
          <cell r="V2632">
            <v>0</v>
          </cell>
          <cell r="W2632">
            <v>0</v>
          </cell>
        </row>
        <row r="2633">
          <cell r="B2633" t="str">
            <v>South AfricaWM</v>
          </cell>
          <cell r="C2633" t="str">
            <v>WM</v>
          </cell>
          <cell r="D2633" t="str">
            <v>South Africa</v>
          </cell>
          <cell r="E2633" t="str">
            <v>Messaging Operations</v>
          </cell>
          <cell r="F2633" t="str">
            <v>Mass Mkt &amp; Priority Banking</v>
          </cell>
          <cell r="G2633" t="str">
            <v>Investment Services</v>
          </cell>
          <cell r="H2633" t="str">
            <v>0</v>
          </cell>
          <cell r="I2633" t="str">
            <v>0</v>
          </cell>
          <cell r="J2633" t="str">
            <v>0</v>
          </cell>
          <cell r="K2633" t="str">
            <v>0</v>
          </cell>
          <cell r="L2633" t="str">
            <v>0</v>
          </cell>
          <cell r="M2633" t="str">
            <v>0</v>
          </cell>
          <cell r="N2633" t="str">
            <v>0</v>
          </cell>
          <cell r="O2633" t="str">
            <v>0</v>
          </cell>
          <cell r="P2633" t="str">
            <v>0</v>
          </cell>
          <cell r="Q2633" t="str">
            <v>0</v>
          </cell>
          <cell r="R2633" t="str">
            <v>0</v>
          </cell>
          <cell r="S2633" t="str">
            <v>0</v>
          </cell>
          <cell r="T2633" t="str">
            <v>0</v>
          </cell>
          <cell r="U2633" t="str">
            <v>0</v>
          </cell>
          <cell r="V2633" t="str">
            <v>0</v>
          </cell>
          <cell r="W2633" t="str">
            <v>0</v>
          </cell>
        </row>
        <row r="2634">
          <cell r="B2634" t="str">
            <v>South AfricaOthCB</v>
          </cell>
          <cell r="C2634" t="str">
            <v>OthCB</v>
          </cell>
          <cell r="D2634" t="str">
            <v>South Africa</v>
          </cell>
          <cell r="E2634" t="str">
            <v>Messaging Operations</v>
          </cell>
          <cell r="F2634" t="str">
            <v>Mass Mkt &amp; Priority Banking</v>
          </cell>
          <cell r="G2634" t="str">
            <v>Other Products</v>
          </cell>
          <cell r="H2634" t="str">
            <v>0</v>
          </cell>
          <cell r="I2634" t="str">
            <v>0</v>
          </cell>
          <cell r="J2634" t="str">
            <v>0</v>
          </cell>
          <cell r="K2634" t="str">
            <v>0</v>
          </cell>
          <cell r="L2634" t="str">
            <v>0</v>
          </cell>
          <cell r="M2634" t="str">
            <v>0</v>
          </cell>
          <cell r="N2634" t="str">
            <v>0</v>
          </cell>
          <cell r="O2634" t="str">
            <v>0</v>
          </cell>
          <cell r="P2634" t="str">
            <v>0</v>
          </cell>
          <cell r="Q2634" t="str">
            <v>0</v>
          </cell>
          <cell r="R2634" t="str">
            <v>0</v>
          </cell>
          <cell r="S2634" t="str">
            <v>0</v>
          </cell>
          <cell r="T2634" t="str">
            <v>0</v>
          </cell>
          <cell r="U2634" t="str">
            <v>0</v>
          </cell>
          <cell r="V2634">
            <v>0</v>
          </cell>
          <cell r="W2634">
            <v>0</v>
          </cell>
        </row>
        <row r="2635">
          <cell r="B2635" t="str">
            <v>South AfricaCROps</v>
          </cell>
          <cell r="C2635" t="str">
            <v>CROps</v>
          </cell>
          <cell r="D2635" t="str">
            <v>South Africa</v>
          </cell>
          <cell r="E2635" t="str">
            <v>Messaging Operations</v>
          </cell>
          <cell r="F2635" t="str">
            <v>Customer - Wholesale</v>
          </cell>
          <cell r="G2635" t="str">
            <v>Corporate and Inst Lending</v>
          </cell>
          <cell r="H2635" t="str">
            <v>0</v>
          </cell>
          <cell r="I2635" t="str">
            <v>0</v>
          </cell>
          <cell r="J2635" t="str">
            <v>0</v>
          </cell>
          <cell r="K2635" t="str">
            <v>0</v>
          </cell>
          <cell r="L2635" t="str">
            <v>0</v>
          </cell>
          <cell r="M2635" t="str">
            <v>0</v>
          </cell>
          <cell r="N2635" t="str">
            <v>0</v>
          </cell>
          <cell r="O2635" t="str">
            <v>0</v>
          </cell>
          <cell r="P2635" t="str">
            <v>0</v>
          </cell>
          <cell r="Q2635" t="str">
            <v>0</v>
          </cell>
          <cell r="R2635">
            <v>2.5298465036952815</v>
          </cell>
          <cell r="S2635">
            <v>2.5253452497249729</v>
          </cell>
          <cell r="T2635">
            <v>2.0802317569585238</v>
          </cell>
          <cell r="U2635" t="str">
            <v>0</v>
          </cell>
          <cell r="V2635">
            <v>0</v>
          </cell>
          <cell r="W2635">
            <v>0</v>
          </cell>
        </row>
        <row r="2636">
          <cell r="B2636" t="str">
            <v>South AfricaCash</v>
          </cell>
          <cell r="C2636" t="str">
            <v>Cash</v>
          </cell>
          <cell r="D2636" t="str">
            <v>South Africa</v>
          </cell>
          <cell r="E2636" t="str">
            <v>Messaging Operations</v>
          </cell>
          <cell r="F2636" t="str">
            <v>Customer - Wholesale</v>
          </cell>
          <cell r="G2636" t="str">
            <v>Cash Management and Payments</v>
          </cell>
          <cell r="H2636" t="str">
            <v>0</v>
          </cell>
          <cell r="I2636" t="str">
            <v>0</v>
          </cell>
          <cell r="J2636" t="str">
            <v>0</v>
          </cell>
          <cell r="K2636" t="str">
            <v>0</v>
          </cell>
          <cell r="L2636">
            <v>1.4904116848276092</v>
          </cell>
          <cell r="M2636">
            <v>3.8775867386276022</v>
          </cell>
          <cell r="N2636" t="str">
            <v>0</v>
          </cell>
          <cell r="O2636" t="str">
            <v>0</v>
          </cell>
          <cell r="P2636" t="str">
            <v>0</v>
          </cell>
          <cell r="Q2636" t="str">
            <v>0</v>
          </cell>
          <cell r="R2636" t="str">
            <v>0</v>
          </cell>
          <cell r="S2636" t="str">
            <v>0</v>
          </cell>
          <cell r="T2636" t="str">
            <v>0</v>
          </cell>
          <cell r="U2636" t="str">
            <v>0</v>
          </cell>
          <cell r="V2636">
            <v>7.0292608260498382</v>
          </cell>
          <cell r="W2636">
            <v>7.0292608260498382</v>
          </cell>
        </row>
        <row r="2637">
          <cell r="B2637" t="str">
            <v>South AfricaTrade</v>
          </cell>
          <cell r="C2637" t="str">
            <v>Trade</v>
          </cell>
          <cell r="D2637" t="str">
            <v>South Africa</v>
          </cell>
          <cell r="E2637" t="str">
            <v>Messaging Operations</v>
          </cell>
          <cell r="F2637" t="str">
            <v>Customer - Wholesale</v>
          </cell>
          <cell r="G2637" t="str">
            <v>Trade Finance</v>
          </cell>
          <cell r="H2637" t="str">
            <v>0</v>
          </cell>
          <cell r="I2637" t="str">
            <v>0</v>
          </cell>
          <cell r="J2637" t="str">
            <v>0</v>
          </cell>
          <cell r="K2637" t="str">
            <v>0</v>
          </cell>
          <cell r="L2637" t="str">
            <v>0</v>
          </cell>
          <cell r="M2637" t="str">
            <v>0</v>
          </cell>
          <cell r="N2637" t="str">
            <v>0</v>
          </cell>
          <cell r="O2637" t="str">
            <v>0</v>
          </cell>
          <cell r="P2637" t="str">
            <v>0</v>
          </cell>
          <cell r="Q2637" t="str">
            <v>0</v>
          </cell>
          <cell r="R2637">
            <v>0.13580948771397891</v>
          </cell>
          <cell r="S2637">
            <v>0.13586864686468647</v>
          </cell>
          <cell r="T2637">
            <v>0.11192064689518599</v>
          </cell>
          <cell r="U2637" t="str">
            <v>0</v>
          </cell>
          <cell r="V2637">
            <v>0</v>
          </cell>
          <cell r="W2637">
            <v>0</v>
          </cell>
        </row>
        <row r="2638">
          <cell r="B2638" t="str">
            <v>South AfricaTrade</v>
          </cell>
          <cell r="C2638" t="str">
            <v>Trade</v>
          </cell>
          <cell r="D2638" t="str">
            <v>South Africa</v>
          </cell>
          <cell r="E2638" t="str">
            <v>Messaging Operations</v>
          </cell>
          <cell r="F2638" t="str">
            <v>Customer - Wholesale</v>
          </cell>
          <cell r="G2638" t="str">
            <v>Trade Contingents</v>
          </cell>
          <cell r="H2638" t="str">
            <v>0</v>
          </cell>
          <cell r="I2638" t="str">
            <v>0</v>
          </cell>
          <cell r="J2638" t="str">
            <v>0</v>
          </cell>
          <cell r="K2638" t="str">
            <v>0</v>
          </cell>
          <cell r="L2638" t="str">
            <v>0</v>
          </cell>
          <cell r="M2638" t="str">
            <v>0</v>
          </cell>
          <cell r="N2638" t="str">
            <v>0</v>
          </cell>
          <cell r="O2638" t="str">
            <v>0</v>
          </cell>
          <cell r="P2638" t="str">
            <v>0</v>
          </cell>
          <cell r="Q2638" t="str">
            <v>0</v>
          </cell>
          <cell r="R2638">
            <v>5.6850483229107449E-2</v>
          </cell>
          <cell r="S2638">
            <v>5.6159040704070413E-2</v>
          </cell>
          <cell r="T2638">
            <v>4.626053405001021E-2</v>
          </cell>
          <cell r="U2638" t="str">
            <v>0</v>
          </cell>
          <cell r="V2638">
            <v>0</v>
          </cell>
          <cell r="W2638">
            <v>0</v>
          </cell>
        </row>
        <row r="2639">
          <cell r="B2639" t="str">
            <v>South AfricaTrade</v>
          </cell>
          <cell r="C2639" t="str">
            <v>Trade</v>
          </cell>
          <cell r="D2639" t="str">
            <v>South Africa</v>
          </cell>
          <cell r="E2639" t="str">
            <v>Messaging Operations</v>
          </cell>
          <cell r="F2639" t="str">
            <v>Customer - Wholesale</v>
          </cell>
          <cell r="G2639" t="str">
            <v>Trade Transactional</v>
          </cell>
          <cell r="H2639" t="str">
            <v>0</v>
          </cell>
          <cell r="I2639" t="str">
            <v>0</v>
          </cell>
          <cell r="J2639" t="str">
            <v>0</v>
          </cell>
          <cell r="K2639" t="str">
            <v>0</v>
          </cell>
          <cell r="L2639" t="str">
            <v>0</v>
          </cell>
          <cell r="M2639" t="str">
            <v>0</v>
          </cell>
          <cell r="N2639" t="str">
            <v>0</v>
          </cell>
          <cell r="O2639" t="str">
            <v>0</v>
          </cell>
          <cell r="P2639" t="str">
            <v>0</v>
          </cell>
          <cell r="Q2639" t="str">
            <v>0</v>
          </cell>
          <cell r="R2639" t="str">
            <v>0</v>
          </cell>
          <cell r="S2639" t="str">
            <v>0</v>
          </cell>
          <cell r="T2639" t="str">
            <v>0</v>
          </cell>
          <cell r="U2639" t="str">
            <v>0</v>
          </cell>
          <cell r="V2639">
            <v>0</v>
          </cell>
          <cell r="W2639">
            <v>0</v>
          </cell>
        </row>
        <row r="2640">
          <cell r="B2640" t="str">
            <v>South AfricaTrade</v>
          </cell>
          <cell r="C2640" t="str">
            <v>Trade</v>
          </cell>
          <cell r="D2640" t="str">
            <v>South Africa</v>
          </cell>
          <cell r="E2640" t="str">
            <v>Messaging Operations</v>
          </cell>
          <cell r="F2640" t="str">
            <v>Customer - Wholesale</v>
          </cell>
          <cell r="G2640" t="str">
            <v>Trade Other</v>
          </cell>
          <cell r="H2640" t="str">
            <v>0</v>
          </cell>
          <cell r="I2640" t="str">
            <v>0</v>
          </cell>
          <cell r="J2640" t="str">
            <v>0</v>
          </cell>
          <cell r="K2640" t="str">
            <v>0</v>
          </cell>
          <cell r="L2640" t="str">
            <v>0</v>
          </cell>
          <cell r="M2640" t="str">
            <v>0</v>
          </cell>
          <cell r="N2640" t="str">
            <v>0</v>
          </cell>
          <cell r="O2640" t="str">
            <v>0</v>
          </cell>
          <cell r="P2640" t="str">
            <v>0</v>
          </cell>
          <cell r="Q2640" t="str">
            <v>0</v>
          </cell>
          <cell r="R2640" t="str">
            <v>0</v>
          </cell>
          <cell r="S2640" t="str">
            <v>0</v>
          </cell>
          <cell r="T2640" t="str">
            <v>0</v>
          </cell>
          <cell r="U2640" t="str">
            <v>0</v>
          </cell>
          <cell r="V2640">
            <v>0</v>
          </cell>
          <cell r="W2640">
            <v>0</v>
          </cell>
        </row>
        <row r="2641">
          <cell r="B2641" t="str">
            <v>South AfricaFX/MM</v>
          </cell>
          <cell r="C2641" t="str">
            <v>FX/MM</v>
          </cell>
          <cell r="D2641" t="str">
            <v>South Africa</v>
          </cell>
          <cell r="E2641" t="str">
            <v>Messaging Operations</v>
          </cell>
          <cell r="F2641" t="str">
            <v>Customer - Wholesale</v>
          </cell>
          <cell r="G2641" t="str">
            <v>FX Sales</v>
          </cell>
          <cell r="H2641" t="str">
            <v>0</v>
          </cell>
          <cell r="I2641" t="str">
            <v>0</v>
          </cell>
          <cell r="J2641" t="str">
            <v>0</v>
          </cell>
          <cell r="K2641" t="str">
            <v>0</v>
          </cell>
          <cell r="L2641">
            <v>1.2638691087338125</v>
          </cell>
          <cell r="M2641">
            <v>3.2881935543562064</v>
          </cell>
          <cell r="N2641" t="str">
            <v>0</v>
          </cell>
          <cell r="O2641" t="str">
            <v>0</v>
          </cell>
          <cell r="P2641" t="str">
            <v>0</v>
          </cell>
          <cell r="Q2641" t="str">
            <v>0</v>
          </cell>
          <cell r="R2641">
            <v>2.7240856547280652</v>
          </cell>
          <cell r="S2641">
            <v>2.7173729372937294</v>
          </cell>
          <cell r="T2641">
            <v>2.2384129379037199</v>
          </cell>
          <cell r="U2641" t="str">
            <v>0</v>
          </cell>
          <cell r="V2641">
            <v>5.9608131804902644</v>
          </cell>
          <cell r="W2641">
            <v>5.9608131804902644</v>
          </cell>
        </row>
        <row r="2642">
          <cell r="B2642" t="str">
            <v>South AfricaFX/MM</v>
          </cell>
          <cell r="C2642" t="str">
            <v>FX/MM</v>
          </cell>
          <cell r="D2642" t="str">
            <v>South Africa</v>
          </cell>
          <cell r="E2642" t="str">
            <v>Messaging Operations</v>
          </cell>
          <cell r="F2642" t="str">
            <v>Customer - Wholesale</v>
          </cell>
          <cell r="G2642" t="str">
            <v>FX Trading</v>
          </cell>
          <cell r="H2642" t="str">
            <v>0</v>
          </cell>
          <cell r="I2642" t="str">
            <v>0</v>
          </cell>
          <cell r="J2642" t="str">
            <v>0</v>
          </cell>
          <cell r="K2642" t="str">
            <v>0</v>
          </cell>
          <cell r="L2642">
            <v>0.31681894100335506</v>
          </cell>
          <cell r="M2642">
            <v>0.82426415243969553</v>
          </cell>
          <cell r="N2642" t="str">
            <v>0</v>
          </cell>
          <cell r="O2642" t="str">
            <v>0</v>
          </cell>
          <cell r="P2642" t="str">
            <v>0</v>
          </cell>
          <cell r="Q2642" t="str">
            <v>0</v>
          </cell>
          <cell r="R2642" t="str">
            <v>0</v>
          </cell>
          <cell r="S2642" t="str">
            <v>0</v>
          </cell>
          <cell r="T2642" t="str">
            <v>0</v>
          </cell>
          <cell r="U2642" t="str">
            <v>0</v>
          </cell>
          <cell r="V2642">
            <v>1.494220015594603</v>
          </cell>
          <cell r="W2642">
            <v>1.494220015594603</v>
          </cell>
        </row>
        <row r="2643">
          <cell r="B2643" t="str">
            <v>South AfricaFI</v>
          </cell>
          <cell r="C2643" t="str">
            <v>FI</v>
          </cell>
          <cell r="D2643" t="str">
            <v>South Africa</v>
          </cell>
          <cell r="E2643" t="str">
            <v>Messaging Operations</v>
          </cell>
          <cell r="F2643" t="str">
            <v>Customer - Wholesale</v>
          </cell>
          <cell r="G2643" t="str">
            <v>Fixed Income</v>
          </cell>
          <cell r="H2643" t="str">
            <v>0</v>
          </cell>
          <cell r="I2643" t="str">
            <v>0</v>
          </cell>
          <cell r="J2643" t="str">
            <v>0</v>
          </cell>
          <cell r="K2643" t="str">
            <v>0</v>
          </cell>
          <cell r="L2643" t="str">
            <v>0</v>
          </cell>
          <cell r="M2643" t="str">
            <v>0</v>
          </cell>
          <cell r="N2643" t="str">
            <v>0</v>
          </cell>
          <cell r="O2643" t="str">
            <v>0</v>
          </cell>
          <cell r="P2643" t="str">
            <v>0</v>
          </cell>
          <cell r="Q2643" t="str">
            <v>0</v>
          </cell>
          <cell r="R2643" t="str">
            <v>0</v>
          </cell>
          <cell r="S2643" t="str">
            <v>0</v>
          </cell>
          <cell r="T2643" t="str">
            <v>0</v>
          </cell>
          <cell r="U2643" t="str">
            <v>0</v>
          </cell>
          <cell r="V2643">
            <v>0</v>
          </cell>
          <cell r="W2643">
            <v>0</v>
          </cell>
        </row>
        <row r="2644">
          <cell r="B2644" t="str">
            <v>South AfricaFX/MM</v>
          </cell>
          <cell r="C2644" t="str">
            <v>FX/MM</v>
          </cell>
          <cell r="D2644" t="str">
            <v>South Africa</v>
          </cell>
          <cell r="E2644" t="str">
            <v>Messaging Operations</v>
          </cell>
          <cell r="F2644" t="str">
            <v>Customer - Wholesale</v>
          </cell>
          <cell r="G2644" t="str">
            <v>ALM</v>
          </cell>
          <cell r="H2644" t="str">
            <v>0</v>
          </cell>
          <cell r="I2644" t="str">
            <v>0</v>
          </cell>
          <cell r="J2644" t="str">
            <v>0</v>
          </cell>
          <cell r="K2644" t="str">
            <v>0</v>
          </cell>
          <cell r="L2644">
            <v>1.4001353199180506</v>
          </cell>
          <cell r="M2644">
            <v>3.6427157704593083</v>
          </cell>
          <cell r="N2644" t="str">
            <v>0</v>
          </cell>
          <cell r="O2644" t="str">
            <v>0</v>
          </cell>
          <cell r="P2644" t="str">
            <v>0</v>
          </cell>
          <cell r="Q2644" t="str">
            <v>0</v>
          </cell>
          <cell r="R2644" t="str">
            <v>0</v>
          </cell>
          <cell r="S2644" t="str">
            <v>0</v>
          </cell>
          <cell r="T2644" t="str">
            <v>0</v>
          </cell>
          <cell r="U2644" t="str">
            <v>0</v>
          </cell>
          <cell r="V2644">
            <v>6.6034884560148237</v>
          </cell>
          <cell r="W2644">
            <v>6.6034884560148237</v>
          </cell>
        </row>
        <row r="2645">
          <cell r="B2645" t="str">
            <v>South AfricaSEF</v>
          </cell>
          <cell r="C2645" t="str">
            <v>SEF</v>
          </cell>
          <cell r="D2645" t="str">
            <v>South Africa</v>
          </cell>
          <cell r="E2645" t="str">
            <v>Messaging Operations</v>
          </cell>
          <cell r="F2645" t="str">
            <v>Customer - Wholesale</v>
          </cell>
          <cell r="G2645" t="str">
            <v>Structured Trade</v>
          </cell>
          <cell r="H2645" t="str">
            <v>0</v>
          </cell>
          <cell r="I2645" t="str">
            <v>0</v>
          </cell>
          <cell r="J2645" t="str">
            <v>0</v>
          </cell>
          <cell r="K2645" t="str">
            <v>0</v>
          </cell>
          <cell r="L2645" t="str">
            <v>0</v>
          </cell>
          <cell r="M2645" t="str">
            <v>0</v>
          </cell>
          <cell r="N2645" t="str">
            <v>0</v>
          </cell>
          <cell r="O2645" t="str">
            <v>0</v>
          </cell>
          <cell r="P2645" t="str">
            <v>0</v>
          </cell>
          <cell r="Q2645" t="str">
            <v>0</v>
          </cell>
          <cell r="R2645" t="str">
            <v>0</v>
          </cell>
          <cell r="S2645" t="str">
            <v>0</v>
          </cell>
          <cell r="T2645" t="str">
            <v>0</v>
          </cell>
          <cell r="U2645" t="str">
            <v>0</v>
          </cell>
          <cell r="V2645">
            <v>0</v>
          </cell>
          <cell r="W2645">
            <v>0</v>
          </cell>
        </row>
        <row r="2646">
          <cell r="B2646" t="str">
            <v>South AfricaSME</v>
          </cell>
          <cell r="C2646" t="str">
            <v>SME</v>
          </cell>
          <cell r="D2646" t="str">
            <v>South Africa</v>
          </cell>
          <cell r="E2646" t="str">
            <v>Messaging Operations</v>
          </cell>
          <cell r="F2646" t="str">
            <v>SME</v>
          </cell>
          <cell r="G2646" t="str">
            <v>Product</v>
          </cell>
          <cell r="H2646" t="str">
            <v>0</v>
          </cell>
          <cell r="I2646" t="str">
            <v>0</v>
          </cell>
          <cell r="J2646" t="str">
            <v>0</v>
          </cell>
          <cell r="K2646" t="str">
            <v>0</v>
          </cell>
          <cell r="L2646" t="str">
            <v>0</v>
          </cell>
          <cell r="M2646" t="str">
            <v>0</v>
          </cell>
          <cell r="N2646" t="str">
            <v>0</v>
          </cell>
          <cell r="O2646" t="str">
            <v>0</v>
          </cell>
          <cell r="P2646" t="str">
            <v>0</v>
          </cell>
          <cell r="Q2646" t="str">
            <v>0</v>
          </cell>
          <cell r="R2646" t="str">
            <v>0</v>
          </cell>
          <cell r="S2646" t="str">
            <v>0</v>
          </cell>
          <cell r="T2646" t="str">
            <v>0</v>
          </cell>
          <cell r="U2646" t="str">
            <v>0</v>
          </cell>
          <cell r="V2646">
            <v>0</v>
          </cell>
          <cell r="W2646">
            <v>0</v>
          </cell>
        </row>
        <row r="2647">
          <cell r="B2647" t="str">
            <v>South AfricaTotal</v>
          </cell>
          <cell r="C2647" t="str">
            <v>Total</v>
          </cell>
          <cell r="D2647" t="str">
            <v>South Africa</v>
          </cell>
          <cell r="E2647" t="str">
            <v>Messaging Operations</v>
          </cell>
          <cell r="F2647" t="str">
            <v>Customer</v>
          </cell>
          <cell r="G2647" t="str">
            <v>Product</v>
          </cell>
          <cell r="H2647" t="str">
            <v>0</v>
          </cell>
          <cell r="I2647" t="str">
            <v>0</v>
          </cell>
          <cell r="J2647" t="str">
            <v>0</v>
          </cell>
          <cell r="K2647" t="str">
            <v>0</v>
          </cell>
          <cell r="L2647">
            <v>4.9680389494253632</v>
          </cell>
          <cell r="M2647">
            <v>12.925289128758678</v>
          </cell>
          <cell r="N2647" t="str">
            <v>0</v>
          </cell>
          <cell r="O2647" t="str">
            <v>0</v>
          </cell>
          <cell r="P2647" t="str">
            <v>0</v>
          </cell>
          <cell r="Q2647" t="str">
            <v>0</v>
          </cell>
          <cell r="R2647">
            <v>18.157412671341039</v>
          </cell>
          <cell r="S2647">
            <v>18.114008000000002</v>
          </cell>
          <cell r="T2647">
            <v>14.9212606440662</v>
          </cell>
          <cell r="U2647" t="str">
            <v>0</v>
          </cell>
          <cell r="V2647">
            <v>23.430869420166143</v>
          </cell>
          <cell r="W2647">
            <v>23.430869420166143</v>
          </cell>
        </row>
        <row r="2648">
          <cell r="B2648" t="str">
            <v>South AfricaCCPL</v>
          </cell>
          <cell r="C2648" t="str">
            <v>CCPL</v>
          </cell>
          <cell r="D2648" t="str">
            <v>South Africa</v>
          </cell>
          <cell r="E2648" t="str">
            <v>Account Services</v>
          </cell>
          <cell r="F2648" t="str">
            <v>Mass Mkt &amp; Priority Banking</v>
          </cell>
          <cell r="G2648" t="str">
            <v>Unsecured Lending</v>
          </cell>
          <cell r="H2648" t="str">
            <v>0</v>
          </cell>
          <cell r="I2648" t="str">
            <v>0</v>
          </cell>
          <cell r="J2648" t="str">
            <v>0</v>
          </cell>
          <cell r="K2648" t="str">
            <v>0</v>
          </cell>
          <cell r="L2648" t="str">
            <v>0</v>
          </cell>
          <cell r="M2648">
            <v>0.14897623976771274</v>
          </cell>
          <cell r="N2648" t="str">
            <v>0</v>
          </cell>
          <cell r="O2648" t="str">
            <v>0</v>
          </cell>
          <cell r="P2648" t="str">
            <v>0</v>
          </cell>
          <cell r="Q2648" t="str">
            <v>0</v>
          </cell>
          <cell r="R2648">
            <v>2.9467500473754029</v>
          </cell>
          <cell r="S2648">
            <v>2.9478245132798997</v>
          </cell>
          <cell r="T2648">
            <v>2.8111287827494618</v>
          </cell>
          <cell r="U2648" t="str">
            <v>0</v>
          </cell>
          <cell r="V2648">
            <v>4.6332129553560737</v>
          </cell>
          <cell r="W2648">
            <v>4.6332129553560737</v>
          </cell>
        </row>
        <row r="2649">
          <cell r="B2649" t="str">
            <v>South AfricaM &amp; AL</v>
          </cell>
          <cell r="C2649" t="str">
            <v>M &amp; AL</v>
          </cell>
          <cell r="D2649" t="str">
            <v>South Africa</v>
          </cell>
          <cell r="E2649" t="str">
            <v>Account Services</v>
          </cell>
          <cell r="F2649" t="str">
            <v>Mass Mkt &amp; Priority Banking</v>
          </cell>
          <cell r="G2649" t="str">
            <v>Secured Lending</v>
          </cell>
          <cell r="H2649" t="str">
            <v>0</v>
          </cell>
          <cell r="I2649" t="str">
            <v>0</v>
          </cell>
          <cell r="J2649" t="str">
            <v>0</v>
          </cell>
          <cell r="K2649" t="str">
            <v>0</v>
          </cell>
          <cell r="L2649" t="str">
            <v>0</v>
          </cell>
          <cell r="M2649" t="str">
            <v>0</v>
          </cell>
          <cell r="N2649" t="str">
            <v>0</v>
          </cell>
          <cell r="O2649" t="str">
            <v>0</v>
          </cell>
          <cell r="P2649" t="str">
            <v>0</v>
          </cell>
          <cell r="Q2649" t="str">
            <v>0</v>
          </cell>
          <cell r="R2649" t="str">
            <v>0</v>
          </cell>
          <cell r="S2649" t="str">
            <v>0</v>
          </cell>
          <cell r="T2649" t="str">
            <v>0</v>
          </cell>
          <cell r="U2649" t="str">
            <v>0</v>
          </cell>
          <cell r="V2649">
            <v>0</v>
          </cell>
          <cell r="W2649">
            <v>0</v>
          </cell>
        </row>
        <row r="2650">
          <cell r="B2650" t="str">
            <v>South AfricaWM</v>
          </cell>
          <cell r="C2650" t="str">
            <v>WM</v>
          </cell>
          <cell r="D2650" t="str">
            <v>South Africa</v>
          </cell>
          <cell r="E2650" t="str">
            <v>Account Services</v>
          </cell>
          <cell r="F2650" t="str">
            <v>Mass Mkt &amp; Priority Banking</v>
          </cell>
          <cell r="G2650" t="str">
            <v>Account Management Services</v>
          </cell>
          <cell r="H2650" t="str">
            <v>0</v>
          </cell>
          <cell r="I2650" t="str">
            <v>0</v>
          </cell>
          <cell r="J2650" t="str">
            <v>0</v>
          </cell>
          <cell r="K2650" t="str">
            <v>0</v>
          </cell>
          <cell r="L2650" t="str">
            <v>0</v>
          </cell>
          <cell r="M2650">
            <v>0.21438044259256217</v>
          </cell>
          <cell r="N2650" t="str">
            <v>0</v>
          </cell>
          <cell r="O2650" t="str">
            <v>0</v>
          </cell>
          <cell r="P2650" t="str">
            <v>0</v>
          </cell>
          <cell r="Q2650" t="str">
            <v>0</v>
          </cell>
          <cell r="R2650">
            <v>1.4733750236877015</v>
          </cell>
          <cell r="S2650">
            <v>1.4739122566399498</v>
          </cell>
          <cell r="T2650">
            <v>1.4055643913747309</v>
          </cell>
          <cell r="U2650" t="str">
            <v>0</v>
          </cell>
          <cell r="V2650">
            <v>6.667306447951427</v>
          </cell>
          <cell r="W2650">
            <v>6.667306447951427</v>
          </cell>
        </row>
        <row r="2651">
          <cell r="B2651" t="str">
            <v>South AfricaWM</v>
          </cell>
          <cell r="C2651" t="str">
            <v>WM</v>
          </cell>
          <cell r="D2651" t="str">
            <v>South Africa</v>
          </cell>
          <cell r="E2651" t="str">
            <v>Account Services</v>
          </cell>
          <cell r="F2651" t="str">
            <v>Mass Mkt &amp; Priority Banking</v>
          </cell>
          <cell r="G2651" t="str">
            <v>Trade Products</v>
          </cell>
          <cell r="H2651" t="str">
            <v>0</v>
          </cell>
          <cell r="I2651" t="str">
            <v>0</v>
          </cell>
          <cell r="J2651" t="str">
            <v>0</v>
          </cell>
          <cell r="K2651" t="str">
            <v>0</v>
          </cell>
          <cell r="L2651" t="str">
            <v>0</v>
          </cell>
          <cell r="M2651" t="str">
            <v>0</v>
          </cell>
          <cell r="N2651" t="str">
            <v>0</v>
          </cell>
          <cell r="O2651" t="str">
            <v>0</v>
          </cell>
          <cell r="P2651" t="str">
            <v>0</v>
          </cell>
          <cell r="Q2651" t="str">
            <v>0</v>
          </cell>
          <cell r="R2651" t="str">
            <v>0</v>
          </cell>
          <cell r="S2651" t="str">
            <v>0</v>
          </cell>
          <cell r="T2651" t="str">
            <v>0</v>
          </cell>
          <cell r="U2651" t="str">
            <v>0</v>
          </cell>
          <cell r="V2651" t="str">
            <v>0</v>
          </cell>
          <cell r="W2651" t="str">
            <v>0</v>
          </cell>
        </row>
        <row r="2652">
          <cell r="B2652" t="str">
            <v>South AfricaWM</v>
          </cell>
          <cell r="C2652" t="str">
            <v>WM</v>
          </cell>
          <cell r="D2652" t="str">
            <v>South Africa</v>
          </cell>
          <cell r="E2652" t="str">
            <v>Account Services</v>
          </cell>
          <cell r="F2652" t="str">
            <v>Mass Mkt &amp; Priority Banking</v>
          </cell>
          <cell r="G2652" t="str">
            <v>Treasury Products</v>
          </cell>
          <cell r="H2652" t="str">
            <v>0</v>
          </cell>
          <cell r="I2652" t="str">
            <v>0</v>
          </cell>
          <cell r="J2652" t="str">
            <v>0</v>
          </cell>
          <cell r="K2652" t="str">
            <v>0</v>
          </cell>
          <cell r="L2652" t="str">
            <v>0</v>
          </cell>
          <cell r="M2652" t="str">
            <v>0</v>
          </cell>
          <cell r="N2652" t="str">
            <v>0</v>
          </cell>
          <cell r="O2652" t="str">
            <v>0</v>
          </cell>
          <cell r="P2652" t="str">
            <v>0</v>
          </cell>
          <cell r="Q2652" t="str">
            <v>0</v>
          </cell>
          <cell r="R2652" t="str">
            <v>0</v>
          </cell>
          <cell r="S2652" t="str">
            <v>0</v>
          </cell>
          <cell r="T2652" t="str">
            <v>0</v>
          </cell>
          <cell r="U2652" t="str">
            <v>0</v>
          </cell>
          <cell r="V2652">
            <v>0</v>
          </cell>
          <cell r="W2652">
            <v>0</v>
          </cell>
        </row>
        <row r="2653">
          <cell r="B2653" t="str">
            <v>South AfricaWM</v>
          </cell>
          <cell r="C2653" t="str">
            <v>WM</v>
          </cell>
          <cell r="D2653" t="str">
            <v>South Africa</v>
          </cell>
          <cell r="E2653" t="str">
            <v>Account Services</v>
          </cell>
          <cell r="F2653" t="str">
            <v>Mass Mkt &amp; Priority Banking</v>
          </cell>
          <cell r="G2653" t="str">
            <v>Investment Services</v>
          </cell>
          <cell r="H2653" t="str">
            <v>0</v>
          </cell>
          <cell r="I2653" t="str">
            <v>0</v>
          </cell>
          <cell r="J2653" t="str">
            <v>0</v>
          </cell>
          <cell r="K2653" t="str">
            <v>0</v>
          </cell>
          <cell r="L2653" t="str">
            <v>0</v>
          </cell>
          <cell r="M2653" t="str">
            <v>0</v>
          </cell>
          <cell r="N2653" t="str">
            <v>0</v>
          </cell>
          <cell r="O2653" t="str">
            <v>0</v>
          </cell>
          <cell r="P2653" t="str">
            <v>0</v>
          </cell>
          <cell r="Q2653" t="str">
            <v>0</v>
          </cell>
          <cell r="R2653" t="str">
            <v>0</v>
          </cell>
          <cell r="S2653" t="str">
            <v>0</v>
          </cell>
          <cell r="T2653" t="str">
            <v>0</v>
          </cell>
          <cell r="U2653" t="str">
            <v>0</v>
          </cell>
          <cell r="V2653" t="str">
            <v>0</v>
          </cell>
          <cell r="W2653" t="str">
            <v>0</v>
          </cell>
        </row>
        <row r="2654">
          <cell r="B2654" t="str">
            <v>South AfricaOthCB</v>
          </cell>
          <cell r="C2654" t="str">
            <v>OthCB</v>
          </cell>
          <cell r="D2654" t="str">
            <v>South Africa</v>
          </cell>
          <cell r="E2654" t="str">
            <v>Account Services</v>
          </cell>
          <cell r="F2654" t="str">
            <v>Mass Mkt &amp; Priority Banking</v>
          </cell>
          <cell r="G2654" t="str">
            <v>Other Products</v>
          </cell>
          <cell r="H2654" t="str">
            <v>0</v>
          </cell>
          <cell r="I2654" t="str">
            <v>0</v>
          </cell>
          <cell r="J2654" t="str">
            <v>0</v>
          </cell>
          <cell r="K2654" t="str">
            <v>0</v>
          </cell>
          <cell r="L2654" t="str">
            <v>0</v>
          </cell>
          <cell r="M2654" t="str">
            <v>0</v>
          </cell>
          <cell r="N2654" t="str">
            <v>0</v>
          </cell>
          <cell r="O2654" t="str">
            <v>0</v>
          </cell>
          <cell r="P2654" t="str">
            <v>0</v>
          </cell>
          <cell r="Q2654" t="str">
            <v>0</v>
          </cell>
          <cell r="R2654" t="str">
            <v>0</v>
          </cell>
          <cell r="S2654" t="str">
            <v>0</v>
          </cell>
          <cell r="T2654" t="str">
            <v>0</v>
          </cell>
          <cell r="U2654" t="str">
            <v>0</v>
          </cell>
          <cell r="V2654">
            <v>0</v>
          </cell>
          <cell r="W2654">
            <v>0</v>
          </cell>
        </row>
        <row r="2655">
          <cell r="B2655" t="str">
            <v>South AfricaCROps</v>
          </cell>
          <cell r="C2655" t="str">
            <v>CROps</v>
          </cell>
          <cell r="D2655" t="str">
            <v>South Africa</v>
          </cell>
          <cell r="E2655" t="str">
            <v>Account Services</v>
          </cell>
          <cell r="F2655" t="str">
            <v>Customer - Wholesale</v>
          </cell>
          <cell r="G2655" t="str">
            <v>Corporate and Inst Lending</v>
          </cell>
          <cell r="H2655" t="str">
            <v>0</v>
          </cell>
          <cell r="I2655" t="str">
            <v>0</v>
          </cell>
          <cell r="J2655" t="str">
            <v>0</v>
          </cell>
          <cell r="K2655" t="str">
            <v>0</v>
          </cell>
          <cell r="L2655" t="str">
            <v>0</v>
          </cell>
          <cell r="M2655" t="str">
            <v>0</v>
          </cell>
          <cell r="N2655" t="str">
            <v>0</v>
          </cell>
          <cell r="O2655" t="str">
            <v>0</v>
          </cell>
          <cell r="P2655" t="str">
            <v>0</v>
          </cell>
          <cell r="Q2655" t="str">
            <v>0</v>
          </cell>
          <cell r="R2655">
            <v>0.87960330996146796</v>
          </cell>
          <cell r="S2655">
            <v>0.88068310576771969</v>
          </cell>
          <cell r="T2655">
            <v>0.83984430414761024</v>
          </cell>
          <cell r="U2655" t="str">
            <v>0</v>
          </cell>
          <cell r="V2655">
            <v>0</v>
          </cell>
          <cell r="W2655">
            <v>0</v>
          </cell>
        </row>
        <row r="2656">
          <cell r="B2656" t="str">
            <v>South AfricaCash</v>
          </cell>
          <cell r="C2656" t="str">
            <v>Cash</v>
          </cell>
          <cell r="D2656" t="str">
            <v>South Africa</v>
          </cell>
          <cell r="E2656" t="str">
            <v>Account Services</v>
          </cell>
          <cell r="F2656" t="str">
            <v>Customer - Wholesale</v>
          </cell>
          <cell r="G2656" t="str">
            <v>Cash Management and Payments</v>
          </cell>
          <cell r="H2656" t="str">
            <v>0</v>
          </cell>
          <cell r="I2656" t="str">
            <v>0</v>
          </cell>
          <cell r="J2656" t="str">
            <v>0</v>
          </cell>
          <cell r="K2656" t="str">
            <v>0</v>
          </cell>
          <cell r="L2656" t="str">
            <v>0</v>
          </cell>
          <cell r="M2656">
            <v>1.0900700470808247</v>
          </cell>
          <cell r="N2656" t="str">
            <v>0</v>
          </cell>
          <cell r="O2656" t="str">
            <v>0</v>
          </cell>
          <cell r="P2656" t="str">
            <v>0</v>
          </cell>
          <cell r="Q2656" t="str">
            <v>0</v>
          </cell>
          <cell r="R2656" t="str">
            <v>0</v>
          </cell>
          <cell r="S2656" t="str">
            <v>0</v>
          </cell>
          <cell r="T2656" t="str">
            <v>0</v>
          </cell>
          <cell r="U2656" t="str">
            <v>0</v>
          </cell>
          <cell r="V2656">
            <v>33.901558209922499</v>
          </cell>
          <cell r="W2656">
            <v>33.901558209922499</v>
          </cell>
        </row>
        <row r="2657">
          <cell r="B2657" t="str">
            <v>South AfricaTrade</v>
          </cell>
          <cell r="C2657" t="str">
            <v>Trade</v>
          </cell>
          <cell r="D2657" t="str">
            <v>South Africa</v>
          </cell>
          <cell r="E2657" t="str">
            <v>Account Services</v>
          </cell>
          <cell r="F2657" t="str">
            <v>Customer - Wholesale</v>
          </cell>
          <cell r="G2657" t="str">
            <v>Trade Finance</v>
          </cell>
          <cell r="H2657" t="str">
            <v>0</v>
          </cell>
          <cell r="I2657" t="str">
            <v>0</v>
          </cell>
          <cell r="J2657" t="str">
            <v>0</v>
          </cell>
          <cell r="K2657" t="str">
            <v>0</v>
          </cell>
          <cell r="L2657" t="str">
            <v>0</v>
          </cell>
          <cell r="M2657" t="str">
            <v>0</v>
          </cell>
          <cell r="N2657" t="str">
            <v>0</v>
          </cell>
          <cell r="O2657" t="str">
            <v>0</v>
          </cell>
          <cell r="P2657" t="str">
            <v>0</v>
          </cell>
          <cell r="Q2657" t="str">
            <v>0</v>
          </cell>
          <cell r="R2657">
            <v>4.7375402690922871E-2</v>
          </cell>
          <cell r="S2657">
            <v>4.7382520037718062E-2</v>
          </cell>
          <cell r="T2657">
            <v>4.5185310481399399E-2</v>
          </cell>
          <cell r="U2657" t="str">
            <v>0</v>
          </cell>
          <cell r="V2657">
            <v>0</v>
          </cell>
          <cell r="W2657">
            <v>0</v>
          </cell>
        </row>
        <row r="2658">
          <cell r="B2658" t="str">
            <v>South AfricaTrade</v>
          </cell>
          <cell r="C2658" t="str">
            <v>Trade</v>
          </cell>
          <cell r="D2658" t="str">
            <v>South Africa</v>
          </cell>
          <cell r="E2658" t="str">
            <v>Account Services</v>
          </cell>
          <cell r="F2658" t="str">
            <v>Customer - Wholesale</v>
          </cell>
          <cell r="G2658" t="str">
            <v>Trade Contingents</v>
          </cell>
          <cell r="H2658" t="str">
            <v>0</v>
          </cell>
          <cell r="I2658" t="str">
            <v>0</v>
          </cell>
          <cell r="J2658" t="str">
            <v>0</v>
          </cell>
          <cell r="K2658" t="str">
            <v>0</v>
          </cell>
          <cell r="L2658" t="str">
            <v>0</v>
          </cell>
          <cell r="M2658" t="str">
            <v>0</v>
          </cell>
          <cell r="N2658" t="str">
            <v>0</v>
          </cell>
          <cell r="O2658" t="str">
            <v>0</v>
          </cell>
          <cell r="P2658" t="str">
            <v>0</v>
          </cell>
          <cell r="Q2658" t="str">
            <v>0</v>
          </cell>
          <cell r="R2658">
            <v>1.8950161076369151E-2</v>
          </cell>
          <cell r="S2658">
            <v>1.9584774948923467E-2</v>
          </cell>
          <cell r="T2658">
            <v>1.8676594998978419E-2</v>
          </cell>
          <cell r="U2658" t="str">
            <v>0</v>
          </cell>
          <cell r="V2658">
            <v>0</v>
          </cell>
          <cell r="W2658">
            <v>0</v>
          </cell>
        </row>
        <row r="2659">
          <cell r="B2659" t="str">
            <v>South AfricaTrade</v>
          </cell>
          <cell r="C2659" t="str">
            <v>Trade</v>
          </cell>
          <cell r="D2659" t="str">
            <v>South Africa</v>
          </cell>
          <cell r="E2659" t="str">
            <v>Account Services</v>
          </cell>
          <cell r="F2659" t="str">
            <v>Customer - Wholesale</v>
          </cell>
          <cell r="G2659" t="str">
            <v>Trade Transactional</v>
          </cell>
          <cell r="H2659" t="str">
            <v>0</v>
          </cell>
          <cell r="I2659" t="str">
            <v>0</v>
          </cell>
          <cell r="J2659" t="str">
            <v>0</v>
          </cell>
          <cell r="K2659" t="str">
            <v>0</v>
          </cell>
          <cell r="L2659" t="str">
            <v>0</v>
          </cell>
          <cell r="M2659" t="str">
            <v>0</v>
          </cell>
          <cell r="N2659" t="str">
            <v>0</v>
          </cell>
          <cell r="O2659" t="str">
            <v>0</v>
          </cell>
          <cell r="P2659" t="str">
            <v>0</v>
          </cell>
          <cell r="Q2659" t="str">
            <v>0</v>
          </cell>
          <cell r="R2659" t="str">
            <v>0</v>
          </cell>
          <cell r="S2659" t="str">
            <v>0</v>
          </cell>
          <cell r="T2659" t="str">
            <v>0</v>
          </cell>
          <cell r="U2659" t="str">
            <v>0</v>
          </cell>
          <cell r="V2659">
            <v>0</v>
          </cell>
          <cell r="W2659">
            <v>0</v>
          </cell>
        </row>
        <row r="2660">
          <cell r="B2660" t="str">
            <v>South AfricaTrade</v>
          </cell>
          <cell r="C2660" t="str">
            <v>Trade</v>
          </cell>
          <cell r="D2660" t="str">
            <v>South Africa</v>
          </cell>
          <cell r="E2660" t="str">
            <v>Account Services</v>
          </cell>
          <cell r="F2660" t="str">
            <v>Customer - Wholesale</v>
          </cell>
          <cell r="G2660" t="str">
            <v>Trade Other</v>
          </cell>
          <cell r="H2660" t="str">
            <v>0</v>
          </cell>
          <cell r="I2660" t="str">
            <v>0</v>
          </cell>
          <cell r="J2660" t="str">
            <v>0</v>
          </cell>
          <cell r="K2660" t="str">
            <v>0</v>
          </cell>
          <cell r="L2660" t="str">
            <v>0</v>
          </cell>
          <cell r="M2660" t="str">
            <v>0</v>
          </cell>
          <cell r="N2660" t="str">
            <v>0</v>
          </cell>
          <cell r="O2660" t="str">
            <v>0</v>
          </cell>
          <cell r="P2660" t="str">
            <v>0</v>
          </cell>
          <cell r="Q2660" t="str">
            <v>0</v>
          </cell>
          <cell r="R2660" t="str">
            <v>0</v>
          </cell>
          <cell r="S2660" t="str">
            <v>0</v>
          </cell>
          <cell r="T2660" t="str">
            <v>0</v>
          </cell>
          <cell r="U2660" t="str">
            <v>0</v>
          </cell>
          <cell r="V2660">
            <v>0</v>
          </cell>
          <cell r="W2660">
            <v>0</v>
          </cell>
        </row>
        <row r="2661">
          <cell r="B2661" t="str">
            <v>South AfricaFX/MM</v>
          </cell>
          <cell r="C2661" t="str">
            <v>FX/MM</v>
          </cell>
          <cell r="D2661" t="str">
            <v>South Africa</v>
          </cell>
          <cell r="E2661" t="str">
            <v>Account Services</v>
          </cell>
          <cell r="F2661" t="str">
            <v>Customer - Wholesale</v>
          </cell>
          <cell r="G2661" t="str">
            <v>FX Sales</v>
          </cell>
          <cell r="H2661" t="str">
            <v>0</v>
          </cell>
          <cell r="I2661" t="str">
            <v>0</v>
          </cell>
          <cell r="J2661" t="str">
            <v>0</v>
          </cell>
          <cell r="K2661" t="str">
            <v>0</v>
          </cell>
          <cell r="L2661" t="str">
            <v>0</v>
          </cell>
          <cell r="M2661">
            <v>0.92437939992453932</v>
          </cell>
          <cell r="N2661" t="str">
            <v>0</v>
          </cell>
          <cell r="O2661" t="str">
            <v>0</v>
          </cell>
          <cell r="P2661" t="str">
            <v>0</v>
          </cell>
          <cell r="Q2661" t="str">
            <v>0</v>
          </cell>
          <cell r="R2661">
            <v>0.94750805381845749</v>
          </cell>
          <cell r="S2661">
            <v>0.94765040075436124</v>
          </cell>
          <cell r="T2661">
            <v>0.90370620962798809</v>
          </cell>
          <cell r="U2661" t="str">
            <v>0</v>
          </cell>
          <cell r="V2661">
            <v>28.748521362014262</v>
          </cell>
          <cell r="W2661">
            <v>28.748521362014262</v>
          </cell>
        </row>
        <row r="2662">
          <cell r="B2662" t="str">
            <v>South AfricaFX/MM</v>
          </cell>
          <cell r="C2662" t="str">
            <v>FX/MM</v>
          </cell>
          <cell r="D2662" t="str">
            <v>South Africa</v>
          </cell>
          <cell r="E2662" t="str">
            <v>Account Services</v>
          </cell>
          <cell r="F2662" t="str">
            <v>Customer - Wholesale</v>
          </cell>
          <cell r="G2662" t="str">
            <v>FX Trading</v>
          </cell>
          <cell r="H2662" t="str">
            <v>0</v>
          </cell>
          <cell r="I2662" t="str">
            <v>0</v>
          </cell>
          <cell r="J2662" t="str">
            <v>0</v>
          </cell>
          <cell r="K2662" t="str">
            <v>0</v>
          </cell>
          <cell r="L2662" t="str">
            <v>0</v>
          </cell>
          <cell r="M2662">
            <v>0.23171774715089485</v>
          </cell>
          <cell r="N2662" t="str">
            <v>0</v>
          </cell>
          <cell r="O2662" t="str">
            <v>0</v>
          </cell>
          <cell r="P2662" t="str">
            <v>0</v>
          </cell>
          <cell r="Q2662" t="str">
            <v>0</v>
          </cell>
          <cell r="R2662" t="str">
            <v>0</v>
          </cell>
          <cell r="S2662" t="str">
            <v>0</v>
          </cell>
          <cell r="T2662" t="str">
            <v>0</v>
          </cell>
          <cell r="U2662" t="str">
            <v>0</v>
          </cell>
          <cell r="V2662">
            <v>7.2065026594806616</v>
          </cell>
          <cell r="W2662">
            <v>7.2065026594806616</v>
          </cell>
        </row>
        <row r="2663">
          <cell r="B2663" t="str">
            <v>South AfricaFI</v>
          </cell>
          <cell r="C2663" t="str">
            <v>FI</v>
          </cell>
          <cell r="D2663" t="str">
            <v>South Africa</v>
          </cell>
          <cell r="E2663" t="str">
            <v>Account Services</v>
          </cell>
          <cell r="F2663" t="str">
            <v>Customer - Wholesale</v>
          </cell>
          <cell r="G2663" t="str">
            <v>Fixed Income</v>
          </cell>
          <cell r="H2663" t="str">
            <v>0</v>
          </cell>
          <cell r="I2663" t="str">
            <v>0</v>
          </cell>
          <cell r="J2663" t="str">
            <v>0</v>
          </cell>
          <cell r="K2663" t="str">
            <v>0</v>
          </cell>
          <cell r="L2663" t="str">
            <v>0</v>
          </cell>
          <cell r="M2663" t="str">
            <v>0</v>
          </cell>
          <cell r="N2663" t="str">
            <v>0</v>
          </cell>
          <cell r="O2663" t="str">
            <v>0</v>
          </cell>
          <cell r="P2663" t="str">
            <v>0</v>
          </cell>
          <cell r="Q2663" t="str">
            <v>0</v>
          </cell>
          <cell r="R2663" t="str">
            <v>0</v>
          </cell>
          <cell r="S2663" t="str">
            <v>0</v>
          </cell>
          <cell r="T2663" t="str">
            <v>0</v>
          </cell>
          <cell r="U2663" t="str">
            <v>0</v>
          </cell>
          <cell r="V2663">
            <v>0</v>
          </cell>
          <cell r="W2663">
            <v>0</v>
          </cell>
        </row>
        <row r="2664">
          <cell r="B2664" t="str">
            <v>South AfricaFX/MM</v>
          </cell>
          <cell r="C2664" t="str">
            <v>FX/MM</v>
          </cell>
          <cell r="D2664" t="str">
            <v>South Africa</v>
          </cell>
          <cell r="E2664" t="str">
            <v>Account Services</v>
          </cell>
          <cell r="F2664" t="str">
            <v>Customer - Wholesale</v>
          </cell>
          <cell r="G2664" t="str">
            <v>ALM</v>
          </cell>
          <cell r="H2664" t="str">
            <v>0</v>
          </cell>
          <cell r="I2664" t="str">
            <v>0</v>
          </cell>
          <cell r="J2664" t="str">
            <v>0</v>
          </cell>
          <cell r="K2664" t="str">
            <v>0</v>
          </cell>
          <cell r="L2664" t="str">
            <v>0</v>
          </cell>
          <cell r="M2664">
            <v>1.0240429470862153</v>
          </cell>
          <cell r="N2664" t="str">
            <v>0</v>
          </cell>
          <cell r="O2664" t="str">
            <v>0</v>
          </cell>
          <cell r="P2664" t="str">
            <v>0</v>
          </cell>
          <cell r="Q2664" t="str">
            <v>0</v>
          </cell>
          <cell r="R2664" t="str">
            <v>0</v>
          </cell>
          <cell r="S2664" t="str">
            <v>0</v>
          </cell>
          <cell r="T2664" t="str">
            <v>0</v>
          </cell>
          <cell r="U2664" t="str">
            <v>0</v>
          </cell>
          <cell r="V2664">
            <v>31.848092398350001</v>
          </cell>
          <cell r="W2664">
            <v>31.848092398350001</v>
          </cell>
        </row>
        <row r="2665">
          <cell r="B2665" t="str">
            <v>South AfricaSEF</v>
          </cell>
          <cell r="C2665" t="str">
            <v>SEF</v>
          </cell>
          <cell r="D2665" t="str">
            <v>South Africa</v>
          </cell>
          <cell r="E2665" t="str">
            <v>Account Services</v>
          </cell>
          <cell r="F2665" t="str">
            <v>Customer - Wholesale</v>
          </cell>
          <cell r="G2665" t="str">
            <v>Structured Trade</v>
          </cell>
          <cell r="H2665" t="str">
            <v>0</v>
          </cell>
          <cell r="I2665" t="str">
            <v>0</v>
          </cell>
          <cell r="J2665" t="str">
            <v>0</v>
          </cell>
          <cell r="K2665" t="str">
            <v>0</v>
          </cell>
          <cell r="L2665" t="str">
            <v>0</v>
          </cell>
          <cell r="M2665" t="str">
            <v>0</v>
          </cell>
          <cell r="N2665" t="str">
            <v>0</v>
          </cell>
          <cell r="O2665" t="str">
            <v>0</v>
          </cell>
          <cell r="P2665" t="str">
            <v>0</v>
          </cell>
          <cell r="Q2665" t="str">
            <v>0</v>
          </cell>
          <cell r="R2665" t="str">
            <v>0</v>
          </cell>
          <cell r="S2665" t="str">
            <v>0</v>
          </cell>
          <cell r="T2665" t="str">
            <v>0</v>
          </cell>
          <cell r="U2665" t="str">
            <v>0</v>
          </cell>
          <cell r="V2665">
            <v>0</v>
          </cell>
          <cell r="W2665">
            <v>0</v>
          </cell>
        </row>
        <row r="2666">
          <cell r="B2666" t="str">
            <v>South AfricaSME</v>
          </cell>
          <cell r="C2666" t="str">
            <v>SME</v>
          </cell>
          <cell r="D2666" t="str">
            <v>South Africa</v>
          </cell>
          <cell r="E2666" t="str">
            <v>Account Services</v>
          </cell>
          <cell r="F2666" t="str">
            <v>SME</v>
          </cell>
          <cell r="G2666" t="str">
            <v>Product</v>
          </cell>
          <cell r="H2666" t="str">
            <v>0</v>
          </cell>
          <cell r="I2666" t="str">
            <v>0</v>
          </cell>
          <cell r="J2666" t="str">
            <v>0</v>
          </cell>
          <cell r="K2666" t="str">
            <v>0</v>
          </cell>
          <cell r="L2666" t="str">
            <v>0</v>
          </cell>
          <cell r="M2666" t="str">
            <v>0</v>
          </cell>
          <cell r="N2666" t="str">
            <v>0</v>
          </cell>
          <cell r="O2666" t="str">
            <v>0</v>
          </cell>
          <cell r="P2666" t="str">
            <v>0</v>
          </cell>
          <cell r="Q2666" t="str">
            <v>0</v>
          </cell>
          <cell r="R2666" t="str">
            <v>0</v>
          </cell>
          <cell r="S2666" t="str">
            <v>0</v>
          </cell>
          <cell r="T2666" t="str">
            <v>0</v>
          </cell>
          <cell r="U2666" t="str">
            <v>0</v>
          </cell>
          <cell r="V2666">
            <v>0</v>
          </cell>
          <cell r="W2666">
            <v>0</v>
          </cell>
        </row>
        <row r="2667">
          <cell r="B2667" t="str">
            <v>South AfricaTotal</v>
          </cell>
          <cell r="C2667" t="str">
            <v>Total</v>
          </cell>
          <cell r="D2667" t="str">
            <v>South Africa</v>
          </cell>
          <cell r="E2667" t="str">
            <v>Account Services</v>
          </cell>
          <cell r="F2667" t="str">
            <v>Customer</v>
          </cell>
          <cell r="G2667" t="str">
            <v>Product</v>
          </cell>
          <cell r="H2667" t="str">
            <v>0</v>
          </cell>
          <cell r="I2667" t="str">
            <v>0</v>
          </cell>
          <cell r="J2667" t="str">
            <v>0</v>
          </cell>
          <cell r="K2667" t="str">
            <v>0</v>
          </cell>
          <cell r="L2667" t="str">
            <v>0</v>
          </cell>
          <cell r="M2667">
            <v>3.6335668236027492</v>
          </cell>
          <cell r="N2667" t="str">
            <v>0</v>
          </cell>
          <cell r="O2667" t="str">
            <v>0</v>
          </cell>
          <cell r="P2667" t="str">
            <v>0</v>
          </cell>
          <cell r="Q2667" t="str">
            <v>0</v>
          </cell>
          <cell r="R2667">
            <v>6.3135619986103215</v>
          </cell>
          <cell r="S2667">
            <v>6.317037571428572</v>
          </cell>
          <cell r="T2667">
            <v>6.0241055933801686</v>
          </cell>
          <cell r="U2667" t="str">
            <v>0</v>
          </cell>
          <cell r="V2667">
            <v>113.00519403307493</v>
          </cell>
          <cell r="W2667">
            <v>113.00519403307493</v>
          </cell>
        </row>
        <row r="2668">
          <cell r="B2668" t="str">
            <v>South AfricaCCPL</v>
          </cell>
          <cell r="C2668" t="str">
            <v>CCPL</v>
          </cell>
          <cell r="D2668" t="str">
            <v>South Africa</v>
          </cell>
          <cell r="E2668" t="str">
            <v>Customer Support</v>
          </cell>
          <cell r="F2668" t="str">
            <v>Mass Mkt &amp; Priority Banking</v>
          </cell>
          <cell r="G2668" t="str">
            <v>Unsecured Lending</v>
          </cell>
          <cell r="H2668">
            <v>3189.9982916336644</v>
          </cell>
          <cell r="I2668">
            <v>42.365176549526126</v>
          </cell>
          <cell r="J2668">
            <v>29.591512822654749</v>
          </cell>
          <cell r="K2668">
            <v>48.924220455643884</v>
          </cell>
          <cell r="L2668">
            <v>77.253005663564409</v>
          </cell>
          <cell r="M2668">
            <v>104.36531275119341</v>
          </cell>
          <cell r="N2668">
            <v>133.25067229191157</v>
          </cell>
          <cell r="O2668">
            <v>126.05376806744115</v>
          </cell>
          <cell r="P2668">
            <v>147.43457491549094</v>
          </cell>
          <cell r="Q2668">
            <v>173.37053889937056</v>
          </cell>
          <cell r="R2668">
            <v>283.69970311414318</v>
          </cell>
          <cell r="S2668">
            <v>304.93056419927643</v>
          </cell>
          <cell r="T2668">
            <v>333.15718091376306</v>
          </cell>
          <cell r="U2668" t="str">
            <v>0</v>
          </cell>
          <cell r="V2668">
            <v>1661.7355364177351</v>
          </cell>
          <cell r="W2668">
            <v>1661.7355364177351</v>
          </cell>
        </row>
        <row r="2669">
          <cell r="B2669" t="str">
            <v>South AfricaM &amp; AL</v>
          </cell>
          <cell r="C2669" t="str">
            <v>M &amp; AL</v>
          </cell>
          <cell r="D2669" t="str">
            <v>South Africa</v>
          </cell>
          <cell r="E2669" t="str">
            <v>Customer Support</v>
          </cell>
          <cell r="F2669" t="str">
            <v>Mass Mkt &amp; Priority Banking</v>
          </cell>
          <cell r="G2669" t="str">
            <v>Secured Lending</v>
          </cell>
          <cell r="H2669" t="str">
            <v>0</v>
          </cell>
          <cell r="I2669" t="str">
            <v>0</v>
          </cell>
          <cell r="J2669" t="str">
            <v>0</v>
          </cell>
          <cell r="K2669" t="str">
            <v>0</v>
          </cell>
          <cell r="L2669">
            <v>51.502003775709603</v>
          </cell>
          <cell r="M2669">
            <v>69.576875167462219</v>
          </cell>
          <cell r="N2669">
            <v>88.824656607784107</v>
          </cell>
          <cell r="O2669">
            <v>84.027346177750147</v>
          </cell>
          <cell r="P2669">
            <v>98.279665455237975</v>
          </cell>
          <cell r="Q2669">
            <v>115.56926101501435</v>
          </cell>
          <cell r="R2669">
            <v>189.11471164171562</v>
          </cell>
          <cell r="S2669">
            <v>203.28704279951754</v>
          </cell>
          <cell r="T2669">
            <v>222.10478727584203</v>
          </cell>
          <cell r="U2669" t="str">
            <v>0</v>
          </cell>
          <cell r="V2669">
            <v>0</v>
          </cell>
          <cell r="W2669">
            <v>0</v>
          </cell>
        </row>
        <row r="2670">
          <cell r="B2670" t="str">
            <v>South AfricaWM</v>
          </cell>
          <cell r="C2670" t="str">
            <v>WM</v>
          </cell>
          <cell r="D2670" t="str">
            <v>South Africa</v>
          </cell>
          <cell r="E2670" t="str">
            <v>Customer Support</v>
          </cell>
          <cell r="F2670" t="str">
            <v>Mass Mkt &amp; Priority Banking</v>
          </cell>
          <cell r="G2670" t="str">
            <v>Account Management Services</v>
          </cell>
          <cell r="H2670">
            <v>6192.3496249359359</v>
          </cell>
          <cell r="I2670">
            <v>60.964522351757104</v>
          </cell>
          <cell r="J2670">
            <v>42.582908696015366</v>
          </cell>
          <cell r="K2670">
            <v>70.403146509341198</v>
          </cell>
          <cell r="L2670">
            <v>25.751001887854802</v>
          </cell>
          <cell r="M2670">
            <v>34.788437583731195</v>
          </cell>
          <cell r="N2670">
            <v>44.426015684127471</v>
          </cell>
          <cell r="O2670">
            <v>42.026421889691008</v>
          </cell>
          <cell r="P2670">
            <v>49.154909460252973</v>
          </cell>
          <cell r="Q2670">
            <v>57.801277884356224</v>
          </cell>
          <cell r="R2670">
            <v>94.584991472427532</v>
          </cell>
          <cell r="S2670">
            <v>101.64352139975892</v>
          </cell>
          <cell r="T2670">
            <v>111.05239363792101</v>
          </cell>
          <cell r="U2670" t="str">
            <v>0</v>
          </cell>
          <cell r="V2670">
            <v>2391.2779670401619</v>
          </cell>
          <cell r="W2670">
            <v>2391.2779670401619</v>
          </cell>
        </row>
        <row r="2671">
          <cell r="B2671" t="str">
            <v>South AfricaWM</v>
          </cell>
          <cell r="C2671" t="str">
            <v>WM</v>
          </cell>
          <cell r="D2671" t="str">
            <v>South Africa</v>
          </cell>
          <cell r="E2671" t="str">
            <v>Customer Support</v>
          </cell>
          <cell r="F2671" t="str">
            <v>Mass Mkt &amp; Priority Banking</v>
          </cell>
          <cell r="G2671" t="str">
            <v>Trade Products</v>
          </cell>
          <cell r="H2671" t="str">
            <v>0</v>
          </cell>
          <cell r="I2671" t="str">
            <v>0</v>
          </cell>
          <cell r="J2671" t="str">
            <v>0</v>
          </cell>
          <cell r="K2671" t="str">
            <v>0</v>
          </cell>
          <cell r="L2671" t="str">
            <v>0</v>
          </cell>
          <cell r="M2671" t="str">
            <v>0</v>
          </cell>
          <cell r="N2671" t="str">
            <v>0</v>
          </cell>
          <cell r="O2671" t="str">
            <v>0</v>
          </cell>
          <cell r="P2671" t="str">
            <v>0</v>
          </cell>
          <cell r="Q2671" t="str">
            <v>0</v>
          </cell>
          <cell r="R2671" t="str">
            <v>0</v>
          </cell>
          <cell r="S2671" t="str">
            <v>0</v>
          </cell>
          <cell r="T2671" t="str">
            <v>0</v>
          </cell>
          <cell r="U2671" t="str">
            <v>0</v>
          </cell>
          <cell r="V2671" t="str">
            <v>0</v>
          </cell>
          <cell r="W2671" t="str">
            <v>0</v>
          </cell>
        </row>
        <row r="2672">
          <cell r="B2672" t="str">
            <v>South AfricaWM</v>
          </cell>
          <cell r="C2672" t="str">
            <v>WM</v>
          </cell>
          <cell r="D2672" t="str">
            <v>South Africa</v>
          </cell>
          <cell r="E2672" t="str">
            <v>Customer Support</v>
          </cell>
          <cell r="F2672" t="str">
            <v>Mass Mkt &amp; Priority Banking</v>
          </cell>
          <cell r="G2672" t="str">
            <v>Treasury Products</v>
          </cell>
          <cell r="H2672" t="str">
            <v>0</v>
          </cell>
          <cell r="I2672" t="str">
            <v>0</v>
          </cell>
          <cell r="J2672" t="str">
            <v>0</v>
          </cell>
          <cell r="K2672" t="str">
            <v>0</v>
          </cell>
          <cell r="L2672" t="str">
            <v>0</v>
          </cell>
          <cell r="M2672" t="str">
            <v>0</v>
          </cell>
          <cell r="N2672" t="str">
            <v>0</v>
          </cell>
          <cell r="O2672" t="str">
            <v>0</v>
          </cell>
          <cell r="P2672" t="str">
            <v>0</v>
          </cell>
          <cell r="Q2672" t="str">
            <v>0</v>
          </cell>
          <cell r="R2672" t="str">
            <v>0</v>
          </cell>
          <cell r="S2672" t="str">
            <v>0</v>
          </cell>
          <cell r="T2672" t="str">
            <v>0</v>
          </cell>
          <cell r="U2672" t="str">
            <v>0</v>
          </cell>
          <cell r="V2672">
            <v>0</v>
          </cell>
          <cell r="W2672">
            <v>0</v>
          </cell>
        </row>
        <row r="2673">
          <cell r="B2673" t="str">
            <v>South AfricaWM</v>
          </cell>
          <cell r="C2673" t="str">
            <v>WM</v>
          </cell>
          <cell r="D2673" t="str">
            <v>South Africa</v>
          </cell>
          <cell r="E2673" t="str">
            <v>Customer Support</v>
          </cell>
          <cell r="F2673" t="str">
            <v>Mass Mkt &amp; Priority Banking</v>
          </cell>
          <cell r="G2673" t="str">
            <v>Investment Services</v>
          </cell>
          <cell r="H2673" t="str">
            <v>0</v>
          </cell>
          <cell r="I2673" t="str">
            <v>0</v>
          </cell>
          <cell r="J2673" t="str">
            <v>0</v>
          </cell>
          <cell r="K2673" t="str">
            <v>0</v>
          </cell>
          <cell r="L2673" t="str">
            <v>0</v>
          </cell>
          <cell r="M2673" t="str">
            <v>0</v>
          </cell>
          <cell r="N2673" t="str">
            <v>0</v>
          </cell>
          <cell r="O2673" t="str">
            <v>0</v>
          </cell>
          <cell r="P2673" t="str">
            <v>0</v>
          </cell>
          <cell r="Q2673" t="str">
            <v>0</v>
          </cell>
          <cell r="R2673" t="str">
            <v>0</v>
          </cell>
          <cell r="S2673" t="str">
            <v>0</v>
          </cell>
          <cell r="T2673" t="str">
            <v>0</v>
          </cell>
          <cell r="U2673" t="str">
            <v>0</v>
          </cell>
          <cell r="V2673" t="str">
            <v>0</v>
          </cell>
          <cell r="W2673" t="str">
            <v>0</v>
          </cell>
        </row>
        <row r="2674">
          <cell r="B2674" t="str">
            <v>South AfricaOthCB</v>
          </cell>
          <cell r="C2674" t="str">
            <v>OthCB</v>
          </cell>
          <cell r="D2674" t="str">
            <v>South Africa</v>
          </cell>
          <cell r="E2674" t="str">
            <v>Customer Support</v>
          </cell>
          <cell r="F2674" t="str">
            <v>Mass Mkt &amp; Priority Banking</v>
          </cell>
          <cell r="G2674" t="str">
            <v>Other Products</v>
          </cell>
          <cell r="H2674" t="str">
            <v>0</v>
          </cell>
          <cell r="I2674" t="str">
            <v>0</v>
          </cell>
          <cell r="J2674" t="str">
            <v>0</v>
          </cell>
          <cell r="K2674" t="str">
            <v>0</v>
          </cell>
          <cell r="L2674" t="str">
            <v>0</v>
          </cell>
          <cell r="M2674" t="str">
            <v>0</v>
          </cell>
          <cell r="N2674" t="str">
            <v>0</v>
          </cell>
          <cell r="O2674" t="str">
            <v>0</v>
          </cell>
          <cell r="P2674" t="str">
            <v>0</v>
          </cell>
          <cell r="Q2674" t="str">
            <v>0</v>
          </cell>
          <cell r="R2674" t="str">
            <v>0</v>
          </cell>
          <cell r="S2674" t="str">
            <v>0</v>
          </cell>
          <cell r="T2674" t="str">
            <v>0</v>
          </cell>
          <cell r="U2674" t="str">
            <v>0</v>
          </cell>
          <cell r="V2674">
            <v>0</v>
          </cell>
          <cell r="W2674">
            <v>0</v>
          </cell>
        </row>
        <row r="2675">
          <cell r="B2675" t="str">
            <v>South AfricaCROps</v>
          </cell>
          <cell r="C2675" t="str">
            <v>CROps</v>
          </cell>
          <cell r="D2675" t="str">
            <v>South Africa</v>
          </cell>
          <cell r="E2675" t="str">
            <v>Customer Support</v>
          </cell>
          <cell r="F2675" t="str">
            <v>Customer - Wholesale</v>
          </cell>
          <cell r="G2675" t="str">
            <v>Corporate and Inst Lending</v>
          </cell>
          <cell r="H2675" t="str">
            <v>0</v>
          </cell>
          <cell r="I2675" t="str">
            <v>0</v>
          </cell>
          <cell r="J2675" t="str">
            <v>0</v>
          </cell>
          <cell r="K2675" t="str">
            <v>0</v>
          </cell>
          <cell r="L2675" t="str">
            <v>0</v>
          </cell>
          <cell r="M2675" t="str">
            <v>0</v>
          </cell>
          <cell r="N2675" t="str">
            <v>0</v>
          </cell>
          <cell r="O2675" t="str">
            <v>0</v>
          </cell>
          <cell r="P2675" t="str">
            <v>0</v>
          </cell>
          <cell r="Q2675" t="str">
            <v>0</v>
          </cell>
          <cell r="R2675" t="str">
            <v>0</v>
          </cell>
          <cell r="S2675" t="str">
            <v>0</v>
          </cell>
          <cell r="T2675" t="str">
            <v>0</v>
          </cell>
          <cell r="U2675" t="str">
            <v>0</v>
          </cell>
          <cell r="V2675">
            <v>0</v>
          </cell>
          <cell r="W2675">
            <v>0</v>
          </cell>
        </row>
        <row r="2676">
          <cell r="B2676" t="str">
            <v>South AfricaCash</v>
          </cell>
          <cell r="C2676" t="str">
            <v>Cash</v>
          </cell>
          <cell r="D2676" t="str">
            <v>South Africa</v>
          </cell>
          <cell r="E2676" t="str">
            <v>Customer Support</v>
          </cell>
          <cell r="F2676" t="str">
            <v>Customer - Wholesale</v>
          </cell>
          <cell r="G2676" t="str">
            <v>Cash Management and Payments</v>
          </cell>
          <cell r="H2676" t="str">
            <v>0</v>
          </cell>
          <cell r="I2676" t="str">
            <v>0</v>
          </cell>
          <cell r="J2676" t="str">
            <v>0</v>
          </cell>
          <cell r="K2676" t="str">
            <v>0</v>
          </cell>
          <cell r="L2676" t="str">
            <v>0</v>
          </cell>
          <cell r="M2676" t="str">
            <v>0</v>
          </cell>
          <cell r="N2676" t="str">
            <v>0</v>
          </cell>
          <cell r="O2676" t="str">
            <v>0</v>
          </cell>
          <cell r="P2676" t="str">
            <v>0</v>
          </cell>
          <cell r="Q2676" t="str">
            <v>0</v>
          </cell>
          <cell r="R2676" t="str">
            <v>0</v>
          </cell>
          <cell r="S2676" t="str">
            <v>0</v>
          </cell>
          <cell r="T2676" t="str">
            <v>0</v>
          </cell>
          <cell r="U2676" t="str">
            <v>0</v>
          </cell>
          <cell r="V2676">
            <v>0</v>
          </cell>
          <cell r="W2676">
            <v>0</v>
          </cell>
        </row>
        <row r="2677">
          <cell r="B2677" t="str">
            <v>South AfricaTrade</v>
          </cell>
          <cell r="C2677" t="str">
            <v>Trade</v>
          </cell>
          <cell r="D2677" t="str">
            <v>South Africa</v>
          </cell>
          <cell r="E2677" t="str">
            <v>Customer Support</v>
          </cell>
          <cell r="F2677" t="str">
            <v>Customer - Wholesale</v>
          </cell>
          <cell r="G2677" t="str">
            <v>Trade Finance</v>
          </cell>
          <cell r="H2677" t="str">
            <v>0</v>
          </cell>
          <cell r="I2677" t="str">
            <v>0</v>
          </cell>
          <cell r="J2677" t="str">
            <v>0</v>
          </cell>
          <cell r="K2677" t="str">
            <v>0</v>
          </cell>
          <cell r="L2677" t="str">
            <v>0</v>
          </cell>
          <cell r="M2677" t="str">
            <v>0</v>
          </cell>
          <cell r="N2677" t="str">
            <v>0</v>
          </cell>
          <cell r="O2677" t="str">
            <v>0</v>
          </cell>
          <cell r="P2677" t="str">
            <v>0</v>
          </cell>
          <cell r="Q2677" t="str">
            <v>0</v>
          </cell>
          <cell r="R2677" t="str">
            <v>0</v>
          </cell>
          <cell r="S2677" t="str">
            <v>0</v>
          </cell>
          <cell r="T2677" t="str">
            <v>0</v>
          </cell>
          <cell r="U2677" t="str">
            <v>0</v>
          </cell>
          <cell r="V2677">
            <v>0</v>
          </cell>
          <cell r="W2677">
            <v>0</v>
          </cell>
        </row>
        <row r="2678">
          <cell r="B2678" t="str">
            <v>South AfricaTrade</v>
          </cell>
          <cell r="C2678" t="str">
            <v>Trade</v>
          </cell>
          <cell r="D2678" t="str">
            <v>South Africa</v>
          </cell>
          <cell r="E2678" t="str">
            <v>Customer Support</v>
          </cell>
          <cell r="F2678" t="str">
            <v>Customer - Wholesale</v>
          </cell>
          <cell r="G2678" t="str">
            <v>Trade Contingents</v>
          </cell>
          <cell r="H2678" t="str">
            <v>0</v>
          </cell>
          <cell r="I2678" t="str">
            <v>0</v>
          </cell>
          <cell r="J2678" t="str">
            <v>0</v>
          </cell>
          <cell r="K2678" t="str">
            <v>0</v>
          </cell>
          <cell r="L2678" t="str">
            <v>0</v>
          </cell>
          <cell r="M2678" t="str">
            <v>0</v>
          </cell>
          <cell r="N2678" t="str">
            <v>0</v>
          </cell>
          <cell r="O2678" t="str">
            <v>0</v>
          </cell>
          <cell r="P2678" t="str">
            <v>0</v>
          </cell>
          <cell r="Q2678" t="str">
            <v>0</v>
          </cell>
          <cell r="R2678" t="str">
            <v>0</v>
          </cell>
          <cell r="S2678" t="str">
            <v>0</v>
          </cell>
          <cell r="T2678" t="str">
            <v>0</v>
          </cell>
          <cell r="U2678" t="str">
            <v>0</v>
          </cell>
          <cell r="V2678">
            <v>0</v>
          </cell>
          <cell r="W2678">
            <v>0</v>
          </cell>
        </row>
        <row r="2679">
          <cell r="B2679" t="str">
            <v>South AfricaTrade</v>
          </cell>
          <cell r="C2679" t="str">
            <v>Trade</v>
          </cell>
          <cell r="D2679" t="str">
            <v>South Africa</v>
          </cell>
          <cell r="E2679" t="str">
            <v>Customer Support</v>
          </cell>
          <cell r="F2679" t="str">
            <v>Customer - Wholesale</v>
          </cell>
          <cell r="G2679" t="str">
            <v>Trade Transactional</v>
          </cell>
          <cell r="H2679" t="str">
            <v>0</v>
          </cell>
          <cell r="I2679" t="str">
            <v>0</v>
          </cell>
          <cell r="J2679" t="str">
            <v>0</v>
          </cell>
          <cell r="K2679" t="str">
            <v>0</v>
          </cell>
          <cell r="L2679" t="str">
            <v>0</v>
          </cell>
          <cell r="M2679" t="str">
            <v>0</v>
          </cell>
          <cell r="N2679" t="str">
            <v>0</v>
          </cell>
          <cell r="O2679" t="str">
            <v>0</v>
          </cell>
          <cell r="P2679" t="str">
            <v>0</v>
          </cell>
          <cell r="Q2679" t="str">
            <v>0</v>
          </cell>
          <cell r="R2679" t="str">
            <v>0</v>
          </cell>
          <cell r="S2679" t="str">
            <v>0</v>
          </cell>
          <cell r="T2679" t="str">
            <v>0</v>
          </cell>
          <cell r="U2679" t="str">
            <v>0</v>
          </cell>
          <cell r="V2679">
            <v>0</v>
          </cell>
          <cell r="W2679">
            <v>0</v>
          </cell>
        </row>
        <row r="2680">
          <cell r="B2680" t="str">
            <v>South AfricaTrade</v>
          </cell>
          <cell r="C2680" t="str">
            <v>Trade</v>
          </cell>
          <cell r="D2680" t="str">
            <v>South Africa</v>
          </cell>
          <cell r="E2680" t="str">
            <v>Customer Support</v>
          </cell>
          <cell r="F2680" t="str">
            <v>Customer - Wholesale</v>
          </cell>
          <cell r="G2680" t="str">
            <v>Trade Other</v>
          </cell>
          <cell r="H2680" t="str">
            <v>0</v>
          </cell>
          <cell r="I2680" t="str">
            <v>0</v>
          </cell>
          <cell r="J2680" t="str">
            <v>0</v>
          </cell>
          <cell r="K2680" t="str">
            <v>0</v>
          </cell>
          <cell r="L2680" t="str">
            <v>0</v>
          </cell>
          <cell r="M2680" t="str">
            <v>0</v>
          </cell>
          <cell r="N2680" t="str">
            <v>0</v>
          </cell>
          <cell r="O2680" t="str">
            <v>0</v>
          </cell>
          <cell r="P2680" t="str">
            <v>0</v>
          </cell>
          <cell r="Q2680" t="str">
            <v>0</v>
          </cell>
          <cell r="R2680" t="str">
            <v>0</v>
          </cell>
          <cell r="S2680" t="str">
            <v>0</v>
          </cell>
          <cell r="T2680" t="str">
            <v>0</v>
          </cell>
          <cell r="U2680" t="str">
            <v>0</v>
          </cell>
          <cell r="V2680">
            <v>0</v>
          </cell>
          <cell r="W2680">
            <v>0</v>
          </cell>
        </row>
        <row r="2681">
          <cell r="B2681" t="str">
            <v>South AfricaFX/MM</v>
          </cell>
          <cell r="C2681" t="str">
            <v>FX/MM</v>
          </cell>
          <cell r="D2681" t="str">
            <v>South Africa</v>
          </cell>
          <cell r="E2681" t="str">
            <v>Customer Support</v>
          </cell>
          <cell r="F2681" t="str">
            <v>Customer - Wholesale</v>
          </cell>
          <cell r="G2681" t="str">
            <v>FX Sales</v>
          </cell>
          <cell r="H2681" t="str">
            <v>0</v>
          </cell>
          <cell r="I2681" t="str">
            <v>0</v>
          </cell>
          <cell r="J2681" t="str">
            <v>0</v>
          </cell>
          <cell r="K2681" t="str">
            <v>0</v>
          </cell>
          <cell r="L2681" t="str">
            <v>0</v>
          </cell>
          <cell r="M2681" t="str">
            <v>0</v>
          </cell>
          <cell r="N2681" t="str">
            <v>0</v>
          </cell>
          <cell r="O2681" t="str">
            <v>0</v>
          </cell>
          <cell r="P2681" t="str">
            <v>0</v>
          </cell>
          <cell r="Q2681" t="str">
            <v>0</v>
          </cell>
          <cell r="R2681" t="str">
            <v>0</v>
          </cell>
          <cell r="S2681" t="str">
            <v>0</v>
          </cell>
          <cell r="T2681" t="str">
            <v>0</v>
          </cell>
          <cell r="U2681" t="str">
            <v>0</v>
          </cell>
          <cell r="V2681">
            <v>0</v>
          </cell>
          <cell r="W2681">
            <v>0</v>
          </cell>
        </row>
        <row r="2682">
          <cell r="B2682" t="str">
            <v>South AfricaFX/MM</v>
          </cell>
          <cell r="C2682" t="str">
            <v>FX/MM</v>
          </cell>
          <cell r="D2682" t="str">
            <v>South Africa</v>
          </cell>
          <cell r="E2682" t="str">
            <v>Customer Support</v>
          </cell>
          <cell r="F2682" t="str">
            <v>Customer - Wholesale</v>
          </cell>
          <cell r="G2682" t="str">
            <v>FX Trading</v>
          </cell>
          <cell r="H2682" t="str">
            <v>0</v>
          </cell>
          <cell r="I2682" t="str">
            <v>0</v>
          </cell>
          <cell r="J2682" t="str">
            <v>0</v>
          </cell>
          <cell r="K2682" t="str">
            <v>0</v>
          </cell>
          <cell r="L2682" t="str">
            <v>0</v>
          </cell>
          <cell r="M2682" t="str">
            <v>0</v>
          </cell>
          <cell r="N2682" t="str">
            <v>0</v>
          </cell>
          <cell r="O2682" t="str">
            <v>0</v>
          </cell>
          <cell r="P2682" t="str">
            <v>0</v>
          </cell>
          <cell r="Q2682" t="str">
            <v>0</v>
          </cell>
          <cell r="R2682" t="str">
            <v>0</v>
          </cell>
          <cell r="S2682" t="str">
            <v>0</v>
          </cell>
          <cell r="T2682" t="str">
            <v>0</v>
          </cell>
          <cell r="U2682" t="str">
            <v>0</v>
          </cell>
          <cell r="V2682">
            <v>0</v>
          </cell>
          <cell r="W2682">
            <v>0</v>
          </cell>
        </row>
        <row r="2683">
          <cell r="B2683" t="str">
            <v>South AfricaFI</v>
          </cell>
          <cell r="C2683" t="str">
            <v>FI</v>
          </cell>
          <cell r="D2683" t="str">
            <v>South Africa</v>
          </cell>
          <cell r="E2683" t="str">
            <v>Customer Support</v>
          </cell>
          <cell r="F2683" t="str">
            <v>Customer - Wholesale</v>
          </cell>
          <cell r="G2683" t="str">
            <v>Fixed Income</v>
          </cell>
          <cell r="H2683" t="str">
            <v>0</v>
          </cell>
          <cell r="I2683" t="str">
            <v>0</v>
          </cell>
          <cell r="J2683" t="str">
            <v>0</v>
          </cell>
          <cell r="K2683" t="str">
            <v>0</v>
          </cell>
          <cell r="L2683" t="str">
            <v>0</v>
          </cell>
          <cell r="M2683" t="str">
            <v>0</v>
          </cell>
          <cell r="N2683" t="str">
            <v>0</v>
          </cell>
          <cell r="O2683" t="str">
            <v>0</v>
          </cell>
          <cell r="P2683" t="str">
            <v>0</v>
          </cell>
          <cell r="Q2683" t="str">
            <v>0</v>
          </cell>
          <cell r="R2683" t="str">
            <v>0</v>
          </cell>
          <cell r="S2683" t="str">
            <v>0</v>
          </cell>
          <cell r="T2683" t="str">
            <v>0</v>
          </cell>
          <cell r="U2683" t="str">
            <v>0</v>
          </cell>
          <cell r="V2683">
            <v>0</v>
          </cell>
          <cell r="W2683">
            <v>0</v>
          </cell>
        </row>
        <row r="2684">
          <cell r="B2684" t="str">
            <v>South AfricaFX/MM</v>
          </cell>
          <cell r="C2684" t="str">
            <v>FX/MM</v>
          </cell>
          <cell r="D2684" t="str">
            <v>South Africa</v>
          </cell>
          <cell r="E2684" t="str">
            <v>Customer Support</v>
          </cell>
          <cell r="F2684" t="str">
            <v>Customer - Wholesale</v>
          </cell>
          <cell r="G2684" t="str">
            <v>ALM</v>
          </cell>
          <cell r="H2684" t="str">
            <v>0</v>
          </cell>
          <cell r="I2684" t="str">
            <v>0</v>
          </cell>
          <cell r="J2684" t="str">
            <v>0</v>
          </cell>
          <cell r="K2684" t="str">
            <v>0</v>
          </cell>
          <cell r="L2684" t="str">
            <v>0</v>
          </cell>
          <cell r="M2684" t="str">
            <v>0</v>
          </cell>
          <cell r="N2684" t="str">
            <v>0</v>
          </cell>
          <cell r="O2684" t="str">
            <v>0</v>
          </cell>
          <cell r="P2684" t="str">
            <v>0</v>
          </cell>
          <cell r="Q2684" t="str">
            <v>0</v>
          </cell>
          <cell r="R2684" t="str">
            <v>0</v>
          </cell>
          <cell r="S2684" t="str">
            <v>0</v>
          </cell>
          <cell r="T2684" t="str">
            <v>0</v>
          </cell>
          <cell r="U2684" t="str">
            <v>0</v>
          </cell>
          <cell r="V2684">
            <v>0</v>
          </cell>
          <cell r="W2684">
            <v>0</v>
          </cell>
        </row>
        <row r="2685">
          <cell r="B2685" t="str">
            <v>South AfricaSEF</v>
          </cell>
          <cell r="C2685" t="str">
            <v>SEF</v>
          </cell>
          <cell r="D2685" t="str">
            <v>South Africa</v>
          </cell>
          <cell r="E2685" t="str">
            <v>Customer Support</v>
          </cell>
          <cell r="F2685" t="str">
            <v>Customer - Wholesale</v>
          </cell>
          <cell r="G2685" t="str">
            <v>Structured Trade</v>
          </cell>
          <cell r="H2685" t="str">
            <v>0</v>
          </cell>
          <cell r="I2685" t="str">
            <v>0</v>
          </cell>
          <cell r="J2685" t="str">
            <v>0</v>
          </cell>
          <cell r="K2685" t="str">
            <v>0</v>
          </cell>
          <cell r="L2685" t="str">
            <v>0</v>
          </cell>
          <cell r="M2685" t="str">
            <v>0</v>
          </cell>
          <cell r="N2685" t="str">
            <v>0</v>
          </cell>
          <cell r="O2685" t="str">
            <v>0</v>
          </cell>
          <cell r="P2685" t="str">
            <v>0</v>
          </cell>
          <cell r="Q2685" t="str">
            <v>0</v>
          </cell>
          <cell r="R2685" t="str">
            <v>0</v>
          </cell>
          <cell r="S2685" t="str">
            <v>0</v>
          </cell>
          <cell r="T2685" t="str">
            <v>0</v>
          </cell>
          <cell r="U2685" t="str">
            <v>0</v>
          </cell>
          <cell r="V2685">
            <v>0</v>
          </cell>
          <cell r="W2685">
            <v>0</v>
          </cell>
        </row>
        <row r="2686">
          <cell r="B2686" t="str">
            <v>South AfricaSME</v>
          </cell>
          <cell r="C2686" t="str">
            <v>SME</v>
          </cell>
          <cell r="D2686" t="str">
            <v>South Africa</v>
          </cell>
          <cell r="E2686" t="str">
            <v>Customer Support</v>
          </cell>
          <cell r="F2686" t="str">
            <v>SME</v>
          </cell>
          <cell r="G2686" t="str">
            <v>Product</v>
          </cell>
          <cell r="H2686" t="str">
            <v>0</v>
          </cell>
          <cell r="I2686" t="str">
            <v>0</v>
          </cell>
          <cell r="J2686" t="str">
            <v>0</v>
          </cell>
          <cell r="K2686" t="str">
            <v>0</v>
          </cell>
          <cell r="L2686" t="str">
            <v>0</v>
          </cell>
          <cell r="M2686" t="str">
            <v>0</v>
          </cell>
          <cell r="N2686" t="str">
            <v>0</v>
          </cell>
          <cell r="O2686" t="str">
            <v>0</v>
          </cell>
          <cell r="P2686" t="str">
            <v>0</v>
          </cell>
          <cell r="Q2686" t="str">
            <v>0</v>
          </cell>
          <cell r="R2686" t="str">
            <v>0</v>
          </cell>
          <cell r="S2686" t="str">
            <v>0</v>
          </cell>
          <cell r="T2686" t="str">
            <v>0</v>
          </cell>
          <cell r="U2686" t="str">
            <v>0</v>
          </cell>
          <cell r="V2686">
            <v>0</v>
          </cell>
          <cell r="W2686">
            <v>0</v>
          </cell>
        </row>
        <row r="2687">
          <cell r="B2687" t="str">
            <v>South AfricaTotal</v>
          </cell>
          <cell r="C2687" t="str">
            <v>Total</v>
          </cell>
          <cell r="D2687" t="str">
            <v>South Africa</v>
          </cell>
          <cell r="E2687" t="str">
            <v>Customer Support</v>
          </cell>
          <cell r="F2687" t="str">
            <v>Customer</v>
          </cell>
          <cell r="G2687" t="str">
            <v>Product</v>
          </cell>
          <cell r="H2687">
            <v>9382.3479165696008</v>
          </cell>
          <cell r="I2687">
            <v>103.32969890128322</v>
          </cell>
          <cell r="J2687">
            <v>72.174421518670115</v>
          </cell>
          <cell r="K2687">
            <v>119.32736696498509</v>
          </cell>
          <cell r="L2687">
            <v>154.50601132712882</v>
          </cell>
          <cell r="M2687">
            <v>208.73062550238683</v>
          </cell>
          <cell r="N2687">
            <v>266.50134458382314</v>
          </cell>
          <cell r="O2687">
            <v>252.10753613488231</v>
          </cell>
          <cell r="P2687">
            <v>294.86914983098188</v>
          </cell>
          <cell r="Q2687">
            <v>346.74107779874117</v>
          </cell>
          <cell r="R2687">
            <v>567.39940622828635</v>
          </cell>
          <cell r="S2687">
            <v>609.86112839855286</v>
          </cell>
          <cell r="T2687">
            <v>666.31436182752611</v>
          </cell>
          <cell r="U2687" t="str">
            <v>0</v>
          </cell>
          <cell r="V2687">
            <v>4053.0135034578971</v>
          </cell>
          <cell r="W2687">
            <v>4053.0135034578971</v>
          </cell>
        </row>
        <row r="2688">
          <cell r="B2688" t="str">
            <v>South AfricaCCPL</v>
          </cell>
          <cell r="C2688" t="str">
            <v>CCPL</v>
          </cell>
          <cell r="D2688" t="str">
            <v>South Africa</v>
          </cell>
          <cell r="E2688" t="str">
            <v>Card Operations</v>
          </cell>
          <cell r="F2688" t="str">
            <v>Mass Mkt &amp; Priority Banking</v>
          </cell>
          <cell r="G2688" t="str">
            <v>Unsecured Lending</v>
          </cell>
          <cell r="H2688" t="str">
            <v>0</v>
          </cell>
          <cell r="I2688">
            <v>14.511448460957814</v>
          </cell>
          <cell r="J2688" t="str">
            <v>0</v>
          </cell>
          <cell r="K2688" t="str">
            <v>0</v>
          </cell>
          <cell r="L2688">
            <v>19.789355148544367</v>
          </cell>
          <cell r="M2688">
            <v>25.367738151872569</v>
          </cell>
          <cell r="N2688">
            <v>29.790180512391107</v>
          </cell>
          <cell r="O2688">
            <v>32.589122085703814</v>
          </cell>
          <cell r="P2688">
            <v>41.500690355652189</v>
          </cell>
          <cell r="Q2688">
            <v>42.331901130436165</v>
          </cell>
          <cell r="R2688">
            <v>46.348935632619543</v>
          </cell>
          <cell r="S2688">
            <v>49.834833411912619</v>
          </cell>
          <cell r="T2688">
            <v>55.511937542238357</v>
          </cell>
          <cell r="U2688" t="str">
            <v>0</v>
          </cell>
          <cell r="V2688">
            <v>0</v>
          </cell>
          <cell r="W2688">
            <v>0</v>
          </cell>
        </row>
        <row r="2689">
          <cell r="B2689" t="str">
            <v>South AfricaM &amp; AL</v>
          </cell>
          <cell r="C2689" t="str">
            <v>M &amp; AL</v>
          </cell>
          <cell r="D2689" t="str">
            <v>South Africa</v>
          </cell>
          <cell r="E2689" t="str">
            <v>Card Operations</v>
          </cell>
          <cell r="F2689" t="str">
            <v>Mass Mkt &amp; Priority Banking</v>
          </cell>
          <cell r="G2689" t="str">
            <v>Secured Lending</v>
          </cell>
          <cell r="H2689" t="str">
            <v>0</v>
          </cell>
          <cell r="I2689" t="str">
            <v>0</v>
          </cell>
          <cell r="J2689" t="str">
            <v>0</v>
          </cell>
          <cell r="K2689" t="str">
            <v>0</v>
          </cell>
          <cell r="L2689" t="str">
            <v>0</v>
          </cell>
          <cell r="M2689" t="str">
            <v>0</v>
          </cell>
          <cell r="N2689" t="str">
            <v>0</v>
          </cell>
          <cell r="O2689" t="str">
            <v>0</v>
          </cell>
          <cell r="P2689" t="str">
            <v>0</v>
          </cell>
          <cell r="Q2689" t="str">
            <v>0</v>
          </cell>
          <cell r="R2689" t="str">
            <v>0</v>
          </cell>
          <cell r="S2689" t="str">
            <v>0</v>
          </cell>
          <cell r="T2689" t="str">
            <v>0</v>
          </cell>
          <cell r="U2689" t="str">
            <v>0</v>
          </cell>
          <cell r="V2689">
            <v>0</v>
          </cell>
          <cell r="W2689">
            <v>0</v>
          </cell>
        </row>
        <row r="2690">
          <cell r="B2690" t="str">
            <v>South AfricaWM</v>
          </cell>
          <cell r="C2690" t="str">
            <v>WM</v>
          </cell>
          <cell r="D2690" t="str">
            <v>South Africa</v>
          </cell>
          <cell r="E2690" t="str">
            <v>Card Operations</v>
          </cell>
          <cell r="F2690" t="str">
            <v>Mass Mkt &amp; Priority Banking</v>
          </cell>
          <cell r="G2690" t="str">
            <v>Account Management Services</v>
          </cell>
          <cell r="H2690" t="str">
            <v>0</v>
          </cell>
          <cell r="I2690">
            <v>20.882328273085633</v>
          </cell>
          <cell r="J2690">
            <v>46.779717650989895</v>
          </cell>
          <cell r="K2690">
            <v>31.998400079995999</v>
          </cell>
          <cell r="L2690">
            <v>19.789355148544367</v>
          </cell>
          <cell r="M2690">
            <v>25.367738151872569</v>
          </cell>
          <cell r="N2690">
            <v>29.790180512391107</v>
          </cell>
          <cell r="O2690">
            <v>32.589122085703814</v>
          </cell>
          <cell r="P2690">
            <v>41.500690355652189</v>
          </cell>
          <cell r="Q2690">
            <v>42.331901130436165</v>
          </cell>
          <cell r="R2690">
            <v>46.348935632619543</v>
          </cell>
          <cell r="S2690">
            <v>49.834833411912619</v>
          </cell>
          <cell r="T2690">
            <v>55.511937542238357</v>
          </cell>
          <cell r="U2690" t="str">
            <v>0</v>
          </cell>
          <cell r="V2690">
            <v>0</v>
          </cell>
          <cell r="W2690">
            <v>0</v>
          </cell>
        </row>
        <row r="2691">
          <cell r="B2691" t="str">
            <v>South AfricaWM</v>
          </cell>
          <cell r="C2691" t="str">
            <v>WM</v>
          </cell>
          <cell r="D2691" t="str">
            <v>South Africa</v>
          </cell>
          <cell r="E2691" t="str">
            <v>Card Operations</v>
          </cell>
          <cell r="F2691" t="str">
            <v>Mass Mkt &amp; Priority Banking</v>
          </cell>
          <cell r="G2691" t="str">
            <v>Trade Products</v>
          </cell>
          <cell r="H2691" t="str">
            <v>0</v>
          </cell>
          <cell r="I2691" t="str">
            <v>0</v>
          </cell>
          <cell r="J2691" t="str">
            <v>0</v>
          </cell>
          <cell r="K2691" t="str">
            <v>0</v>
          </cell>
          <cell r="L2691" t="str">
            <v>0</v>
          </cell>
          <cell r="M2691" t="str">
            <v>0</v>
          </cell>
          <cell r="N2691" t="str">
            <v>0</v>
          </cell>
          <cell r="O2691" t="str">
            <v>0</v>
          </cell>
          <cell r="P2691" t="str">
            <v>0</v>
          </cell>
          <cell r="Q2691" t="str">
            <v>0</v>
          </cell>
          <cell r="R2691" t="str">
            <v>0</v>
          </cell>
          <cell r="S2691" t="str">
            <v>0</v>
          </cell>
          <cell r="T2691" t="str">
            <v>0</v>
          </cell>
          <cell r="U2691" t="str">
            <v>0</v>
          </cell>
          <cell r="V2691" t="str">
            <v>0</v>
          </cell>
          <cell r="W2691" t="str">
            <v>0</v>
          </cell>
        </row>
        <row r="2692">
          <cell r="B2692" t="str">
            <v>South AfricaWM</v>
          </cell>
          <cell r="C2692" t="str">
            <v>WM</v>
          </cell>
          <cell r="D2692" t="str">
            <v>South Africa</v>
          </cell>
          <cell r="E2692" t="str">
            <v>Card Operations</v>
          </cell>
          <cell r="F2692" t="str">
            <v>Mass Mkt &amp; Priority Banking</v>
          </cell>
          <cell r="G2692" t="str">
            <v>Treasury Products</v>
          </cell>
          <cell r="H2692" t="str">
            <v>0</v>
          </cell>
          <cell r="I2692" t="str">
            <v>0</v>
          </cell>
          <cell r="J2692" t="str">
            <v>0</v>
          </cell>
          <cell r="K2692" t="str">
            <v>0</v>
          </cell>
          <cell r="L2692" t="str">
            <v>0</v>
          </cell>
          <cell r="M2692" t="str">
            <v>0</v>
          </cell>
          <cell r="N2692" t="str">
            <v>0</v>
          </cell>
          <cell r="O2692" t="str">
            <v>0</v>
          </cell>
          <cell r="P2692" t="str">
            <v>0</v>
          </cell>
          <cell r="Q2692" t="str">
            <v>0</v>
          </cell>
          <cell r="R2692" t="str">
            <v>0</v>
          </cell>
          <cell r="S2692" t="str">
            <v>0</v>
          </cell>
          <cell r="T2692" t="str">
            <v>0</v>
          </cell>
          <cell r="U2692" t="str">
            <v>0</v>
          </cell>
          <cell r="V2692">
            <v>0</v>
          </cell>
          <cell r="W2692">
            <v>0</v>
          </cell>
        </row>
        <row r="2693">
          <cell r="B2693" t="str">
            <v>South AfricaWM</v>
          </cell>
          <cell r="C2693" t="str">
            <v>WM</v>
          </cell>
          <cell r="D2693" t="str">
            <v>South Africa</v>
          </cell>
          <cell r="E2693" t="str">
            <v>Card Operations</v>
          </cell>
          <cell r="F2693" t="str">
            <v>Mass Mkt &amp; Priority Banking</v>
          </cell>
          <cell r="G2693" t="str">
            <v>Investment Services</v>
          </cell>
          <cell r="H2693" t="str">
            <v>0</v>
          </cell>
          <cell r="I2693" t="str">
            <v>0</v>
          </cell>
          <cell r="J2693" t="str">
            <v>0</v>
          </cell>
          <cell r="K2693" t="str">
            <v>0</v>
          </cell>
          <cell r="L2693" t="str">
            <v>0</v>
          </cell>
          <cell r="M2693" t="str">
            <v>0</v>
          </cell>
          <cell r="N2693" t="str">
            <v>0</v>
          </cell>
          <cell r="O2693" t="str">
            <v>0</v>
          </cell>
          <cell r="P2693" t="str">
            <v>0</v>
          </cell>
          <cell r="Q2693" t="str">
            <v>0</v>
          </cell>
          <cell r="R2693" t="str">
            <v>0</v>
          </cell>
          <cell r="S2693" t="str">
            <v>0</v>
          </cell>
          <cell r="T2693" t="str">
            <v>0</v>
          </cell>
          <cell r="U2693" t="str">
            <v>0</v>
          </cell>
          <cell r="V2693" t="str">
            <v>0</v>
          </cell>
          <cell r="W2693" t="str">
            <v>0</v>
          </cell>
        </row>
        <row r="2694">
          <cell r="B2694" t="str">
            <v>South AfricaOthCB</v>
          </cell>
          <cell r="C2694" t="str">
            <v>OthCB</v>
          </cell>
          <cell r="D2694" t="str">
            <v>South Africa</v>
          </cell>
          <cell r="E2694" t="str">
            <v>Card Operations</v>
          </cell>
          <cell r="F2694" t="str">
            <v>Mass Mkt &amp; Priority Banking</v>
          </cell>
          <cell r="G2694" t="str">
            <v>Other Products</v>
          </cell>
          <cell r="H2694" t="str">
            <v>0</v>
          </cell>
          <cell r="I2694" t="str">
            <v>0</v>
          </cell>
          <cell r="J2694" t="str">
            <v>0</v>
          </cell>
          <cell r="K2694" t="str">
            <v>0</v>
          </cell>
          <cell r="L2694" t="str">
            <v>0</v>
          </cell>
          <cell r="M2694" t="str">
            <v>0</v>
          </cell>
          <cell r="N2694" t="str">
            <v>0</v>
          </cell>
          <cell r="O2694" t="str">
            <v>0</v>
          </cell>
          <cell r="P2694" t="str">
            <v>0</v>
          </cell>
          <cell r="Q2694" t="str">
            <v>0</v>
          </cell>
          <cell r="R2694" t="str">
            <v>0</v>
          </cell>
          <cell r="S2694" t="str">
            <v>0</v>
          </cell>
          <cell r="T2694" t="str">
            <v>0</v>
          </cell>
          <cell r="U2694" t="str">
            <v>0</v>
          </cell>
          <cell r="V2694">
            <v>0</v>
          </cell>
          <cell r="W2694">
            <v>0</v>
          </cell>
        </row>
        <row r="2695">
          <cell r="B2695" t="str">
            <v>South AfricaCROps</v>
          </cell>
          <cell r="C2695" t="str">
            <v>CROps</v>
          </cell>
          <cell r="D2695" t="str">
            <v>South Africa</v>
          </cell>
          <cell r="E2695" t="str">
            <v>Card Operations</v>
          </cell>
          <cell r="F2695" t="str">
            <v>Customer - Wholesale</v>
          </cell>
          <cell r="G2695" t="str">
            <v>Corporate and Inst Lending</v>
          </cell>
          <cell r="H2695" t="str">
            <v>0</v>
          </cell>
          <cell r="I2695" t="str">
            <v>0</v>
          </cell>
          <cell r="J2695" t="str">
            <v>0</v>
          </cell>
          <cell r="K2695" t="str">
            <v>0</v>
          </cell>
          <cell r="L2695" t="str">
            <v>0</v>
          </cell>
          <cell r="M2695" t="str">
            <v>0</v>
          </cell>
          <cell r="N2695" t="str">
            <v>0</v>
          </cell>
          <cell r="O2695" t="str">
            <v>0</v>
          </cell>
          <cell r="P2695" t="str">
            <v>0</v>
          </cell>
          <cell r="Q2695" t="str">
            <v>0</v>
          </cell>
          <cell r="R2695" t="str">
            <v>0</v>
          </cell>
          <cell r="S2695" t="str">
            <v>0</v>
          </cell>
          <cell r="T2695" t="str">
            <v>0</v>
          </cell>
          <cell r="U2695" t="str">
            <v>0</v>
          </cell>
          <cell r="V2695">
            <v>0</v>
          </cell>
          <cell r="W2695">
            <v>0</v>
          </cell>
        </row>
        <row r="2696">
          <cell r="B2696" t="str">
            <v>South AfricaCash</v>
          </cell>
          <cell r="C2696" t="str">
            <v>Cash</v>
          </cell>
          <cell r="D2696" t="str">
            <v>South Africa</v>
          </cell>
          <cell r="E2696" t="str">
            <v>Card Operations</v>
          </cell>
          <cell r="F2696" t="str">
            <v>Customer - Wholesale</v>
          </cell>
          <cell r="G2696" t="str">
            <v>Cash Management and Payments</v>
          </cell>
          <cell r="H2696" t="str">
            <v>0</v>
          </cell>
          <cell r="I2696" t="str">
            <v>0</v>
          </cell>
          <cell r="J2696" t="str">
            <v>0</v>
          </cell>
          <cell r="K2696" t="str">
            <v>0</v>
          </cell>
          <cell r="L2696" t="str">
            <v>0</v>
          </cell>
          <cell r="M2696" t="str">
            <v>0</v>
          </cell>
          <cell r="N2696" t="str">
            <v>0</v>
          </cell>
          <cell r="O2696" t="str">
            <v>0</v>
          </cell>
          <cell r="P2696" t="str">
            <v>0</v>
          </cell>
          <cell r="Q2696" t="str">
            <v>0</v>
          </cell>
          <cell r="R2696" t="str">
            <v>0</v>
          </cell>
          <cell r="S2696" t="str">
            <v>0</v>
          </cell>
          <cell r="T2696" t="str">
            <v>0</v>
          </cell>
          <cell r="U2696" t="str">
            <v>0</v>
          </cell>
          <cell r="V2696">
            <v>0</v>
          </cell>
          <cell r="W2696">
            <v>0</v>
          </cell>
        </row>
        <row r="2697">
          <cell r="B2697" t="str">
            <v>South AfricaTrade</v>
          </cell>
          <cell r="C2697" t="str">
            <v>Trade</v>
          </cell>
          <cell r="D2697" t="str">
            <v>South Africa</v>
          </cell>
          <cell r="E2697" t="str">
            <v>Card Operations</v>
          </cell>
          <cell r="F2697" t="str">
            <v>Customer - Wholesale</v>
          </cell>
          <cell r="G2697" t="str">
            <v>Trade Finance</v>
          </cell>
          <cell r="H2697" t="str">
            <v>0</v>
          </cell>
          <cell r="I2697" t="str">
            <v>0</v>
          </cell>
          <cell r="J2697" t="str">
            <v>0</v>
          </cell>
          <cell r="K2697" t="str">
            <v>0</v>
          </cell>
          <cell r="L2697" t="str">
            <v>0</v>
          </cell>
          <cell r="M2697" t="str">
            <v>0</v>
          </cell>
          <cell r="N2697" t="str">
            <v>0</v>
          </cell>
          <cell r="O2697" t="str">
            <v>0</v>
          </cell>
          <cell r="P2697" t="str">
            <v>0</v>
          </cell>
          <cell r="Q2697" t="str">
            <v>0</v>
          </cell>
          <cell r="R2697" t="str">
            <v>0</v>
          </cell>
          <cell r="S2697" t="str">
            <v>0</v>
          </cell>
          <cell r="T2697" t="str">
            <v>0</v>
          </cell>
          <cell r="U2697" t="str">
            <v>0</v>
          </cell>
          <cell r="V2697">
            <v>0</v>
          </cell>
          <cell r="W2697">
            <v>0</v>
          </cell>
        </row>
        <row r="2698">
          <cell r="B2698" t="str">
            <v>South AfricaTrade</v>
          </cell>
          <cell r="C2698" t="str">
            <v>Trade</v>
          </cell>
          <cell r="D2698" t="str">
            <v>South Africa</v>
          </cell>
          <cell r="E2698" t="str">
            <v>Card Operations</v>
          </cell>
          <cell r="F2698" t="str">
            <v>Customer - Wholesale</v>
          </cell>
          <cell r="G2698" t="str">
            <v>Trade Contingents</v>
          </cell>
          <cell r="H2698" t="str">
            <v>0</v>
          </cell>
          <cell r="I2698" t="str">
            <v>0</v>
          </cell>
          <cell r="J2698" t="str">
            <v>0</v>
          </cell>
          <cell r="K2698" t="str">
            <v>0</v>
          </cell>
          <cell r="L2698" t="str">
            <v>0</v>
          </cell>
          <cell r="M2698" t="str">
            <v>0</v>
          </cell>
          <cell r="N2698" t="str">
            <v>0</v>
          </cell>
          <cell r="O2698" t="str">
            <v>0</v>
          </cell>
          <cell r="P2698" t="str">
            <v>0</v>
          </cell>
          <cell r="Q2698" t="str">
            <v>0</v>
          </cell>
          <cell r="R2698" t="str">
            <v>0</v>
          </cell>
          <cell r="S2698" t="str">
            <v>0</v>
          </cell>
          <cell r="T2698" t="str">
            <v>0</v>
          </cell>
          <cell r="U2698" t="str">
            <v>0</v>
          </cell>
          <cell r="V2698">
            <v>0</v>
          </cell>
          <cell r="W2698">
            <v>0</v>
          </cell>
        </row>
        <row r="2699">
          <cell r="B2699" t="str">
            <v>South AfricaTrade</v>
          </cell>
          <cell r="C2699" t="str">
            <v>Trade</v>
          </cell>
          <cell r="D2699" t="str">
            <v>South Africa</v>
          </cell>
          <cell r="E2699" t="str">
            <v>Card Operations</v>
          </cell>
          <cell r="F2699" t="str">
            <v>Customer - Wholesale</v>
          </cell>
          <cell r="G2699" t="str">
            <v>Trade Transactional</v>
          </cell>
          <cell r="H2699" t="str">
            <v>0</v>
          </cell>
          <cell r="I2699" t="str">
            <v>0</v>
          </cell>
          <cell r="J2699" t="str">
            <v>0</v>
          </cell>
          <cell r="K2699" t="str">
            <v>0</v>
          </cell>
          <cell r="L2699" t="str">
            <v>0</v>
          </cell>
          <cell r="M2699" t="str">
            <v>0</v>
          </cell>
          <cell r="N2699" t="str">
            <v>0</v>
          </cell>
          <cell r="O2699" t="str">
            <v>0</v>
          </cell>
          <cell r="P2699" t="str">
            <v>0</v>
          </cell>
          <cell r="Q2699" t="str">
            <v>0</v>
          </cell>
          <cell r="R2699" t="str">
            <v>0</v>
          </cell>
          <cell r="S2699" t="str">
            <v>0</v>
          </cell>
          <cell r="T2699" t="str">
            <v>0</v>
          </cell>
          <cell r="U2699" t="str">
            <v>0</v>
          </cell>
          <cell r="V2699">
            <v>0</v>
          </cell>
          <cell r="W2699">
            <v>0</v>
          </cell>
        </row>
        <row r="2700">
          <cell r="B2700" t="str">
            <v>South AfricaTrade</v>
          </cell>
          <cell r="C2700" t="str">
            <v>Trade</v>
          </cell>
          <cell r="D2700" t="str">
            <v>South Africa</v>
          </cell>
          <cell r="E2700" t="str">
            <v>Card Operations</v>
          </cell>
          <cell r="F2700" t="str">
            <v>Customer - Wholesale</v>
          </cell>
          <cell r="G2700" t="str">
            <v>Trade Other</v>
          </cell>
          <cell r="H2700" t="str">
            <v>0</v>
          </cell>
          <cell r="I2700" t="str">
            <v>0</v>
          </cell>
          <cell r="J2700" t="str">
            <v>0</v>
          </cell>
          <cell r="K2700" t="str">
            <v>0</v>
          </cell>
          <cell r="L2700" t="str">
            <v>0</v>
          </cell>
          <cell r="M2700" t="str">
            <v>0</v>
          </cell>
          <cell r="N2700" t="str">
            <v>0</v>
          </cell>
          <cell r="O2700" t="str">
            <v>0</v>
          </cell>
          <cell r="P2700" t="str">
            <v>0</v>
          </cell>
          <cell r="Q2700" t="str">
            <v>0</v>
          </cell>
          <cell r="R2700" t="str">
            <v>0</v>
          </cell>
          <cell r="S2700" t="str">
            <v>0</v>
          </cell>
          <cell r="T2700" t="str">
            <v>0</v>
          </cell>
          <cell r="U2700" t="str">
            <v>0</v>
          </cell>
          <cell r="V2700">
            <v>0</v>
          </cell>
          <cell r="W2700">
            <v>0</v>
          </cell>
        </row>
        <row r="2701">
          <cell r="B2701" t="str">
            <v>South AfricaFX/MM</v>
          </cell>
          <cell r="C2701" t="str">
            <v>FX/MM</v>
          </cell>
          <cell r="D2701" t="str">
            <v>South Africa</v>
          </cell>
          <cell r="E2701" t="str">
            <v>Card Operations</v>
          </cell>
          <cell r="F2701" t="str">
            <v>Customer - Wholesale</v>
          </cell>
          <cell r="G2701" t="str">
            <v>FX Sales</v>
          </cell>
          <cell r="H2701" t="str">
            <v>0</v>
          </cell>
          <cell r="I2701" t="str">
            <v>0</v>
          </cell>
          <cell r="J2701" t="str">
            <v>0</v>
          </cell>
          <cell r="K2701" t="str">
            <v>0</v>
          </cell>
          <cell r="L2701" t="str">
            <v>0</v>
          </cell>
          <cell r="M2701" t="str">
            <v>0</v>
          </cell>
          <cell r="N2701" t="str">
            <v>0</v>
          </cell>
          <cell r="O2701" t="str">
            <v>0</v>
          </cell>
          <cell r="P2701" t="str">
            <v>0</v>
          </cell>
          <cell r="Q2701" t="str">
            <v>0</v>
          </cell>
          <cell r="R2701" t="str">
            <v>0</v>
          </cell>
          <cell r="S2701" t="str">
            <v>0</v>
          </cell>
          <cell r="T2701" t="str">
            <v>0</v>
          </cell>
          <cell r="U2701" t="str">
            <v>0</v>
          </cell>
          <cell r="V2701">
            <v>0</v>
          </cell>
          <cell r="W2701">
            <v>0</v>
          </cell>
        </row>
        <row r="2702">
          <cell r="B2702" t="str">
            <v>South AfricaFX/MM</v>
          </cell>
          <cell r="C2702" t="str">
            <v>FX/MM</v>
          </cell>
          <cell r="D2702" t="str">
            <v>South Africa</v>
          </cell>
          <cell r="E2702" t="str">
            <v>Card Operations</v>
          </cell>
          <cell r="F2702" t="str">
            <v>Customer - Wholesale</v>
          </cell>
          <cell r="G2702" t="str">
            <v>FX Trading</v>
          </cell>
          <cell r="H2702" t="str">
            <v>0</v>
          </cell>
          <cell r="I2702" t="str">
            <v>0</v>
          </cell>
          <cell r="J2702" t="str">
            <v>0</v>
          </cell>
          <cell r="K2702" t="str">
            <v>0</v>
          </cell>
          <cell r="L2702" t="str">
            <v>0</v>
          </cell>
          <cell r="M2702" t="str">
            <v>0</v>
          </cell>
          <cell r="N2702" t="str">
            <v>0</v>
          </cell>
          <cell r="O2702" t="str">
            <v>0</v>
          </cell>
          <cell r="P2702" t="str">
            <v>0</v>
          </cell>
          <cell r="Q2702" t="str">
            <v>0</v>
          </cell>
          <cell r="R2702" t="str">
            <v>0</v>
          </cell>
          <cell r="S2702" t="str">
            <v>0</v>
          </cell>
          <cell r="T2702" t="str">
            <v>0</v>
          </cell>
          <cell r="U2702" t="str">
            <v>0</v>
          </cell>
          <cell r="V2702">
            <v>0</v>
          </cell>
          <cell r="W2702">
            <v>0</v>
          </cell>
        </row>
        <row r="2703">
          <cell r="B2703" t="str">
            <v>South AfricaFI</v>
          </cell>
          <cell r="C2703" t="str">
            <v>FI</v>
          </cell>
          <cell r="D2703" t="str">
            <v>South Africa</v>
          </cell>
          <cell r="E2703" t="str">
            <v>Card Operations</v>
          </cell>
          <cell r="F2703" t="str">
            <v>Customer - Wholesale</v>
          </cell>
          <cell r="G2703" t="str">
            <v>Fixed Income</v>
          </cell>
          <cell r="H2703" t="str">
            <v>0</v>
          </cell>
          <cell r="I2703" t="str">
            <v>0</v>
          </cell>
          <cell r="J2703" t="str">
            <v>0</v>
          </cell>
          <cell r="K2703" t="str">
            <v>0</v>
          </cell>
          <cell r="L2703" t="str">
            <v>0</v>
          </cell>
          <cell r="M2703" t="str">
            <v>0</v>
          </cell>
          <cell r="N2703" t="str">
            <v>0</v>
          </cell>
          <cell r="O2703" t="str">
            <v>0</v>
          </cell>
          <cell r="P2703" t="str">
            <v>0</v>
          </cell>
          <cell r="Q2703" t="str">
            <v>0</v>
          </cell>
          <cell r="R2703" t="str">
            <v>0</v>
          </cell>
          <cell r="S2703" t="str">
            <v>0</v>
          </cell>
          <cell r="T2703" t="str">
            <v>0</v>
          </cell>
          <cell r="U2703" t="str">
            <v>0</v>
          </cell>
          <cell r="V2703">
            <v>0</v>
          </cell>
          <cell r="W2703">
            <v>0</v>
          </cell>
        </row>
        <row r="2704">
          <cell r="B2704" t="str">
            <v>South AfricaFX/MM</v>
          </cell>
          <cell r="C2704" t="str">
            <v>FX/MM</v>
          </cell>
          <cell r="D2704" t="str">
            <v>South Africa</v>
          </cell>
          <cell r="E2704" t="str">
            <v>Card Operations</v>
          </cell>
          <cell r="F2704" t="str">
            <v>Customer - Wholesale</v>
          </cell>
          <cell r="G2704" t="str">
            <v>ALM</v>
          </cell>
          <cell r="H2704" t="str">
            <v>0</v>
          </cell>
          <cell r="I2704" t="str">
            <v>0</v>
          </cell>
          <cell r="J2704" t="str">
            <v>0</v>
          </cell>
          <cell r="K2704" t="str">
            <v>0</v>
          </cell>
          <cell r="L2704" t="str">
            <v>0</v>
          </cell>
          <cell r="M2704" t="str">
            <v>0</v>
          </cell>
          <cell r="N2704" t="str">
            <v>0</v>
          </cell>
          <cell r="O2704" t="str">
            <v>0</v>
          </cell>
          <cell r="P2704" t="str">
            <v>0</v>
          </cell>
          <cell r="Q2704" t="str">
            <v>0</v>
          </cell>
          <cell r="R2704" t="str">
            <v>0</v>
          </cell>
          <cell r="S2704" t="str">
            <v>0</v>
          </cell>
          <cell r="T2704" t="str">
            <v>0</v>
          </cell>
          <cell r="U2704" t="str">
            <v>0</v>
          </cell>
          <cell r="V2704">
            <v>0</v>
          </cell>
          <cell r="W2704">
            <v>0</v>
          </cell>
        </row>
        <row r="2705">
          <cell r="B2705" t="str">
            <v>South AfricaSEF</v>
          </cell>
          <cell r="C2705" t="str">
            <v>SEF</v>
          </cell>
          <cell r="D2705" t="str">
            <v>South Africa</v>
          </cell>
          <cell r="E2705" t="str">
            <v>Card Operations</v>
          </cell>
          <cell r="F2705" t="str">
            <v>Customer - Wholesale</v>
          </cell>
          <cell r="G2705" t="str">
            <v>Structured Trade</v>
          </cell>
          <cell r="H2705" t="str">
            <v>0</v>
          </cell>
          <cell r="I2705" t="str">
            <v>0</v>
          </cell>
          <cell r="J2705" t="str">
            <v>0</v>
          </cell>
          <cell r="K2705" t="str">
            <v>0</v>
          </cell>
          <cell r="L2705" t="str">
            <v>0</v>
          </cell>
          <cell r="M2705" t="str">
            <v>0</v>
          </cell>
          <cell r="N2705" t="str">
            <v>0</v>
          </cell>
          <cell r="O2705" t="str">
            <v>0</v>
          </cell>
          <cell r="P2705" t="str">
            <v>0</v>
          </cell>
          <cell r="Q2705" t="str">
            <v>0</v>
          </cell>
          <cell r="R2705" t="str">
            <v>0</v>
          </cell>
          <cell r="S2705" t="str">
            <v>0</v>
          </cell>
          <cell r="T2705" t="str">
            <v>0</v>
          </cell>
          <cell r="U2705" t="str">
            <v>0</v>
          </cell>
          <cell r="V2705">
            <v>0</v>
          </cell>
          <cell r="W2705">
            <v>0</v>
          </cell>
        </row>
        <row r="2706">
          <cell r="B2706" t="str">
            <v>South AfricaSME</v>
          </cell>
          <cell r="C2706" t="str">
            <v>SME</v>
          </cell>
          <cell r="D2706" t="str">
            <v>South Africa</v>
          </cell>
          <cell r="E2706" t="str">
            <v>Card Operations</v>
          </cell>
          <cell r="F2706" t="str">
            <v>SME</v>
          </cell>
          <cell r="G2706" t="str">
            <v>Product</v>
          </cell>
          <cell r="H2706" t="str">
            <v>0</v>
          </cell>
          <cell r="I2706" t="str">
            <v>0</v>
          </cell>
          <cell r="J2706" t="str">
            <v>0</v>
          </cell>
          <cell r="K2706" t="str">
            <v>0</v>
          </cell>
          <cell r="L2706" t="str">
            <v>0</v>
          </cell>
          <cell r="M2706" t="str">
            <v>0</v>
          </cell>
          <cell r="N2706" t="str">
            <v>0</v>
          </cell>
          <cell r="O2706" t="str">
            <v>0</v>
          </cell>
          <cell r="P2706" t="str">
            <v>0</v>
          </cell>
          <cell r="Q2706" t="str">
            <v>0</v>
          </cell>
          <cell r="R2706" t="str">
            <v>0</v>
          </cell>
          <cell r="S2706" t="str">
            <v>0</v>
          </cell>
          <cell r="T2706" t="str">
            <v>0</v>
          </cell>
          <cell r="U2706" t="str">
            <v>0</v>
          </cell>
          <cell r="V2706">
            <v>0</v>
          </cell>
          <cell r="W2706">
            <v>0</v>
          </cell>
        </row>
        <row r="2707">
          <cell r="B2707" t="str">
            <v>South AfricaTotal</v>
          </cell>
          <cell r="C2707" t="str">
            <v>Total</v>
          </cell>
          <cell r="D2707" t="str">
            <v>South Africa</v>
          </cell>
          <cell r="E2707" t="str">
            <v>Card Operations</v>
          </cell>
          <cell r="F2707" t="str">
            <v>Customer</v>
          </cell>
          <cell r="G2707" t="str">
            <v>Product</v>
          </cell>
          <cell r="H2707" t="str">
            <v>0</v>
          </cell>
          <cell r="I2707">
            <v>35.393776734043449</v>
          </cell>
          <cell r="J2707">
            <v>46.779717650989895</v>
          </cell>
          <cell r="K2707">
            <v>31.998400079995999</v>
          </cell>
          <cell r="L2707">
            <v>39.578710297088733</v>
          </cell>
          <cell r="M2707">
            <v>50.735476303745138</v>
          </cell>
          <cell r="N2707">
            <v>59.580361024782214</v>
          </cell>
          <cell r="O2707">
            <v>65.178244171407627</v>
          </cell>
          <cell r="P2707">
            <v>83.001380711304378</v>
          </cell>
          <cell r="Q2707">
            <v>84.66380226087233</v>
          </cell>
          <cell r="R2707">
            <v>92.697871265239087</v>
          </cell>
          <cell r="S2707">
            <v>99.669666823825239</v>
          </cell>
          <cell r="T2707">
            <v>111.02387508447671</v>
          </cell>
          <cell r="U2707" t="str">
            <v>0</v>
          </cell>
          <cell r="V2707">
            <v>0</v>
          </cell>
          <cell r="W2707">
            <v>0</v>
          </cell>
        </row>
        <row r="2708">
          <cell r="B2708" t="str">
            <v>South AfricaCCPL</v>
          </cell>
          <cell r="C2708" t="str">
            <v>CCPL</v>
          </cell>
          <cell r="D2708" t="str">
            <v>South Africa</v>
          </cell>
          <cell r="E2708" t="str">
            <v>Compliance, Audit &amp; OR</v>
          </cell>
          <cell r="F2708" t="str">
            <v>Mass Mkt &amp; Priority Banking</v>
          </cell>
          <cell r="G2708" t="str">
            <v>Unsecured Lending</v>
          </cell>
          <cell r="H2708">
            <v>47.213033282082343</v>
          </cell>
          <cell r="I2708" t="str">
            <v>0</v>
          </cell>
          <cell r="J2708" t="str">
            <v>0</v>
          </cell>
          <cell r="K2708" t="str">
            <v>0</v>
          </cell>
          <cell r="L2708" t="str">
            <v>0</v>
          </cell>
          <cell r="M2708" t="str">
            <v>0</v>
          </cell>
          <cell r="N2708" t="str">
            <v>0</v>
          </cell>
          <cell r="O2708" t="str">
            <v>0</v>
          </cell>
          <cell r="P2708" t="str">
            <v>0</v>
          </cell>
          <cell r="Q2708" t="str">
            <v>0</v>
          </cell>
          <cell r="R2708" t="str">
            <v>0</v>
          </cell>
          <cell r="S2708" t="str">
            <v>0</v>
          </cell>
          <cell r="T2708" t="str">
            <v>0</v>
          </cell>
          <cell r="U2708" t="str">
            <v>0</v>
          </cell>
          <cell r="V2708">
            <v>0</v>
          </cell>
          <cell r="W2708">
            <v>0</v>
          </cell>
        </row>
        <row r="2709">
          <cell r="B2709" t="str">
            <v>South AfricaM &amp; AL</v>
          </cell>
          <cell r="C2709" t="str">
            <v>M &amp; AL</v>
          </cell>
          <cell r="D2709" t="str">
            <v>South Africa</v>
          </cell>
          <cell r="E2709" t="str">
            <v>Compliance, Audit &amp; OR</v>
          </cell>
          <cell r="F2709" t="str">
            <v>Mass Mkt &amp; Priority Banking</v>
          </cell>
          <cell r="G2709" t="str">
            <v>Secured Lending</v>
          </cell>
          <cell r="H2709">
            <v>11.803258320520586</v>
          </cell>
          <cell r="I2709" t="str">
            <v>0</v>
          </cell>
          <cell r="J2709" t="str">
            <v>0</v>
          </cell>
          <cell r="K2709" t="str">
            <v>0</v>
          </cell>
          <cell r="L2709" t="str">
            <v>0</v>
          </cell>
          <cell r="M2709" t="str">
            <v>0</v>
          </cell>
          <cell r="N2709" t="str">
            <v>0</v>
          </cell>
          <cell r="O2709" t="str">
            <v>0</v>
          </cell>
          <cell r="P2709" t="str">
            <v>0</v>
          </cell>
          <cell r="Q2709" t="str">
            <v>0</v>
          </cell>
          <cell r="R2709" t="str">
            <v>0</v>
          </cell>
          <cell r="S2709" t="str">
            <v>0</v>
          </cell>
          <cell r="T2709" t="str">
            <v>0</v>
          </cell>
          <cell r="U2709" t="str">
            <v>0</v>
          </cell>
          <cell r="V2709">
            <v>0</v>
          </cell>
          <cell r="W2709">
            <v>0</v>
          </cell>
        </row>
        <row r="2710">
          <cell r="B2710" t="str">
            <v>South AfricaWM</v>
          </cell>
          <cell r="C2710" t="str">
            <v>WM</v>
          </cell>
          <cell r="D2710" t="str">
            <v>South Africa</v>
          </cell>
          <cell r="E2710" t="str">
            <v>Compliance, Audit &amp; OR</v>
          </cell>
          <cell r="F2710" t="str">
            <v>Mass Mkt &amp; Priority Banking</v>
          </cell>
          <cell r="G2710" t="str">
            <v>Account Management Services</v>
          </cell>
          <cell r="H2710">
            <v>59.016291602602927</v>
          </cell>
          <cell r="I2710" t="str">
            <v>0</v>
          </cell>
          <cell r="J2710" t="str">
            <v>0</v>
          </cell>
          <cell r="K2710" t="str">
            <v>0</v>
          </cell>
          <cell r="L2710" t="str">
            <v>0</v>
          </cell>
          <cell r="M2710" t="str">
            <v>0</v>
          </cell>
          <cell r="N2710" t="str">
            <v>0</v>
          </cell>
          <cell r="O2710" t="str">
            <v>0</v>
          </cell>
          <cell r="P2710" t="str">
            <v>0</v>
          </cell>
          <cell r="Q2710" t="str">
            <v>0</v>
          </cell>
          <cell r="R2710" t="str">
            <v>0</v>
          </cell>
          <cell r="S2710" t="str">
            <v>0</v>
          </cell>
          <cell r="T2710" t="str">
            <v>0</v>
          </cell>
          <cell r="U2710" t="str">
            <v>0</v>
          </cell>
          <cell r="V2710">
            <v>0</v>
          </cell>
          <cell r="W2710">
            <v>0</v>
          </cell>
        </row>
        <row r="2711">
          <cell r="B2711" t="str">
            <v>South AfricaWM</v>
          </cell>
          <cell r="C2711" t="str">
            <v>WM</v>
          </cell>
          <cell r="D2711" t="str">
            <v>South Africa</v>
          </cell>
          <cell r="E2711" t="str">
            <v>Compliance, Audit &amp; OR</v>
          </cell>
          <cell r="F2711" t="str">
            <v>Mass Mkt &amp; Priority Banking</v>
          </cell>
          <cell r="G2711" t="str">
            <v>Trade Products</v>
          </cell>
          <cell r="H2711" t="str">
            <v>0</v>
          </cell>
          <cell r="I2711" t="str">
            <v>0</v>
          </cell>
          <cell r="J2711" t="str">
            <v>0</v>
          </cell>
          <cell r="K2711" t="str">
            <v>0</v>
          </cell>
          <cell r="L2711" t="str">
            <v>0</v>
          </cell>
          <cell r="M2711" t="str">
            <v>0</v>
          </cell>
          <cell r="N2711" t="str">
            <v>0</v>
          </cell>
          <cell r="O2711" t="str">
            <v>0</v>
          </cell>
          <cell r="P2711" t="str">
            <v>0</v>
          </cell>
          <cell r="Q2711" t="str">
            <v>0</v>
          </cell>
          <cell r="R2711" t="str">
            <v>0</v>
          </cell>
          <cell r="S2711" t="str">
            <v>0</v>
          </cell>
          <cell r="T2711" t="str">
            <v>0</v>
          </cell>
          <cell r="U2711" t="str">
            <v>0</v>
          </cell>
          <cell r="V2711" t="str">
            <v>0</v>
          </cell>
          <cell r="W2711" t="str">
            <v>0</v>
          </cell>
        </row>
        <row r="2712">
          <cell r="B2712" t="str">
            <v>South AfricaWM</v>
          </cell>
          <cell r="C2712" t="str">
            <v>WM</v>
          </cell>
          <cell r="D2712" t="str">
            <v>South Africa</v>
          </cell>
          <cell r="E2712" t="str">
            <v>Compliance, Audit &amp; OR</v>
          </cell>
          <cell r="F2712" t="str">
            <v>Mass Mkt &amp; Priority Banking</v>
          </cell>
          <cell r="G2712" t="str">
            <v>Treasury Products</v>
          </cell>
          <cell r="H2712" t="str">
            <v>0</v>
          </cell>
          <cell r="I2712" t="str">
            <v>0</v>
          </cell>
          <cell r="J2712" t="str">
            <v>0</v>
          </cell>
          <cell r="K2712" t="str">
            <v>0</v>
          </cell>
          <cell r="L2712" t="str">
            <v>0</v>
          </cell>
          <cell r="M2712" t="str">
            <v>0</v>
          </cell>
          <cell r="N2712" t="str">
            <v>0</v>
          </cell>
          <cell r="O2712" t="str">
            <v>0</v>
          </cell>
          <cell r="P2712" t="str">
            <v>0</v>
          </cell>
          <cell r="Q2712" t="str">
            <v>0</v>
          </cell>
          <cell r="R2712" t="str">
            <v>0</v>
          </cell>
          <cell r="S2712" t="str">
            <v>0</v>
          </cell>
          <cell r="T2712" t="str">
            <v>0</v>
          </cell>
          <cell r="U2712" t="str">
            <v>0</v>
          </cell>
          <cell r="V2712">
            <v>0</v>
          </cell>
          <cell r="W2712">
            <v>0</v>
          </cell>
        </row>
        <row r="2713">
          <cell r="B2713" t="str">
            <v>South AfricaWM</v>
          </cell>
          <cell r="C2713" t="str">
            <v>WM</v>
          </cell>
          <cell r="D2713" t="str">
            <v>South Africa</v>
          </cell>
          <cell r="E2713" t="str">
            <v>Compliance, Audit &amp; OR</v>
          </cell>
          <cell r="F2713" t="str">
            <v>Mass Mkt &amp; Priority Banking</v>
          </cell>
          <cell r="G2713" t="str">
            <v>Investment Services</v>
          </cell>
          <cell r="H2713" t="str">
            <v>0</v>
          </cell>
          <cell r="I2713" t="str">
            <v>0</v>
          </cell>
          <cell r="J2713" t="str">
            <v>0</v>
          </cell>
          <cell r="K2713" t="str">
            <v>0</v>
          </cell>
          <cell r="L2713" t="str">
            <v>0</v>
          </cell>
          <cell r="M2713" t="str">
            <v>0</v>
          </cell>
          <cell r="N2713" t="str">
            <v>0</v>
          </cell>
          <cell r="O2713" t="str">
            <v>0</v>
          </cell>
          <cell r="P2713" t="str">
            <v>0</v>
          </cell>
          <cell r="Q2713" t="str">
            <v>0</v>
          </cell>
          <cell r="R2713" t="str">
            <v>0</v>
          </cell>
          <cell r="S2713" t="str">
            <v>0</v>
          </cell>
          <cell r="T2713" t="str">
            <v>0</v>
          </cell>
          <cell r="U2713" t="str">
            <v>0</v>
          </cell>
          <cell r="V2713" t="str">
            <v>0</v>
          </cell>
          <cell r="W2713" t="str">
            <v>0</v>
          </cell>
        </row>
        <row r="2714">
          <cell r="B2714" t="str">
            <v>South AfricaOthCB</v>
          </cell>
          <cell r="C2714" t="str">
            <v>OthCB</v>
          </cell>
          <cell r="D2714" t="str">
            <v>South Africa</v>
          </cell>
          <cell r="E2714" t="str">
            <v>Compliance, Audit &amp; OR</v>
          </cell>
          <cell r="F2714" t="str">
            <v>Mass Mkt &amp; Priority Banking</v>
          </cell>
          <cell r="G2714" t="str">
            <v>Other Products</v>
          </cell>
          <cell r="H2714" t="str">
            <v>0</v>
          </cell>
          <cell r="I2714" t="str">
            <v>0</v>
          </cell>
          <cell r="J2714" t="str">
            <v>0</v>
          </cell>
          <cell r="K2714" t="str">
            <v>0</v>
          </cell>
          <cell r="L2714" t="str">
            <v>0</v>
          </cell>
          <cell r="M2714" t="str">
            <v>0</v>
          </cell>
          <cell r="N2714" t="str">
            <v>0</v>
          </cell>
          <cell r="O2714" t="str">
            <v>0</v>
          </cell>
          <cell r="P2714" t="str">
            <v>0</v>
          </cell>
          <cell r="Q2714" t="str">
            <v>0</v>
          </cell>
          <cell r="R2714" t="str">
            <v>0</v>
          </cell>
          <cell r="S2714" t="str">
            <v>0</v>
          </cell>
          <cell r="T2714" t="str">
            <v>0</v>
          </cell>
          <cell r="U2714" t="str">
            <v>0</v>
          </cell>
          <cell r="V2714">
            <v>0</v>
          </cell>
          <cell r="W2714">
            <v>0</v>
          </cell>
        </row>
        <row r="2715">
          <cell r="B2715" t="str">
            <v>South AfricaCROps</v>
          </cell>
          <cell r="C2715" t="str">
            <v>CROps</v>
          </cell>
          <cell r="D2715" t="str">
            <v>South Africa</v>
          </cell>
          <cell r="E2715" t="str">
            <v>Compliance, Audit &amp; OR</v>
          </cell>
          <cell r="F2715" t="str">
            <v>Customer - Wholesale</v>
          </cell>
          <cell r="G2715" t="str">
            <v>Corporate and Inst Lending</v>
          </cell>
          <cell r="H2715" t="str">
            <v>0</v>
          </cell>
          <cell r="I2715" t="str">
            <v>0</v>
          </cell>
          <cell r="J2715" t="str">
            <v>0</v>
          </cell>
          <cell r="K2715" t="str">
            <v>0</v>
          </cell>
          <cell r="L2715">
            <v>29.628912809795523</v>
          </cell>
          <cell r="M2715">
            <v>36.805555111055249</v>
          </cell>
          <cell r="N2715">
            <v>43.625706510362157</v>
          </cell>
          <cell r="O2715">
            <v>52.356137750792811</v>
          </cell>
          <cell r="P2715">
            <v>62.981066797860692</v>
          </cell>
          <cell r="Q2715">
            <v>75.298463684936507</v>
          </cell>
          <cell r="R2715">
            <v>83.145410902659336</v>
          </cell>
          <cell r="S2715">
            <v>90.6246274913604</v>
          </cell>
          <cell r="T2715">
            <v>100.00345004967366</v>
          </cell>
          <cell r="U2715" t="str">
            <v>0</v>
          </cell>
          <cell r="V2715">
            <v>0</v>
          </cell>
          <cell r="W2715">
            <v>0</v>
          </cell>
        </row>
        <row r="2716">
          <cell r="B2716" t="str">
            <v>South AfricaCash</v>
          </cell>
          <cell r="C2716" t="str">
            <v>Cash</v>
          </cell>
          <cell r="D2716" t="str">
            <v>South Africa</v>
          </cell>
          <cell r="E2716" t="str">
            <v>Compliance, Audit &amp; OR</v>
          </cell>
          <cell r="F2716" t="str">
            <v>Customer - Wholesale</v>
          </cell>
          <cell r="G2716" t="str">
            <v>Cash Management and Payments</v>
          </cell>
          <cell r="H2716" t="str">
            <v>0</v>
          </cell>
          <cell r="I2716" t="str">
            <v>0</v>
          </cell>
          <cell r="J2716" t="str">
            <v>0</v>
          </cell>
          <cell r="K2716" t="str">
            <v>0</v>
          </cell>
          <cell r="L2716" t="str">
            <v>0</v>
          </cell>
          <cell r="M2716" t="str">
            <v>0</v>
          </cell>
          <cell r="N2716" t="str">
            <v>0</v>
          </cell>
          <cell r="O2716" t="str">
            <v>0</v>
          </cell>
          <cell r="P2716" t="str">
            <v>0</v>
          </cell>
          <cell r="Q2716" t="str">
            <v>0</v>
          </cell>
          <cell r="R2716" t="str">
            <v>0</v>
          </cell>
          <cell r="S2716" t="str">
            <v>0</v>
          </cell>
          <cell r="T2716" t="str">
            <v>0</v>
          </cell>
          <cell r="U2716" t="str">
            <v>0</v>
          </cell>
          <cell r="V2716">
            <v>0</v>
          </cell>
          <cell r="W2716">
            <v>0</v>
          </cell>
        </row>
        <row r="2717">
          <cell r="B2717" t="str">
            <v>South AfricaTrade</v>
          </cell>
          <cell r="C2717" t="str">
            <v>Trade</v>
          </cell>
          <cell r="D2717" t="str">
            <v>South Africa</v>
          </cell>
          <cell r="E2717" t="str">
            <v>Compliance, Audit &amp; OR</v>
          </cell>
          <cell r="F2717" t="str">
            <v>Customer - Wholesale</v>
          </cell>
          <cell r="G2717" t="str">
            <v>Trade Finance</v>
          </cell>
          <cell r="H2717" t="str">
            <v>0</v>
          </cell>
          <cell r="I2717" t="str">
            <v>0</v>
          </cell>
          <cell r="J2717" t="str">
            <v>0</v>
          </cell>
          <cell r="K2717" t="str">
            <v>0</v>
          </cell>
          <cell r="L2717">
            <v>1.593849200908994</v>
          </cell>
          <cell r="M2717">
            <v>1.9799074295892976</v>
          </cell>
          <cell r="N2717">
            <v>2.3477882803819585</v>
          </cell>
          <cell r="O2717">
            <v>2.8174849803190387</v>
          </cell>
          <cell r="P2717">
            <v>3.3882972814270529</v>
          </cell>
          <cell r="Q2717">
            <v>4.0508616999349965</v>
          </cell>
          <cell r="R2717">
            <v>4.4738171941128169</v>
          </cell>
          <cell r="S2717">
            <v>4.8750351063177275</v>
          </cell>
          <cell r="T2717">
            <v>5.3795567853951001</v>
          </cell>
          <cell r="U2717" t="str">
            <v>0</v>
          </cell>
          <cell r="V2717">
            <v>0</v>
          </cell>
          <cell r="W2717">
            <v>0</v>
          </cell>
        </row>
        <row r="2718">
          <cell r="B2718" t="str">
            <v>South AfricaTrade</v>
          </cell>
          <cell r="C2718" t="str">
            <v>Trade</v>
          </cell>
          <cell r="D2718" t="str">
            <v>South Africa</v>
          </cell>
          <cell r="E2718" t="str">
            <v>Compliance, Audit &amp; OR</v>
          </cell>
          <cell r="F2718" t="str">
            <v>Customer - Wholesale</v>
          </cell>
          <cell r="G2718" t="str">
            <v>Trade Contingents</v>
          </cell>
          <cell r="H2718" t="str">
            <v>0</v>
          </cell>
          <cell r="I2718" t="str">
            <v>0</v>
          </cell>
          <cell r="J2718" t="str">
            <v>0</v>
          </cell>
          <cell r="K2718" t="str">
            <v>0</v>
          </cell>
          <cell r="L2718">
            <v>0.65548791477490975</v>
          </cell>
          <cell r="M2718">
            <v>0.81425858338961932</v>
          </cell>
          <cell r="N2718">
            <v>0.96616801661808993</v>
          </cell>
          <cell r="O2718">
            <v>1.160140874249016</v>
          </cell>
          <cell r="P2718">
            <v>1.3965815492533051</v>
          </cell>
          <cell r="Q2718">
            <v>1.6694940782902352</v>
          </cell>
          <cell r="R2718">
            <v>1.8429031646768999</v>
          </cell>
          <cell r="S2718">
            <v>2.0049115025889832</v>
          </cell>
          <cell r="T2718">
            <v>2.2124015607378631</v>
          </cell>
          <cell r="U2718" t="str">
            <v>0</v>
          </cell>
          <cell r="V2718">
            <v>0</v>
          </cell>
          <cell r="W2718">
            <v>0</v>
          </cell>
        </row>
        <row r="2719">
          <cell r="B2719" t="str">
            <v>South AfricaTrade</v>
          </cell>
          <cell r="C2719" t="str">
            <v>Trade</v>
          </cell>
          <cell r="D2719" t="str">
            <v>South Africa</v>
          </cell>
          <cell r="E2719" t="str">
            <v>Compliance, Audit &amp; OR</v>
          </cell>
          <cell r="F2719" t="str">
            <v>Customer - Wholesale</v>
          </cell>
          <cell r="G2719" t="str">
            <v>Trade Transactional</v>
          </cell>
          <cell r="H2719" t="str">
            <v>0</v>
          </cell>
          <cell r="I2719" t="str">
            <v>0</v>
          </cell>
          <cell r="J2719" t="str">
            <v>0</v>
          </cell>
          <cell r="K2719" t="str">
            <v>0</v>
          </cell>
          <cell r="L2719" t="str">
            <v>0</v>
          </cell>
          <cell r="M2719" t="str">
            <v>0</v>
          </cell>
          <cell r="N2719" t="str">
            <v>0</v>
          </cell>
          <cell r="O2719" t="str">
            <v>0</v>
          </cell>
          <cell r="P2719" t="str">
            <v>0</v>
          </cell>
          <cell r="Q2719" t="str">
            <v>0</v>
          </cell>
          <cell r="R2719" t="str">
            <v>0</v>
          </cell>
          <cell r="S2719" t="str">
            <v>0</v>
          </cell>
          <cell r="T2719" t="str">
            <v>0</v>
          </cell>
          <cell r="U2719" t="str">
            <v>0</v>
          </cell>
          <cell r="V2719">
            <v>0</v>
          </cell>
          <cell r="W2719">
            <v>0</v>
          </cell>
        </row>
        <row r="2720">
          <cell r="B2720" t="str">
            <v>South AfricaTrade</v>
          </cell>
          <cell r="C2720" t="str">
            <v>Trade</v>
          </cell>
          <cell r="D2720" t="str">
            <v>South Africa</v>
          </cell>
          <cell r="E2720" t="str">
            <v>Compliance, Audit &amp; OR</v>
          </cell>
          <cell r="F2720" t="str">
            <v>Customer - Wholesale</v>
          </cell>
          <cell r="G2720" t="str">
            <v>Trade Other</v>
          </cell>
          <cell r="H2720" t="str">
            <v>0</v>
          </cell>
          <cell r="I2720" t="str">
            <v>0</v>
          </cell>
          <cell r="J2720" t="str">
            <v>0</v>
          </cell>
          <cell r="K2720" t="str">
            <v>0</v>
          </cell>
          <cell r="L2720" t="str">
            <v>0</v>
          </cell>
          <cell r="M2720" t="str">
            <v>0</v>
          </cell>
          <cell r="N2720" t="str">
            <v>0</v>
          </cell>
          <cell r="O2720" t="str">
            <v>0</v>
          </cell>
          <cell r="P2720" t="str">
            <v>0</v>
          </cell>
          <cell r="Q2720" t="str">
            <v>0</v>
          </cell>
          <cell r="R2720" t="str">
            <v>0</v>
          </cell>
          <cell r="S2720" t="str">
            <v>0</v>
          </cell>
          <cell r="T2720" t="str">
            <v>0</v>
          </cell>
          <cell r="U2720" t="str">
            <v>0</v>
          </cell>
          <cell r="V2720">
            <v>0</v>
          </cell>
          <cell r="W2720">
            <v>0</v>
          </cell>
        </row>
        <row r="2721">
          <cell r="B2721" t="str">
            <v>South AfricaFX/MM</v>
          </cell>
          <cell r="C2721" t="str">
            <v>FX/MM</v>
          </cell>
          <cell r="D2721" t="str">
            <v>South Africa</v>
          </cell>
          <cell r="E2721" t="str">
            <v>Compliance, Audit &amp; OR</v>
          </cell>
          <cell r="F2721" t="str">
            <v>Customer - Wholesale</v>
          </cell>
          <cell r="G2721" t="str">
            <v>FX Sales</v>
          </cell>
          <cell r="H2721" t="str">
            <v>0</v>
          </cell>
          <cell r="I2721">
            <v>6.3299505158097791</v>
          </cell>
          <cell r="J2721">
            <v>12.042435886726254</v>
          </cell>
          <cell r="K2721">
            <v>18.513740979617683</v>
          </cell>
          <cell r="L2721">
            <v>31.878249925479416</v>
          </cell>
          <cell r="M2721">
            <v>39.599721124034183</v>
          </cell>
          <cell r="N2721">
            <v>46.939662807362197</v>
          </cell>
          <cell r="O2721">
            <v>56.333763605360872</v>
          </cell>
          <cell r="P2721">
            <v>67.765945628541061</v>
          </cell>
          <cell r="Q2721">
            <v>81.017233998699936</v>
          </cell>
          <cell r="R2721">
            <v>89.460552081359367</v>
          </cell>
          <cell r="S2721">
            <v>97.504574100267178</v>
          </cell>
          <cell r="T2721">
            <v>107.59540839580683</v>
          </cell>
          <cell r="U2721" t="str">
            <v>0</v>
          </cell>
          <cell r="V2721">
            <v>0.99603875311431034</v>
          </cell>
          <cell r="W2721">
            <v>0.99603875311431034</v>
          </cell>
        </row>
        <row r="2722">
          <cell r="B2722" t="str">
            <v>South AfricaFX/MM</v>
          </cell>
          <cell r="C2722" t="str">
            <v>FX/MM</v>
          </cell>
          <cell r="D2722" t="str">
            <v>South Africa</v>
          </cell>
          <cell r="E2722" t="str">
            <v>Compliance, Audit &amp; OR</v>
          </cell>
          <cell r="F2722" t="str">
            <v>Customer - Wholesale</v>
          </cell>
          <cell r="G2722" t="str">
            <v>FX Trading</v>
          </cell>
          <cell r="H2722" t="str">
            <v>0</v>
          </cell>
          <cell r="I2722">
            <v>1.586753094259594</v>
          </cell>
          <cell r="J2722">
            <v>3.0187238206618328</v>
          </cell>
          <cell r="K2722">
            <v>4.6409108116022697</v>
          </cell>
          <cell r="L2722" t="str">
            <v>0</v>
          </cell>
          <cell r="M2722" t="str">
            <v>0</v>
          </cell>
          <cell r="N2722" t="str">
            <v>0</v>
          </cell>
          <cell r="O2722" t="str">
            <v>0</v>
          </cell>
          <cell r="P2722" t="str">
            <v>0</v>
          </cell>
          <cell r="Q2722" t="str">
            <v>0</v>
          </cell>
          <cell r="R2722" t="str">
            <v>0</v>
          </cell>
          <cell r="S2722" t="str">
            <v>0</v>
          </cell>
          <cell r="T2722" t="str">
            <v>0</v>
          </cell>
          <cell r="U2722" t="str">
            <v>0</v>
          </cell>
          <cell r="V2722">
            <v>0.24968087342218531</v>
          </cell>
          <cell r="W2722">
            <v>0.24968087342218531</v>
          </cell>
        </row>
        <row r="2723">
          <cell r="B2723" t="str">
            <v>South AfricaFI</v>
          </cell>
          <cell r="C2723" t="str">
            <v>FI</v>
          </cell>
          <cell r="D2723" t="str">
            <v>South Africa</v>
          </cell>
          <cell r="E2723" t="str">
            <v>Compliance, Audit &amp; OR</v>
          </cell>
          <cell r="F2723" t="str">
            <v>Customer - Wholesale</v>
          </cell>
          <cell r="G2723" t="str">
            <v>Fixed Income</v>
          </cell>
          <cell r="H2723" t="str">
            <v>0</v>
          </cell>
          <cell r="I2723" t="str">
            <v>0</v>
          </cell>
          <cell r="J2723" t="str">
            <v>0</v>
          </cell>
          <cell r="K2723" t="str">
            <v>0</v>
          </cell>
          <cell r="L2723" t="str">
            <v>0</v>
          </cell>
          <cell r="M2723" t="str">
            <v>0</v>
          </cell>
          <cell r="N2723" t="str">
            <v>0</v>
          </cell>
          <cell r="O2723" t="str">
            <v>0</v>
          </cell>
          <cell r="P2723" t="str">
            <v>0</v>
          </cell>
          <cell r="Q2723" t="str">
            <v>0</v>
          </cell>
          <cell r="R2723" t="str">
            <v>0</v>
          </cell>
          <cell r="S2723" t="str">
            <v>0</v>
          </cell>
          <cell r="T2723" t="str">
            <v>0</v>
          </cell>
          <cell r="U2723" t="str">
            <v>0</v>
          </cell>
          <cell r="V2723">
            <v>0</v>
          </cell>
          <cell r="W2723">
            <v>0</v>
          </cell>
        </row>
        <row r="2724">
          <cell r="B2724" t="str">
            <v>South AfricaFX/MM</v>
          </cell>
          <cell r="C2724" t="str">
            <v>FX/MM</v>
          </cell>
          <cell r="D2724" t="str">
            <v>South Africa</v>
          </cell>
          <cell r="E2724" t="str">
            <v>Compliance, Audit &amp; OR</v>
          </cell>
          <cell r="F2724" t="str">
            <v>Customer - Wholesale</v>
          </cell>
          <cell r="G2724" t="str">
            <v>ALM</v>
          </cell>
          <cell r="H2724" t="str">
            <v>0</v>
          </cell>
          <cell r="I2724">
            <v>7.0124249649536861</v>
          </cell>
          <cell r="J2724">
            <v>13.340811723570061</v>
          </cell>
          <cell r="K2724">
            <v>20.509831651274602</v>
          </cell>
          <cell r="L2724" t="str">
            <v>0</v>
          </cell>
          <cell r="M2724" t="str">
            <v>0</v>
          </cell>
          <cell r="N2724" t="str">
            <v>0</v>
          </cell>
          <cell r="O2724" t="str">
            <v>0</v>
          </cell>
          <cell r="P2724" t="str">
            <v>0</v>
          </cell>
          <cell r="Q2724" t="str">
            <v>0</v>
          </cell>
          <cell r="R2724" t="str">
            <v>0</v>
          </cell>
          <cell r="S2724" t="str">
            <v>0</v>
          </cell>
          <cell r="T2724" t="str">
            <v>0</v>
          </cell>
          <cell r="U2724" t="str">
            <v>0</v>
          </cell>
          <cell r="V2724">
            <v>1.1034283760915942</v>
          </cell>
          <cell r="W2724">
            <v>1.1034283760915942</v>
          </cell>
        </row>
        <row r="2725">
          <cell r="B2725" t="str">
            <v>South AfricaSEF</v>
          </cell>
          <cell r="C2725" t="str">
            <v>SEF</v>
          </cell>
          <cell r="D2725" t="str">
            <v>South Africa</v>
          </cell>
          <cell r="E2725" t="str">
            <v>Compliance, Audit &amp; OR</v>
          </cell>
          <cell r="F2725" t="str">
            <v>Customer - Wholesale</v>
          </cell>
          <cell r="G2725" t="str">
            <v>Structured Trade</v>
          </cell>
          <cell r="H2725" t="str">
            <v>0</v>
          </cell>
          <cell r="I2725" t="str">
            <v>0</v>
          </cell>
          <cell r="J2725" t="str">
            <v>0</v>
          </cell>
          <cell r="K2725" t="str">
            <v>0</v>
          </cell>
          <cell r="L2725" t="str">
            <v>0</v>
          </cell>
          <cell r="M2725" t="str">
            <v>0</v>
          </cell>
          <cell r="N2725" t="str">
            <v>0</v>
          </cell>
          <cell r="O2725" t="str">
            <v>0</v>
          </cell>
          <cell r="P2725" t="str">
            <v>0</v>
          </cell>
          <cell r="Q2725" t="str">
            <v>0</v>
          </cell>
          <cell r="R2725" t="str">
            <v>0</v>
          </cell>
          <cell r="S2725" t="str">
            <v>0</v>
          </cell>
          <cell r="T2725" t="str">
            <v>0</v>
          </cell>
          <cell r="U2725" t="str">
            <v>0</v>
          </cell>
          <cell r="V2725">
            <v>0</v>
          </cell>
          <cell r="W2725">
            <v>0</v>
          </cell>
        </row>
        <row r="2726">
          <cell r="B2726" t="str">
            <v>South AfricaSME</v>
          </cell>
          <cell r="C2726" t="str">
            <v>SME</v>
          </cell>
          <cell r="D2726" t="str">
            <v>South Africa</v>
          </cell>
          <cell r="E2726" t="str">
            <v>Compliance, Audit &amp; OR</v>
          </cell>
          <cell r="F2726" t="str">
            <v>SME</v>
          </cell>
          <cell r="G2726" t="str">
            <v>Product</v>
          </cell>
          <cell r="H2726" t="str">
            <v>0</v>
          </cell>
          <cell r="I2726" t="str">
            <v>0</v>
          </cell>
          <cell r="J2726" t="str">
            <v>0</v>
          </cell>
          <cell r="K2726" t="str">
            <v>0</v>
          </cell>
          <cell r="L2726" t="str">
            <v>0</v>
          </cell>
          <cell r="M2726" t="str">
            <v>0</v>
          </cell>
          <cell r="N2726" t="str">
            <v>0</v>
          </cell>
          <cell r="O2726" t="str">
            <v>0</v>
          </cell>
          <cell r="P2726" t="str">
            <v>0</v>
          </cell>
          <cell r="Q2726" t="str">
            <v>0</v>
          </cell>
          <cell r="R2726" t="str">
            <v>0</v>
          </cell>
          <cell r="S2726" t="str">
            <v>0</v>
          </cell>
          <cell r="T2726" t="str">
            <v>0</v>
          </cell>
          <cell r="U2726" t="str">
            <v>0</v>
          </cell>
          <cell r="V2726">
            <v>0</v>
          </cell>
          <cell r="W2726">
            <v>0</v>
          </cell>
        </row>
        <row r="2727">
          <cell r="B2727" t="str">
            <v>South AfricaTotal</v>
          </cell>
          <cell r="C2727" t="str">
            <v>Total</v>
          </cell>
          <cell r="D2727" t="str">
            <v>South Africa</v>
          </cell>
          <cell r="E2727" t="str">
            <v>Compliance, Audit &amp; OR</v>
          </cell>
          <cell r="F2727" t="str">
            <v>Customer</v>
          </cell>
          <cell r="G2727" t="str">
            <v>Product</v>
          </cell>
          <cell r="H2727">
            <v>118.03258320520585</v>
          </cell>
          <cell r="I2727">
            <v>14.929128575023059</v>
          </cell>
          <cell r="J2727">
            <v>28.401971430958149</v>
          </cell>
          <cell r="K2727">
            <v>43.664483442494557</v>
          </cell>
          <cell r="L2727">
            <v>63.756499850958839</v>
          </cell>
          <cell r="M2727">
            <v>79.199442248068351</v>
          </cell>
          <cell r="N2727">
            <v>93.879325614724394</v>
          </cell>
          <cell r="O2727">
            <v>112.66752721072174</v>
          </cell>
          <cell r="P2727">
            <v>135.53189125708212</v>
          </cell>
          <cell r="Q2727">
            <v>162.03605346186166</v>
          </cell>
          <cell r="R2727">
            <v>178.9226833428084</v>
          </cell>
          <cell r="S2727">
            <v>195.00914820053427</v>
          </cell>
          <cell r="T2727">
            <v>215.19081679161346</v>
          </cell>
          <cell r="U2727" t="str">
            <v>0</v>
          </cell>
          <cell r="V2727">
            <v>2.3491480026280898</v>
          </cell>
          <cell r="W2727">
            <v>2.3491480026280898</v>
          </cell>
        </row>
        <row r="2728">
          <cell r="B2728" t="str">
            <v>South AfricaCCPL</v>
          </cell>
          <cell r="C2728" t="str">
            <v>CCPL</v>
          </cell>
          <cell r="D2728" t="str">
            <v>South Africa</v>
          </cell>
          <cell r="E2728" t="str">
            <v>Central Cash</v>
          </cell>
          <cell r="F2728" t="str">
            <v>Mass Mkt &amp; Priority Banking</v>
          </cell>
          <cell r="G2728" t="str">
            <v>Unsecured Lending</v>
          </cell>
          <cell r="H2728" t="str">
            <v>0</v>
          </cell>
          <cell r="I2728" t="str">
            <v>0</v>
          </cell>
          <cell r="J2728" t="str">
            <v>0</v>
          </cell>
          <cell r="K2728" t="str">
            <v>0</v>
          </cell>
          <cell r="L2728" t="str">
            <v>0</v>
          </cell>
          <cell r="M2728" t="str">
            <v>0</v>
          </cell>
          <cell r="N2728" t="str">
            <v>0</v>
          </cell>
          <cell r="O2728" t="str">
            <v>0</v>
          </cell>
          <cell r="P2728" t="str">
            <v>0</v>
          </cell>
          <cell r="Q2728" t="str">
            <v>0</v>
          </cell>
          <cell r="R2728" t="str">
            <v>0</v>
          </cell>
          <cell r="S2728" t="str">
            <v>0</v>
          </cell>
          <cell r="T2728" t="str">
            <v>0</v>
          </cell>
          <cell r="U2728" t="str">
            <v>0</v>
          </cell>
          <cell r="V2728" t="str">
            <v>0</v>
          </cell>
          <cell r="W2728" t="str">
            <v>0</v>
          </cell>
        </row>
        <row r="2729">
          <cell r="B2729" t="str">
            <v>South AfricaM &amp; AL</v>
          </cell>
          <cell r="C2729" t="str">
            <v>M &amp; AL</v>
          </cell>
          <cell r="D2729" t="str">
            <v>South Africa</v>
          </cell>
          <cell r="E2729" t="str">
            <v>Central Cash</v>
          </cell>
          <cell r="F2729" t="str">
            <v>Mass Mkt &amp; Priority Banking</v>
          </cell>
          <cell r="G2729" t="str">
            <v>Secured Lending</v>
          </cell>
          <cell r="H2729" t="str">
            <v>0</v>
          </cell>
          <cell r="I2729" t="str">
            <v>0</v>
          </cell>
          <cell r="J2729" t="str">
            <v>0</v>
          </cell>
          <cell r="K2729" t="str">
            <v>0</v>
          </cell>
          <cell r="L2729" t="str">
            <v>0</v>
          </cell>
          <cell r="M2729" t="str">
            <v>0</v>
          </cell>
          <cell r="N2729" t="str">
            <v>0</v>
          </cell>
          <cell r="O2729" t="str">
            <v>0</v>
          </cell>
          <cell r="P2729" t="str">
            <v>0</v>
          </cell>
          <cell r="Q2729" t="str">
            <v>0</v>
          </cell>
          <cell r="R2729" t="str">
            <v>0</v>
          </cell>
          <cell r="S2729" t="str">
            <v>0</v>
          </cell>
          <cell r="T2729" t="str">
            <v>0</v>
          </cell>
          <cell r="U2729" t="str">
            <v>0</v>
          </cell>
          <cell r="V2729" t="str">
            <v>0</v>
          </cell>
          <cell r="W2729" t="str">
            <v>0</v>
          </cell>
        </row>
        <row r="2730">
          <cell r="B2730" t="str">
            <v>South AfricaWM</v>
          </cell>
          <cell r="C2730" t="str">
            <v>WM</v>
          </cell>
          <cell r="D2730" t="str">
            <v>South Africa</v>
          </cell>
          <cell r="E2730" t="str">
            <v>Central Cash</v>
          </cell>
          <cell r="F2730" t="str">
            <v>Mass Mkt &amp; Priority Banking</v>
          </cell>
          <cell r="G2730" t="str">
            <v>Account Management Services</v>
          </cell>
          <cell r="H2730" t="str">
            <v>0</v>
          </cell>
          <cell r="I2730" t="str">
            <v>0</v>
          </cell>
          <cell r="J2730" t="str">
            <v>0</v>
          </cell>
          <cell r="K2730" t="str">
            <v>0</v>
          </cell>
          <cell r="L2730" t="str">
            <v>0</v>
          </cell>
          <cell r="M2730" t="str">
            <v>0</v>
          </cell>
          <cell r="N2730" t="str">
            <v>0</v>
          </cell>
          <cell r="O2730" t="str">
            <v>0</v>
          </cell>
          <cell r="P2730" t="str">
            <v>0</v>
          </cell>
          <cell r="Q2730" t="str">
            <v>0</v>
          </cell>
          <cell r="R2730" t="str">
            <v>0</v>
          </cell>
          <cell r="S2730" t="str">
            <v>0</v>
          </cell>
          <cell r="T2730" t="str">
            <v>0</v>
          </cell>
          <cell r="U2730" t="str">
            <v>0</v>
          </cell>
          <cell r="V2730" t="str">
            <v>0</v>
          </cell>
          <cell r="W2730" t="str">
            <v>0</v>
          </cell>
        </row>
        <row r="2731">
          <cell r="B2731" t="str">
            <v>South AfricaWM</v>
          </cell>
          <cell r="C2731" t="str">
            <v>WM</v>
          </cell>
          <cell r="D2731" t="str">
            <v>South Africa</v>
          </cell>
          <cell r="E2731" t="str">
            <v>Central Cash</v>
          </cell>
          <cell r="F2731" t="str">
            <v>Mass Mkt &amp; Priority Banking</v>
          </cell>
          <cell r="G2731" t="str">
            <v>Trade Products</v>
          </cell>
          <cell r="H2731" t="str">
            <v>0</v>
          </cell>
          <cell r="I2731" t="str">
            <v>0</v>
          </cell>
          <cell r="J2731" t="str">
            <v>0</v>
          </cell>
          <cell r="K2731" t="str">
            <v>0</v>
          </cell>
          <cell r="L2731" t="str">
            <v>0</v>
          </cell>
          <cell r="M2731" t="str">
            <v>0</v>
          </cell>
          <cell r="N2731" t="str">
            <v>0</v>
          </cell>
          <cell r="O2731" t="str">
            <v>0</v>
          </cell>
          <cell r="P2731" t="str">
            <v>0</v>
          </cell>
          <cell r="Q2731" t="str">
            <v>0</v>
          </cell>
          <cell r="R2731" t="str">
            <v>0</v>
          </cell>
          <cell r="S2731" t="str">
            <v>0</v>
          </cell>
          <cell r="T2731" t="str">
            <v>0</v>
          </cell>
          <cell r="U2731" t="str">
            <v>0</v>
          </cell>
          <cell r="V2731" t="str">
            <v>0</v>
          </cell>
          <cell r="W2731" t="str">
            <v>0</v>
          </cell>
        </row>
        <row r="2732">
          <cell r="B2732" t="str">
            <v>South AfricaWM</v>
          </cell>
          <cell r="C2732" t="str">
            <v>WM</v>
          </cell>
          <cell r="D2732" t="str">
            <v>South Africa</v>
          </cell>
          <cell r="E2732" t="str">
            <v>Central Cash</v>
          </cell>
          <cell r="F2732" t="str">
            <v>Mass Mkt &amp; Priority Banking</v>
          </cell>
          <cell r="G2732" t="str">
            <v>Treasury Products</v>
          </cell>
          <cell r="H2732" t="str">
            <v>0</v>
          </cell>
          <cell r="I2732" t="str">
            <v>0</v>
          </cell>
          <cell r="J2732" t="str">
            <v>0</v>
          </cell>
          <cell r="K2732" t="str">
            <v>0</v>
          </cell>
          <cell r="L2732" t="str">
            <v>0</v>
          </cell>
          <cell r="M2732" t="str">
            <v>0</v>
          </cell>
          <cell r="N2732" t="str">
            <v>0</v>
          </cell>
          <cell r="O2732" t="str">
            <v>0</v>
          </cell>
          <cell r="P2732" t="str">
            <v>0</v>
          </cell>
          <cell r="Q2732" t="str">
            <v>0</v>
          </cell>
          <cell r="R2732" t="str">
            <v>0</v>
          </cell>
          <cell r="S2732" t="str">
            <v>0</v>
          </cell>
          <cell r="T2732" t="str">
            <v>0</v>
          </cell>
          <cell r="U2732" t="str">
            <v>0</v>
          </cell>
          <cell r="V2732" t="str">
            <v>0</v>
          </cell>
          <cell r="W2732" t="str">
            <v>0</v>
          </cell>
        </row>
        <row r="2733">
          <cell r="B2733" t="str">
            <v>South AfricaWM</v>
          </cell>
          <cell r="C2733" t="str">
            <v>WM</v>
          </cell>
          <cell r="D2733" t="str">
            <v>South Africa</v>
          </cell>
          <cell r="E2733" t="str">
            <v>Central Cash</v>
          </cell>
          <cell r="F2733" t="str">
            <v>Mass Mkt &amp; Priority Banking</v>
          </cell>
          <cell r="G2733" t="str">
            <v>Investment Services</v>
          </cell>
          <cell r="H2733" t="str">
            <v>0</v>
          </cell>
          <cell r="I2733" t="str">
            <v>0</v>
          </cell>
          <cell r="J2733" t="str">
            <v>0</v>
          </cell>
          <cell r="K2733" t="str">
            <v>0</v>
          </cell>
          <cell r="L2733" t="str">
            <v>0</v>
          </cell>
          <cell r="M2733" t="str">
            <v>0</v>
          </cell>
          <cell r="N2733" t="str">
            <v>0</v>
          </cell>
          <cell r="O2733" t="str">
            <v>0</v>
          </cell>
          <cell r="P2733" t="str">
            <v>0</v>
          </cell>
          <cell r="Q2733" t="str">
            <v>0</v>
          </cell>
          <cell r="R2733" t="str">
            <v>0</v>
          </cell>
          <cell r="S2733" t="str">
            <v>0</v>
          </cell>
          <cell r="T2733" t="str">
            <v>0</v>
          </cell>
          <cell r="U2733" t="str">
            <v>0</v>
          </cell>
          <cell r="V2733" t="str">
            <v>0</v>
          </cell>
          <cell r="W2733" t="str">
            <v>0</v>
          </cell>
        </row>
        <row r="2734">
          <cell r="B2734" t="str">
            <v>South AfricaOthCB</v>
          </cell>
          <cell r="C2734" t="str">
            <v>OthCB</v>
          </cell>
          <cell r="D2734" t="str">
            <v>South Africa</v>
          </cell>
          <cell r="E2734" t="str">
            <v>Central Cash</v>
          </cell>
          <cell r="F2734" t="str">
            <v>Mass Mkt &amp; Priority Banking</v>
          </cell>
          <cell r="G2734" t="str">
            <v>Other Products</v>
          </cell>
          <cell r="H2734" t="str">
            <v>0</v>
          </cell>
          <cell r="I2734" t="str">
            <v>0</v>
          </cell>
          <cell r="J2734" t="str">
            <v>0</v>
          </cell>
          <cell r="K2734" t="str">
            <v>0</v>
          </cell>
          <cell r="L2734" t="str">
            <v>0</v>
          </cell>
          <cell r="M2734" t="str">
            <v>0</v>
          </cell>
          <cell r="N2734" t="str">
            <v>0</v>
          </cell>
          <cell r="O2734" t="str">
            <v>0</v>
          </cell>
          <cell r="P2734" t="str">
            <v>0</v>
          </cell>
          <cell r="Q2734" t="str">
            <v>0</v>
          </cell>
          <cell r="R2734" t="str">
            <v>0</v>
          </cell>
          <cell r="S2734" t="str">
            <v>0</v>
          </cell>
          <cell r="T2734" t="str">
            <v>0</v>
          </cell>
          <cell r="U2734" t="str">
            <v>0</v>
          </cell>
          <cell r="V2734" t="str">
            <v>0</v>
          </cell>
          <cell r="W2734" t="str">
            <v>0</v>
          </cell>
        </row>
        <row r="2735">
          <cell r="B2735" t="str">
            <v>South AfricaCROps</v>
          </cell>
          <cell r="C2735" t="str">
            <v>CROps</v>
          </cell>
          <cell r="D2735" t="str">
            <v>South Africa</v>
          </cell>
          <cell r="E2735" t="str">
            <v>Central Cash</v>
          </cell>
          <cell r="F2735" t="str">
            <v>Customer - Wholesale</v>
          </cell>
          <cell r="G2735" t="str">
            <v>Corporate and Inst Lending</v>
          </cell>
          <cell r="H2735" t="str">
            <v>0</v>
          </cell>
          <cell r="I2735" t="str">
            <v>0</v>
          </cell>
          <cell r="J2735" t="str">
            <v>0</v>
          </cell>
          <cell r="K2735" t="str">
            <v>0</v>
          </cell>
          <cell r="L2735" t="str">
            <v>0</v>
          </cell>
          <cell r="M2735" t="str">
            <v>0</v>
          </cell>
          <cell r="N2735" t="str">
            <v>0</v>
          </cell>
          <cell r="O2735" t="str">
            <v>0</v>
          </cell>
          <cell r="P2735" t="str">
            <v>0</v>
          </cell>
          <cell r="Q2735" t="str">
            <v>0</v>
          </cell>
          <cell r="R2735" t="str">
            <v>0</v>
          </cell>
          <cell r="S2735" t="str">
            <v>0</v>
          </cell>
          <cell r="T2735" t="str">
            <v>0</v>
          </cell>
          <cell r="U2735" t="str">
            <v>0</v>
          </cell>
          <cell r="V2735" t="str">
            <v>0</v>
          </cell>
          <cell r="W2735" t="str">
            <v>0</v>
          </cell>
        </row>
        <row r="2736">
          <cell r="B2736" t="str">
            <v>South AfricaCash</v>
          </cell>
          <cell r="C2736" t="str">
            <v>Cash</v>
          </cell>
          <cell r="D2736" t="str">
            <v>South Africa</v>
          </cell>
          <cell r="E2736" t="str">
            <v>Central Cash</v>
          </cell>
          <cell r="F2736" t="str">
            <v>Customer - Wholesale</v>
          </cell>
          <cell r="G2736" t="str">
            <v>Cash Management and Payments</v>
          </cell>
          <cell r="H2736" t="str">
            <v>0</v>
          </cell>
          <cell r="I2736" t="str">
            <v>0</v>
          </cell>
          <cell r="J2736" t="str">
            <v>0</v>
          </cell>
          <cell r="K2736" t="str">
            <v>0</v>
          </cell>
          <cell r="L2736" t="str">
            <v>0</v>
          </cell>
          <cell r="M2736" t="str">
            <v>0</v>
          </cell>
          <cell r="N2736" t="str">
            <v>0</v>
          </cell>
          <cell r="O2736" t="str">
            <v>0</v>
          </cell>
          <cell r="P2736" t="str">
            <v>0</v>
          </cell>
          <cell r="Q2736" t="str">
            <v>0</v>
          </cell>
          <cell r="R2736" t="str">
            <v>0</v>
          </cell>
          <cell r="S2736" t="str">
            <v>0</v>
          </cell>
          <cell r="T2736" t="str">
            <v>0</v>
          </cell>
          <cell r="U2736" t="str">
            <v>0</v>
          </cell>
          <cell r="V2736" t="str">
            <v>0</v>
          </cell>
          <cell r="W2736" t="str">
            <v>0</v>
          </cell>
        </row>
        <row r="2737">
          <cell r="B2737" t="str">
            <v>South AfricaTrade</v>
          </cell>
          <cell r="C2737" t="str">
            <v>Trade</v>
          </cell>
          <cell r="D2737" t="str">
            <v>South Africa</v>
          </cell>
          <cell r="E2737" t="str">
            <v>Central Cash</v>
          </cell>
          <cell r="F2737" t="str">
            <v>Customer - Wholesale</v>
          </cell>
          <cell r="G2737" t="str">
            <v>Trade Finance</v>
          </cell>
          <cell r="H2737" t="str">
            <v>0</v>
          </cell>
          <cell r="I2737" t="str">
            <v>0</v>
          </cell>
          <cell r="J2737" t="str">
            <v>0</v>
          </cell>
          <cell r="K2737" t="str">
            <v>0</v>
          </cell>
          <cell r="L2737" t="str">
            <v>0</v>
          </cell>
          <cell r="M2737" t="str">
            <v>0</v>
          </cell>
          <cell r="N2737" t="str">
            <v>0</v>
          </cell>
          <cell r="O2737" t="str">
            <v>0</v>
          </cell>
          <cell r="P2737" t="str">
            <v>0</v>
          </cell>
          <cell r="Q2737" t="str">
            <v>0</v>
          </cell>
          <cell r="R2737" t="str">
            <v>0</v>
          </cell>
          <cell r="S2737" t="str">
            <v>0</v>
          </cell>
          <cell r="T2737" t="str">
            <v>0</v>
          </cell>
          <cell r="U2737" t="str">
            <v>0</v>
          </cell>
          <cell r="V2737" t="str">
            <v>0</v>
          </cell>
          <cell r="W2737" t="str">
            <v>0</v>
          </cell>
        </row>
        <row r="2738">
          <cell r="B2738" t="str">
            <v>South AfricaTrade</v>
          </cell>
          <cell r="C2738" t="str">
            <v>Trade</v>
          </cell>
          <cell r="D2738" t="str">
            <v>South Africa</v>
          </cell>
          <cell r="E2738" t="str">
            <v>Central Cash</v>
          </cell>
          <cell r="F2738" t="str">
            <v>Customer - Wholesale</v>
          </cell>
          <cell r="G2738" t="str">
            <v>Trade Contingents</v>
          </cell>
          <cell r="H2738" t="str">
            <v>0</v>
          </cell>
          <cell r="I2738" t="str">
            <v>0</v>
          </cell>
          <cell r="J2738" t="str">
            <v>0</v>
          </cell>
          <cell r="K2738" t="str">
            <v>0</v>
          </cell>
          <cell r="L2738" t="str">
            <v>0</v>
          </cell>
          <cell r="M2738" t="str">
            <v>0</v>
          </cell>
          <cell r="N2738" t="str">
            <v>0</v>
          </cell>
          <cell r="O2738" t="str">
            <v>0</v>
          </cell>
          <cell r="P2738" t="str">
            <v>0</v>
          </cell>
          <cell r="Q2738" t="str">
            <v>0</v>
          </cell>
          <cell r="R2738" t="str">
            <v>0</v>
          </cell>
          <cell r="S2738" t="str">
            <v>0</v>
          </cell>
          <cell r="T2738" t="str">
            <v>0</v>
          </cell>
          <cell r="U2738" t="str">
            <v>0</v>
          </cell>
          <cell r="V2738" t="str">
            <v>0</v>
          </cell>
          <cell r="W2738" t="str">
            <v>0</v>
          </cell>
        </row>
        <row r="2739">
          <cell r="B2739" t="str">
            <v>South AfricaTrade</v>
          </cell>
          <cell r="C2739" t="str">
            <v>Trade</v>
          </cell>
          <cell r="D2739" t="str">
            <v>South Africa</v>
          </cell>
          <cell r="E2739" t="str">
            <v>Central Cash</v>
          </cell>
          <cell r="F2739" t="str">
            <v>Customer - Wholesale</v>
          </cell>
          <cell r="G2739" t="str">
            <v>Trade Transactional</v>
          </cell>
          <cell r="H2739" t="str">
            <v>0</v>
          </cell>
          <cell r="I2739" t="str">
            <v>0</v>
          </cell>
          <cell r="J2739" t="str">
            <v>0</v>
          </cell>
          <cell r="K2739" t="str">
            <v>0</v>
          </cell>
          <cell r="L2739" t="str">
            <v>0</v>
          </cell>
          <cell r="M2739" t="str">
            <v>0</v>
          </cell>
          <cell r="N2739" t="str">
            <v>0</v>
          </cell>
          <cell r="O2739" t="str">
            <v>0</v>
          </cell>
          <cell r="P2739" t="str">
            <v>0</v>
          </cell>
          <cell r="Q2739" t="str">
            <v>0</v>
          </cell>
          <cell r="R2739" t="str">
            <v>0</v>
          </cell>
          <cell r="S2739" t="str">
            <v>0</v>
          </cell>
          <cell r="T2739" t="str">
            <v>0</v>
          </cell>
          <cell r="U2739" t="str">
            <v>0</v>
          </cell>
          <cell r="V2739" t="str">
            <v>0</v>
          </cell>
          <cell r="W2739" t="str">
            <v>0</v>
          </cell>
        </row>
        <row r="2740">
          <cell r="B2740" t="str">
            <v>South AfricaTrade</v>
          </cell>
          <cell r="C2740" t="str">
            <v>Trade</v>
          </cell>
          <cell r="D2740" t="str">
            <v>South Africa</v>
          </cell>
          <cell r="E2740" t="str">
            <v>Central Cash</v>
          </cell>
          <cell r="F2740" t="str">
            <v>Customer - Wholesale</v>
          </cell>
          <cell r="G2740" t="str">
            <v>Trade Other</v>
          </cell>
          <cell r="H2740" t="str">
            <v>0</v>
          </cell>
          <cell r="I2740" t="str">
            <v>0</v>
          </cell>
          <cell r="J2740" t="str">
            <v>0</v>
          </cell>
          <cell r="K2740" t="str">
            <v>0</v>
          </cell>
          <cell r="L2740" t="str">
            <v>0</v>
          </cell>
          <cell r="M2740" t="str">
            <v>0</v>
          </cell>
          <cell r="N2740" t="str">
            <v>0</v>
          </cell>
          <cell r="O2740" t="str">
            <v>0</v>
          </cell>
          <cell r="P2740" t="str">
            <v>0</v>
          </cell>
          <cell r="Q2740" t="str">
            <v>0</v>
          </cell>
          <cell r="R2740" t="str">
            <v>0</v>
          </cell>
          <cell r="S2740" t="str">
            <v>0</v>
          </cell>
          <cell r="T2740" t="str">
            <v>0</v>
          </cell>
          <cell r="U2740" t="str">
            <v>0</v>
          </cell>
          <cell r="V2740" t="str">
            <v>0</v>
          </cell>
          <cell r="W2740" t="str">
            <v>0</v>
          </cell>
        </row>
        <row r="2741">
          <cell r="B2741" t="str">
            <v>South AfricaFX/MM</v>
          </cell>
          <cell r="C2741" t="str">
            <v>FX/MM</v>
          </cell>
          <cell r="D2741" t="str">
            <v>South Africa</v>
          </cell>
          <cell r="E2741" t="str">
            <v>Central Cash</v>
          </cell>
          <cell r="F2741" t="str">
            <v>Customer - Wholesale</v>
          </cell>
          <cell r="G2741" t="str">
            <v>FX Sales</v>
          </cell>
          <cell r="H2741" t="str">
            <v>0</v>
          </cell>
          <cell r="I2741" t="str">
            <v>0</v>
          </cell>
          <cell r="J2741" t="str">
            <v>0</v>
          </cell>
          <cell r="K2741" t="str">
            <v>0</v>
          </cell>
          <cell r="L2741" t="str">
            <v>0</v>
          </cell>
          <cell r="M2741" t="str">
            <v>0</v>
          </cell>
          <cell r="N2741" t="str">
            <v>0</v>
          </cell>
          <cell r="O2741" t="str">
            <v>0</v>
          </cell>
          <cell r="P2741" t="str">
            <v>0</v>
          </cell>
          <cell r="Q2741" t="str">
            <v>0</v>
          </cell>
          <cell r="R2741" t="str">
            <v>0</v>
          </cell>
          <cell r="S2741" t="str">
            <v>0</v>
          </cell>
          <cell r="T2741" t="str">
            <v>0</v>
          </cell>
          <cell r="U2741" t="str">
            <v>0</v>
          </cell>
          <cell r="V2741" t="str">
            <v>0</v>
          </cell>
          <cell r="W2741" t="str">
            <v>0</v>
          </cell>
        </row>
        <row r="2742">
          <cell r="B2742" t="str">
            <v>South AfricaFX/MM</v>
          </cell>
          <cell r="C2742" t="str">
            <v>FX/MM</v>
          </cell>
          <cell r="D2742" t="str">
            <v>South Africa</v>
          </cell>
          <cell r="E2742" t="str">
            <v>Central Cash</v>
          </cell>
          <cell r="F2742" t="str">
            <v>Customer - Wholesale</v>
          </cell>
          <cell r="G2742" t="str">
            <v>FX Trading</v>
          </cell>
          <cell r="H2742" t="str">
            <v>0</v>
          </cell>
          <cell r="I2742" t="str">
            <v>0</v>
          </cell>
          <cell r="J2742" t="str">
            <v>0</v>
          </cell>
          <cell r="K2742" t="str">
            <v>0</v>
          </cell>
          <cell r="L2742" t="str">
            <v>0</v>
          </cell>
          <cell r="M2742" t="str">
            <v>0</v>
          </cell>
          <cell r="N2742" t="str">
            <v>0</v>
          </cell>
          <cell r="O2742" t="str">
            <v>0</v>
          </cell>
          <cell r="P2742" t="str">
            <v>0</v>
          </cell>
          <cell r="Q2742" t="str">
            <v>0</v>
          </cell>
          <cell r="R2742" t="str">
            <v>0</v>
          </cell>
          <cell r="S2742" t="str">
            <v>0</v>
          </cell>
          <cell r="T2742" t="str">
            <v>0</v>
          </cell>
          <cell r="U2742" t="str">
            <v>0</v>
          </cell>
          <cell r="V2742" t="str">
            <v>0</v>
          </cell>
          <cell r="W2742" t="str">
            <v>0</v>
          </cell>
        </row>
        <row r="2743">
          <cell r="B2743" t="str">
            <v>South AfricaFI</v>
          </cell>
          <cell r="C2743" t="str">
            <v>FI</v>
          </cell>
          <cell r="D2743" t="str">
            <v>South Africa</v>
          </cell>
          <cell r="E2743" t="str">
            <v>Central Cash</v>
          </cell>
          <cell r="F2743" t="str">
            <v>Customer - Wholesale</v>
          </cell>
          <cell r="G2743" t="str">
            <v>Fixed Income</v>
          </cell>
          <cell r="H2743" t="str">
            <v>0</v>
          </cell>
          <cell r="I2743" t="str">
            <v>0</v>
          </cell>
          <cell r="J2743" t="str">
            <v>0</v>
          </cell>
          <cell r="K2743" t="str">
            <v>0</v>
          </cell>
          <cell r="L2743" t="str">
            <v>0</v>
          </cell>
          <cell r="M2743" t="str">
            <v>0</v>
          </cell>
          <cell r="N2743" t="str">
            <v>0</v>
          </cell>
          <cell r="O2743" t="str">
            <v>0</v>
          </cell>
          <cell r="P2743" t="str">
            <v>0</v>
          </cell>
          <cell r="Q2743" t="str">
            <v>0</v>
          </cell>
          <cell r="R2743" t="str">
            <v>0</v>
          </cell>
          <cell r="S2743" t="str">
            <v>0</v>
          </cell>
          <cell r="T2743" t="str">
            <v>0</v>
          </cell>
          <cell r="U2743" t="str">
            <v>0</v>
          </cell>
          <cell r="V2743" t="str">
            <v>0</v>
          </cell>
          <cell r="W2743" t="str">
            <v>0</v>
          </cell>
        </row>
        <row r="2744">
          <cell r="B2744" t="str">
            <v>South AfricaFX/MM</v>
          </cell>
          <cell r="C2744" t="str">
            <v>FX/MM</v>
          </cell>
          <cell r="D2744" t="str">
            <v>South Africa</v>
          </cell>
          <cell r="E2744" t="str">
            <v>Central Cash</v>
          </cell>
          <cell r="F2744" t="str">
            <v>Customer - Wholesale</v>
          </cell>
          <cell r="G2744" t="str">
            <v>ALM</v>
          </cell>
          <cell r="H2744" t="str">
            <v>0</v>
          </cell>
          <cell r="I2744" t="str">
            <v>0</v>
          </cell>
          <cell r="J2744" t="str">
            <v>0</v>
          </cell>
          <cell r="K2744" t="str">
            <v>0</v>
          </cell>
          <cell r="L2744" t="str">
            <v>0</v>
          </cell>
          <cell r="M2744" t="str">
            <v>0</v>
          </cell>
          <cell r="N2744" t="str">
            <v>0</v>
          </cell>
          <cell r="O2744" t="str">
            <v>0</v>
          </cell>
          <cell r="P2744" t="str">
            <v>0</v>
          </cell>
          <cell r="Q2744" t="str">
            <v>0</v>
          </cell>
          <cell r="R2744" t="str">
            <v>0</v>
          </cell>
          <cell r="S2744" t="str">
            <v>0</v>
          </cell>
          <cell r="T2744" t="str">
            <v>0</v>
          </cell>
          <cell r="U2744" t="str">
            <v>0</v>
          </cell>
          <cell r="V2744" t="str">
            <v>0</v>
          </cell>
          <cell r="W2744" t="str">
            <v>0</v>
          </cell>
        </row>
        <row r="2745">
          <cell r="B2745" t="str">
            <v>South AfricaSEF</v>
          </cell>
          <cell r="C2745" t="str">
            <v>SEF</v>
          </cell>
          <cell r="D2745" t="str">
            <v>South Africa</v>
          </cell>
          <cell r="E2745" t="str">
            <v>Central Cash</v>
          </cell>
          <cell r="F2745" t="str">
            <v>Customer - Wholesale</v>
          </cell>
          <cell r="G2745" t="str">
            <v>Structured Trade</v>
          </cell>
          <cell r="H2745" t="str">
            <v>0</v>
          </cell>
          <cell r="I2745" t="str">
            <v>0</v>
          </cell>
          <cell r="J2745" t="str">
            <v>0</v>
          </cell>
          <cell r="K2745" t="str">
            <v>0</v>
          </cell>
          <cell r="L2745" t="str">
            <v>0</v>
          </cell>
          <cell r="M2745" t="str">
            <v>0</v>
          </cell>
          <cell r="N2745" t="str">
            <v>0</v>
          </cell>
          <cell r="O2745" t="str">
            <v>0</v>
          </cell>
          <cell r="P2745" t="str">
            <v>0</v>
          </cell>
          <cell r="Q2745" t="str">
            <v>0</v>
          </cell>
          <cell r="R2745" t="str">
            <v>0</v>
          </cell>
          <cell r="S2745" t="str">
            <v>0</v>
          </cell>
          <cell r="T2745" t="str">
            <v>0</v>
          </cell>
          <cell r="U2745" t="str">
            <v>0</v>
          </cell>
          <cell r="V2745" t="str">
            <v>0</v>
          </cell>
          <cell r="W2745" t="str">
            <v>0</v>
          </cell>
        </row>
        <row r="2746">
          <cell r="B2746" t="str">
            <v>South AfricaSME</v>
          </cell>
          <cell r="C2746" t="str">
            <v>SME</v>
          </cell>
          <cell r="D2746" t="str">
            <v>South Africa</v>
          </cell>
          <cell r="E2746" t="str">
            <v>Central Cash</v>
          </cell>
          <cell r="F2746" t="str">
            <v>SME</v>
          </cell>
          <cell r="G2746" t="str">
            <v>Product</v>
          </cell>
          <cell r="H2746" t="str">
            <v>0</v>
          </cell>
          <cell r="I2746" t="str">
            <v>0</v>
          </cell>
          <cell r="J2746" t="str">
            <v>0</v>
          </cell>
          <cell r="K2746" t="str">
            <v>0</v>
          </cell>
          <cell r="L2746" t="str">
            <v>0</v>
          </cell>
          <cell r="M2746" t="str">
            <v>0</v>
          </cell>
          <cell r="N2746" t="str">
            <v>0</v>
          </cell>
          <cell r="O2746" t="str">
            <v>0</v>
          </cell>
          <cell r="P2746" t="str">
            <v>0</v>
          </cell>
          <cell r="Q2746" t="str">
            <v>0</v>
          </cell>
          <cell r="R2746" t="str">
            <v>0</v>
          </cell>
          <cell r="S2746" t="str">
            <v>0</v>
          </cell>
          <cell r="T2746" t="str">
            <v>0</v>
          </cell>
          <cell r="U2746" t="str">
            <v>0</v>
          </cell>
          <cell r="V2746" t="str">
            <v>0</v>
          </cell>
          <cell r="W2746" t="str">
            <v>0</v>
          </cell>
        </row>
        <row r="2747">
          <cell r="B2747" t="str">
            <v>South AfricaTotal</v>
          </cell>
          <cell r="C2747" t="str">
            <v>Total</v>
          </cell>
          <cell r="D2747" t="str">
            <v>South Africa</v>
          </cell>
          <cell r="E2747" t="str">
            <v>Central Cash</v>
          </cell>
          <cell r="F2747" t="str">
            <v>Customer</v>
          </cell>
          <cell r="G2747" t="str">
            <v>Product</v>
          </cell>
          <cell r="H2747" t="str">
            <v>0</v>
          </cell>
          <cell r="I2747" t="str">
            <v>0</v>
          </cell>
          <cell r="J2747" t="str">
            <v>0</v>
          </cell>
          <cell r="K2747" t="str">
            <v>0</v>
          </cell>
          <cell r="L2747" t="str">
            <v>0</v>
          </cell>
          <cell r="M2747" t="str">
            <v>0</v>
          </cell>
          <cell r="N2747" t="str">
            <v>0</v>
          </cell>
          <cell r="O2747" t="str">
            <v>0</v>
          </cell>
          <cell r="P2747" t="str">
            <v>0</v>
          </cell>
          <cell r="Q2747" t="str">
            <v>0</v>
          </cell>
          <cell r="R2747" t="str">
            <v>0</v>
          </cell>
          <cell r="S2747" t="str">
            <v>0</v>
          </cell>
          <cell r="T2747" t="str">
            <v>0</v>
          </cell>
          <cell r="U2747" t="str">
            <v>0</v>
          </cell>
          <cell r="V2747" t="str">
            <v>0</v>
          </cell>
          <cell r="W2747" t="str">
            <v>0</v>
          </cell>
        </row>
        <row r="2748">
          <cell r="B2748" t="str">
            <v>South AfricaCCPL</v>
          </cell>
          <cell r="C2748" t="str">
            <v>CCPL</v>
          </cell>
          <cell r="D2748" t="str">
            <v>South Africa</v>
          </cell>
          <cell r="E2748" t="str">
            <v>Systems &amp; Processes</v>
          </cell>
          <cell r="F2748" t="str">
            <v>Mass Mkt &amp; Priority Banking</v>
          </cell>
          <cell r="G2748" t="str">
            <v>Unsecured Lending</v>
          </cell>
          <cell r="H2748" t="str">
            <v>0</v>
          </cell>
          <cell r="I2748">
            <v>4.394699320640779</v>
          </cell>
          <cell r="J2748">
            <v>14.651908779550579</v>
          </cell>
          <cell r="K2748">
            <v>18.14842591203773</v>
          </cell>
          <cell r="L2748">
            <v>128.07604411618587</v>
          </cell>
          <cell r="M2748">
            <v>166.18832986105414</v>
          </cell>
          <cell r="N2748">
            <v>190.65715527930308</v>
          </cell>
          <cell r="O2748">
            <v>221.25543816034806</v>
          </cell>
          <cell r="P2748">
            <v>250.94031200901432</v>
          </cell>
          <cell r="Q2748">
            <v>281.57848841818213</v>
          </cell>
          <cell r="R2748">
            <v>310.65630724527824</v>
          </cell>
          <cell r="S2748">
            <v>328.47056388495997</v>
          </cell>
          <cell r="T2748">
            <v>366.4024957958099</v>
          </cell>
          <cell r="U2748" t="str">
            <v>0</v>
          </cell>
          <cell r="V2748">
            <v>1.2767230907628146</v>
          </cell>
          <cell r="W2748">
            <v>1.2767230907628146</v>
          </cell>
        </row>
        <row r="2749">
          <cell r="B2749" t="str">
            <v>South AfricaM &amp; AL</v>
          </cell>
          <cell r="C2749" t="str">
            <v>M &amp; AL</v>
          </cell>
          <cell r="D2749" t="str">
            <v>South Africa</v>
          </cell>
          <cell r="E2749" t="str">
            <v>Systems &amp; Processes</v>
          </cell>
          <cell r="F2749" t="str">
            <v>Mass Mkt &amp; Priority Banking</v>
          </cell>
          <cell r="G2749" t="str">
            <v>Secured Lending</v>
          </cell>
          <cell r="H2749" t="str">
            <v>0</v>
          </cell>
          <cell r="I2749" t="str">
            <v>0</v>
          </cell>
          <cell r="J2749" t="str">
            <v>0</v>
          </cell>
          <cell r="K2749" t="str">
            <v>0</v>
          </cell>
          <cell r="L2749">
            <v>384.22813234855761</v>
          </cell>
          <cell r="M2749">
            <v>498.5649895831624</v>
          </cell>
          <cell r="N2749">
            <v>571.97146583790925</v>
          </cell>
          <cell r="O2749">
            <v>663.76631448104411</v>
          </cell>
          <cell r="P2749">
            <v>752.82093602704299</v>
          </cell>
          <cell r="Q2749">
            <v>844.7354652545464</v>
          </cell>
          <cell r="R2749">
            <v>931.9689217358349</v>
          </cell>
          <cell r="S2749">
            <v>985.41169165487986</v>
          </cell>
          <cell r="T2749">
            <v>1099.2074873874299</v>
          </cell>
          <cell r="U2749" t="str">
            <v>0</v>
          </cell>
          <cell r="V2749">
            <v>0</v>
          </cell>
          <cell r="W2749">
            <v>0</v>
          </cell>
        </row>
        <row r="2750">
          <cell r="B2750" t="str">
            <v>South AfricaWM</v>
          </cell>
          <cell r="C2750" t="str">
            <v>WM</v>
          </cell>
          <cell r="D2750" t="str">
            <v>South Africa</v>
          </cell>
          <cell r="E2750" t="str">
            <v>Systems &amp; Processes</v>
          </cell>
          <cell r="F2750" t="str">
            <v>Mass Mkt &amp; Priority Banking</v>
          </cell>
          <cell r="G2750" t="str">
            <v>Account Management Services</v>
          </cell>
          <cell r="H2750" t="str">
            <v>0</v>
          </cell>
          <cell r="I2750">
            <v>6.3240795101903888</v>
          </cell>
          <cell r="J2750">
            <v>21.084454097402055</v>
          </cell>
          <cell r="K2750">
            <v>26.116027531956735</v>
          </cell>
          <cell r="L2750">
            <v>128.07604411618587</v>
          </cell>
          <cell r="M2750">
            <v>166.18832986105414</v>
          </cell>
          <cell r="N2750">
            <v>190.65715527930308</v>
          </cell>
          <cell r="O2750">
            <v>221.25543816034806</v>
          </cell>
          <cell r="P2750">
            <v>250.94031200901432</v>
          </cell>
          <cell r="Q2750">
            <v>281.57848841818213</v>
          </cell>
          <cell r="R2750">
            <v>310.65630724527824</v>
          </cell>
          <cell r="S2750">
            <v>328.47056388495997</v>
          </cell>
          <cell r="T2750">
            <v>366.4024957958099</v>
          </cell>
          <cell r="U2750" t="str">
            <v>0</v>
          </cell>
          <cell r="V2750">
            <v>1.8372356671952648</v>
          </cell>
          <cell r="W2750">
            <v>1.8372356671952648</v>
          </cell>
        </row>
        <row r="2751">
          <cell r="B2751" t="str">
            <v>South AfricaWM</v>
          </cell>
          <cell r="C2751" t="str">
            <v>WM</v>
          </cell>
          <cell r="D2751" t="str">
            <v>South Africa</v>
          </cell>
          <cell r="E2751" t="str">
            <v>Systems &amp; Processes</v>
          </cell>
          <cell r="F2751" t="str">
            <v>Mass Mkt &amp; Priority Banking</v>
          </cell>
          <cell r="G2751" t="str">
            <v>Trade Products</v>
          </cell>
          <cell r="H2751" t="str">
            <v>0</v>
          </cell>
          <cell r="I2751" t="str">
            <v>0</v>
          </cell>
          <cell r="J2751" t="str">
            <v>0</v>
          </cell>
          <cell r="K2751" t="str">
            <v>0</v>
          </cell>
          <cell r="L2751" t="str">
            <v>0</v>
          </cell>
          <cell r="M2751" t="str">
            <v>0</v>
          </cell>
          <cell r="N2751" t="str">
            <v>0</v>
          </cell>
          <cell r="O2751" t="str">
            <v>0</v>
          </cell>
          <cell r="P2751" t="str">
            <v>0</v>
          </cell>
          <cell r="Q2751" t="str">
            <v>0</v>
          </cell>
          <cell r="R2751" t="str">
            <v>0</v>
          </cell>
          <cell r="S2751" t="str">
            <v>0</v>
          </cell>
          <cell r="T2751" t="str">
            <v>0</v>
          </cell>
          <cell r="U2751" t="str">
            <v>0</v>
          </cell>
          <cell r="V2751" t="str">
            <v>0</v>
          </cell>
          <cell r="W2751" t="str">
            <v>0</v>
          </cell>
        </row>
        <row r="2752">
          <cell r="B2752" t="str">
            <v>South AfricaWM</v>
          </cell>
          <cell r="C2752" t="str">
            <v>WM</v>
          </cell>
          <cell r="D2752" t="str">
            <v>South Africa</v>
          </cell>
          <cell r="E2752" t="str">
            <v>Systems &amp; Processes</v>
          </cell>
          <cell r="F2752" t="str">
            <v>Mass Mkt &amp; Priority Banking</v>
          </cell>
          <cell r="G2752" t="str">
            <v>Treasury Products</v>
          </cell>
          <cell r="H2752" t="str">
            <v>0</v>
          </cell>
          <cell r="I2752" t="str">
            <v>0</v>
          </cell>
          <cell r="J2752" t="str">
            <v>0</v>
          </cell>
          <cell r="K2752" t="str">
            <v>0</v>
          </cell>
          <cell r="L2752" t="str">
            <v>0</v>
          </cell>
          <cell r="M2752" t="str">
            <v>0</v>
          </cell>
          <cell r="N2752" t="str">
            <v>0</v>
          </cell>
          <cell r="O2752" t="str">
            <v>0</v>
          </cell>
          <cell r="P2752" t="str">
            <v>0</v>
          </cell>
          <cell r="Q2752" t="str">
            <v>0</v>
          </cell>
          <cell r="R2752" t="str">
            <v>0</v>
          </cell>
          <cell r="S2752" t="str">
            <v>0</v>
          </cell>
          <cell r="T2752" t="str">
            <v>0</v>
          </cell>
          <cell r="U2752" t="str">
            <v>0</v>
          </cell>
          <cell r="V2752">
            <v>0</v>
          </cell>
          <cell r="W2752">
            <v>0</v>
          </cell>
        </row>
        <row r="2753">
          <cell r="B2753" t="str">
            <v>South AfricaWM</v>
          </cell>
          <cell r="C2753" t="str">
            <v>WM</v>
          </cell>
          <cell r="D2753" t="str">
            <v>South Africa</v>
          </cell>
          <cell r="E2753" t="str">
            <v>Systems &amp; Processes</v>
          </cell>
          <cell r="F2753" t="str">
            <v>Mass Mkt &amp; Priority Banking</v>
          </cell>
          <cell r="G2753" t="str">
            <v>Investment Services</v>
          </cell>
          <cell r="H2753" t="str">
            <v>0</v>
          </cell>
          <cell r="I2753" t="str">
            <v>0</v>
          </cell>
          <cell r="J2753" t="str">
            <v>0</v>
          </cell>
          <cell r="K2753" t="str">
            <v>0</v>
          </cell>
          <cell r="L2753" t="str">
            <v>0</v>
          </cell>
          <cell r="M2753" t="str">
            <v>0</v>
          </cell>
          <cell r="N2753" t="str">
            <v>0</v>
          </cell>
          <cell r="O2753" t="str">
            <v>0</v>
          </cell>
          <cell r="P2753" t="str">
            <v>0</v>
          </cell>
          <cell r="Q2753" t="str">
            <v>0</v>
          </cell>
          <cell r="R2753" t="str">
            <v>0</v>
          </cell>
          <cell r="S2753" t="str">
            <v>0</v>
          </cell>
          <cell r="T2753" t="str">
            <v>0</v>
          </cell>
          <cell r="U2753" t="str">
            <v>0</v>
          </cell>
          <cell r="V2753" t="str">
            <v>0</v>
          </cell>
          <cell r="W2753" t="str">
            <v>0</v>
          </cell>
        </row>
        <row r="2754">
          <cell r="B2754" t="str">
            <v>South AfricaOthCB</v>
          </cell>
          <cell r="C2754" t="str">
            <v>OthCB</v>
          </cell>
          <cell r="D2754" t="str">
            <v>South Africa</v>
          </cell>
          <cell r="E2754" t="str">
            <v>Systems &amp; Processes</v>
          </cell>
          <cell r="F2754" t="str">
            <v>Mass Mkt &amp; Priority Banking</v>
          </cell>
          <cell r="G2754" t="str">
            <v>Other Products</v>
          </cell>
          <cell r="H2754" t="str">
            <v>0</v>
          </cell>
          <cell r="I2754" t="str">
            <v>0</v>
          </cell>
          <cell r="J2754" t="str">
            <v>0</v>
          </cell>
          <cell r="K2754" t="str">
            <v>0</v>
          </cell>
          <cell r="L2754" t="str">
            <v>0</v>
          </cell>
          <cell r="M2754" t="str">
            <v>0</v>
          </cell>
          <cell r="N2754" t="str">
            <v>0</v>
          </cell>
          <cell r="O2754" t="str">
            <v>0</v>
          </cell>
          <cell r="P2754" t="str">
            <v>0</v>
          </cell>
          <cell r="Q2754" t="str">
            <v>0</v>
          </cell>
          <cell r="R2754" t="str">
            <v>0</v>
          </cell>
          <cell r="S2754" t="str">
            <v>0</v>
          </cell>
          <cell r="T2754" t="str">
            <v>0</v>
          </cell>
          <cell r="U2754" t="str">
            <v>0</v>
          </cell>
          <cell r="V2754">
            <v>0</v>
          </cell>
          <cell r="W2754">
            <v>0</v>
          </cell>
        </row>
        <row r="2755">
          <cell r="B2755" t="str">
            <v>South AfricaCROps</v>
          </cell>
          <cell r="C2755" t="str">
            <v>CROps</v>
          </cell>
          <cell r="D2755" t="str">
            <v>South Africa</v>
          </cell>
          <cell r="E2755" t="str">
            <v>Systems &amp; Processes</v>
          </cell>
          <cell r="F2755" t="str">
            <v>Customer - Wholesale</v>
          </cell>
          <cell r="G2755" t="str">
            <v>Corporate and Inst Lending</v>
          </cell>
          <cell r="H2755" t="str">
            <v>0</v>
          </cell>
          <cell r="I2755">
            <v>5.9467197623104413</v>
          </cell>
          <cell r="J2755">
            <v>19.826338308446328</v>
          </cell>
          <cell r="K2755">
            <v>24.557676225777676</v>
          </cell>
          <cell r="L2755" t="str">
            <v>0</v>
          </cell>
          <cell r="M2755" t="str">
            <v>0</v>
          </cell>
          <cell r="N2755" t="str">
            <v>0</v>
          </cell>
          <cell r="O2755" t="str">
            <v>0</v>
          </cell>
          <cell r="P2755" t="str">
            <v>0</v>
          </cell>
          <cell r="Q2755" t="str">
            <v>0</v>
          </cell>
          <cell r="R2755" t="str">
            <v>0</v>
          </cell>
          <cell r="S2755" t="str">
            <v>0</v>
          </cell>
          <cell r="T2755" t="str">
            <v>0</v>
          </cell>
          <cell r="U2755" t="str">
            <v>0</v>
          </cell>
          <cell r="V2755">
            <v>1.7276072561274307</v>
          </cell>
          <cell r="W2755">
            <v>1.7276072561274307</v>
          </cell>
        </row>
        <row r="2756">
          <cell r="B2756" t="str">
            <v>South AfricaCash</v>
          </cell>
          <cell r="C2756" t="str">
            <v>Cash</v>
          </cell>
          <cell r="D2756" t="str">
            <v>South Africa</v>
          </cell>
          <cell r="E2756" t="str">
            <v>Systems &amp; Processes</v>
          </cell>
          <cell r="F2756" t="str">
            <v>Customer - Wholesale</v>
          </cell>
          <cell r="G2756" t="str">
            <v>Cash Management and Payments</v>
          </cell>
          <cell r="H2756" t="str">
            <v>0</v>
          </cell>
          <cell r="I2756">
            <v>22.68563464881391</v>
          </cell>
          <cell r="J2756">
            <v>75.633809102591556</v>
          </cell>
          <cell r="K2756">
            <v>93.682987083522619</v>
          </cell>
          <cell r="L2756" t="str">
            <v>0</v>
          </cell>
          <cell r="M2756" t="str">
            <v>0</v>
          </cell>
          <cell r="N2756" t="str">
            <v>0</v>
          </cell>
          <cell r="O2756" t="str">
            <v>0</v>
          </cell>
          <cell r="P2756" t="str">
            <v>0</v>
          </cell>
          <cell r="Q2756" t="str">
            <v>0</v>
          </cell>
          <cell r="R2756" t="str">
            <v>0</v>
          </cell>
          <cell r="S2756" t="str">
            <v>0</v>
          </cell>
          <cell r="T2756" t="str">
            <v>0</v>
          </cell>
          <cell r="U2756" t="str">
            <v>0</v>
          </cell>
          <cell r="V2756">
            <v>6.5905017548564935</v>
          </cell>
          <cell r="W2756">
            <v>6.5905017548564935</v>
          </cell>
        </row>
        <row r="2757">
          <cell r="B2757" t="str">
            <v>South AfricaTrade</v>
          </cell>
          <cell r="C2757" t="str">
            <v>Trade</v>
          </cell>
          <cell r="D2757" t="str">
            <v>South Africa</v>
          </cell>
          <cell r="E2757" t="str">
            <v>Systems &amp; Processes</v>
          </cell>
          <cell r="F2757" t="str">
            <v>Customer - Wholesale</v>
          </cell>
          <cell r="G2757" t="str">
            <v>Trade Finance</v>
          </cell>
          <cell r="H2757" t="str">
            <v>0</v>
          </cell>
          <cell r="I2757">
            <v>0.88099552034228801</v>
          </cell>
          <cell r="J2757">
            <v>2.9372353049550082</v>
          </cell>
          <cell r="K2757">
            <v>3.638174255670783</v>
          </cell>
          <cell r="L2757" t="str">
            <v>0</v>
          </cell>
          <cell r="M2757" t="str">
            <v>0</v>
          </cell>
          <cell r="N2757" t="str">
            <v>0</v>
          </cell>
          <cell r="O2757" t="str">
            <v>0</v>
          </cell>
          <cell r="P2757" t="str">
            <v>0</v>
          </cell>
          <cell r="Q2757" t="str">
            <v>0</v>
          </cell>
          <cell r="R2757" t="str">
            <v>0</v>
          </cell>
          <cell r="S2757" t="str">
            <v>0</v>
          </cell>
          <cell r="T2757" t="str">
            <v>0</v>
          </cell>
          <cell r="U2757" t="str">
            <v>0</v>
          </cell>
          <cell r="V2757">
            <v>0.25594181572258234</v>
          </cell>
          <cell r="W2757">
            <v>0.25594181572258234</v>
          </cell>
        </row>
        <row r="2758">
          <cell r="B2758" t="str">
            <v>South AfricaTrade</v>
          </cell>
          <cell r="C2758" t="str">
            <v>Trade</v>
          </cell>
          <cell r="D2758" t="str">
            <v>South Africa</v>
          </cell>
          <cell r="E2758" t="str">
            <v>Systems &amp; Processes</v>
          </cell>
          <cell r="F2758" t="str">
            <v>Customer - Wholesale</v>
          </cell>
          <cell r="G2758" t="str">
            <v>Trade Contingents</v>
          </cell>
          <cell r="H2758" t="str">
            <v>0</v>
          </cell>
          <cell r="I2758">
            <v>2.6429865610268641</v>
          </cell>
          <cell r="J2758">
            <v>8.8117059148650405</v>
          </cell>
          <cell r="K2758">
            <v>10.914522767012349</v>
          </cell>
          <cell r="L2758" t="str">
            <v>0</v>
          </cell>
          <cell r="M2758" t="str">
            <v>0</v>
          </cell>
          <cell r="N2758" t="str">
            <v>0</v>
          </cell>
          <cell r="O2758" t="str">
            <v>0</v>
          </cell>
          <cell r="P2758" t="str">
            <v>0</v>
          </cell>
          <cell r="Q2758" t="str">
            <v>0</v>
          </cell>
          <cell r="R2758" t="str">
            <v>0</v>
          </cell>
          <cell r="S2758" t="str">
            <v>0</v>
          </cell>
          <cell r="T2758" t="str">
            <v>0</v>
          </cell>
          <cell r="U2758" t="str">
            <v>0</v>
          </cell>
          <cell r="V2758">
            <v>0.76782544716774703</v>
          </cell>
          <cell r="W2758">
            <v>0.76782544716774703</v>
          </cell>
        </row>
        <row r="2759">
          <cell r="B2759" t="str">
            <v>South AfricaTrade</v>
          </cell>
          <cell r="C2759" t="str">
            <v>Trade</v>
          </cell>
          <cell r="D2759" t="str">
            <v>South Africa</v>
          </cell>
          <cell r="E2759" t="str">
            <v>Systems &amp; Processes</v>
          </cell>
          <cell r="F2759" t="str">
            <v>Customer - Wholesale</v>
          </cell>
          <cell r="G2759" t="str">
            <v>Trade Transactional</v>
          </cell>
          <cell r="H2759" t="str">
            <v>0</v>
          </cell>
          <cell r="I2759" t="str">
            <v>0</v>
          </cell>
          <cell r="J2759" t="str">
            <v>0</v>
          </cell>
          <cell r="K2759" t="str">
            <v>0</v>
          </cell>
          <cell r="L2759" t="str">
            <v>0</v>
          </cell>
          <cell r="M2759" t="str">
            <v>0</v>
          </cell>
          <cell r="N2759" t="str">
            <v>0</v>
          </cell>
          <cell r="O2759" t="str">
            <v>0</v>
          </cell>
          <cell r="P2759" t="str">
            <v>0</v>
          </cell>
          <cell r="Q2759" t="str">
            <v>0</v>
          </cell>
          <cell r="R2759" t="str">
            <v>0</v>
          </cell>
          <cell r="S2759" t="str">
            <v>0</v>
          </cell>
          <cell r="T2759" t="str">
            <v>0</v>
          </cell>
          <cell r="U2759" t="str">
            <v>0</v>
          </cell>
          <cell r="V2759">
            <v>0</v>
          </cell>
          <cell r="W2759">
            <v>0</v>
          </cell>
        </row>
        <row r="2760">
          <cell r="B2760" t="str">
            <v>South AfricaTrade</v>
          </cell>
          <cell r="C2760" t="str">
            <v>Trade</v>
          </cell>
          <cell r="D2760" t="str">
            <v>South Africa</v>
          </cell>
          <cell r="E2760" t="str">
            <v>Systems &amp; Processes</v>
          </cell>
          <cell r="F2760" t="str">
            <v>Customer - Wholesale</v>
          </cell>
          <cell r="G2760" t="str">
            <v>Trade Other</v>
          </cell>
          <cell r="H2760" t="str">
            <v>0</v>
          </cell>
          <cell r="I2760" t="str">
            <v>0</v>
          </cell>
          <cell r="J2760" t="str">
            <v>0</v>
          </cell>
          <cell r="K2760" t="str">
            <v>0</v>
          </cell>
          <cell r="L2760" t="str">
            <v>0</v>
          </cell>
          <cell r="M2760" t="str">
            <v>0</v>
          </cell>
          <cell r="N2760" t="str">
            <v>0</v>
          </cell>
          <cell r="O2760" t="str">
            <v>0</v>
          </cell>
          <cell r="P2760" t="str">
            <v>0</v>
          </cell>
          <cell r="Q2760" t="str">
            <v>0</v>
          </cell>
          <cell r="R2760" t="str">
            <v>0</v>
          </cell>
          <cell r="S2760" t="str">
            <v>0</v>
          </cell>
          <cell r="T2760" t="str">
            <v>0</v>
          </cell>
          <cell r="U2760" t="str">
            <v>0</v>
          </cell>
          <cell r="V2760">
            <v>0</v>
          </cell>
          <cell r="W2760">
            <v>0</v>
          </cell>
        </row>
        <row r="2761">
          <cell r="B2761" t="str">
            <v>South AfricaFX/MM</v>
          </cell>
          <cell r="C2761" t="str">
            <v>FX/MM</v>
          </cell>
          <cell r="D2761" t="str">
            <v>South Africa</v>
          </cell>
          <cell r="E2761" t="str">
            <v>Systems &amp; Processes</v>
          </cell>
          <cell r="F2761" t="str">
            <v>Customer - Wholesale</v>
          </cell>
          <cell r="G2761" t="str">
            <v>FX Sales</v>
          </cell>
          <cell r="H2761" t="str">
            <v>0</v>
          </cell>
          <cell r="I2761" t="str">
            <v>0</v>
          </cell>
          <cell r="J2761" t="str">
            <v>0</v>
          </cell>
          <cell r="K2761" t="str">
            <v>0</v>
          </cell>
          <cell r="L2761" t="str">
            <v>0</v>
          </cell>
          <cell r="M2761" t="str">
            <v>0</v>
          </cell>
          <cell r="N2761" t="str">
            <v>0</v>
          </cell>
          <cell r="O2761" t="str">
            <v>0</v>
          </cell>
          <cell r="P2761" t="str">
            <v>0</v>
          </cell>
          <cell r="Q2761" t="str">
            <v>0</v>
          </cell>
          <cell r="R2761" t="str">
            <v>0</v>
          </cell>
          <cell r="S2761" t="str">
            <v>0</v>
          </cell>
          <cell r="T2761" t="str">
            <v>0</v>
          </cell>
          <cell r="U2761" t="str">
            <v>0</v>
          </cell>
          <cell r="V2761">
            <v>0</v>
          </cell>
          <cell r="W2761">
            <v>0</v>
          </cell>
        </row>
        <row r="2762">
          <cell r="B2762" t="str">
            <v>South AfricaFX/MM</v>
          </cell>
          <cell r="C2762" t="str">
            <v>FX/MM</v>
          </cell>
          <cell r="D2762" t="str">
            <v>South Africa</v>
          </cell>
          <cell r="E2762" t="str">
            <v>Systems &amp; Processes</v>
          </cell>
          <cell r="F2762" t="str">
            <v>Customer - Wholesale</v>
          </cell>
          <cell r="G2762" t="str">
            <v>FX Trading</v>
          </cell>
          <cell r="H2762" t="str">
            <v>0</v>
          </cell>
          <cell r="I2762">
            <v>59.95600804084274</v>
          </cell>
          <cell r="J2762">
            <v>199.89307493108345</v>
          </cell>
          <cell r="K2762">
            <v>247.59536216737493</v>
          </cell>
          <cell r="L2762" t="str">
            <v>0</v>
          </cell>
          <cell r="M2762" t="str">
            <v>0</v>
          </cell>
          <cell r="N2762" t="str">
            <v>0</v>
          </cell>
          <cell r="O2762" t="str">
            <v>0</v>
          </cell>
          <cell r="P2762" t="str">
            <v>0</v>
          </cell>
          <cell r="Q2762" t="str">
            <v>0</v>
          </cell>
          <cell r="R2762" t="str">
            <v>0</v>
          </cell>
          <cell r="S2762" t="str">
            <v>0</v>
          </cell>
          <cell r="T2762" t="str">
            <v>0</v>
          </cell>
          <cell r="U2762" t="str">
            <v>0</v>
          </cell>
          <cell r="V2762">
            <v>17.418078988062355</v>
          </cell>
          <cell r="W2762">
            <v>17.418078988062355</v>
          </cell>
        </row>
        <row r="2763">
          <cell r="B2763" t="str">
            <v>South AfricaFI</v>
          </cell>
          <cell r="C2763" t="str">
            <v>FI</v>
          </cell>
          <cell r="D2763" t="str">
            <v>South Africa</v>
          </cell>
          <cell r="E2763" t="str">
            <v>Systems &amp; Processes</v>
          </cell>
          <cell r="F2763" t="str">
            <v>Customer - Wholesale</v>
          </cell>
          <cell r="G2763" t="str">
            <v>Fixed Income</v>
          </cell>
          <cell r="H2763" t="str">
            <v>0</v>
          </cell>
          <cell r="I2763" t="str">
            <v>0</v>
          </cell>
          <cell r="J2763" t="str">
            <v>0</v>
          </cell>
          <cell r="K2763" t="str">
            <v>0</v>
          </cell>
          <cell r="L2763" t="str">
            <v>0</v>
          </cell>
          <cell r="M2763" t="str">
            <v>0</v>
          </cell>
          <cell r="N2763" t="str">
            <v>0</v>
          </cell>
          <cell r="O2763" t="str">
            <v>0</v>
          </cell>
          <cell r="P2763" t="str">
            <v>0</v>
          </cell>
          <cell r="Q2763" t="str">
            <v>0</v>
          </cell>
          <cell r="R2763" t="str">
            <v>0</v>
          </cell>
          <cell r="S2763" t="str">
            <v>0</v>
          </cell>
          <cell r="T2763" t="str">
            <v>0</v>
          </cell>
          <cell r="U2763" t="str">
            <v>0</v>
          </cell>
          <cell r="V2763">
            <v>0</v>
          </cell>
          <cell r="W2763">
            <v>0</v>
          </cell>
        </row>
        <row r="2764">
          <cell r="B2764" t="str">
            <v>South AfricaFX/MM</v>
          </cell>
          <cell r="C2764" t="str">
            <v>FX/MM</v>
          </cell>
          <cell r="D2764" t="str">
            <v>South Africa</v>
          </cell>
          <cell r="E2764" t="str">
            <v>Systems &amp; Processes</v>
          </cell>
          <cell r="F2764" t="str">
            <v>Customer - Wholesale</v>
          </cell>
          <cell r="G2764" t="str">
            <v>ALM</v>
          </cell>
          <cell r="H2764" t="str">
            <v>0</v>
          </cell>
          <cell r="I2764">
            <v>4.356664944144276</v>
          </cell>
          <cell r="J2764">
            <v>14.525102330632361</v>
          </cell>
          <cell r="K2764">
            <v>17.991358496591335</v>
          </cell>
          <cell r="L2764" t="str">
            <v>0</v>
          </cell>
          <cell r="M2764" t="str">
            <v>0</v>
          </cell>
          <cell r="N2764" t="str">
            <v>0</v>
          </cell>
          <cell r="O2764" t="str">
            <v>0</v>
          </cell>
          <cell r="P2764" t="str">
            <v>0</v>
          </cell>
          <cell r="Q2764" t="str">
            <v>0</v>
          </cell>
          <cell r="R2764" t="str">
            <v>0</v>
          </cell>
          <cell r="S2764" t="str">
            <v>0</v>
          </cell>
          <cell r="T2764" t="str">
            <v>0</v>
          </cell>
          <cell r="U2764" t="str">
            <v>0</v>
          </cell>
          <cell r="V2764">
            <v>1.2656735596861897</v>
          </cell>
          <cell r="W2764">
            <v>1.2656735596861897</v>
          </cell>
        </row>
        <row r="2765">
          <cell r="B2765" t="str">
            <v>South AfricaSEF</v>
          </cell>
          <cell r="C2765" t="str">
            <v>SEF</v>
          </cell>
          <cell r="D2765" t="str">
            <v>South Africa</v>
          </cell>
          <cell r="E2765" t="str">
            <v>Systems &amp; Processes</v>
          </cell>
          <cell r="F2765" t="str">
            <v>Customer - Wholesale</v>
          </cell>
          <cell r="G2765" t="str">
            <v>Structured Trade</v>
          </cell>
          <cell r="H2765" t="str">
            <v>0</v>
          </cell>
          <cell r="I2765" t="str">
            <v>0</v>
          </cell>
          <cell r="J2765" t="str">
            <v>0</v>
          </cell>
          <cell r="K2765" t="str">
            <v>0</v>
          </cell>
          <cell r="L2765" t="str">
            <v>0</v>
          </cell>
          <cell r="M2765" t="str">
            <v>0</v>
          </cell>
          <cell r="N2765" t="str">
            <v>0</v>
          </cell>
          <cell r="O2765" t="str">
            <v>0</v>
          </cell>
          <cell r="P2765" t="str">
            <v>0</v>
          </cell>
          <cell r="Q2765" t="str">
            <v>0</v>
          </cell>
          <cell r="R2765" t="str">
            <v>0</v>
          </cell>
          <cell r="S2765" t="str">
            <v>0</v>
          </cell>
          <cell r="T2765" t="str">
            <v>0</v>
          </cell>
          <cell r="U2765" t="str">
            <v>0</v>
          </cell>
          <cell r="V2765">
            <v>0</v>
          </cell>
          <cell r="W2765">
            <v>0</v>
          </cell>
        </row>
        <row r="2766">
          <cell r="B2766" t="str">
            <v>South AfricaSME</v>
          </cell>
          <cell r="C2766" t="str">
            <v>SME</v>
          </cell>
          <cell r="D2766" t="str">
            <v>South Africa</v>
          </cell>
          <cell r="E2766" t="str">
            <v>Systems &amp; Processes</v>
          </cell>
          <cell r="F2766" t="str">
            <v>SME</v>
          </cell>
          <cell r="G2766" t="str">
            <v>Product</v>
          </cell>
          <cell r="H2766" t="str">
            <v>0</v>
          </cell>
          <cell r="I2766" t="str">
            <v>0</v>
          </cell>
          <cell r="J2766" t="str">
            <v>0</v>
          </cell>
          <cell r="K2766" t="str">
            <v>0</v>
          </cell>
          <cell r="L2766" t="str">
            <v>0</v>
          </cell>
          <cell r="M2766" t="str">
            <v>0</v>
          </cell>
          <cell r="N2766" t="str">
            <v>0</v>
          </cell>
          <cell r="O2766" t="str">
            <v>0</v>
          </cell>
          <cell r="P2766" t="str">
            <v>0</v>
          </cell>
          <cell r="Q2766" t="str">
            <v>0</v>
          </cell>
          <cell r="R2766" t="str">
            <v>0</v>
          </cell>
          <cell r="S2766" t="str">
            <v>0</v>
          </cell>
          <cell r="T2766" t="str">
            <v>0</v>
          </cell>
          <cell r="U2766" t="str">
            <v>0</v>
          </cell>
          <cell r="V2766">
            <v>0</v>
          </cell>
          <cell r="W2766">
            <v>0</v>
          </cell>
        </row>
        <row r="2767">
          <cell r="B2767" t="str">
            <v>South AfricaTotal</v>
          </cell>
          <cell r="C2767" t="str">
            <v>Total</v>
          </cell>
          <cell r="D2767" t="str">
            <v>South Africa</v>
          </cell>
          <cell r="E2767" t="str">
            <v>Systems &amp; Processes</v>
          </cell>
          <cell r="F2767" t="str">
            <v>Customer</v>
          </cell>
          <cell r="G2767" t="str">
            <v>Product</v>
          </cell>
          <cell r="H2767" t="str">
            <v>0</v>
          </cell>
          <cell r="I2767">
            <v>107.18778830831168</v>
          </cell>
          <cell r="J2767">
            <v>357.36362876952637</v>
          </cell>
          <cell r="K2767">
            <v>442.64453443994415</v>
          </cell>
          <cell r="L2767">
            <v>640.38022058092929</v>
          </cell>
          <cell r="M2767">
            <v>830.94164930527074</v>
          </cell>
          <cell r="N2767">
            <v>953.28577639651542</v>
          </cell>
          <cell r="O2767">
            <v>1106.2771908017403</v>
          </cell>
          <cell r="P2767">
            <v>1254.7015600450716</v>
          </cell>
          <cell r="Q2767">
            <v>1407.8924420909107</v>
          </cell>
          <cell r="R2767">
            <v>1553.2815362263914</v>
          </cell>
          <cell r="S2767">
            <v>1642.3528194247999</v>
          </cell>
          <cell r="T2767">
            <v>1832.0124789790498</v>
          </cell>
          <cell r="U2767" t="str">
            <v>0</v>
          </cell>
          <cell r="V2767">
            <v>31.139587579580876</v>
          </cell>
          <cell r="W2767">
            <v>31.139587579580876</v>
          </cell>
        </row>
        <row r="2768">
          <cell r="B2768" t="str">
            <v>South AfricaCCPL</v>
          </cell>
          <cell r="C2768" t="str">
            <v>CCPL</v>
          </cell>
          <cell r="D2768" t="str">
            <v>South Africa</v>
          </cell>
          <cell r="E2768" t="str">
            <v>Projects</v>
          </cell>
          <cell r="F2768" t="str">
            <v>Mass Mkt &amp; Priority Banking</v>
          </cell>
          <cell r="G2768" t="str">
            <v>Unsecured Lending</v>
          </cell>
          <cell r="H2768" t="str">
            <v>0</v>
          </cell>
          <cell r="I2768" t="str">
            <v>0</v>
          </cell>
          <cell r="J2768" t="str">
            <v>0</v>
          </cell>
          <cell r="K2768" t="str">
            <v>0</v>
          </cell>
          <cell r="L2768" t="str">
            <v>0</v>
          </cell>
          <cell r="M2768" t="str">
            <v>0</v>
          </cell>
          <cell r="N2768" t="str">
            <v>0</v>
          </cell>
          <cell r="O2768" t="str">
            <v>0</v>
          </cell>
          <cell r="P2768" t="str">
            <v>0</v>
          </cell>
          <cell r="Q2768" t="str">
            <v>0</v>
          </cell>
          <cell r="R2768" t="str">
            <v>0</v>
          </cell>
          <cell r="S2768" t="str">
            <v>0</v>
          </cell>
          <cell r="T2768" t="str">
            <v>0</v>
          </cell>
          <cell r="U2768" t="str">
            <v>0</v>
          </cell>
          <cell r="V2768">
            <v>0</v>
          </cell>
          <cell r="W2768">
            <v>0</v>
          </cell>
        </row>
        <row r="2769">
          <cell r="B2769" t="str">
            <v>South AfricaM &amp; AL</v>
          </cell>
          <cell r="C2769" t="str">
            <v>M &amp; AL</v>
          </cell>
          <cell r="D2769" t="str">
            <v>South Africa</v>
          </cell>
          <cell r="E2769" t="str">
            <v>Projects</v>
          </cell>
          <cell r="F2769" t="str">
            <v>Mass Mkt &amp; Priority Banking</v>
          </cell>
          <cell r="G2769" t="str">
            <v>Secured Lending</v>
          </cell>
          <cell r="H2769" t="str">
            <v>0</v>
          </cell>
          <cell r="I2769" t="str">
            <v>0</v>
          </cell>
          <cell r="J2769" t="str">
            <v>0</v>
          </cell>
          <cell r="K2769" t="str">
            <v>0</v>
          </cell>
          <cell r="L2769" t="str">
            <v>0</v>
          </cell>
          <cell r="M2769" t="str">
            <v>0</v>
          </cell>
          <cell r="N2769" t="str">
            <v>0</v>
          </cell>
          <cell r="O2769" t="str">
            <v>0</v>
          </cell>
          <cell r="P2769" t="str">
            <v>0</v>
          </cell>
          <cell r="Q2769" t="str">
            <v>0</v>
          </cell>
          <cell r="R2769" t="str">
            <v>0</v>
          </cell>
          <cell r="S2769" t="str">
            <v>0</v>
          </cell>
          <cell r="T2769" t="str">
            <v>0</v>
          </cell>
          <cell r="U2769" t="str">
            <v>0</v>
          </cell>
          <cell r="V2769">
            <v>0</v>
          </cell>
          <cell r="W2769">
            <v>0</v>
          </cell>
        </row>
        <row r="2770">
          <cell r="B2770" t="str">
            <v>South AfricaWM</v>
          </cell>
          <cell r="C2770" t="str">
            <v>WM</v>
          </cell>
          <cell r="D2770" t="str">
            <v>South Africa</v>
          </cell>
          <cell r="E2770" t="str">
            <v>Projects</v>
          </cell>
          <cell r="F2770" t="str">
            <v>Mass Mkt &amp; Priority Banking</v>
          </cell>
          <cell r="G2770" t="str">
            <v>Account Management Services</v>
          </cell>
          <cell r="H2770" t="str">
            <v>0</v>
          </cell>
          <cell r="I2770" t="str">
            <v>0</v>
          </cell>
          <cell r="J2770" t="str">
            <v>0</v>
          </cell>
          <cell r="K2770" t="str">
            <v>0</v>
          </cell>
          <cell r="L2770" t="str">
            <v>0</v>
          </cell>
          <cell r="M2770" t="str">
            <v>0</v>
          </cell>
          <cell r="N2770" t="str">
            <v>0</v>
          </cell>
          <cell r="O2770" t="str">
            <v>0</v>
          </cell>
          <cell r="P2770" t="str">
            <v>0</v>
          </cell>
          <cell r="Q2770" t="str">
            <v>0</v>
          </cell>
          <cell r="R2770" t="str">
            <v>0</v>
          </cell>
          <cell r="S2770" t="str">
            <v>0</v>
          </cell>
          <cell r="T2770" t="str">
            <v>0</v>
          </cell>
          <cell r="U2770" t="str">
            <v>0</v>
          </cell>
          <cell r="V2770">
            <v>0</v>
          </cell>
          <cell r="W2770">
            <v>0</v>
          </cell>
        </row>
        <row r="2771">
          <cell r="B2771" t="str">
            <v>South AfricaWM</v>
          </cell>
          <cell r="C2771" t="str">
            <v>WM</v>
          </cell>
          <cell r="D2771" t="str">
            <v>South Africa</v>
          </cell>
          <cell r="E2771" t="str">
            <v>Projects</v>
          </cell>
          <cell r="F2771" t="str">
            <v>Mass Mkt &amp; Priority Banking</v>
          </cell>
          <cell r="G2771" t="str">
            <v>Trade Products</v>
          </cell>
          <cell r="H2771" t="str">
            <v>0</v>
          </cell>
          <cell r="I2771" t="str">
            <v>0</v>
          </cell>
          <cell r="J2771" t="str">
            <v>0</v>
          </cell>
          <cell r="K2771" t="str">
            <v>0</v>
          </cell>
          <cell r="L2771" t="str">
            <v>0</v>
          </cell>
          <cell r="M2771" t="str">
            <v>0</v>
          </cell>
          <cell r="N2771" t="str">
            <v>0</v>
          </cell>
          <cell r="O2771" t="str">
            <v>0</v>
          </cell>
          <cell r="P2771" t="str">
            <v>0</v>
          </cell>
          <cell r="Q2771" t="str">
            <v>0</v>
          </cell>
          <cell r="R2771" t="str">
            <v>0</v>
          </cell>
          <cell r="S2771" t="str">
            <v>0</v>
          </cell>
          <cell r="T2771" t="str">
            <v>0</v>
          </cell>
          <cell r="U2771" t="str">
            <v>0</v>
          </cell>
          <cell r="V2771" t="str">
            <v>0</v>
          </cell>
          <cell r="W2771" t="str">
            <v>0</v>
          </cell>
        </row>
        <row r="2772">
          <cell r="B2772" t="str">
            <v>South AfricaWM</v>
          </cell>
          <cell r="C2772" t="str">
            <v>WM</v>
          </cell>
          <cell r="D2772" t="str">
            <v>South Africa</v>
          </cell>
          <cell r="E2772" t="str">
            <v>Projects</v>
          </cell>
          <cell r="F2772" t="str">
            <v>Mass Mkt &amp; Priority Banking</v>
          </cell>
          <cell r="G2772" t="str">
            <v>Treasury Products</v>
          </cell>
          <cell r="H2772" t="str">
            <v>0</v>
          </cell>
          <cell r="I2772" t="str">
            <v>0</v>
          </cell>
          <cell r="J2772" t="str">
            <v>0</v>
          </cell>
          <cell r="K2772" t="str">
            <v>0</v>
          </cell>
          <cell r="L2772" t="str">
            <v>0</v>
          </cell>
          <cell r="M2772" t="str">
            <v>0</v>
          </cell>
          <cell r="N2772" t="str">
            <v>0</v>
          </cell>
          <cell r="O2772" t="str">
            <v>0</v>
          </cell>
          <cell r="P2772" t="str">
            <v>0</v>
          </cell>
          <cell r="Q2772" t="str">
            <v>0</v>
          </cell>
          <cell r="R2772" t="str">
            <v>0</v>
          </cell>
          <cell r="S2772" t="str">
            <v>0</v>
          </cell>
          <cell r="T2772" t="str">
            <v>0</v>
          </cell>
          <cell r="U2772" t="str">
            <v>0</v>
          </cell>
          <cell r="V2772">
            <v>0</v>
          </cell>
          <cell r="W2772">
            <v>0</v>
          </cell>
        </row>
        <row r="2773">
          <cell r="B2773" t="str">
            <v>South AfricaWM</v>
          </cell>
          <cell r="C2773" t="str">
            <v>WM</v>
          </cell>
          <cell r="D2773" t="str">
            <v>South Africa</v>
          </cell>
          <cell r="E2773" t="str">
            <v>Projects</v>
          </cell>
          <cell r="F2773" t="str">
            <v>Mass Mkt &amp; Priority Banking</v>
          </cell>
          <cell r="G2773" t="str">
            <v>Investment Services</v>
          </cell>
          <cell r="H2773" t="str">
            <v>0</v>
          </cell>
          <cell r="I2773" t="str">
            <v>0</v>
          </cell>
          <cell r="J2773" t="str">
            <v>0</v>
          </cell>
          <cell r="K2773" t="str">
            <v>0</v>
          </cell>
          <cell r="L2773" t="str">
            <v>0</v>
          </cell>
          <cell r="M2773" t="str">
            <v>0</v>
          </cell>
          <cell r="N2773" t="str">
            <v>0</v>
          </cell>
          <cell r="O2773" t="str">
            <v>0</v>
          </cell>
          <cell r="P2773" t="str">
            <v>0</v>
          </cell>
          <cell r="Q2773" t="str">
            <v>0</v>
          </cell>
          <cell r="R2773" t="str">
            <v>0</v>
          </cell>
          <cell r="S2773" t="str">
            <v>0</v>
          </cell>
          <cell r="T2773" t="str">
            <v>0</v>
          </cell>
          <cell r="U2773" t="str">
            <v>0</v>
          </cell>
          <cell r="V2773" t="str">
            <v>0</v>
          </cell>
          <cell r="W2773" t="str">
            <v>0</v>
          </cell>
        </row>
        <row r="2774">
          <cell r="B2774" t="str">
            <v>South AfricaOthCB</v>
          </cell>
          <cell r="C2774" t="str">
            <v>OthCB</v>
          </cell>
          <cell r="D2774" t="str">
            <v>South Africa</v>
          </cell>
          <cell r="E2774" t="str">
            <v>Projects</v>
          </cell>
          <cell r="F2774" t="str">
            <v>Mass Mkt &amp; Priority Banking</v>
          </cell>
          <cell r="G2774" t="str">
            <v>Other Products</v>
          </cell>
          <cell r="H2774" t="str">
            <v>0</v>
          </cell>
          <cell r="I2774" t="str">
            <v>0</v>
          </cell>
          <cell r="J2774" t="str">
            <v>0</v>
          </cell>
          <cell r="K2774" t="str">
            <v>0</v>
          </cell>
          <cell r="L2774" t="str">
            <v>0</v>
          </cell>
          <cell r="M2774" t="str">
            <v>0</v>
          </cell>
          <cell r="N2774" t="str">
            <v>0</v>
          </cell>
          <cell r="O2774" t="str">
            <v>0</v>
          </cell>
          <cell r="P2774" t="str">
            <v>0</v>
          </cell>
          <cell r="Q2774" t="str">
            <v>0</v>
          </cell>
          <cell r="R2774" t="str">
            <v>0</v>
          </cell>
          <cell r="S2774" t="str">
            <v>0</v>
          </cell>
          <cell r="T2774" t="str">
            <v>0</v>
          </cell>
          <cell r="U2774" t="str">
            <v>0</v>
          </cell>
          <cell r="V2774">
            <v>0</v>
          </cell>
          <cell r="W2774">
            <v>0</v>
          </cell>
        </row>
        <row r="2775">
          <cell r="B2775" t="str">
            <v>South AfricaCROps</v>
          </cell>
          <cell r="C2775" t="str">
            <v>CROps</v>
          </cell>
          <cell r="D2775" t="str">
            <v>South Africa</v>
          </cell>
          <cell r="E2775" t="str">
            <v>Projects</v>
          </cell>
          <cell r="F2775" t="str">
            <v>Customer - Wholesale</v>
          </cell>
          <cell r="G2775" t="str">
            <v>Corporate and Inst Lending</v>
          </cell>
          <cell r="H2775" t="str">
            <v>0</v>
          </cell>
          <cell r="I2775" t="str">
            <v>0</v>
          </cell>
          <cell r="J2775" t="str">
            <v>0</v>
          </cell>
          <cell r="K2775" t="str">
            <v>0</v>
          </cell>
          <cell r="L2775" t="str">
            <v>0</v>
          </cell>
          <cell r="M2775" t="str">
            <v>0</v>
          </cell>
          <cell r="N2775" t="str">
            <v>0</v>
          </cell>
          <cell r="O2775" t="str">
            <v>0</v>
          </cell>
          <cell r="P2775" t="str">
            <v>0</v>
          </cell>
          <cell r="Q2775" t="str">
            <v>0</v>
          </cell>
          <cell r="R2775">
            <v>31.92154633314383</v>
          </cell>
          <cell r="S2775">
            <v>45.073606077793499</v>
          </cell>
          <cell r="T2775">
            <v>51.617758856145976</v>
          </cell>
          <cell r="U2775" t="str">
            <v>0</v>
          </cell>
          <cell r="V2775">
            <v>0</v>
          </cell>
          <cell r="W2775">
            <v>0</v>
          </cell>
        </row>
        <row r="2776">
          <cell r="B2776" t="str">
            <v>South AfricaCash</v>
          </cell>
          <cell r="C2776" t="str">
            <v>Cash</v>
          </cell>
          <cell r="D2776" t="str">
            <v>South Africa</v>
          </cell>
          <cell r="E2776" t="str">
            <v>Projects</v>
          </cell>
          <cell r="F2776" t="str">
            <v>Customer - Wholesale</v>
          </cell>
          <cell r="G2776" t="str">
            <v>Cash Management and Payments</v>
          </cell>
          <cell r="H2776" t="str">
            <v>0</v>
          </cell>
          <cell r="I2776" t="str">
            <v>0</v>
          </cell>
          <cell r="J2776" t="str">
            <v>0</v>
          </cell>
          <cell r="K2776" t="str">
            <v>0</v>
          </cell>
          <cell r="L2776" t="str">
            <v>0</v>
          </cell>
          <cell r="M2776" t="str">
            <v>0</v>
          </cell>
          <cell r="N2776" t="str">
            <v>0</v>
          </cell>
          <cell r="O2776" t="str">
            <v>0</v>
          </cell>
          <cell r="P2776" t="str">
            <v>0</v>
          </cell>
          <cell r="Q2776" t="str">
            <v>0</v>
          </cell>
          <cell r="R2776" t="str">
            <v>0</v>
          </cell>
          <cell r="S2776" t="str">
            <v>0</v>
          </cell>
          <cell r="T2776" t="str">
            <v>0</v>
          </cell>
          <cell r="U2776" t="str">
            <v>0</v>
          </cell>
          <cell r="V2776">
            <v>0</v>
          </cell>
          <cell r="W2776">
            <v>0</v>
          </cell>
        </row>
        <row r="2777">
          <cell r="B2777" t="str">
            <v>South AfricaTrade</v>
          </cell>
          <cell r="C2777" t="str">
            <v>Trade</v>
          </cell>
          <cell r="D2777" t="str">
            <v>South Africa</v>
          </cell>
          <cell r="E2777" t="str">
            <v>Projects</v>
          </cell>
          <cell r="F2777" t="str">
            <v>Customer - Wholesale</v>
          </cell>
          <cell r="G2777" t="str">
            <v>Trade Finance</v>
          </cell>
          <cell r="H2777" t="str">
            <v>0</v>
          </cell>
          <cell r="I2777" t="str">
            <v>0</v>
          </cell>
          <cell r="J2777" t="str">
            <v>0</v>
          </cell>
          <cell r="K2777" t="str">
            <v>0</v>
          </cell>
          <cell r="L2777" t="str">
            <v>0</v>
          </cell>
          <cell r="M2777" t="str">
            <v>0</v>
          </cell>
          <cell r="N2777" t="str">
            <v>0</v>
          </cell>
          <cell r="O2777" t="str">
            <v>0</v>
          </cell>
          <cell r="P2777" t="str">
            <v>0</v>
          </cell>
          <cell r="Q2777" t="str">
            <v>0</v>
          </cell>
          <cell r="R2777">
            <v>1.7181479375908031</v>
          </cell>
          <cell r="S2777">
            <v>2.4248765912305519</v>
          </cell>
          <cell r="T2777">
            <v>2.7769398997281027</v>
          </cell>
          <cell r="U2777" t="str">
            <v>0</v>
          </cell>
          <cell r="V2777">
            <v>0</v>
          </cell>
          <cell r="W2777">
            <v>0</v>
          </cell>
        </row>
        <row r="2778">
          <cell r="B2778" t="str">
            <v>South AfricaTrade</v>
          </cell>
          <cell r="C2778" t="str">
            <v>Trade</v>
          </cell>
          <cell r="D2778" t="str">
            <v>South Africa</v>
          </cell>
          <cell r="E2778" t="str">
            <v>Projects</v>
          </cell>
          <cell r="F2778" t="str">
            <v>Customer - Wholesale</v>
          </cell>
          <cell r="G2778" t="str">
            <v>Trade Contingents</v>
          </cell>
          <cell r="H2778" t="str">
            <v>0</v>
          </cell>
          <cell r="I2778" t="str">
            <v>0</v>
          </cell>
          <cell r="J2778" t="str">
            <v>0</v>
          </cell>
          <cell r="K2778" t="str">
            <v>0</v>
          </cell>
          <cell r="L2778" t="str">
            <v>0</v>
          </cell>
          <cell r="M2778" t="str">
            <v>0</v>
          </cell>
          <cell r="N2778" t="str">
            <v>0</v>
          </cell>
          <cell r="O2778" t="str">
            <v>0</v>
          </cell>
          <cell r="P2778" t="str">
            <v>0</v>
          </cell>
          <cell r="Q2778" t="str">
            <v>0</v>
          </cell>
          <cell r="R2778">
            <v>0.70747268018444831</v>
          </cell>
          <cell r="S2778">
            <v>0.99904915558698726</v>
          </cell>
          <cell r="T2778">
            <v>1.1440992386879782</v>
          </cell>
          <cell r="U2778" t="str">
            <v>0</v>
          </cell>
          <cell r="V2778">
            <v>0</v>
          </cell>
          <cell r="W2778">
            <v>0</v>
          </cell>
        </row>
        <row r="2779">
          <cell r="B2779" t="str">
            <v>South AfricaTrade</v>
          </cell>
          <cell r="C2779" t="str">
            <v>Trade</v>
          </cell>
          <cell r="D2779" t="str">
            <v>South Africa</v>
          </cell>
          <cell r="E2779" t="str">
            <v>Projects</v>
          </cell>
          <cell r="F2779" t="str">
            <v>Customer - Wholesale</v>
          </cell>
          <cell r="G2779" t="str">
            <v>Trade Transactional</v>
          </cell>
          <cell r="H2779" t="str">
            <v>0</v>
          </cell>
          <cell r="I2779" t="str">
            <v>0</v>
          </cell>
          <cell r="J2779" t="str">
            <v>0</v>
          </cell>
          <cell r="K2779" t="str">
            <v>0</v>
          </cell>
          <cell r="L2779" t="str">
            <v>0</v>
          </cell>
          <cell r="M2779" t="str">
            <v>0</v>
          </cell>
          <cell r="N2779" t="str">
            <v>0</v>
          </cell>
          <cell r="O2779" t="str">
            <v>0</v>
          </cell>
          <cell r="P2779" t="str">
            <v>0</v>
          </cell>
          <cell r="Q2779" t="str">
            <v>0</v>
          </cell>
          <cell r="R2779" t="str">
            <v>0</v>
          </cell>
          <cell r="S2779" t="str">
            <v>0</v>
          </cell>
          <cell r="T2779" t="str">
            <v>0</v>
          </cell>
          <cell r="U2779" t="str">
            <v>0</v>
          </cell>
          <cell r="V2779">
            <v>0</v>
          </cell>
          <cell r="W2779">
            <v>0</v>
          </cell>
        </row>
        <row r="2780">
          <cell r="B2780" t="str">
            <v>South AfricaTrade</v>
          </cell>
          <cell r="C2780" t="str">
            <v>Trade</v>
          </cell>
          <cell r="D2780" t="str">
            <v>South Africa</v>
          </cell>
          <cell r="E2780" t="str">
            <v>Projects</v>
          </cell>
          <cell r="F2780" t="str">
            <v>Customer - Wholesale</v>
          </cell>
          <cell r="G2780" t="str">
            <v>Trade Other</v>
          </cell>
          <cell r="H2780" t="str">
            <v>0</v>
          </cell>
          <cell r="I2780" t="str">
            <v>0</v>
          </cell>
          <cell r="J2780" t="str">
            <v>0</v>
          </cell>
          <cell r="K2780" t="str">
            <v>0</v>
          </cell>
          <cell r="L2780" t="str">
            <v>0</v>
          </cell>
          <cell r="M2780" t="str">
            <v>0</v>
          </cell>
          <cell r="N2780" t="str">
            <v>0</v>
          </cell>
          <cell r="O2780" t="str">
            <v>0</v>
          </cell>
          <cell r="P2780" t="str">
            <v>0</v>
          </cell>
          <cell r="Q2780" t="str">
            <v>0</v>
          </cell>
          <cell r="R2780" t="str">
            <v>0</v>
          </cell>
          <cell r="S2780" t="str">
            <v>0</v>
          </cell>
          <cell r="T2780" t="str">
            <v>0</v>
          </cell>
          <cell r="U2780" t="str">
            <v>0</v>
          </cell>
          <cell r="V2780">
            <v>0</v>
          </cell>
          <cell r="W2780">
            <v>0</v>
          </cell>
        </row>
        <row r="2781">
          <cell r="B2781" t="str">
            <v>South AfricaFX/MM</v>
          </cell>
          <cell r="C2781" t="str">
            <v>FX/MM</v>
          </cell>
          <cell r="D2781" t="str">
            <v>South Africa</v>
          </cell>
          <cell r="E2781" t="str">
            <v>Projects</v>
          </cell>
          <cell r="F2781" t="str">
            <v>Customer - Wholesale</v>
          </cell>
          <cell r="G2781" t="str">
            <v>FX Sales</v>
          </cell>
          <cell r="H2781" t="str">
            <v>0</v>
          </cell>
          <cell r="I2781" t="str">
            <v>0</v>
          </cell>
          <cell r="J2781" t="str">
            <v>0</v>
          </cell>
          <cell r="K2781" t="str">
            <v>0</v>
          </cell>
          <cell r="L2781" t="str">
            <v>0</v>
          </cell>
          <cell r="M2781" t="str">
            <v>0</v>
          </cell>
          <cell r="N2781" t="str">
            <v>0</v>
          </cell>
          <cell r="O2781" t="str">
            <v>0</v>
          </cell>
          <cell r="P2781" t="str">
            <v>0</v>
          </cell>
          <cell r="Q2781" t="str">
            <v>0</v>
          </cell>
          <cell r="R2781">
            <v>13.738866780367633</v>
          </cell>
          <cell r="S2781">
            <v>19.399012729844415</v>
          </cell>
          <cell r="T2781">
            <v>22.215519197824822</v>
          </cell>
          <cell r="U2781" t="str">
            <v>0</v>
          </cell>
          <cell r="V2781">
            <v>0</v>
          </cell>
          <cell r="W2781">
            <v>0</v>
          </cell>
        </row>
        <row r="2782">
          <cell r="B2782" t="str">
            <v>South AfricaFX/MM</v>
          </cell>
          <cell r="C2782" t="str">
            <v>FX/MM</v>
          </cell>
          <cell r="D2782" t="str">
            <v>South Africa</v>
          </cell>
          <cell r="E2782" t="str">
            <v>Projects</v>
          </cell>
          <cell r="F2782" t="str">
            <v>Customer - Wholesale</v>
          </cell>
          <cell r="G2782" t="str">
            <v>FX Trading</v>
          </cell>
          <cell r="H2782" t="str">
            <v>0</v>
          </cell>
          <cell r="I2782" t="str">
            <v>0</v>
          </cell>
          <cell r="J2782" t="str">
            <v>0</v>
          </cell>
          <cell r="K2782" t="str">
            <v>0</v>
          </cell>
          <cell r="L2782" t="str">
            <v>0</v>
          </cell>
          <cell r="M2782" t="str">
            <v>0</v>
          </cell>
          <cell r="N2782" t="str">
            <v>0</v>
          </cell>
          <cell r="O2782" t="str">
            <v>0</v>
          </cell>
          <cell r="P2782" t="str">
            <v>0</v>
          </cell>
          <cell r="Q2782" t="str">
            <v>0</v>
          </cell>
          <cell r="R2782">
            <v>17.173583475459541</v>
          </cell>
          <cell r="S2782">
            <v>24.248765912305515</v>
          </cell>
          <cell r="T2782">
            <v>27.769398997281026</v>
          </cell>
          <cell r="U2782" t="str">
            <v>0</v>
          </cell>
          <cell r="V2782">
            <v>0</v>
          </cell>
          <cell r="W2782">
            <v>0</v>
          </cell>
        </row>
        <row r="2783">
          <cell r="B2783" t="str">
            <v>South AfricaFI</v>
          </cell>
          <cell r="C2783" t="str">
            <v>FI</v>
          </cell>
          <cell r="D2783" t="str">
            <v>South Africa</v>
          </cell>
          <cell r="E2783" t="str">
            <v>Projects</v>
          </cell>
          <cell r="F2783" t="str">
            <v>Customer - Wholesale</v>
          </cell>
          <cell r="G2783" t="str">
            <v>Fixed Income</v>
          </cell>
          <cell r="H2783" t="str">
            <v>0</v>
          </cell>
          <cell r="I2783" t="str">
            <v>0</v>
          </cell>
          <cell r="J2783" t="str">
            <v>0</v>
          </cell>
          <cell r="K2783" t="str">
            <v>0</v>
          </cell>
          <cell r="L2783" t="str">
            <v>0</v>
          </cell>
          <cell r="M2783" t="str">
            <v>0</v>
          </cell>
          <cell r="N2783" t="str">
            <v>0</v>
          </cell>
          <cell r="O2783" t="str">
            <v>0</v>
          </cell>
          <cell r="P2783" t="str">
            <v>0</v>
          </cell>
          <cell r="Q2783" t="str">
            <v>0</v>
          </cell>
          <cell r="R2783" t="str">
            <v>0</v>
          </cell>
          <cell r="S2783" t="str">
            <v>0</v>
          </cell>
          <cell r="T2783" t="str">
            <v>0</v>
          </cell>
          <cell r="U2783" t="str">
            <v>0</v>
          </cell>
          <cell r="V2783">
            <v>0</v>
          </cell>
          <cell r="W2783">
            <v>0</v>
          </cell>
        </row>
        <row r="2784">
          <cell r="B2784" t="str">
            <v>South AfricaFX/MM</v>
          </cell>
          <cell r="C2784" t="str">
            <v>FX/MM</v>
          </cell>
          <cell r="D2784" t="str">
            <v>South Africa</v>
          </cell>
          <cell r="E2784" t="str">
            <v>Projects</v>
          </cell>
          <cell r="F2784" t="str">
            <v>Customer - Wholesale</v>
          </cell>
          <cell r="G2784" t="str">
            <v>ALM</v>
          </cell>
          <cell r="H2784" t="str">
            <v>0</v>
          </cell>
          <cell r="I2784" t="str">
            <v>0</v>
          </cell>
          <cell r="J2784" t="str">
            <v>0</v>
          </cell>
          <cell r="K2784" t="str">
            <v>0</v>
          </cell>
          <cell r="L2784" t="str">
            <v>0</v>
          </cell>
          <cell r="M2784" t="str">
            <v>0</v>
          </cell>
          <cell r="N2784" t="str">
            <v>0</v>
          </cell>
          <cell r="O2784" t="str">
            <v>0</v>
          </cell>
          <cell r="P2784" t="str">
            <v>0</v>
          </cell>
          <cell r="Q2784" t="str">
            <v>0</v>
          </cell>
          <cell r="R2784">
            <v>3.4347166950919084</v>
          </cell>
          <cell r="S2784">
            <v>4.8497531824611038</v>
          </cell>
          <cell r="T2784">
            <v>5.5538797994562055</v>
          </cell>
          <cell r="U2784" t="str">
            <v>0</v>
          </cell>
          <cell r="V2784">
            <v>0</v>
          </cell>
          <cell r="W2784">
            <v>0</v>
          </cell>
        </row>
        <row r="2785">
          <cell r="B2785" t="str">
            <v>South AfricaSEF</v>
          </cell>
          <cell r="C2785" t="str">
            <v>SEF</v>
          </cell>
          <cell r="D2785" t="str">
            <v>South Africa</v>
          </cell>
          <cell r="E2785" t="str">
            <v>Projects</v>
          </cell>
          <cell r="F2785" t="str">
            <v>Customer - Wholesale</v>
          </cell>
          <cell r="G2785" t="str">
            <v>Structured Trade</v>
          </cell>
          <cell r="H2785" t="str">
            <v>0</v>
          </cell>
          <cell r="I2785" t="str">
            <v>0</v>
          </cell>
          <cell r="J2785" t="str">
            <v>0</v>
          </cell>
          <cell r="K2785" t="str">
            <v>0</v>
          </cell>
          <cell r="L2785" t="str">
            <v>0</v>
          </cell>
          <cell r="M2785" t="str">
            <v>0</v>
          </cell>
          <cell r="N2785" t="str">
            <v>0</v>
          </cell>
          <cell r="O2785" t="str">
            <v>0</v>
          </cell>
          <cell r="P2785" t="str">
            <v>0</v>
          </cell>
          <cell r="Q2785" t="str">
            <v>0</v>
          </cell>
          <cell r="R2785" t="str">
            <v>0</v>
          </cell>
          <cell r="S2785" t="str">
            <v>0</v>
          </cell>
          <cell r="T2785" t="str">
            <v>0</v>
          </cell>
          <cell r="U2785" t="str">
            <v>0</v>
          </cell>
          <cell r="V2785">
            <v>0</v>
          </cell>
          <cell r="W2785">
            <v>0</v>
          </cell>
        </row>
        <row r="2786">
          <cell r="B2786" t="str">
            <v>South AfricaSME</v>
          </cell>
          <cell r="C2786" t="str">
            <v>SME</v>
          </cell>
          <cell r="D2786" t="str">
            <v>South Africa</v>
          </cell>
          <cell r="E2786" t="str">
            <v>Projects</v>
          </cell>
          <cell r="F2786" t="str">
            <v>SME</v>
          </cell>
          <cell r="G2786" t="str">
            <v>Product</v>
          </cell>
          <cell r="H2786" t="str">
            <v>0</v>
          </cell>
          <cell r="I2786" t="str">
            <v>0</v>
          </cell>
          <cell r="J2786" t="str">
            <v>0</v>
          </cell>
          <cell r="K2786" t="str">
            <v>0</v>
          </cell>
          <cell r="L2786" t="str">
            <v>0</v>
          </cell>
          <cell r="M2786" t="str">
            <v>0</v>
          </cell>
          <cell r="N2786" t="str">
            <v>0</v>
          </cell>
          <cell r="O2786" t="str">
            <v>0</v>
          </cell>
          <cell r="P2786" t="str">
            <v>0</v>
          </cell>
          <cell r="Q2786" t="str">
            <v>0</v>
          </cell>
          <cell r="R2786" t="str">
            <v>0</v>
          </cell>
          <cell r="S2786" t="str">
            <v>0</v>
          </cell>
          <cell r="T2786" t="str">
            <v>0</v>
          </cell>
          <cell r="U2786" t="str">
            <v>0</v>
          </cell>
          <cell r="V2786">
            <v>0</v>
          </cell>
          <cell r="W2786">
            <v>0</v>
          </cell>
        </row>
        <row r="2787">
          <cell r="B2787" t="str">
            <v>South AfricaTotal</v>
          </cell>
          <cell r="C2787" t="str">
            <v>Total</v>
          </cell>
          <cell r="D2787" t="str">
            <v>South Africa</v>
          </cell>
          <cell r="E2787" t="str">
            <v>Projects</v>
          </cell>
          <cell r="F2787" t="str">
            <v>Customer</v>
          </cell>
          <cell r="G2787" t="str">
            <v>Product</v>
          </cell>
          <cell r="H2787" t="str">
            <v>0</v>
          </cell>
          <cell r="I2787" t="str">
            <v>0</v>
          </cell>
          <cell r="J2787" t="str">
            <v>0</v>
          </cell>
          <cell r="K2787" t="str">
            <v>0</v>
          </cell>
          <cell r="L2787" t="str">
            <v>0</v>
          </cell>
          <cell r="M2787" t="str">
            <v>0</v>
          </cell>
          <cell r="N2787" t="str">
            <v>0</v>
          </cell>
          <cell r="O2787" t="str">
            <v>0</v>
          </cell>
          <cell r="P2787" t="str">
            <v>0</v>
          </cell>
          <cell r="Q2787" t="str">
            <v>0</v>
          </cell>
          <cell r="R2787">
            <v>68.694333901838164</v>
          </cell>
          <cell r="S2787">
            <v>96.995063649222061</v>
          </cell>
          <cell r="T2787">
            <v>111.07759598912412</v>
          </cell>
          <cell r="U2787" t="str">
            <v>0</v>
          </cell>
          <cell r="V2787">
            <v>0</v>
          </cell>
          <cell r="W2787">
            <v>0</v>
          </cell>
        </row>
        <row r="2788">
          <cell r="B2788" t="str">
            <v>South AfricaCCPL</v>
          </cell>
          <cell r="C2788" t="str">
            <v>CCPL</v>
          </cell>
          <cell r="D2788" t="str">
            <v>South Africa</v>
          </cell>
          <cell r="E2788" t="str">
            <v>T&amp;O Management</v>
          </cell>
          <cell r="F2788" t="str">
            <v>Mass Mkt &amp; Priority Banking</v>
          </cell>
          <cell r="G2788" t="str">
            <v>Unsecured Lending</v>
          </cell>
          <cell r="H2788">
            <v>366.00155813957508</v>
          </cell>
          <cell r="I2788">
            <v>5.5502782856663586</v>
          </cell>
          <cell r="J2788">
            <v>22.187086124801603</v>
          </cell>
          <cell r="K2788">
            <v>35.234376281185938</v>
          </cell>
          <cell r="L2788">
            <v>196.04544099625744</v>
          </cell>
          <cell r="M2788">
            <v>269.51967668432928</v>
          </cell>
          <cell r="N2788">
            <v>294.78430299029003</v>
          </cell>
          <cell r="O2788">
            <v>348.07094707654062</v>
          </cell>
          <cell r="P2788">
            <v>373.0729555157036</v>
          </cell>
          <cell r="Q2788">
            <v>349.32379940703629</v>
          </cell>
          <cell r="R2788">
            <v>376.64708483355446</v>
          </cell>
          <cell r="S2788">
            <v>394.75297832783326</v>
          </cell>
          <cell r="T2788">
            <v>456.04202657676723</v>
          </cell>
          <cell r="U2788" t="str">
            <v>0</v>
          </cell>
          <cell r="V2788">
            <v>76.839169363835737</v>
          </cell>
          <cell r="W2788">
            <v>76.839169363835737</v>
          </cell>
        </row>
        <row r="2789">
          <cell r="B2789" t="str">
            <v>South AfricaM &amp; AL</v>
          </cell>
          <cell r="C2789" t="str">
            <v>M &amp; AL</v>
          </cell>
          <cell r="D2789" t="str">
            <v>South Africa</v>
          </cell>
          <cell r="E2789" t="str">
            <v>T&amp;O Management</v>
          </cell>
          <cell r="F2789" t="str">
            <v>Mass Mkt &amp; Priority Banking</v>
          </cell>
          <cell r="G2789" t="str">
            <v>Secured Lending</v>
          </cell>
          <cell r="H2789" t="str">
            <v>0</v>
          </cell>
          <cell r="I2789" t="str">
            <v>0</v>
          </cell>
          <cell r="J2789" t="str">
            <v>0</v>
          </cell>
          <cell r="K2789" t="str">
            <v>0</v>
          </cell>
          <cell r="L2789">
            <v>130.69696066417168</v>
          </cell>
          <cell r="M2789">
            <v>179.67978445621975</v>
          </cell>
          <cell r="N2789">
            <v>196.48314841951017</v>
          </cell>
          <cell r="O2789">
            <v>231.99949004796736</v>
          </cell>
          <cell r="P2789">
            <v>248.66451889352652</v>
          </cell>
          <cell r="Q2789">
            <v>232.83496900416978</v>
          </cell>
          <cell r="R2789">
            <v>251.04699639946941</v>
          </cell>
          <cell r="S2789">
            <v>263.16865221855574</v>
          </cell>
          <cell r="T2789">
            <v>304.02801771784459</v>
          </cell>
          <cell r="U2789" t="str">
            <v>0</v>
          </cell>
          <cell r="V2789">
            <v>0</v>
          </cell>
          <cell r="W2789">
            <v>0</v>
          </cell>
        </row>
        <row r="2790">
          <cell r="B2790" t="str">
            <v>South AfricaWM</v>
          </cell>
          <cell r="C2790" t="str">
            <v>WM</v>
          </cell>
          <cell r="D2790" t="str">
            <v>South Africa</v>
          </cell>
          <cell r="E2790" t="str">
            <v>T&amp;O Management</v>
          </cell>
          <cell r="F2790" t="str">
            <v>Mass Mkt &amp; Priority Banking</v>
          </cell>
          <cell r="G2790" t="str">
            <v>Account Management Services</v>
          </cell>
          <cell r="H2790">
            <v>644.86856009959149</v>
          </cell>
          <cell r="I2790">
            <v>7.9869858257150046</v>
          </cell>
          <cell r="J2790">
            <v>31.927758082031577</v>
          </cell>
          <cell r="K2790">
            <v>50.703126843657813</v>
          </cell>
          <cell r="L2790">
            <v>65.348480332085757</v>
          </cell>
          <cell r="M2790">
            <v>89.839892228109534</v>
          </cell>
          <cell r="N2790">
            <v>98.301154570779872</v>
          </cell>
          <cell r="O2790">
            <v>116.07145702857325</v>
          </cell>
          <cell r="P2790">
            <v>124.40843662217708</v>
          </cell>
          <cell r="Q2790">
            <v>116.48883040286653</v>
          </cell>
          <cell r="R2790">
            <v>125.60008843408502</v>
          </cell>
          <cell r="S2790">
            <v>131.58432610927755</v>
          </cell>
          <cell r="T2790">
            <v>152.01400885892264</v>
          </cell>
          <cell r="U2790" t="str">
            <v>0</v>
          </cell>
          <cell r="V2790">
            <v>110.57343884064177</v>
          </cell>
          <cell r="W2790">
            <v>110.57343884064177</v>
          </cell>
        </row>
        <row r="2791">
          <cell r="B2791" t="str">
            <v>South AfricaWM</v>
          </cell>
          <cell r="C2791" t="str">
            <v>WM</v>
          </cell>
          <cell r="D2791" t="str">
            <v>South Africa</v>
          </cell>
          <cell r="E2791" t="str">
            <v>T&amp;O Management</v>
          </cell>
          <cell r="F2791" t="str">
            <v>Mass Mkt &amp; Priority Banking</v>
          </cell>
          <cell r="G2791" t="str">
            <v>Trade Products</v>
          </cell>
          <cell r="H2791" t="str">
            <v>0</v>
          </cell>
          <cell r="I2791" t="str">
            <v>0</v>
          </cell>
          <cell r="J2791" t="str">
            <v>0</v>
          </cell>
          <cell r="K2791" t="str">
            <v>0</v>
          </cell>
          <cell r="L2791" t="str">
            <v>0</v>
          </cell>
          <cell r="M2791" t="str">
            <v>0</v>
          </cell>
          <cell r="N2791" t="str">
            <v>0</v>
          </cell>
          <cell r="O2791" t="str">
            <v>0</v>
          </cell>
          <cell r="P2791" t="str">
            <v>0</v>
          </cell>
          <cell r="Q2791" t="str">
            <v>0</v>
          </cell>
          <cell r="R2791" t="str">
            <v>0</v>
          </cell>
          <cell r="S2791" t="str">
            <v>0</v>
          </cell>
          <cell r="T2791" t="str">
            <v>0</v>
          </cell>
          <cell r="U2791" t="str">
            <v>0</v>
          </cell>
          <cell r="V2791" t="str">
            <v>0</v>
          </cell>
          <cell r="W2791" t="str">
            <v>0</v>
          </cell>
        </row>
        <row r="2792">
          <cell r="B2792" t="str">
            <v>South AfricaWM</v>
          </cell>
          <cell r="C2792" t="str">
            <v>WM</v>
          </cell>
          <cell r="D2792" t="str">
            <v>South Africa</v>
          </cell>
          <cell r="E2792" t="str">
            <v>T&amp;O Management</v>
          </cell>
          <cell r="F2792" t="str">
            <v>Mass Mkt &amp; Priority Banking</v>
          </cell>
          <cell r="G2792" t="str">
            <v>Treasury Products</v>
          </cell>
          <cell r="H2792" t="str">
            <v>0</v>
          </cell>
          <cell r="I2792" t="str">
            <v>0</v>
          </cell>
          <cell r="J2792" t="str">
            <v>0</v>
          </cell>
          <cell r="K2792" t="str">
            <v>0</v>
          </cell>
          <cell r="L2792" t="str">
            <v>0</v>
          </cell>
          <cell r="M2792" t="str">
            <v>0</v>
          </cell>
          <cell r="N2792" t="str">
            <v>0</v>
          </cell>
          <cell r="O2792" t="str">
            <v>0</v>
          </cell>
          <cell r="P2792" t="str">
            <v>0</v>
          </cell>
          <cell r="Q2792" t="str">
            <v>0</v>
          </cell>
          <cell r="R2792" t="str">
            <v>0</v>
          </cell>
          <cell r="S2792" t="str">
            <v>0</v>
          </cell>
          <cell r="T2792" t="str">
            <v>0</v>
          </cell>
          <cell r="U2792" t="str">
            <v>0</v>
          </cell>
          <cell r="V2792">
            <v>0</v>
          </cell>
          <cell r="W2792">
            <v>0</v>
          </cell>
        </row>
        <row r="2793">
          <cell r="B2793" t="str">
            <v>South AfricaWM</v>
          </cell>
          <cell r="C2793" t="str">
            <v>WM</v>
          </cell>
          <cell r="D2793" t="str">
            <v>South Africa</v>
          </cell>
          <cell r="E2793" t="str">
            <v>T&amp;O Management</v>
          </cell>
          <cell r="F2793" t="str">
            <v>Mass Mkt &amp; Priority Banking</v>
          </cell>
          <cell r="G2793" t="str">
            <v>Investment Services</v>
          </cell>
          <cell r="H2793" t="str">
            <v>0</v>
          </cell>
          <cell r="I2793" t="str">
            <v>0</v>
          </cell>
          <cell r="J2793" t="str">
            <v>0</v>
          </cell>
          <cell r="K2793" t="str">
            <v>0</v>
          </cell>
          <cell r="L2793" t="str">
            <v>0</v>
          </cell>
          <cell r="M2793" t="str">
            <v>0</v>
          </cell>
          <cell r="N2793" t="str">
            <v>0</v>
          </cell>
          <cell r="O2793" t="str">
            <v>0</v>
          </cell>
          <cell r="P2793" t="str">
            <v>0</v>
          </cell>
          <cell r="Q2793" t="str">
            <v>0</v>
          </cell>
          <cell r="R2793" t="str">
            <v>0</v>
          </cell>
          <cell r="S2793" t="str">
            <v>0</v>
          </cell>
          <cell r="T2793" t="str">
            <v>0</v>
          </cell>
          <cell r="U2793" t="str">
            <v>0</v>
          </cell>
          <cell r="V2793" t="str">
            <v>0</v>
          </cell>
          <cell r="W2793" t="str">
            <v>0</v>
          </cell>
        </row>
        <row r="2794">
          <cell r="B2794" t="str">
            <v>South AfricaOthCB</v>
          </cell>
          <cell r="C2794" t="str">
            <v>OthCB</v>
          </cell>
          <cell r="D2794" t="str">
            <v>South Africa</v>
          </cell>
          <cell r="E2794" t="str">
            <v>T&amp;O Management</v>
          </cell>
          <cell r="F2794" t="str">
            <v>Mass Mkt &amp; Priority Banking</v>
          </cell>
          <cell r="G2794" t="str">
            <v>Other Products</v>
          </cell>
          <cell r="H2794" t="str">
            <v>0</v>
          </cell>
          <cell r="I2794" t="str">
            <v>0</v>
          </cell>
          <cell r="J2794" t="str">
            <v>0</v>
          </cell>
          <cell r="K2794" t="str">
            <v>0</v>
          </cell>
          <cell r="L2794" t="str">
            <v>0</v>
          </cell>
          <cell r="M2794" t="str">
            <v>0</v>
          </cell>
          <cell r="N2794" t="str">
            <v>0</v>
          </cell>
          <cell r="O2794" t="str">
            <v>0</v>
          </cell>
          <cell r="P2794" t="str">
            <v>0</v>
          </cell>
          <cell r="Q2794" t="str">
            <v>0</v>
          </cell>
          <cell r="R2794" t="str">
            <v>0</v>
          </cell>
          <cell r="S2794" t="str">
            <v>0</v>
          </cell>
          <cell r="T2794" t="str">
            <v>0</v>
          </cell>
          <cell r="U2794" t="str">
            <v>0</v>
          </cell>
          <cell r="V2794">
            <v>0</v>
          </cell>
          <cell r="W2794">
            <v>0</v>
          </cell>
        </row>
        <row r="2795">
          <cell r="B2795" t="str">
            <v>South AfricaCROps</v>
          </cell>
          <cell r="C2795" t="str">
            <v>CROps</v>
          </cell>
          <cell r="D2795" t="str">
            <v>South Africa</v>
          </cell>
          <cell r="E2795" t="str">
            <v>T&amp;O Management</v>
          </cell>
          <cell r="F2795" t="str">
            <v>Customer - Wholesale</v>
          </cell>
          <cell r="G2795" t="str">
            <v>Corporate and Inst Lending</v>
          </cell>
          <cell r="H2795">
            <v>131.92845828548229</v>
          </cell>
          <cell r="I2795">
            <v>5.1513591110930887</v>
          </cell>
          <cell r="J2795">
            <v>20.592417600531558</v>
          </cell>
          <cell r="K2795">
            <v>32.701950413641093</v>
          </cell>
          <cell r="L2795">
            <v>193.93290239289425</v>
          </cell>
          <cell r="M2795">
            <v>266.61539735771862</v>
          </cell>
          <cell r="N2795">
            <v>291.65552889647512</v>
          </cell>
          <cell r="O2795">
            <v>344.37698204012679</v>
          </cell>
          <cell r="P2795">
            <v>369.11491644316078</v>
          </cell>
          <cell r="Q2795">
            <v>345.61698349531497</v>
          </cell>
          <cell r="R2795">
            <v>372.6486008464405</v>
          </cell>
          <cell r="S2795">
            <v>390.49921501014347</v>
          </cell>
          <cell r="T2795">
            <v>451.12782719011676</v>
          </cell>
          <cell r="U2795" t="str">
            <v>0</v>
          </cell>
          <cell r="V2795">
            <v>71.316452044115735</v>
          </cell>
          <cell r="W2795">
            <v>71.316452044115735</v>
          </cell>
        </row>
        <row r="2796">
          <cell r="B2796" t="str">
            <v>South AfricaCash</v>
          </cell>
          <cell r="C2796" t="str">
            <v>Cash</v>
          </cell>
          <cell r="D2796" t="str">
            <v>South Africa</v>
          </cell>
          <cell r="E2796" t="str">
            <v>T&amp;O Management</v>
          </cell>
          <cell r="F2796" t="str">
            <v>Customer - Wholesale</v>
          </cell>
          <cell r="G2796" t="str">
            <v>Cash Management and Payments</v>
          </cell>
          <cell r="H2796" t="str">
            <v>0</v>
          </cell>
          <cell r="I2796">
            <v>16.530156111828891</v>
          </cell>
          <cell r="J2796">
            <v>66.078848380758529</v>
          </cell>
          <cell r="K2796">
            <v>104.93703386640158</v>
          </cell>
          <cell r="L2796" t="str">
            <v>0</v>
          </cell>
          <cell r="M2796" t="str">
            <v>0</v>
          </cell>
          <cell r="N2796" t="str">
            <v>0</v>
          </cell>
          <cell r="O2796" t="str">
            <v>0</v>
          </cell>
          <cell r="P2796" t="str">
            <v>0</v>
          </cell>
          <cell r="Q2796" t="str">
            <v>0</v>
          </cell>
          <cell r="R2796" t="str">
            <v>0</v>
          </cell>
          <cell r="S2796" t="str">
            <v>0</v>
          </cell>
          <cell r="T2796" t="str">
            <v>0</v>
          </cell>
          <cell r="U2796" t="str">
            <v>0</v>
          </cell>
          <cell r="V2796">
            <v>228.84680726147968</v>
          </cell>
          <cell r="W2796">
            <v>228.84680726147968</v>
          </cell>
        </row>
        <row r="2797">
          <cell r="B2797" t="str">
            <v>South AfricaTrade</v>
          </cell>
          <cell r="C2797" t="str">
            <v>Trade</v>
          </cell>
          <cell r="D2797" t="str">
            <v>South Africa</v>
          </cell>
          <cell r="E2797" t="str">
            <v>T&amp;O Management</v>
          </cell>
          <cell r="F2797" t="str">
            <v>Customer - Wholesale</v>
          </cell>
          <cell r="G2797" t="str">
            <v>Trade Finance</v>
          </cell>
          <cell r="H2797" t="str">
            <v>0</v>
          </cell>
          <cell r="I2797">
            <v>3.5891956953792836</v>
          </cell>
          <cell r="J2797">
            <v>14.347711936859509</v>
          </cell>
          <cell r="K2797">
            <v>22.784996565739544</v>
          </cell>
          <cell r="L2797">
            <v>10.001921219210729</v>
          </cell>
          <cell r="M2797">
            <v>13.750457850612625</v>
          </cell>
          <cell r="N2797">
            <v>15.040015458688268</v>
          </cell>
          <cell r="O2797">
            <v>17.759079536581091</v>
          </cell>
          <cell r="P2797">
            <v>19.034771706527433</v>
          </cell>
          <cell r="Q2797">
            <v>17.822206015252167</v>
          </cell>
          <cell r="R2797">
            <v>19.217042511528014</v>
          </cell>
          <cell r="S2797">
            <v>20.139658286464091</v>
          </cell>
          <cell r="T2797">
            <v>23.266526369042701</v>
          </cell>
          <cell r="U2797" t="str">
            <v>0</v>
          </cell>
          <cell r="V2797">
            <v>49.689547392503094</v>
          </cell>
          <cell r="W2797">
            <v>49.689547392503094</v>
          </cell>
        </row>
        <row r="2798">
          <cell r="B2798" t="str">
            <v>South AfricaTrade</v>
          </cell>
          <cell r="C2798" t="str">
            <v>Trade</v>
          </cell>
          <cell r="D2798" t="str">
            <v>South Africa</v>
          </cell>
          <cell r="E2798" t="str">
            <v>T&amp;O Management</v>
          </cell>
          <cell r="F2798" t="str">
            <v>Customer - Wholesale</v>
          </cell>
          <cell r="G2798" t="str">
            <v>Trade Contingents</v>
          </cell>
          <cell r="H2798" t="str">
            <v>0</v>
          </cell>
          <cell r="I2798">
            <v>11.23835559180525</v>
          </cell>
          <cell r="J2798">
            <v>44.925020077005527</v>
          </cell>
          <cell r="K2798">
            <v>71.343530778636563</v>
          </cell>
          <cell r="L2798">
            <v>4.1133994859641145</v>
          </cell>
          <cell r="M2798">
            <v>5.6550261709564458</v>
          </cell>
          <cell r="N2798">
            <v>6.1367771855525675</v>
          </cell>
          <cell r="O2798">
            <v>7.2460996637503783</v>
          </cell>
          <cell r="P2798">
            <v>7.7653108187459337</v>
          </cell>
          <cell r="Q2798">
            <v>7.2709400218794098</v>
          </cell>
          <cell r="R2798">
            <v>7.8406291453477355</v>
          </cell>
          <cell r="S2798">
            <v>8.2826547247661164</v>
          </cell>
          <cell r="T2798">
            <v>9.5686134202667734</v>
          </cell>
          <cell r="U2798" t="str">
            <v>0</v>
          </cell>
          <cell r="V2798">
            <v>155.58605609377264</v>
          </cell>
          <cell r="W2798">
            <v>155.58605609377264</v>
          </cell>
        </row>
        <row r="2799">
          <cell r="B2799" t="str">
            <v>South AfricaTrade</v>
          </cell>
          <cell r="C2799" t="str">
            <v>Trade</v>
          </cell>
          <cell r="D2799" t="str">
            <v>South Africa</v>
          </cell>
          <cell r="E2799" t="str">
            <v>T&amp;O Management</v>
          </cell>
          <cell r="F2799" t="str">
            <v>Customer - Wholesale</v>
          </cell>
          <cell r="G2799" t="str">
            <v>Trade Transactional</v>
          </cell>
          <cell r="H2799" t="str">
            <v>0</v>
          </cell>
          <cell r="I2799" t="str">
            <v>0</v>
          </cell>
          <cell r="J2799" t="str">
            <v>0</v>
          </cell>
          <cell r="K2799" t="str">
            <v>0</v>
          </cell>
          <cell r="L2799" t="str">
            <v>0</v>
          </cell>
          <cell r="M2799" t="str">
            <v>0</v>
          </cell>
          <cell r="N2799" t="str">
            <v>0</v>
          </cell>
          <cell r="O2799" t="str">
            <v>0</v>
          </cell>
          <cell r="P2799" t="str">
            <v>0</v>
          </cell>
          <cell r="Q2799" t="str">
            <v>0</v>
          </cell>
          <cell r="R2799" t="str">
            <v>0</v>
          </cell>
          <cell r="S2799" t="str">
            <v>0</v>
          </cell>
          <cell r="T2799" t="str">
            <v>0</v>
          </cell>
          <cell r="U2799" t="str">
            <v>0</v>
          </cell>
          <cell r="V2799">
            <v>0</v>
          </cell>
          <cell r="W2799">
            <v>0</v>
          </cell>
        </row>
        <row r="2800">
          <cell r="B2800" t="str">
            <v>South AfricaTrade</v>
          </cell>
          <cell r="C2800" t="str">
            <v>Trade</v>
          </cell>
          <cell r="D2800" t="str">
            <v>South Africa</v>
          </cell>
          <cell r="E2800" t="str">
            <v>T&amp;O Management</v>
          </cell>
          <cell r="F2800" t="str">
            <v>Customer - Wholesale</v>
          </cell>
          <cell r="G2800" t="str">
            <v>Trade Other</v>
          </cell>
          <cell r="H2800" t="str">
            <v>0</v>
          </cell>
          <cell r="I2800" t="str">
            <v>0</v>
          </cell>
          <cell r="J2800" t="str">
            <v>0</v>
          </cell>
          <cell r="K2800" t="str">
            <v>0</v>
          </cell>
          <cell r="L2800" t="str">
            <v>0</v>
          </cell>
          <cell r="M2800" t="str">
            <v>0</v>
          </cell>
          <cell r="N2800" t="str">
            <v>0</v>
          </cell>
          <cell r="O2800" t="str">
            <v>0</v>
          </cell>
          <cell r="P2800" t="str">
            <v>0</v>
          </cell>
          <cell r="Q2800" t="str">
            <v>0</v>
          </cell>
          <cell r="R2800" t="str">
            <v>0</v>
          </cell>
          <cell r="S2800" t="str">
            <v>0</v>
          </cell>
          <cell r="T2800" t="str">
            <v>0</v>
          </cell>
          <cell r="U2800" t="str">
            <v>0</v>
          </cell>
          <cell r="V2800">
            <v>0</v>
          </cell>
          <cell r="W2800">
            <v>0</v>
          </cell>
        </row>
        <row r="2801">
          <cell r="B2801" t="str">
            <v>South AfricaFX/MM</v>
          </cell>
          <cell r="C2801" t="str">
            <v>FX/MM</v>
          </cell>
          <cell r="D2801" t="str">
            <v>South Africa</v>
          </cell>
          <cell r="E2801" t="str">
            <v>T&amp;O Management</v>
          </cell>
          <cell r="F2801" t="str">
            <v>Customer - Wholesale</v>
          </cell>
          <cell r="G2801" t="str">
            <v>FX Sales</v>
          </cell>
          <cell r="H2801">
            <v>34.635581094941685</v>
          </cell>
          <cell r="I2801">
            <v>5.1340975369412067</v>
          </cell>
          <cell r="J2801">
            <v>20.523414928476985</v>
          </cell>
          <cell r="K2801">
            <v>32.592370178638397</v>
          </cell>
          <cell r="L2801">
            <v>200.04636836352796</v>
          </cell>
          <cell r="M2801">
            <v>275.02007824931508</v>
          </cell>
          <cell r="N2801">
            <v>300.80030917376536</v>
          </cell>
          <cell r="O2801">
            <v>355.17362273111178</v>
          </cell>
          <cell r="P2801">
            <v>380.68749900810974</v>
          </cell>
          <cell r="Q2801">
            <v>356.45204762735239</v>
          </cell>
          <cell r="R2801">
            <v>384.33295433011182</v>
          </cell>
          <cell r="S2801">
            <v>402.80916155901309</v>
          </cell>
          <cell r="T2801">
            <v>465.3490067109874</v>
          </cell>
          <cell r="U2801" t="str">
            <v>0</v>
          </cell>
          <cell r="V2801">
            <v>71.077479338338236</v>
          </cell>
          <cell r="W2801">
            <v>71.077479338338236</v>
          </cell>
        </row>
        <row r="2802">
          <cell r="B2802" t="str">
            <v>South AfricaFX/MM</v>
          </cell>
          <cell r="C2802" t="str">
            <v>FX/MM</v>
          </cell>
          <cell r="D2802" t="str">
            <v>South Africa</v>
          </cell>
          <cell r="E2802" t="str">
            <v>T&amp;O Management</v>
          </cell>
          <cell r="F2802" t="str">
            <v>Customer - Wholesale</v>
          </cell>
          <cell r="G2802" t="str">
            <v>FX Trading</v>
          </cell>
          <cell r="H2802" t="str">
            <v>0</v>
          </cell>
          <cell r="I2802">
            <v>24.034403264786711</v>
          </cell>
          <cell r="J2802">
            <v>96.076871779774777</v>
          </cell>
          <cell r="K2802">
            <v>152.57563039896988</v>
          </cell>
          <cell r="L2802" t="str">
            <v>0</v>
          </cell>
          <cell r="M2802" t="str">
            <v>0</v>
          </cell>
          <cell r="N2802" t="str">
            <v>0</v>
          </cell>
          <cell r="O2802" t="str">
            <v>0</v>
          </cell>
          <cell r="P2802" t="str">
            <v>0</v>
          </cell>
          <cell r="Q2802" t="str">
            <v>0</v>
          </cell>
          <cell r="R2802" t="str">
            <v>0</v>
          </cell>
          <cell r="S2802" t="str">
            <v>0</v>
          </cell>
          <cell r="T2802" t="str">
            <v>0</v>
          </cell>
          <cell r="U2802" t="str">
            <v>0</v>
          </cell>
          <cell r="V2802">
            <v>332.73711478413674</v>
          </cell>
          <cell r="W2802">
            <v>332.73711478413674</v>
          </cell>
        </row>
        <row r="2803">
          <cell r="B2803" t="str">
            <v>South AfricaFI</v>
          </cell>
          <cell r="C2803" t="str">
            <v>FI</v>
          </cell>
          <cell r="D2803" t="str">
            <v>South Africa</v>
          </cell>
          <cell r="E2803" t="str">
            <v>T&amp;O Management</v>
          </cell>
          <cell r="F2803" t="str">
            <v>Customer - Wholesale</v>
          </cell>
          <cell r="G2803" t="str">
            <v>Fixed Income</v>
          </cell>
          <cell r="H2803" t="str">
            <v>0</v>
          </cell>
          <cell r="I2803" t="str">
            <v>0</v>
          </cell>
          <cell r="J2803" t="str">
            <v>0</v>
          </cell>
          <cell r="K2803" t="str">
            <v>0</v>
          </cell>
          <cell r="L2803" t="str">
            <v>0</v>
          </cell>
          <cell r="M2803" t="str">
            <v>0</v>
          </cell>
          <cell r="N2803" t="str">
            <v>0</v>
          </cell>
          <cell r="O2803" t="str">
            <v>0</v>
          </cell>
          <cell r="P2803" t="str">
            <v>0</v>
          </cell>
          <cell r="Q2803" t="str">
            <v>0</v>
          </cell>
          <cell r="R2803" t="str">
            <v>0</v>
          </cell>
          <cell r="S2803" t="str">
            <v>0</v>
          </cell>
          <cell r="T2803" t="str">
            <v>0</v>
          </cell>
          <cell r="U2803" t="str">
            <v>0</v>
          </cell>
          <cell r="V2803">
            <v>0</v>
          </cell>
          <cell r="W2803">
            <v>0</v>
          </cell>
        </row>
        <row r="2804">
          <cell r="B2804" t="str">
            <v>South AfricaFX/MM</v>
          </cell>
          <cell r="C2804" t="str">
            <v>FX/MM</v>
          </cell>
          <cell r="D2804" t="str">
            <v>South Africa</v>
          </cell>
          <cell r="E2804" t="str">
            <v>T&amp;O Management</v>
          </cell>
          <cell r="F2804" t="str">
            <v>Customer - Wholesale</v>
          </cell>
          <cell r="G2804" t="str">
            <v>ALM</v>
          </cell>
          <cell r="H2804">
            <v>24.789824737644317</v>
          </cell>
          <cell r="I2804">
            <v>7.3405657083786133</v>
          </cell>
          <cell r="J2804">
            <v>29.343711286903183</v>
          </cell>
          <cell r="K2804">
            <v>46.599511046810662</v>
          </cell>
          <cell r="L2804" t="str">
            <v>0</v>
          </cell>
          <cell r="M2804" t="str">
            <v>0</v>
          </cell>
          <cell r="N2804" t="str">
            <v>0</v>
          </cell>
          <cell r="O2804" t="str">
            <v>0</v>
          </cell>
          <cell r="P2804" t="str">
            <v>0</v>
          </cell>
          <cell r="Q2804" t="str">
            <v>0</v>
          </cell>
          <cell r="R2804" t="str">
            <v>0</v>
          </cell>
          <cell r="S2804" t="str">
            <v>0</v>
          </cell>
          <cell r="T2804" t="str">
            <v>0</v>
          </cell>
          <cell r="U2804" t="str">
            <v>0</v>
          </cell>
          <cell r="V2804">
            <v>101.62426866939545</v>
          </cell>
          <cell r="W2804">
            <v>101.62426866939545</v>
          </cell>
        </row>
        <row r="2805">
          <cell r="B2805" t="str">
            <v>South AfricaSEF</v>
          </cell>
          <cell r="C2805" t="str">
            <v>SEF</v>
          </cell>
          <cell r="D2805" t="str">
            <v>South Africa</v>
          </cell>
          <cell r="E2805" t="str">
            <v>T&amp;O Management</v>
          </cell>
          <cell r="F2805" t="str">
            <v>Customer - Wholesale</v>
          </cell>
          <cell r="G2805" t="str">
            <v>Structured Trade</v>
          </cell>
          <cell r="H2805" t="str">
            <v>0</v>
          </cell>
          <cell r="I2805" t="str">
            <v>0</v>
          </cell>
          <cell r="J2805" t="str">
            <v>0</v>
          </cell>
          <cell r="K2805" t="str">
            <v>0</v>
          </cell>
          <cell r="L2805" t="str">
            <v>0</v>
          </cell>
          <cell r="M2805" t="str">
            <v>0</v>
          </cell>
          <cell r="N2805" t="str">
            <v>0</v>
          </cell>
          <cell r="O2805" t="str">
            <v>0</v>
          </cell>
          <cell r="P2805" t="str">
            <v>0</v>
          </cell>
          <cell r="Q2805" t="str">
            <v>0</v>
          </cell>
          <cell r="R2805" t="str">
            <v>0</v>
          </cell>
          <cell r="S2805" t="str">
            <v>0</v>
          </cell>
          <cell r="T2805" t="str">
            <v>0</v>
          </cell>
          <cell r="U2805" t="str">
            <v>0</v>
          </cell>
          <cell r="V2805">
            <v>0</v>
          </cell>
          <cell r="W2805">
            <v>0</v>
          </cell>
        </row>
        <row r="2806">
          <cell r="B2806" t="str">
            <v>South AfricaSME</v>
          </cell>
          <cell r="C2806" t="str">
            <v>SME</v>
          </cell>
          <cell r="D2806" t="str">
            <v>South Africa</v>
          </cell>
          <cell r="E2806" t="str">
            <v>T&amp;O Management</v>
          </cell>
          <cell r="F2806" t="str">
            <v>SME</v>
          </cell>
          <cell r="G2806" t="str">
            <v>Product</v>
          </cell>
          <cell r="H2806" t="str">
            <v>0</v>
          </cell>
          <cell r="I2806" t="str">
            <v>0</v>
          </cell>
          <cell r="J2806" t="str">
            <v>0</v>
          </cell>
          <cell r="K2806" t="str">
            <v>0</v>
          </cell>
          <cell r="L2806" t="str">
            <v>0</v>
          </cell>
          <cell r="M2806" t="str">
            <v>0</v>
          </cell>
          <cell r="N2806" t="str">
            <v>0</v>
          </cell>
          <cell r="O2806" t="str">
            <v>0</v>
          </cell>
          <cell r="P2806" t="str">
            <v>0</v>
          </cell>
          <cell r="Q2806" t="str">
            <v>0</v>
          </cell>
          <cell r="R2806" t="str">
            <v>0</v>
          </cell>
          <cell r="S2806" t="str">
            <v>0</v>
          </cell>
          <cell r="T2806" t="str">
            <v>0</v>
          </cell>
          <cell r="U2806" t="str">
            <v>0</v>
          </cell>
          <cell r="V2806">
            <v>0</v>
          </cell>
          <cell r="W2806">
            <v>0</v>
          </cell>
        </row>
        <row r="2807">
          <cell r="B2807" t="str">
            <v>South AfricaTotal</v>
          </cell>
          <cell r="C2807" t="str">
            <v>Total</v>
          </cell>
          <cell r="D2807" t="str">
            <v>South Africa</v>
          </cell>
          <cell r="E2807" t="str">
            <v>T&amp;O Management</v>
          </cell>
          <cell r="F2807" t="str">
            <v>Customer</v>
          </cell>
          <cell r="G2807" t="str">
            <v>Product</v>
          </cell>
          <cell r="H2807">
            <v>1202.2239823572349</v>
          </cell>
          <cell r="I2807">
            <v>86.555397131594404</v>
          </cell>
          <cell r="J2807">
            <v>346.00284019714326</v>
          </cell>
          <cell r="K2807">
            <v>549.47252637368149</v>
          </cell>
          <cell r="L2807">
            <v>800.18547345411184</v>
          </cell>
          <cell r="M2807">
            <v>1100.0803129972614</v>
          </cell>
          <cell r="N2807">
            <v>1203.2012366950614</v>
          </cell>
          <cell r="O2807">
            <v>1420.6976781246512</v>
          </cell>
          <cell r="P2807">
            <v>1522.7484090079511</v>
          </cell>
          <cell r="Q2807">
            <v>1425.8097759738716</v>
          </cell>
          <cell r="R2807">
            <v>1537.333396500537</v>
          </cell>
          <cell r="S2807">
            <v>1611.2366462360533</v>
          </cell>
          <cell r="T2807">
            <v>1861.396026843948</v>
          </cell>
          <cell r="U2807" t="str">
            <v>0</v>
          </cell>
          <cell r="V2807">
            <v>1198.2903337882192</v>
          </cell>
          <cell r="W2807">
            <v>1198.2903337882192</v>
          </cell>
        </row>
        <row r="2808">
          <cell r="B2808" t="str">
            <v>TanzaniaCCPL</v>
          </cell>
          <cell r="C2808" t="str">
            <v>CCPL</v>
          </cell>
          <cell r="D2808" t="str">
            <v>Tanzania</v>
          </cell>
          <cell r="E2808" t="str">
            <v>Credit Operations</v>
          </cell>
          <cell r="F2808" t="str">
            <v>Mass Mkt &amp; Priority Banking</v>
          </cell>
          <cell r="G2808" t="str">
            <v>Unsecured Lending</v>
          </cell>
          <cell r="H2808">
            <v>66.499878574555112</v>
          </cell>
          <cell r="I2808">
            <v>7.0494097949879553</v>
          </cell>
          <cell r="J2808">
            <v>10.527781072310081</v>
          </cell>
          <cell r="K2808">
            <v>20.02529925644167</v>
          </cell>
          <cell r="L2808">
            <v>25.425787334783681</v>
          </cell>
          <cell r="M2808">
            <v>33.017856092194542</v>
          </cell>
          <cell r="N2808">
            <v>38.260736525078293</v>
          </cell>
          <cell r="O2808">
            <v>47.309914058685386</v>
          </cell>
          <cell r="P2808">
            <v>52.665299580898825</v>
          </cell>
          <cell r="Q2808">
            <v>61.38110698818501</v>
          </cell>
          <cell r="R2808">
            <v>67.970833581578745</v>
          </cell>
          <cell r="S2808">
            <v>74.751992647815996</v>
          </cell>
          <cell r="T2808">
            <v>81.420273546226895</v>
          </cell>
          <cell r="U2808" t="str">
            <v>0</v>
          </cell>
          <cell r="V2808">
            <v>91.827599358484193</v>
          </cell>
          <cell r="W2808">
            <v>91.827599358484193</v>
          </cell>
        </row>
        <row r="2809">
          <cell r="B2809" t="str">
            <v>TanzaniaM &amp; AL</v>
          </cell>
          <cell r="C2809" t="str">
            <v>M &amp; AL</v>
          </cell>
          <cell r="D2809" t="str">
            <v>Tanzania</v>
          </cell>
          <cell r="E2809" t="str">
            <v>Credit Operations</v>
          </cell>
          <cell r="F2809" t="str">
            <v>Mass Mkt &amp; Priority Banking</v>
          </cell>
          <cell r="G2809" t="str">
            <v>Secured Lending</v>
          </cell>
          <cell r="H2809" t="str">
            <v>0</v>
          </cell>
          <cell r="I2809">
            <v>4.1323784230481726</v>
          </cell>
          <cell r="J2809">
            <v>6.0151591349801592</v>
          </cell>
          <cell r="K2809">
            <v>11.738918034529476</v>
          </cell>
          <cell r="L2809">
            <v>14.904686728983153</v>
          </cell>
          <cell r="M2809">
            <v>19.355115876474777</v>
          </cell>
          <cell r="N2809">
            <v>22.428515168239358</v>
          </cell>
          <cell r="O2809">
            <v>27.733160435316449</v>
          </cell>
          <cell r="P2809">
            <v>30.872503778208689</v>
          </cell>
          <cell r="Q2809">
            <v>35.98176625101253</v>
          </cell>
          <cell r="R2809">
            <v>39.844673901690811</v>
          </cell>
          <cell r="S2809">
            <v>43.819803969962599</v>
          </cell>
          <cell r="T2809">
            <v>47.728750465140095</v>
          </cell>
          <cell r="U2809" t="str">
            <v>0</v>
          </cell>
          <cell r="V2809">
            <v>53.829553844975202</v>
          </cell>
          <cell r="W2809">
            <v>53.829553844975202</v>
          </cell>
        </row>
        <row r="2810">
          <cell r="B2810" t="str">
            <v>TanzaniaWM</v>
          </cell>
          <cell r="C2810" t="str">
            <v>WM</v>
          </cell>
          <cell r="D2810" t="str">
            <v>Tanzania</v>
          </cell>
          <cell r="E2810" t="str">
            <v>Credit Operations</v>
          </cell>
          <cell r="F2810" t="str">
            <v>Mass Mkt &amp; Priority Banking</v>
          </cell>
          <cell r="G2810" t="str">
            <v>Account Management Services</v>
          </cell>
          <cell r="H2810" t="str">
            <v>0</v>
          </cell>
          <cell r="I2810" t="str">
            <v>0</v>
          </cell>
          <cell r="J2810" t="str">
            <v>0</v>
          </cell>
          <cell r="K2810" t="str">
            <v>0</v>
          </cell>
          <cell r="L2810" t="str">
            <v>0</v>
          </cell>
          <cell r="M2810" t="str">
            <v>0</v>
          </cell>
          <cell r="N2810" t="str">
            <v>0</v>
          </cell>
          <cell r="O2810" t="str">
            <v>0</v>
          </cell>
          <cell r="P2810" t="str">
            <v>0</v>
          </cell>
          <cell r="Q2810" t="str">
            <v>0</v>
          </cell>
          <cell r="R2810" t="str">
            <v>0</v>
          </cell>
          <cell r="S2810" t="str">
            <v>0</v>
          </cell>
          <cell r="T2810" t="str">
            <v>0</v>
          </cell>
          <cell r="U2810" t="str">
            <v>0</v>
          </cell>
          <cell r="V2810">
            <v>0</v>
          </cell>
          <cell r="W2810">
            <v>0</v>
          </cell>
        </row>
        <row r="2811">
          <cell r="B2811" t="str">
            <v>TanzaniaWM</v>
          </cell>
          <cell r="C2811" t="str">
            <v>WM</v>
          </cell>
          <cell r="D2811" t="str">
            <v>Tanzania</v>
          </cell>
          <cell r="E2811" t="str">
            <v>Credit Operations</v>
          </cell>
          <cell r="F2811" t="str">
            <v>Mass Mkt &amp; Priority Banking</v>
          </cell>
          <cell r="G2811" t="str">
            <v>Trade Products</v>
          </cell>
          <cell r="H2811" t="str">
            <v>0</v>
          </cell>
          <cell r="I2811" t="str">
            <v>0</v>
          </cell>
          <cell r="J2811" t="str">
            <v>0</v>
          </cell>
          <cell r="K2811" t="str">
            <v>0</v>
          </cell>
          <cell r="L2811" t="str">
            <v>0</v>
          </cell>
          <cell r="M2811" t="str">
            <v>0</v>
          </cell>
          <cell r="N2811" t="str">
            <v>0</v>
          </cell>
          <cell r="O2811" t="str">
            <v>0</v>
          </cell>
          <cell r="P2811" t="str">
            <v>0</v>
          </cell>
          <cell r="Q2811" t="str">
            <v>0</v>
          </cell>
          <cell r="R2811" t="str">
            <v>0</v>
          </cell>
          <cell r="S2811" t="str">
            <v>0</v>
          </cell>
          <cell r="T2811" t="str">
            <v>0</v>
          </cell>
          <cell r="U2811" t="str">
            <v>0</v>
          </cell>
          <cell r="V2811" t="str">
            <v>0</v>
          </cell>
          <cell r="W2811" t="str">
            <v>0</v>
          </cell>
        </row>
        <row r="2812">
          <cell r="B2812" t="str">
            <v>TanzaniaWM</v>
          </cell>
          <cell r="C2812" t="str">
            <v>WM</v>
          </cell>
          <cell r="D2812" t="str">
            <v>Tanzania</v>
          </cell>
          <cell r="E2812" t="str">
            <v>Credit Operations</v>
          </cell>
          <cell r="F2812" t="str">
            <v>Mass Mkt &amp; Priority Banking</v>
          </cell>
          <cell r="G2812" t="str">
            <v>Treasury Products</v>
          </cell>
          <cell r="H2812" t="str">
            <v>0</v>
          </cell>
          <cell r="I2812" t="str">
            <v>0</v>
          </cell>
          <cell r="J2812" t="str">
            <v>0</v>
          </cell>
          <cell r="K2812" t="str">
            <v>0</v>
          </cell>
          <cell r="L2812" t="str">
            <v>0</v>
          </cell>
          <cell r="M2812" t="str">
            <v>0</v>
          </cell>
          <cell r="N2812" t="str">
            <v>0</v>
          </cell>
          <cell r="O2812" t="str">
            <v>0</v>
          </cell>
          <cell r="P2812" t="str">
            <v>0</v>
          </cell>
          <cell r="Q2812" t="str">
            <v>0</v>
          </cell>
          <cell r="R2812" t="str">
            <v>0</v>
          </cell>
          <cell r="S2812" t="str">
            <v>0</v>
          </cell>
          <cell r="T2812" t="str">
            <v>0</v>
          </cell>
          <cell r="U2812" t="str">
            <v>0</v>
          </cell>
          <cell r="V2812">
            <v>0</v>
          </cell>
          <cell r="W2812">
            <v>0</v>
          </cell>
        </row>
        <row r="2813">
          <cell r="B2813" t="str">
            <v>TanzaniaWM</v>
          </cell>
          <cell r="C2813" t="str">
            <v>WM</v>
          </cell>
          <cell r="D2813" t="str">
            <v>Tanzania</v>
          </cell>
          <cell r="E2813" t="str">
            <v>Credit Operations</v>
          </cell>
          <cell r="F2813" t="str">
            <v>Mass Mkt &amp; Priority Banking</v>
          </cell>
          <cell r="G2813" t="str">
            <v>Investment Services</v>
          </cell>
          <cell r="H2813" t="str">
            <v>0</v>
          </cell>
          <cell r="I2813" t="str">
            <v>0</v>
          </cell>
          <cell r="J2813" t="str">
            <v>0</v>
          </cell>
          <cell r="K2813" t="str">
            <v>0</v>
          </cell>
          <cell r="L2813" t="str">
            <v>0</v>
          </cell>
          <cell r="M2813" t="str">
            <v>0</v>
          </cell>
          <cell r="N2813" t="str">
            <v>0</v>
          </cell>
          <cell r="O2813" t="str">
            <v>0</v>
          </cell>
          <cell r="P2813" t="str">
            <v>0</v>
          </cell>
          <cell r="Q2813" t="str">
            <v>0</v>
          </cell>
          <cell r="R2813" t="str">
            <v>0</v>
          </cell>
          <cell r="S2813" t="str">
            <v>0</v>
          </cell>
          <cell r="T2813" t="str">
            <v>0</v>
          </cell>
          <cell r="U2813" t="str">
            <v>0</v>
          </cell>
          <cell r="V2813" t="str">
            <v>0</v>
          </cell>
          <cell r="W2813" t="str">
            <v>0</v>
          </cell>
        </row>
        <row r="2814">
          <cell r="B2814" t="str">
            <v>TanzaniaOthCB</v>
          </cell>
          <cell r="C2814" t="str">
            <v>OthCB</v>
          </cell>
          <cell r="D2814" t="str">
            <v>Tanzania</v>
          </cell>
          <cell r="E2814" t="str">
            <v>Credit Operations</v>
          </cell>
          <cell r="F2814" t="str">
            <v>Mass Mkt &amp; Priority Banking</v>
          </cell>
          <cell r="G2814" t="str">
            <v>Other Products</v>
          </cell>
          <cell r="H2814" t="str">
            <v>0</v>
          </cell>
          <cell r="I2814" t="str">
            <v>0</v>
          </cell>
          <cell r="J2814" t="str">
            <v>0</v>
          </cell>
          <cell r="K2814" t="str">
            <v>0</v>
          </cell>
          <cell r="L2814" t="str">
            <v>0</v>
          </cell>
          <cell r="M2814" t="str">
            <v>0</v>
          </cell>
          <cell r="N2814" t="str">
            <v>0</v>
          </cell>
          <cell r="O2814" t="str">
            <v>0</v>
          </cell>
          <cell r="P2814" t="str">
            <v>0</v>
          </cell>
          <cell r="Q2814" t="str">
            <v>0</v>
          </cell>
          <cell r="R2814" t="str">
            <v>0</v>
          </cell>
          <cell r="S2814" t="str">
            <v>0</v>
          </cell>
          <cell r="T2814" t="str">
            <v>0</v>
          </cell>
          <cell r="U2814" t="str">
            <v>0</v>
          </cell>
          <cell r="V2814">
            <v>0</v>
          </cell>
          <cell r="W2814">
            <v>0</v>
          </cell>
        </row>
        <row r="2815">
          <cell r="B2815" t="str">
            <v>TanzaniaCROps</v>
          </cell>
          <cell r="C2815" t="str">
            <v>CROps</v>
          </cell>
          <cell r="D2815" t="str">
            <v>Tanzania</v>
          </cell>
          <cell r="E2815" t="str">
            <v>Credit Operations</v>
          </cell>
          <cell r="F2815" t="str">
            <v>Customer - Wholesale</v>
          </cell>
          <cell r="G2815" t="str">
            <v>Corporate and Inst Lending</v>
          </cell>
          <cell r="H2815">
            <v>64.270491477556078</v>
          </cell>
          <cell r="I2815">
            <v>3.6956917871299755</v>
          </cell>
          <cell r="J2815">
            <v>10.451500466163095</v>
          </cell>
          <cell r="K2815">
            <v>10.498474043382091</v>
          </cell>
          <cell r="L2815">
            <v>13.329642191693662</v>
          </cell>
          <cell r="M2815">
            <v>17.309822958304498</v>
          </cell>
          <cell r="N2815">
            <v>20.058527758987278</v>
          </cell>
          <cell r="O2815">
            <v>24.802599423296869</v>
          </cell>
          <cell r="P2815">
            <v>27.610322311887174</v>
          </cell>
          <cell r="Q2815">
            <v>32.179490715499334</v>
          </cell>
          <cell r="R2815">
            <v>35.634341862626385</v>
          </cell>
          <cell r="S2815">
            <v>39.189318889600038</v>
          </cell>
          <cell r="T2815">
            <v>42.685183645828474</v>
          </cell>
          <cell r="U2815" t="str">
            <v>0</v>
          </cell>
          <cell r="V2815">
            <v>48.141343161039742</v>
          </cell>
          <cell r="W2815">
            <v>48.141343161039742</v>
          </cell>
        </row>
        <row r="2816">
          <cell r="B2816" t="str">
            <v>TanzaniaCash</v>
          </cell>
          <cell r="C2816" t="str">
            <v>Cash</v>
          </cell>
          <cell r="D2816" t="str">
            <v>Tanzania</v>
          </cell>
          <cell r="E2816" t="str">
            <v>Credit Operations</v>
          </cell>
          <cell r="F2816" t="str">
            <v>Customer - Wholesale</v>
          </cell>
          <cell r="G2816" t="str">
            <v>Cash Management and Payments</v>
          </cell>
          <cell r="H2816" t="str">
            <v>0</v>
          </cell>
          <cell r="I2816" t="str">
            <v>0</v>
          </cell>
          <cell r="J2816" t="str">
            <v>0</v>
          </cell>
          <cell r="K2816" t="str">
            <v>0</v>
          </cell>
          <cell r="L2816" t="str">
            <v>0</v>
          </cell>
          <cell r="M2816" t="str">
            <v>0</v>
          </cell>
          <cell r="N2816" t="str">
            <v>0</v>
          </cell>
          <cell r="O2816" t="str">
            <v>0</v>
          </cell>
          <cell r="P2816" t="str">
            <v>0</v>
          </cell>
          <cell r="Q2816" t="str">
            <v>0</v>
          </cell>
          <cell r="R2816" t="str">
            <v>0</v>
          </cell>
          <cell r="S2816" t="str">
            <v>0</v>
          </cell>
          <cell r="T2816" t="str">
            <v>0</v>
          </cell>
          <cell r="U2816" t="str">
            <v>0</v>
          </cell>
          <cell r="V2816">
            <v>0</v>
          </cell>
          <cell r="W2816">
            <v>0</v>
          </cell>
        </row>
        <row r="2817">
          <cell r="B2817" t="str">
            <v>TanzaniaTrade</v>
          </cell>
          <cell r="C2817" t="str">
            <v>Trade</v>
          </cell>
          <cell r="D2817" t="str">
            <v>Tanzania</v>
          </cell>
          <cell r="E2817" t="str">
            <v>Credit Operations</v>
          </cell>
          <cell r="F2817" t="str">
            <v>Customer - Wholesale</v>
          </cell>
          <cell r="G2817" t="str">
            <v>Trade Finance</v>
          </cell>
          <cell r="H2817">
            <v>7.8646059819909189</v>
          </cell>
          <cell r="I2817" t="str">
            <v>0</v>
          </cell>
          <cell r="J2817" t="str">
            <v>0</v>
          </cell>
          <cell r="K2817" t="str">
            <v>0</v>
          </cell>
          <cell r="L2817" t="str">
            <v>0</v>
          </cell>
          <cell r="M2817" t="str">
            <v>0</v>
          </cell>
          <cell r="N2817" t="str">
            <v>0</v>
          </cell>
          <cell r="O2817" t="str">
            <v>0</v>
          </cell>
          <cell r="P2817" t="str">
            <v>0</v>
          </cell>
          <cell r="Q2817" t="str">
            <v>0</v>
          </cell>
          <cell r="R2817" t="str">
            <v>0</v>
          </cell>
          <cell r="S2817" t="str">
            <v>0</v>
          </cell>
          <cell r="T2817" t="str">
            <v>0</v>
          </cell>
          <cell r="U2817" t="str">
            <v>0</v>
          </cell>
          <cell r="V2817">
            <v>0</v>
          </cell>
          <cell r="W2817">
            <v>0</v>
          </cell>
        </row>
        <row r="2818">
          <cell r="B2818" t="str">
            <v>TanzaniaTrade</v>
          </cell>
          <cell r="C2818" t="str">
            <v>Trade</v>
          </cell>
          <cell r="D2818" t="str">
            <v>Tanzania</v>
          </cell>
          <cell r="E2818" t="str">
            <v>Credit Operations</v>
          </cell>
          <cell r="F2818" t="str">
            <v>Customer - Wholesale</v>
          </cell>
          <cell r="G2818" t="str">
            <v>Trade Contingents</v>
          </cell>
          <cell r="H2818" t="str">
            <v>0</v>
          </cell>
          <cell r="I2818">
            <v>1.0475529118126168</v>
          </cell>
          <cell r="J2818">
            <v>2.9944346729608067</v>
          </cell>
          <cell r="K2818">
            <v>2.9757896272279964</v>
          </cell>
          <cell r="L2818">
            <v>3.7783102887021855</v>
          </cell>
          <cell r="M2818">
            <v>4.9065031395649612</v>
          </cell>
          <cell r="N2818">
            <v>5.6856030675699447</v>
          </cell>
          <cell r="O2818">
            <v>7.0303244769536288</v>
          </cell>
          <cell r="P2818">
            <v>7.8261428306635521</v>
          </cell>
          <cell r="Q2818">
            <v>9.1213249372268663</v>
          </cell>
          <cell r="R2818">
            <v>10.100568233008403</v>
          </cell>
          <cell r="S2818">
            <v>11.108258682548152</v>
          </cell>
          <cell r="T2818">
            <v>12.099175266356532</v>
          </cell>
          <cell r="U2818" t="str">
            <v>0</v>
          </cell>
          <cell r="V2818">
            <v>13.645719555293196</v>
          </cell>
          <cell r="W2818">
            <v>13.645719555293196</v>
          </cell>
        </row>
        <row r="2819">
          <cell r="B2819" t="str">
            <v>TanzaniaTrade</v>
          </cell>
          <cell r="C2819" t="str">
            <v>Trade</v>
          </cell>
          <cell r="D2819" t="str">
            <v>Tanzania</v>
          </cell>
          <cell r="E2819" t="str">
            <v>Credit Operations</v>
          </cell>
          <cell r="F2819" t="str">
            <v>Customer - Wholesale</v>
          </cell>
          <cell r="G2819" t="str">
            <v>Trade Transactional</v>
          </cell>
          <cell r="H2819" t="str">
            <v>0</v>
          </cell>
          <cell r="I2819" t="str">
            <v>0</v>
          </cell>
          <cell r="J2819" t="str">
            <v>0</v>
          </cell>
          <cell r="K2819" t="str">
            <v>0</v>
          </cell>
          <cell r="L2819" t="str">
            <v>0</v>
          </cell>
          <cell r="M2819" t="str">
            <v>0</v>
          </cell>
          <cell r="N2819" t="str">
            <v>0</v>
          </cell>
          <cell r="O2819" t="str">
            <v>0</v>
          </cell>
          <cell r="P2819" t="str">
            <v>0</v>
          </cell>
          <cell r="Q2819" t="str">
            <v>0</v>
          </cell>
          <cell r="R2819" t="str">
            <v>0</v>
          </cell>
          <cell r="S2819" t="str">
            <v>0</v>
          </cell>
          <cell r="T2819" t="str">
            <v>0</v>
          </cell>
          <cell r="U2819" t="str">
            <v>0</v>
          </cell>
          <cell r="V2819">
            <v>0</v>
          </cell>
          <cell r="W2819">
            <v>0</v>
          </cell>
        </row>
        <row r="2820">
          <cell r="B2820" t="str">
            <v>TanzaniaTrade</v>
          </cell>
          <cell r="C2820" t="str">
            <v>Trade</v>
          </cell>
          <cell r="D2820" t="str">
            <v>Tanzania</v>
          </cell>
          <cell r="E2820" t="str">
            <v>Credit Operations</v>
          </cell>
          <cell r="F2820" t="str">
            <v>Customer - Wholesale</v>
          </cell>
          <cell r="G2820" t="str">
            <v>Trade Other</v>
          </cell>
          <cell r="H2820" t="str">
            <v>0</v>
          </cell>
          <cell r="I2820" t="str">
            <v>0</v>
          </cell>
          <cell r="J2820" t="str">
            <v>0</v>
          </cell>
          <cell r="K2820" t="str">
            <v>0</v>
          </cell>
          <cell r="L2820" t="str">
            <v>0</v>
          </cell>
          <cell r="M2820" t="str">
            <v>0</v>
          </cell>
          <cell r="N2820" t="str">
            <v>0</v>
          </cell>
          <cell r="O2820" t="str">
            <v>0</v>
          </cell>
          <cell r="P2820" t="str">
            <v>0</v>
          </cell>
          <cell r="Q2820" t="str">
            <v>0</v>
          </cell>
          <cell r="R2820" t="str">
            <v>0</v>
          </cell>
          <cell r="S2820" t="str">
            <v>0</v>
          </cell>
          <cell r="T2820" t="str">
            <v>0</v>
          </cell>
          <cell r="U2820" t="str">
            <v>0</v>
          </cell>
          <cell r="V2820">
            <v>0</v>
          </cell>
          <cell r="W2820">
            <v>0</v>
          </cell>
        </row>
        <row r="2821">
          <cell r="B2821" t="str">
            <v>TanzaniaFX/MM</v>
          </cell>
          <cell r="C2821" t="str">
            <v>FX/MM</v>
          </cell>
          <cell r="D2821" t="str">
            <v>Tanzania</v>
          </cell>
          <cell r="E2821" t="str">
            <v>Credit Operations</v>
          </cell>
          <cell r="F2821" t="str">
            <v>Customer - Wholesale</v>
          </cell>
          <cell r="G2821" t="str">
            <v>FX Sales</v>
          </cell>
          <cell r="H2821" t="str">
            <v>0</v>
          </cell>
          <cell r="I2821" t="str">
            <v>0</v>
          </cell>
          <cell r="J2821" t="str">
            <v>0</v>
          </cell>
          <cell r="K2821" t="str">
            <v>0</v>
          </cell>
          <cell r="L2821" t="str">
            <v>0</v>
          </cell>
          <cell r="M2821" t="str">
            <v>0</v>
          </cell>
          <cell r="N2821" t="str">
            <v>0</v>
          </cell>
          <cell r="O2821" t="str">
            <v>0</v>
          </cell>
          <cell r="P2821" t="str">
            <v>0</v>
          </cell>
          <cell r="Q2821" t="str">
            <v>0</v>
          </cell>
          <cell r="R2821" t="str">
            <v>0</v>
          </cell>
          <cell r="S2821" t="str">
            <v>0</v>
          </cell>
          <cell r="T2821" t="str">
            <v>0</v>
          </cell>
          <cell r="U2821" t="str">
            <v>0</v>
          </cell>
          <cell r="V2821">
            <v>0</v>
          </cell>
          <cell r="W2821">
            <v>0</v>
          </cell>
        </row>
        <row r="2822">
          <cell r="B2822" t="str">
            <v>TanzaniaFX/MM</v>
          </cell>
          <cell r="C2822" t="str">
            <v>FX/MM</v>
          </cell>
          <cell r="D2822" t="str">
            <v>Tanzania</v>
          </cell>
          <cell r="E2822" t="str">
            <v>Credit Operations</v>
          </cell>
          <cell r="F2822" t="str">
            <v>Customer - Wholesale</v>
          </cell>
          <cell r="G2822" t="str">
            <v>FX Trading</v>
          </cell>
          <cell r="H2822" t="str">
            <v>0</v>
          </cell>
          <cell r="I2822" t="str">
            <v>0</v>
          </cell>
          <cell r="J2822" t="str">
            <v>0</v>
          </cell>
          <cell r="K2822" t="str">
            <v>0</v>
          </cell>
          <cell r="L2822" t="str">
            <v>0</v>
          </cell>
          <cell r="M2822" t="str">
            <v>0</v>
          </cell>
          <cell r="N2822" t="str">
            <v>0</v>
          </cell>
          <cell r="O2822" t="str">
            <v>0</v>
          </cell>
          <cell r="P2822" t="str">
            <v>0</v>
          </cell>
          <cell r="Q2822" t="str">
            <v>0</v>
          </cell>
          <cell r="R2822" t="str">
            <v>0</v>
          </cell>
          <cell r="S2822" t="str">
            <v>0</v>
          </cell>
          <cell r="T2822" t="str">
            <v>0</v>
          </cell>
          <cell r="U2822" t="str">
            <v>0</v>
          </cell>
          <cell r="V2822">
            <v>0</v>
          </cell>
          <cell r="W2822">
            <v>0</v>
          </cell>
        </row>
        <row r="2823">
          <cell r="B2823" t="str">
            <v>TanzaniaFI</v>
          </cell>
          <cell r="C2823" t="str">
            <v>FI</v>
          </cell>
          <cell r="D2823" t="str">
            <v>Tanzania</v>
          </cell>
          <cell r="E2823" t="str">
            <v>Credit Operations</v>
          </cell>
          <cell r="F2823" t="str">
            <v>Customer - Wholesale</v>
          </cell>
          <cell r="G2823" t="str">
            <v>Fixed Income</v>
          </cell>
          <cell r="H2823" t="str">
            <v>0</v>
          </cell>
          <cell r="I2823" t="str">
            <v>0</v>
          </cell>
          <cell r="J2823" t="str">
            <v>0</v>
          </cell>
          <cell r="K2823" t="str">
            <v>0</v>
          </cell>
          <cell r="L2823" t="str">
            <v>0</v>
          </cell>
          <cell r="M2823" t="str">
            <v>0</v>
          </cell>
          <cell r="N2823" t="str">
            <v>0</v>
          </cell>
          <cell r="O2823" t="str">
            <v>0</v>
          </cell>
          <cell r="P2823" t="str">
            <v>0</v>
          </cell>
          <cell r="Q2823" t="str">
            <v>0</v>
          </cell>
          <cell r="R2823" t="str">
            <v>0</v>
          </cell>
          <cell r="S2823" t="str">
            <v>0</v>
          </cell>
          <cell r="T2823" t="str">
            <v>0</v>
          </cell>
          <cell r="U2823" t="str">
            <v>0</v>
          </cell>
          <cell r="V2823">
            <v>0</v>
          </cell>
          <cell r="W2823">
            <v>0</v>
          </cell>
        </row>
        <row r="2824">
          <cell r="B2824" t="str">
            <v>TanzaniaFX/MM</v>
          </cell>
          <cell r="C2824" t="str">
            <v>FX/MM</v>
          </cell>
          <cell r="D2824" t="str">
            <v>Tanzania</v>
          </cell>
          <cell r="E2824" t="str">
            <v>Credit Operations</v>
          </cell>
          <cell r="F2824" t="str">
            <v>Customer - Wholesale</v>
          </cell>
          <cell r="G2824" t="str">
            <v>ALM</v>
          </cell>
          <cell r="H2824" t="str">
            <v>0</v>
          </cell>
          <cell r="I2824" t="str">
            <v>0</v>
          </cell>
          <cell r="J2824" t="str">
            <v>0</v>
          </cell>
          <cell r="K2824" t="str">
            <v>0</v>
          </cell>
          <cell r="L2824" t="str">
            <v>0</v>
          </cell>
          <cell r="M2824" t="str">
            <v>0</v>
          </cell>
          <cell r="N2824" t="str">
            <v>0</v>
          </cell>
          <cell r="O2824" t="str">
            <v>0</v>
          </cell>
          <cell r="P2824" t="str">
            <v>0</v>
          </cell>
          <cell r="Q2824" t="str">
            <v>0</v>
          </cell>
          <cell r="R2824" t="str">
            <v>0</v>
          </cell>
          <cell r="S2824" t="str">
            <v>0</v>
          </cell>
          <cell r="T2824" t="str">
            <v>0</v>
          </cell>
          <cell r="U2824" t="str">
            <v>0</v>
          </cell>
          <cell r="V2824">
            <v>0</v>
          </cell>
          <cell r="W2824">
            <v>0</v>
          </cell>
        </row>
        <row r="2825">
          <cell r="B2825" t="str">
            <v>TanzaniaSEF</v>
          </cell>
          <cell r="C2825" t="str">
            <v>SEF</v>
          </cell>
          <cell r="D2825" t="str">
            <v>Tanzania</v>
          </cell>
          <cell r="E2825" t="str">
            <v>Credit Operations</v>
          </cell>
          <cell r="F2825" t="str">
            <v>Customer - Wholesale</v>
          </cell>
          <cell r="G2825" t="str">
            <v>Structured Trade</v>
          </cell>
          <cell r="H2825" t="str">
            <v>0</v>
          </cell>
          <cell r="I2825" t="str">
            <v>0</v>
          </cell>
          <cell r="J2825" t="str">
            <v>0</v>
          </cell>
          <cell r="K2825" t="str">
            <v>0</v>
          </cell>
          <cell r="L2825" t="str">
            <v>0</v>
          </cell>
          <cell r="M2825" t="str">
            <v>0</v>
          </cell>
          <cell r="N2825" t="str">
            <v>0</v>
          </cell>
          <cell r="O2825" t="str">
            <v>0</v>
          </cell>
          <cell r="P2825" t="str">
            <v>0</v>
          </cell>
          <cell r="Q2825" t="str">
            <v>0</v>
          </cell>
          <cell r="R2825" t="str">
            <v>0</v>
          </cell>
          <cell r="S2825" t="str">
            <v>0</v>
          </cell>
          <cell r="T2825" t="str">
            <v>0</v>
          </cell>
          <cell r="U2825" t="str">
            <v>0</v>
          </cell>
          <cell r="V2825">
            <v>0</v>
          </cell>
          <cell r="W2825">
            <v>0</v>
          </cell>
        </row>
        <row r="2826">
          <cell r="B2826" t="str">
            <v>TanzaniaSME</v>
          </cell>
          <cell r="C2826" t="str">
            <v>SME</v>
          </cell>
          <cell r="D2826" t="str">
            <v>Tanzania</v>
          </cell>
          <cell r="E2826" t="str">
            <v>Credit Operations</v>
          </cell>
          <cell r="F2826" t="str">
            <v>SME</v>
          </cell>
          <cell r="G2826" t="str">
            <v>Product</v>
          </cell>
          <cell r="H2826">
            <v>10.997073028507929</v>
          </cell>
          <cell r="I2826">
            <v>0.15142622293077176</v>
          </cell>
          <cell r="J2826">
            <v>0.45743931365887719</v>
          </cell>
          <cell r="K2826">
            <v>0.43015734900492336</v>
          </cell>
          <cell r="L2826">
            <v>0.54616358718211133</v>
          </cell>
          <cell r="M2826">
            <v>0.70924650186566862</v>
          </cell>
          <cell r="N2826">
            <v>0.82186721825439346</v>
          </cell>
          <cell r="O2826">
            <v>1.0162498423881732</v>
          </cell>
          <cell r="P2826">
            <v>1.1312872463057968</v>
          </cell>
          <cell r="Q2826">
            <v>1.3185088483774703</v>
          </cell>
          <cell r="R2826">
            <v>1.4600607565802721</v>
          </cell>
          <cell r="S2826">
            <v>1.6057247673777704</v>
          </cell>
          <cell r="T2826">
            <v>1.7489640766608925</v>
          </cell>
          <cell r="U2826" t="str">
            <v>0</v>
          </cell>
          <cell r="V2826">
            <v>1.9725206699632907</v>
          </cell>
          <cell r="W2826">
            <v>1.9725206699632907</v>
          </cell>
        </row>
        <row r="2827">
          <cell r="B2827" t="str">
            <v>TanzaniaTotal</v>
          </cell>
          <cell r="C2827" t="str">
            <v>Total</v>
          </cell>
          <cell r="D2827" t="str">
            <v>Tanzania</v>
          </cell>
          <cell r="E2827" t="str">
            <v>Credit Operations</v>
          </cell>
          <cell r="F2827" t="str">
            <v>Customer</v>
          </cell>
          <cell r="G2827" t="str">
            <v>Product</v>
          </cell>
          <cell r="H2827">
            <v>149.63204906261004</v>
          </cell>
          <cell r="I2827">
            <v>16.076459139909492</v>
          </cell>
          <cell r="J2827">
            <v>30.446314660073021</v>
          </cell>
          <cell r="K2827">
            <v>45.668638310586154</v>
          </cell>
          <cell r="L2827">
            <v>57.984590131344788</v>
          </cell>
          <cell r="M2827">
            <v>75.298544568404452</v>
          </cell>
          <cell r="N2827">
            <v>87.255249738129265</v>
          </cell>
          <cell r="O2827">
            <v>107.89224823664051</v>
          </cell>
          <cell r="P2827">
            <v>120.10555574796403</v>
          </cell>
          <cell r="Q2827">
            <v>139.98219774030122</v>
          </cell>
          <cell r="R2827">
            <v>155.01047833548463</v>
          </cell>
          <cell r="S2827">
            <v>170.47509895730457</v>
          </cell>
          <cell r="T2827">
            <v>185.6823470002129</v>
          </cell>
          <cell r="U2827" t="str">
            <v>0</v>
          </cell>
          <cell r="V2827">
            <v>209.41673658975563</v>
          </cell>
          <cell r="W2827">
            <v>209.41673658975563</v>
          </cell>
        </row>
        <row r="2828">
          <cell r="B2828" t="str">
            <v>TanzaniaCCPL</v>
          </cell>
          <cell r="C2828" t="str">
            <v>CCPL</v>
          </cell>
          <cell r="D2828" t="str">
            <v>Tanzania</v>
          </cell>
          <cell r="E2828" t="str">
            <v>Trade Operations</v>
          </cell>
          <cell r="F2828" t="str">
            <v>Mass Mkt &amp; Priority Banking</v>
          </cell>
          <cell r="G2828" t="str">
            <v>Unsecured Lending</v>
          </cell>
          <cell r="H2828" t="str">
            <v>0</v>
          </cell>
          <cell r="I2828" t="str">
            <v>0</v>
          </cell>
          <cell r="J2828" t="str">
            <v>0</v>
          </cell>
          <cell r="K2828" t="str">
            <v>0</v>
          </cell>
          <cell r="L2828" t="str">
            <v>0</v>
          </cell>
          <cell r="M2828" t="str">
            <v>0</v>
          </cell>
          <cell r="N2828" t="str">
            <v>0</v>
          </cell>
          <cell r="O2828" t="str">
            <v>0</v>
          </cell>
          <cell r="P2828" t="str">
            <v>0</v>
          </cell>
          <cell r="Q2828" t="str">
            <v>0</v>
          </cell>
          <cell r="R2828" t="str">
            <v>0</v>
          </cell>
          <cell r="S2828" t="str">
            <v>0</v>
          </cell>
          <cell r="T2828" t="str">
            <v>0</v>
          </cell>
          <cell r="U2828" t="str">
            <v>0</v>
          </cell>
          <cell r="V2828">
            <v>0</v>
          </cell>
          <cell r="W2828">
            <v>0</v>
          </cell>
        </row>
        <row r="2829">
          <cell r="B2829" t="str">
            <v>TanzaniaM &amp; AL</v>
          </cell>
          <cell r="C2829" t="str">
            <v>M &amp; AL</v>
          </cell>
          <cell r="D2829" t="str">
            <v>Tanzania</v>
          </cell>
          <cell r="E2829" t="str">
            <v>Trade Operations</v>
          </cell>
          <cell r="F2829" t="str">
            <v>Mass Mkt &amp; Priority Banking</v>
          </cell>
          <cell r="G2829" t="str">
            <v>Secured Lending</v>
          </cell>
          <cell r="H2829" t="str">
            <v>0</v>
          </cell>
          <cell r="I2829" t="str">
            <v>0</v>
          </cell>
          <cell r="J2829" t="str">
            <v>0</v>
          </cell>
          <cell r="K2829" t="str">
            <v>0</v>
          </cell>
          <cell r="L2829" t="str">
            <v>0</v>
          </cell>
          <cell r="M2829" t="str">
            <v>0</v>
          </cell>
          <cell r="N2829" t="str">
            <v>0</v>
          </cell>
          <cell r="O2829" t="str">
            <v>0</v>
          </cell>
          <cell r="P2829" t="str">
            <v>0</v>
          </cell>
          <cell r="Q2829" t="str">
            <v>0</v>
          </cell>
          <cell r="R2829" t="str">
            <v>0</v>
          </cell>
          <cell r="S2829" t="str">
            <v>0</v>
          </cell>
          <cell r="T2829" t="str">
            <v>0</v>
          </cell>
          <cell r="U2829" t="str">
            <v>0</v>
          </cell>
          <cell r="V2829">
            <v>0</v>
          </cell>
          <cell r="W2829">
            <v>0</v>
          </cell>
        </row>
        <row r="2830">
          <cell r="B2830" t="str">
            <v>TanzaniaWM</v>
          </cell>
          <cell r="C2830" t="str">
            <v>WM</v>
          </cell>
          <cell r="D2830" t="str">
            <v>Tanzania</v>
          </cell>
          <cell r="E2830" t="str">
            <v>Trade Operations</v>
          </cell>
          <cell r="F2830" t="str">
            <v>Mass Mkt &amp; Priority Banking</v>
          </cell>
          <cell r="G2830" t="str">
            <v>Account Management Services</v>
          </cell>
          <cell r="H2830" t="str">
            <v>0</v>
          </cell>
          <cell r="I2830" t="str">
            <v>0</v>
          </cell>
          <cell r="J2830" t="str">
            <v>0</v>
          </cell>
          <cell r="K2830" t="str">
            <v>0</v>
          </cell>
          <cell r="L2830" t="str">
            <v>0</v>
          </cell>
          <cell r="M2830" t="str">
            <v>0</v>
          </cell>
          <cell r="N2830" t="str">
            <v>0</v>
          </cell>
          <cell r="O2830" t="str">
            <v>0</v>
          </cell>
          <cell r="P2830" t="str">
            <v>0</v>
          </cell>
          <cell r="Q2830" t="str">
            <v>0</v>
          </cell>
          <cell r="R2830" t="str">
            <v>0</v>
          </cell>
          <cell r="S2830" t="str">
            <v>0</v>
          </cell>
          <cell r="T2830" t="str">
            <v>0</v>
          </cell>
          <cell r="U2830" t="str">
            <v>0</v>
          </cell>
          <cell r="V2830">
            <v>0</v>
          </cell>
          <cell r="W2830">
            <v>0</v>
          </cell>
        </row>
        <row r="2831">
          <cell r="B2831" t="str">
            <v>TanzaniaWM</v>
          </cell>
          <cell r="C2831" t="str">
            <v>WM</v>
          </cell>
          <cell r="D2831" t="str">
            <v>Tanzania</v>
          </cell>
          <cell r="E2831" t="str">
            <v>Trade Operations</v>
          </cell>
          <cell r="F2831" t="str">
            <v>Mass Mkt &amp; Priority Banking</v>
          </cell>
          <cell r="G2831" t="str">
            <v>Trade Products</v>
          </cell>
          <cell r="H2831" t="str">
            <v>0</v>
          </cell>
          <cell r="I2831" t="str">
            <v>0</v>
          </cell>
          <cell r="J2831" t="str">
            <v>0</v>
          </cell>
          <cell r="K2831" t="str">
            <v>0</v>
          </cell>
          <cell r="L2831" t="str">
            <v>0</v>
          </cell>
          <cell r="M2831" t="str">
            <v>0</v>
          </cell>
          <cell r="N2831" t="str">
            <v>0</v>
          </cell>
          <cell r="O2831" t="str">
            <v>0</v>
          </cell>
          <cell r="P2831" t="str">
            <v>0</v>
          </cell>
          <cell r="Q2831" t="str">
            <v>0</v>
          </cell>
          <cell r="R2831" t="str">
            <v>0</v>
          </cell>
          <cell r="S2831" t="str">
            <v>0</v>
          </cell>
          <cell r="T2831" t="str">
            <v>0</v>
          </cell>
          <cell r="U2831" t="str">
            <v>0</v>
          </cell>
          <cell r="V2831" t="str">
            <v>0</v>
          </cell>
          <cell r="W2831" t="str">
            <v>0</v>
          </cell>
        </row>
        <row r="2832">
          <cell r="B2832" t="str">
            <v>TanzaniaWM</v>
          </cell>
          <cell r="C2832" t="str">
            <v>WM</v>
          </cell>
          <cell r="D2832" t="str">
            <v>Tanzania</v>
          </cell>
          <cell r="E2832" t="str">
            <v>Trade Operations</v>
          </cell>
          <cell r="F2832" t="str">
            <v>Mass Mkt &amp; Priority Banking</v>
          </cell>
          <cell r="G2832" t="str">
            <v>Treasury Products</v>
          </cell>
          <cell r="H2832" t="str">
            <v>0</v>
          </cell>
          <cell r="I2832" t="str">
            <v>0</v>
          </cell>
          <cell r="J2832" t="str">
            <v>0</v>
          </cell>
          <cell r="K2832" t="str">
            <v>0</v>
          </cell>
          <cell r="L2832" t="str">
            <v>0</v>
          </cell>
          <cell r="M2832" t="str">
            <v>0</v>
          </cell>
          <cell r="N2832" t="str">
            <v>0</v>
          </cell>
          <cell r="O2832" t="str">
            <v>0</v>
          </cell>
          <cell r="P2832" t="str">
            <v>0</v>
          </cell>
          <cell r="Q2832" t="str">
            <v>0</v>
          </cell>
          <cell r="R2832" t="str">
            <v>0</v>
          </cell>
          <cell r="S2832" t="str">
            <v>0</v>
          </cell>
          <cell r="T2832" t="str">
            <v>0</v>
          </cell>
          <cell r="U2832" t="str">
            <v>0</v>
          </cell>
          <cell r="V2832">
            <v>0</v>
          </cell>
          <cell r="W2832">
            <v>0</v>
          </cell>
        </row>
        <row r="2833">
          <cell r="B2833" t="str">
            <v>TanzaniaWM</v>
          </cell>
          <cell r="C2833" t="str">
            <v>WM</v>
          </cell>
          <cell r="D2833" t="str">
            <v>Tanzania</v>
          </cell>
          <cell r="E2833" t="str">
            <v>Trade Operations</v>
          </cell>
          <cell r="F2833" t="str">
            <v>Mass Mkt &amp; Priority Banking</v>
          </cell>
          <cell r="G2833" t="str">
            <v>Investment Services</v>
          </cell>
          <cell r="H2833" t="str">
            <v>0</v>
          </cell>
          <cell r="I2833" t="str">
            <v>0</v>
          </cell>
          <cell r="J2833" t="str">
            <v>0</v>
          </cell>
          <cell r="K2833" t="str">
            <v>0</v>
          </cell>
          <cell r="L2833" t="str">
            <v>0</v>
          </cell>
          <cell r="M2833" t="str">
            <v>0</v>
          </cell>
          <cell r="N2833" t="str">
            <v>0</v>
          </cell>
          <cell r="O2833" t="str">
            <v>0</v>
          </cell>
          <cell r="P2833" t="str">
            <v>0</v>
          </cell>
          <cell r="Q2833" t="str">
            <v>0</v>
          </cell>
          <cell r="R2833" t="str">
            <v>0</v>
          </cell>
          <cell r="S2833" t="str">
            <v>0</v>
          </cell>
          <cell r="T2833" t="str">
            <v>0</v>
          </cell>
          <cell r="U2833" t="str">
            <v>0</v>
          </cell>
          <cell r="V2833" t="str">
            <v>0</v>
          </cell>
          <cell r="W2833" t="str">
            <v>0</v>
          </cell>
        </row>
        <row r="2834">
          <cell r="B2834" t="str">
            <v>TanzaniaOthCB</v>
          </cell>
          <cell r="C2834" t="str">
            <v>OthCB</v>
          </cell>
          <cell r="D2834" t="str">
            <v>Tanzania</v>
          </cell>
          <cell r="E2834" t="str">
            <v>Trade Operations</v>
          </cell>
          <cell r="F2834" t="str">
            <v>Mass Mkt &amp; Priority Banking</v>
          </cell>
          <cell r="G2834" t="str">
            <v>Other Products</v>
          </cell>
          <cell r="H2834" t="str">
            <v>0</v>
          </cell>
          <cell r="I2834" t="str">
            <v>0</v>
          </cell>
          <cell r="J2834" t="str">
            <v>0</v>
          </cell>
          <cell r="K2834" t="str">
            <v>0</v>
          </cell>
          <cell r="L2834" t="str">
            <v>0</v>
          </cell>
          <cell r="M2834" t="str">
            <v>0</v>
          </cell>
          <cell r="N2834" t="str">
            <v>0</v>
          </cell>
          <cell r="O2834" t="str">
            <v>0</v>
          </cell>
          <cell r="P2834" t="str">
            <v>0</v>
          </cell>
          <cell r="Q2834" t="str">
            <v>0</v>
          </cell>
          <cell r="R2834" t="str">
            <v>0</v>
          </cell>
          <cell r="S2834" t="str">
            <v>0</v>
          </cell>
          <cell r="T2834" t="str">
            <v>0</v>
          </cell>
          <cell r="U2834" t="str">
            <v>0</v>
          </cell>
          <cell r="V2834">
            <v>0</v>
          </cell>
          <cell r="W2834">
            <v>0</v>
          </cell>
        </row>
        <row r="2835">
          <cell r="B2835" t="str">
            <v>TanzaniaCROps</v>
          </cell>
          <cell r="C2835" t="str">
            <v>CROps</v>
          </cell>
          <cell r="D2835" t="str">
            <v>Tanzania</v>
          </cell>
          <cell r="E2835" t="str">
            <v>Trade Operations</v>
          </cell>
          <cell r="F2835" t="str">
            <v>Customer - Wholesale</v>
          </cell>
          <cell r="G2835" t="str">
            <v>Corporate and Inst Lending</v>
          </cell>
          <cell r="H2835" t="str">
            <v>0</v>
          </cell>
          <cell r="I2835" t="str">
            <v>0</v>
          </cell>
          <cell r="J2835" t="str">
            <v>0</v>
          </cell>
          <cell r="K2835" t="str">
            <v>0</v>
          </cell>
          <cell r="L2835" t="str">
            <v>0</v>
          </cell>
          <cell r="M2835" t="str">
            <v>0</v>
          </cell>
          <cell r="N2835" t="str">
            <v>0</v>
          </cell>
          <cell r="O2835" t="str">
            <v>0</v>
          </cell>
          <cell r="P2835" t="str">
            <v>0</v>
          </cell>
          <cell r="Q2835" t="str">
            <v>0</v>
          </cell>
          <cell r="R2835" t="str">
            <v>0</v>
          </cell>
          <cell r="S2835" t="str">
            <v>0</v>
          </cell>
          <cell r="T2835" t="str">
            <v>0</v>
          </cell>
          <cell r="U2835" t="str">
            <v>0</v>
          </cell>
          <cell r="V2835">
            <v>0</v>
          </cell>
          <cell r="W2835">
            <v>0</v>
          </cell>
        </row>
        <row r="2836">
          <cell r="B2836" t="str">
            <v>TanzaniaCash</v>
          </cell>
          <cell r="C2836" t="str">
            <v>Cash</v>
          </cell>
          <cell r="D2836" t="str">
            <v>Tanzania</v>
          </cell>
          <cell r="E2836" t="str">
            <v>Trade Operations</v>
          </cell>
          <cell r="F2836" t="str">
            <v>Customer - Wholesale</v>
          </cell>
          <cell r="G2836" t="str">
            <v>Cash Management and Payments</v>
          </cell>
          <cell r="H2836" t="str">
            <v>0</v>
          </cell>
          <cell r="I2836" t="str">
            <v>0</v>
          </cell>
          <cell r="J2836" t="str">
            <v>0</v>
          </cell>
          <cell r="K2836" t="str">
            <v>0</v>
          </cell>
          <cell r="L2836" t="str">
            <v>0</v>
          </cell>
          <cell r="M2836" t="str">
            <v>0</v>
          </cell>
          <cell r="N2836" t="str">
            <v>0</v>
          </cell>
          <cell r="O2836" t="str">
            <v>0</v>
          </cell>
          <cell r="P2836" t="str">
            <v>0</v>
          </cell>
          <cell r="Q2836" t="str">
            <v>0</v>
          </cell>
          <cell r="R2836" t="str">
            <v>0</v>
          </cell>
          <cell r="S2836" t="str">
            <v>0</v>
          </cell>
          <cell r="T2836" t="str">
            <v>0</v>
          </cell>
          <cell r="U2836" t="str">
            <v>0</v>
          </cell>
          <cell r="V2836">
            <v>0</v>
          </cell>
          <cell r="W2836">
            <v>0</v>
          </cell>
        </row>
        <row r="2837">
          <cell r="B2837" t="str">
            <v>TanzaniaTrade</v>
          </cell>
          <cell r="C2837" t="str">
            <v>Trade</v>
          </cell>
          <cell r="D2837" t="str">
            <v>Tanzania</v>
          </cell>
          <cell r="E2837" t="str">
            <v>Trade Operations</v>
          </cell>
          <cell r="F2837" t="str">
            <v>Customer - Wholesale</v>
          </cell>
          <cell r="G2837" t="str">
            <v>Trade Finance</v>
          </cell>
          <cell r="H2837">
            <v>159.86461111902281</v>
          </cell>
          <cell r="I2837" t="str">
            <v>0</v>
          </cell>
          <cell r="J2837" t="str">
            <v>0</v>
          </cell>
          <cell r="K2837" t="str">
            <v>0</v>
          </cell>
          <cell r="L2837" t="str">
            <v>0</v>
          </cell>
          <cell r="M2837" t="str">
            <v>0</v>
          </cell>
          <cell r="N2837" t="str">
            <v>0</v>
          </cell>
          <cell r="O2837" t="str">
            <v>0</v>
          </cell>
          <cell r="P2837" t="str">
            <v>0</v>
          </cell>
          <cell r="Q2837" t="str">
            <v>0</v>
          </cell>
          <cell r="R2837" t="str">
            <v>0</v>
          </cell>
          <cell r="S2837" t="str">
            <v>0</v>
          </cell>
          <cell r="T2837" t="str">
            <v>0</v>
          </cell>
          <cell r="U2837" t="str">
            <v>0</v>
          </cell>
          <cell r="V2837">
            <v>0</v>
          </cell>
          <cell r="W2837">
            <v>0</v>
          </cell>
        </row>
        <row r="2838">
          <cell r="B2838" t="str">
            <v>TanzaniaTrade</v>
          </cell>
          <cell r="C2838" t="str">
            <v>Trade</v>
          </cell>
          <cell r="D2838" t="str">
            <v>Tanzania</v>
          </cell>
          <cell r="E2838" t="str">
            <v>Trade Operations</v>
          </cell>
          <cell r="F2838" t="str">
            <v>Customer - Wholesale</v>
          </cell>
          <cell r="G2838" t="str">
            <v>Trade Contingents</v>
          </cell>
          <cell r="H2838" t="str">
            <v>0</v>
          </cell>
          <cell r="I2838">
            <v>16.606775277244655</v>
          </cell>
          <cell r="J2838">
            <v>33.841643688791592</v>
          </cell>
          <cell r="K2838">
            <v>56.621966301686633</v>
          </cell>
          <cell r="L2838">
            <v>71.268926760538378</v>
          </cell>
          <cell r="M2838">
            <v>91.155190620771307</v>
          </cell>
          <cell r="N2838">
            <v>107.01435187598989</v>
          </cell>
          <cell r="O2838">
            <v>123.60410662866859</v>
          </cell>
          <cell r="P2838">
            <v>134.52494180828694</v>
          </cell>
          <cell r="Q2838">
            <v>151.76125559883857</v>
          </cell>
          <cell r="R2838">
            <v>165.56945387048893</v>
          </cell>
          <cell r="S2838">
            <v>178.98616147000968</v>
          </cell>
          <cell r="T2838">
            <v>195.63552205024723</v>
          </cell>
          <cell r="U2838" t="str">
            <v>0</v>
          </cell>
          <cell r="V2838">
            <v>209.89747498211352</v>
          </cell>
          <cell r="W2838">
            <v>209.89747498211352</v>
          </cell>
        </row>
        <row r="2839">
          <cell r="B2839" t="str">
            <v>TanzaniaTrade</v>
          </cell>
          <cell r="C2839" t="str">
            <v>Trade</v>
          </cell>
          <cell r="D2839" t="str">
            <v>Tanzania</v>
          </cell>
          <cell r="E2839" t="str">
            <v>Trade Operations</v>
          </cell>
          <cell r="F2839" t="str">
            <v>Customer - Wholesale</v>
          </cell>
          <cell r="G2839" t="str">
            <v>Trade Transactional</v>
          </cell>
          <cell r="H2839" t="str">
            <v>0</v>
          </cell>
          <cell r="I2839" t="str">
            <v>0</v>
          </cell>
          <cell r="J2839" t="str">
            <v>0</v>
          </cell>
          <cell r="K2839" t="str">
            <v>0</v>
          </cell>
          <cell r="L2839" t="str">
            <v>0</v>
          </cell>
          <cell r="M2839" t="str">
            <v>0</v>
          </cell>
          <cell r="N2839" t="str">
            <v>0</v>
          </cell>
          <cell r="O2839" t="str">
            <v>0</v>
          </cell>
          <cell r="P2839" t="str">
            <v>0</v>
          </cell>
          <cell r="Q2839" t="str">
            <v>0</v>
          </cell>
          <cell r="R2839" t="str">
            <v>0</v>
          </cell>
          <cell r="S2839" t="str">
            <v>0</v>
          </cell>
          <cell r="T2839" t="str">
            <v>0</v>
          </cell>
          <cell r="U2839" t="str">
            <v>0</v>
          </cell>
          <cell r="V2839">
            <v>0</v>
          </cell>
          <cell r="W2839">
            <v>0</v>
          </cell>
        </row>
        <row r="2840">
          <cell r="B2840" t="str">
            <v>TanzaniaTrade</v>
          </cell>
          <cell r="C2840" t="str">
            <v>Trade</v>
          </cell>
          <cell r="D2840" t="str">
            <v>Tanzania</v>
          </cell>
          <cell r="E2840" t="str">
            <v>Trade Operations</v>
          </cell>
          <cell r="F2840" t="str">
            <v>Customer - Wholesale</v>
          </cell>
          <cell r="G2840" t="str">
            <v>Trade Other</v>
          </cell>
          <cell r="H2840" t="str">
            <v>0</v>
          </cell>
          <cell r="I2840" t="str">
            <v>0</v>
          </cell>
          <cell r="J2840" t="str">
            <v>0</v>
          </cell>
          <cell r="K2840" t="str">
            <v>0</v>
          </cell>
          <cell r="L2840" t="str">
            <v>0</v>
          </cell>
          <cell r="M2840" t="str">
            <v>0</v>
          </cell>
          <cell r="N2840" t="str">
            <v>0</v>
          </cell>
          <cell r="O2840" t="str">
            <v>0</v>
          </cell>
          <cell r="P2840" t="str">
            <v>0</v>
          </cell>
          <cell r="Q2840" t="str">
            <v>0</v>
          </cell>
          <cell r="R2840" t="str">
            <v>0</v>
          </cell>
          <cell r="S2840" t="str">
            <v>0</v>
          </cell>
          <cell r="T2840" t="str">
            <v>0</v>
          </cell>
          <cell r="U2840" t="str">
            <v>0</v>
          </cell>
          <cell r="V2840">
            <v>0</v>
          </cell>
          <cell r="W2840">
            <v>0</v>
          </cell>
        </row>
        <row r="2841">
          <cell r="B2841" t="str">
            <v>TanzaniaFX/MM</v>
          </cell>
          <cell r="C2841" t="str">
            <v>FX/MM</v>
          </cell>
          <cell r="D2841" t="str">
            <v>Tanzania</v>
          </cell>
          <cell r="E2841" t="str">
            <v>Trade Operations</v>
          </cell>
          <cell r="F2841" t="str">
            <v>Customer - Wholesale</v>
          </cell>
          <cell r="G2841" t="str">
            <v>FX Sales</v>
          </cell>
          <cell r="H2841" t="str">
            <v>0</v>
          </cell>
          <cell r="I2841" t="str">
            <v>0</v>
          </cell>
          <cell r="J2841" t="str">
            <v>0</v>
          </cell>
          <cell r="K2841" t="str">
            <v>0</v>
          </cell>
          <cell r="L2841" t="str">
            <v>0</v>
          </cell>
          <cell r="M2841" t="str">
            <v>0</v>
          </cell>
          <cell r="N2841" t="str">
            <v>0</v>
          </cell>
          <cell r="O2841" t="str">
            <v>0</v>
          </cell>
          <cell r="P2841" t="str">
            <v>0</v>
          </cell>
          <cell r="Q2841" t="str">
            <v>0</v>
          </cell>
          <cell r="R2841" t="str">
            <v>0</v>
          </cell>
          <cell r="S2841" t="str">
            <v>0</v>
          </cell>
          <cell r="T2841" t="str">
            <v>0</v>
          </cell>
          <cell r="U2841" t="str">
            <v>0</v>
          </cell>
          <cell r="V2841">
            <v>0</v>
          </cell>
          <cell r="W2841">
            <v>0</v>
          </cell>
        </row>
        <row r="2842">
          <cell r="B2842" t="str">
            <v>TanzaniaFX/MM</v>
          </cell>
          <cell r="C2842" t="str">
            <v>FX/MM</v>
          </cell>
          <cell r="D2842" t="str">
            <v>Tanzania</v>
          </cell>
          <cell r="E2842" t="str">
            <v>Trade Operations</v>
          </cell>
          <cell r="F2842" t="str">
            <v>Customer - Wholesale</v>
          </cell>
          <cell r="G2842" t="str">
            <v>FX Trading</v>
          </cell>
          <cell r="H2842" t="str">
            <v>0</v>
          </cell>
          <cell r="I2842" t="str">
            <v>0</v>
          </cell>
          <cell r="J2842" t="str">
            <v>0</v>
          </cell>
          <cell r="K2842" t="str">
            <v>0</v>
          </cell>
          <cell r="L2842" t="str">
            <v>0</v>
          </cell>
          <cell r="M2842" t="str">
            <v>0</v>
          </cell>
          <cell r="N2842" t="str">
            <v>0</v>
          </cell>
          <cell r="O2842" t="str">
            <v>0</v>
          </cell>
          <cell r="P2842" t="str">
            <v>0</v>
          </cell>
          <cell r="Q2842" t="str">
            <v>0</v>
          </cell>
          <cell r="R2842" t="str">
            <v>0</v>
          </cell>
          <cell r="S2842" t="str">
            <v>0</v>
          </cell>
          <cell r="T2842" t="str">
            <v>0</v>
          </cell>
          <cell r="U2842" t="str">
            <v>0</v>
          </cell>
          <cell r="V2842">
            <v>0</v>
          </cell>
          <cell r="W2842">
            <v>0</v>
          </cell>
        </row>
        <row r="2843">
          <cell r="B2843" t="str">
            <v>TanzaniaFI</v>
          </cell>
          <cell r="C2843" t="str">
            <v>FI</v>
          </cell>
          <cell r="D2843" t="str">
            <v>Tanzania</v>
          </cell>
          <cell r="E2843" t="str">
            <v>Trade Operations</v>
          </cell>
          <cell r="F2843" t="str">
            <v>Customer - Wholesale</v>
          </cell>
          <cell r="G2843" t="str">
            <v>Fixed Income</v>
          </cell>
          <cell r="H2843" t="str">
            <v>0</v>
          </cell>
          <cell r="I2843" t="str">
            <v>0</v>
          </cell>
          <cell r="J2843" t="str">
            <v>0</v>
          </cell>
          <cell r="K2843" t="str">
            <v>0</v>
          </cell>
          <cell r="L2843" t="str">
            <v>0</v>
          </cell>
          <cell r="M2843" t="str">
            <v>0</v>
          </cell>
          <cell r="N2843" t="str">
            <v>0</v>
          </cell>
          <cell r="O2843" t="str">
            <v>0</v>
          </cell>
          <cell r="P2843" t="str">
            <v>0</v>
          </cell>
          <cell r="Q2843" t="str">
            <v>0</v>
          </cell>
          <cell r="R2843" t="str">
            <v>0</v>
          </cell>
          <cell r="S2843" t="str">
            <v>0</v>
          </cell>
          <cell r="T2843" t="str">
            <v>0</v>
          </cell>
          <cell r="U2843" t="str">
            <v>0</v>
          </cell>
          <cell r="V2843">
            <v>0</v>
          </cell>
          <cell r="W2843">
            <v>0</v>
          </cell>
        </row>
        <row r="2844">
          <cell r="B2844" t="str">
            <v>TanzaniaFX/MM</v>
          </cell>
          <cell r="C2844" t="str">
            <v>FX/MM</v>
          </cell>
          <cell r="D2844" t="str">
            <v>Tanzania</v>
          </cell>
          <cell r="E2844" t="str">
            <v>Trade Operations</v>
          </cell>
          <cell r="F2844" t="str">
            <v>Customer - Wholesale</v>
          </cell>
          <cell r="G2844" t="str">
            <v>ALM</v>
          </cell>
          <cell r="H2844" t="str">
            <v>0</v>
          </cell>
          <cell r="I2844" t="str">
            <v>0</v>
          </cell>
          <cell r="J2844" t="str">
            <v>0</v>
          </cell>
          <cell r="K2844" t="str">
            <v>0</v>
          </cell>
          <cell r="L2844" t="str">
            <v>0</v>
          </cell>
          <cell r="M2844" t="str">
            <v>0</v>
          </cell>
          <cell r="N2844" t="str">
            <v>0</v>
          </cell>
          <cell r="O2844" t="str">
            <v>0</v>
          </cell>
          <cell r="P2844" t="str">
            <v>0</v>
          </cell>
          <cell r="Q2844" t="str">
            <v>0</v>
          </cell>
          <cell r="R2844" t="str">
            <v>0</v>
          </cell>
          <cell r="S2844" t="str">
            <v>0</v>
          </cell>
          <cell r="T2844" t="str">
            <v>0</v>
          </cell>
          <cell r="U2844" t="str">
            <v>0</v>
          </cell>
          <cell r="V2844">
            <v>0</v>
          </cell>
          <cell r="W2844">
            <v>0</v>
          </cell>
        </row>
        <row r="2845">
          <cell r="B2845" t="str">
            <v>TanzaniaSEF</v>
          </cell>
          <cell r="C2845" t="str">
            <v>SEF</v>
          </cell>
          <cell r="D2845" t="str">
            <v>Tanzania</v>
          </cell>
          <cell r="E2845" t="str">
            <v>Trade Operations</v>
          </cell>
          <cell r="F2845" t="str">
            <v>Customer - Wholesale</v>
          </cell>
          <cell r="G2845" t="str">
            <v>Structured Trade</v>
          </cell>
          <cell r="H2845" t="str">
            <v>0</v>
          </cell>
          <cell r="I2845" t="str">
            <v>0</v>
          </cell>
          <cell r="J2845" t="str">
            <v>0</v>
          </cell>
          <cell r="K2845" t="str">
            <v>0</v>
          </cell>
          <cell r="L2845" t="str">
            <v>0</v>
          </cell>
          <cell r="M2845" t="str">
            <v>0</v>
          </cell>
          <cell r="N2845" t="str">
            <v>0</v>
          </cell>
          <cell r="O2845" t="str">
            <v>0</v>
          </cell>
          <cell r="P2845" t="str">
            <v>0</v>
          </cell>
          <cell r="Q2845" t="str">
            <v>0</v>
          </cell>
          <cell r="R2845" t="str">
            <v>0</v>
          </cell>
          <cell r="S2845" t="str">
            <v>0</v>
          </cell>
          <cell r="T2845" t="str">
            <v>0</v>
          </cell>
          <cell r="U2845" t="str">
            <v>0</v>
          </cell>
          <cell r="V2845">
            <v>0</v>
          </cell>
          <cell r="W2845">
            <v>0</v>
          </cell>
        </row>
        <row r="2846">
          <cell r="B2846" t="str">
            <v>TanzaniaSME</v>
          </cell>
          <cell r="C2846" t="str">
            <v>SME</v>
          </cell>
          <cell r="D2846" t="str">
            <v>Tanzania</v>
          </cell>
          <cell r="E2846" t="str">
            <v>Trade Operations</v>
          </cell>
          <cell r="F2846" t="str">
            <v>SME</v>
          </cell>
          <cell r="G2846" t="str">
            <v>Product</v>
          </cell>
          <cell r="H2846">
            <v>26.918783315574309</v>
          </cell>
          <cell r="I2846">
            <v>2.260608152923357</v>
          </cell>
          <cell r="J2846">
            <v>4.6067158948093301</v>
          </cell>
          <cell r="K2846">
            <v>7.7077022190777615</v>
          </cell>
          <cell r="L2846">
            <v>9.7015292972460934</v>
          </cell>
          <cell r="M2846">
            <v>12.408559979790855</v>
          </cell>
          <cell r="N2846">
            <v>14.567398684689719</v>
          </cell>
          <cell r="O2846">
            <v>16.825689907567511</v>
          </cell>
          <cell r="P2846">
            <v>18.312295743536424</v>
          </cell>
          <cell r="Q2846">
            <v>20.658600238585294</v>
          </cell>
          <cell r="R2846">
            <v>22.538250265092781</v>
          </cell>
          <cell r="S2846">
            <v>24.364608367645285</v>
          </cell>
          <cell r="T2846">
            <v>26.631013472808448</v>
          </cell>
          <cell r="U2846" t="str">
            <v>0</v>
          </cell>
          <cell r="V2846">
            <v>28.572431149397605</v>
          </cell>
          <cell r="W2846">
            <v>28.572431149397605</v>
          </cell>
        </row>
        <row r="2847">
          <cell r="B2847" t="str">
            <v>TanzaniaTotal</v>
          </cell>
          <cell r="C2847" t="str">
            <v>Total</v>
          </cell>
          <cell r="D2847" t="str">
            <v>Tanzania</v>
          </cell>
          <cell r="E2847" t="str">
            <v>Trade Operations</v>
          </cell>
          <cell r="F2847" t="str">
            <v>Customer</v>
          </cell>
          <cell r="G2847" t="str">
            <v>Product</v>
          </cell>
          <cell r="H2847">
            <v>186.78339443459711</v>
          </cell>
          <cell r="I2847">
            <v>18.867383430168012</v>
          </cell>
          <cell r="J2847">
            <v>38.448359583600919</v>
          </cell>
          <cell r="K2847">
            <v>64.3296685207644</v>
          </cell>
          <cell r="L2847">
            <v>80.970456057784475</v>
          </cell>
          <cell r="M2847">
            <v>103.56375060056216</v>
          </cell>
          <cell r="N2847">
            <v>121.58175056067961</v>
          </cell>
          <cell r="O2847">
            <v>140.4297965362361</v>
          </cell>
          <cell r="P2847">
            <v>152.83723755182336</v>
          </cell>
          <cell r="Q2847">
            <v>172.41985583742388</v>
          </cell>
          <cell r="R2847">
            <v>188.10770413558171</v>
          </cell>
          <cell r="S2847">
            <v>203.35076983765495</v>
          </cell>
          <cell r="T2847">
            <v>222.26653552305567</v>
          </cell>
          <cell r="U2847" t="str">
            <v>0</v>
          </cell>
          <cell r="V2847">
            <v>238.46990613151112</v>
          </cell>
          <cell r="W2847">
            <v>238.46990613151112</v>
          </cell>
        </row>
        <row r="2848">
          <cell r="B2848" t="str">
            <v>TanzaniaCCPL</v>
          </cell>
          <cell r="C2848" t="str">
            <v>CCPL</v>
          </cell>
          <cell r="D2848" t="str">
            <v>Tanzania</v>
          </cell>
          <cell r="E2848" t="str">
            <v>Global Mkt Risk</v>
          </cell>
          <cell r="F2848" t="str">
            <v>Mass Mkt &amp; Priority Banking</v>
          </cell>
          <cell r="G2848" t="str">
            <v>Unsecured Lending</v>
          </cell>
          <cell r="H2848" t="str">
            <v>0</v>
          </cell>
          <cell r="I2848" t="str">
            <v>0</v>
          </cell>
          <cell r="J2848" t="str">
            <v>0</v>
          </cell>
          <cell r="K2848" t="str">
            <v>0</v>
          </cell>
          <cell r="L2848" t="str">
            <v>0</v>
          </cell>
          <cell r="M2848" t="str">
            <v>0</v>
          </cell>
          <cell r="N2848" t="str">
            <v>0</v>
          </cell>
          <cell r="O2848" t="str">
            <v>0</v>
          </cell>
          <cell r="P2848" t="str">
            <v>0</v>
          </cell>
          <cell r="Q2848" t="str">
            <v>0</v>
          </cell>
          <cell r="R2848" t="str">
            <v>0</v>
          </cell>
          <cell r="S2848" t="str">
            <v>0</v>
          </cell>
          <cell r="T2848" t="str">
            <v>0</v>
          </cell>
          <cell r="U2848" t="str">
            <v>0</v>
          </cell>
          <cell r="V2848" t="str">
            <v>0</v>
          </cell>
          <cell r="W2848" t="str">
            <v>0</v>
          </cell>
        </row>
        <row r="2849">
          <cell r="B2849" t="str">
            <v>TanzaniaM &amp; AL</v>
          </cell>
          <cell r="C2849" t="str">
            <v>M &amp; AL</v>
          </cell>
          <cell r="D2849" t="str">
            <v>Tanzania</v>
          </cell>
          <cell r="E2849" t="str">
            <v>Global Mkt Risk</v>
          </cell>
          <cell r="F2849" t="str">
            <v>Mass Mkt &amp; Priority Banking</v>
          </cell>
          <cell r="G2849" t="str">
            <v>Secured Lending</v>
          </cell>
          <cell r="H2849" t="str">
            <v>0</v>
          </cell>
          <cell r="I2849" t="str">
            <v>0</v>
          </cell>
          <cell r="J2849" t="str">
            <v>0</v>
          </cell>
          <cell r="K2849" t="str">
            <v>0</v>
          </cell>
          <cell r="L2849" t="str">
            <v>0</v>
          </cell>
          <cell r="M2849" t="str">
            <v>0</v>
          </cell>
          <cell r="N2849" t="str">
            <v>0</v>
          </cell>
          <cell r="O2849" t="str">
            <v>0</v>
          </cell>
          <cell r="P2849" t="str">
            <v>0</v>
          </cell>
          <cell r="Q2849" t="str">
            <v>0</v>
          </cell>
          <cell r="R2849" t="str">
            <v>0</v>
          </cell>
          <cell r="S2849" t="str">
            <v>0</v>
          </cell>
          <cell r="T2849" t="str">
            <v>0</v>
          </cell>
          <cell r="U2849" t="str">
            <v>0</v>
          </cell>
          <cell r="V2849" t="str">
            <v>0</v>
          </cell>
          <cell r="W2849" t="str">
            <v>0</v>
          </cell>
        </row>
        <row r="2850">
          <cell r="B2850" t="str">
            <v>TanzaniaWM</v>
          </cell>
          <cell r="C2850" t="str">
            <v>WM</v>
          </cell>
          <cell r="D2850" t="str">
            <v>Tanzania</v>
          </cell>
          <cell r="E2850" t="str">
            <v>Global Mkt Risk</v>
          </cell>
          <cell r="F2850" t="str">
            <v>Mass Mkt &amp; Priority Banking</v>
          </cell>
          <cell r="G2850" t="str">
            <v>Account Management Services</v>
          </cell>
          <cell r="H2850" t="str">
            <v>0</v>
          </cell>
          <cell r="I2850" t="str">
            <v>0</v>
          </cell>
          <cell r="J2850" t="str">
            <v>0</v>
          </cell>
          <cell r="K2850" t="str">
            <v>0</v>
          </cell>
          <cell r="L2850" t="str">
            <v>0</v>
          </cell>
          <cell r="M2850" t="str">
            <v>0</v>
          </cell>
          <cell r="N2850" t="str">
            <v>0</v>
          </cell>
          <cell r="O2850" t="str">
            <v>0</v>
          </cell>
          <cell r="P2850" t="str">
            <v>0</v>
          </cell>
          <cell r="Q2850" t="str">
            <v>0</v>
          </cell>
          <cell r="R2850" t="str">
            <v>0</v>
          </cell>
          <cell r="S2850" t="str">
            <v>0</v>
          </cell>
          <cell r="T2850" t="str">
            <v>0</v>
          </cell>
          <cell r="U2850" t="str">
            <v>0</v>
          </cell>
          <cell r="V2850" t="str">
            <v>0</v>
          </cell>
          <cell r="W2850" t="str">
            <v>0</v>
          </cell>
        </row>
        <row r="2851">
          <cell r="B2851" t="str">
            <v>TanzaniaWM</v>
          </cell>
          <cell r="C2851" t="str">
            <v>WM</v>
          </cell>
          <cell r="D2851" t="str">
            <v>Tanzania</v>
          </cell>
          <cell r="E2851" t="str">
            <v>Global Mkt Risk</v>
          </cell>
          <cell r="F2851" t="str">
            <v>Mass Mkt &amp; Priority Banking</v>
          </cell>
          <cell r="G2851" t="str">
            <v>Trade Products</v>
          </cell>
          <cell r="H2851" t="str">
            <v>0</v>
          </cell>
          <cell r="I2851" t="str">
            <v>0</v>
          </cell>
          <cell r="J2851" t="str">
            <v>0</v>
          </cell>
          <cell r="K2851" t="str">
            <v>0</v>
          </cell>
          <cell r="L2851" t="str">
            <v>0</v>
          </cell>
          <cell r="M2851" t="str">
            <v>0</v>
          </cell>
          <cell r="N2851" t="str">
            <v>0</v>
          </cell>
          <cell r="O2851" t="str">
            <v>0</v>
          </cell>
          <cell r="P2851" t="str">
            <v>0</v>
          </cell>
          <cell r="Q2851" t="str">
            <v>0</v>
          </cell>
          <cell r="R2851" t="str">
            <v>0</v>
          </cell>
          <cell r="S2851" t="str">
            <v>0</v>
          </cell>
          <cell r="T2851" t="str">
            <v>0</v>
          </cell>
          <cell r="U2851" t="str">
            <v>0</v>
          </cell>
          <cell r="V2851" t="str">
            <v>0</v>
          </cell>
          <cell r="W2851" t="str">
            <v>0</v>
          </cell>
        </row>
        <row r="2852">
          <cell r="B2852" t="str">
            <v>TanzaniaWM</v>
          </cell>
          <cell r="C2852" t="str">
            <v>WM</v>
          </cell>
          <cell r="D2852" t="str">
            <v>Tanzania</v>
          </cell>
          <cell r="E2852" t="str">
            <v>Global Mkt Risk</v>
          </cell>
          <cell r="F2852" t="str">
            <v>Mass Mkt &amp; Priority Banking</v>
          </cell>
          <cell r="G2852" t="str">
            <v>Treasury Products</v>
          </cell>
          <cell r="H2852" t="str">
            <v>0</v>
          </cell>
          <cell r="I2852" t="str">
            <v>0</v>
          </cell>
          <cell r="J2852" t="str">
            <v>0</v>
          </cell>
          <cell r="K2852" t="str">
            <v>0</v>
          </cell>
          <cell r="L2852" t="str">
            <v>0</v>
          </cell>
          <cell r="M2852" t="str">
            <v>0</v>
          </cell>
          <cell r="N2852" t="str">
            <v>0</v>
          </cell>
          <cell r="O2852" t="str">
            <v>0</v>
          </cell>
          <cell r="P2852" t="str">
            <v>0</v>
          </cell>
          <cell r="Q2852" t="str">
            <v>0</v>
          </cell>
          <cell r="R2852" t="str">
            <v>0</v>
          </cell>
          <cell r="S2852" t="str">
            <v>0</v>
          </cell>
          <cell r="T2852" t="str">
            <v>0</v>
          </cell>
          <cell r="U2852" t="str">
            <v>0</v>
          </cell>
          <cell r="V2852" t="str">
            <v>0</v>
          </cell>
          <cell r="W2852" t="str">
            <v>0</v>
          </cell>
        </row>
        <row r="2853">
          <cell r="B2853" t="str">
            <v>TanzaniaWM</v>
          </cell>
          <cell r="C2853" t="str">
            <v>WM</v>
          </cell>
          <cell r="D2853" t="str">
            <v>Tanzania</v>
          </cell>
          <cell r="E2853" t="str">
            <v>Global Mkt Risk</v>
          </cell>
          <cell r="F2853" t="str">
            <v>Mass Mkt &amp; Priority Banking</v>
          </cell>
          <cell r="G2853" t="str">
            <v>Investment Services</v>
          </cell>
          <cell r="H2853" t="str">
            <v>0</v>
          </cell>
          <cell r="I2853" t="str">
            <v>0</v>
          </cell>
          <cell r="J2853" t="str">
            <v>0</v>
          </cell>
          <cell r="K2853" t="str">
            <v>0</v>
          </cell>
          <cell r="L2853" t="str">
            <v>0</v>
          </cell>
          <cell r="M2853" t="str">
            <v>0</v>
          </cell>
          <cell r="N2853" t="str">
            <v>0</v>
          </cell>
          <cell r="O2853" t="str">
            <v>0</v>
          </cell>
          <cell r="P2853" t="str">
            <v>0</v>
          </cell>
          <cell r="Q2853" t="str">
            <v>0</v>
          </cell>
          <cell r="R2853" t="str">
            <v>0</v>
          </cell>
          <cell r="S2853" t="str">
            <v>0</v>
          </cell>
          <cell r="T2853" t="str">
            <v>0</v>
          </cell>
          <cell r="U2853" t="str">
            <v>0</v>
          </cell>
          <cell r="V2853" t="str">
            <v>0</v>
          </cell>
          <cell r="W2853" t="str">
            <v>0</v>
          </cell>
        </row>
        <row r="2854">
          <cell r="B2854" t="str">
            <v>TanzaniaOthCB</v>
          </cell>
          <cell r="C2854" t="str">
            <v>OthCB</v>
          </cell>
          <cell r="D2854" t="str">
            <v>Tanzania</v>
          </cell>
          <cell r="E2854" t="str">
            <v>Global Mkt Risk</v>
          </cell>
          <cell r="F2854" t="str">
            <v>Mass Mkt &amp; Priority Banking</v>
          </cell>
          <cell r="G2854" t="str">
            <v>Other Products</v>
          </cell>
          <cell r="H2854" t="str">
            <v>0</v>
          </cell>
          <cell r="I2854" t="str">
            <v>0</v>
          </cell>
          <cell r="J2854" t="str">
            <v>0</v>
          </cell>
          <cell r="K2854" t="str">
            <v>0</v>
          </cell>
          <cell r="L2854" t="str">
            <v>0</v>
          </cell>
          <cell r="M2854" t="str">
            <v>0</v>
          </cell>
          <cell r="N2854" t="str">
            <v>0</v>
          </cell>
          <cell r="O2854" t="str">
            <v>0</v>
          </cell>
          <cell r="P2854" t="str">
            <v>0</v>
          </cell>
          <cell r="Q2854" t="str">
            <v>0</v>
          </cell>
          <cell r="R2854" t="str">
            <v>0</v>
          </cell>
          <cell r="S2854" t="str">
            <v>0</v>
          </cell>
          <cell r="T2854" t="str">
            <v>0</v>
          </cell>
          <cell r="U2854" t="str">
            <v>0</v>
          </cell>
          <cell r="V2854" t="str">
            <v>0</v>
          </cell>
          <cell r="W2854" t="str">
            <v>0</v>
          </cell>
        </row>
        <row r="2855">
          <cell r="B2855" t="str">
            <v>TanzaniaCROps</v>
          </cell>
          <cell r="C2855" t="str">
            <v>CROps</v>
          </cell>
          <cell r="D2855" t="str">
            <v>Tanzania</v>
          </cell>
          <cell r="E2855" t="str">
            <v>Global Mkt Risk</v>
          </cell>
          <cell r="F2855" t="str">
            <v>Customer - Wholesale</v>
          </cell>
          <cell r="G2855" t="str">
            <v>Corporate and Inst Lending</v>
          </cell>
          <cell r="H2855" t="str">
            <v>0</v>
          </cell>
          <cell r="I2855" t="str">
            <v>0</v>
          </cell>
          <cell r="J2855" t="str">
            <v>0</v>
          </cell>
          <cell r="K2855" t="str">
            <v>0</v>
          </cell>
          <cell r="L2855" t="str">
            <v>0</v>
          </cell>
          <cell r="M2855" t="str">
            <v>0</v>
          </cell>
          <cell r="N2855" t="str">
            <v>0</v>
          </cell>
          <cell r="O2855" t="str">
            <v>0</v>
          </cell>
          <cell r="P2855" t="str">
            <v>0</v>
          </cell>
          <cell r="Q2855" t="str">
            <v>0</v>
          </cell>
          <cell r="R2855" t="str">
            <v>0</v>
          </cell>
          <cell r="S2855" t="str">
            <v>0</v>
          </cell>
          <cell r="T2855" t="str">
            <v>0</v>
          </cell>
          <cell r="U2855" t="str">
            <v>0</v>
          </cell>
          <cell r="V2855" t="str">
            <v>0</v>
          </cell>
          <cell r="W2855" t="str">
            <v>0</v>
          </cell>
        </row>
        <row r="2856">
          <cell r="B2856" t="str">
            <v>TanzaniaCash</v>
          </cell>
          <cell r="C2856" t="str">
            <v>Cash</v>
          </cell>
          <cell r="D2856" t="str">
            <v>Tanzania</v>
          </cell>
          <cell r="E2856" t="str">
            <v>Global Mkt Risk</v>
          </cell>
          <cell r="F2856" t="str">
            <v>Customer - Wholesale</v>
          </cell>
          <cell r="G2856" t="str">
            <v>Cash Management and Payments</v>
          </cell>
          <cell r="H2856" t="str">
            <v>0</v>
          </cell>
          <cell r="I2856" t="str">
            <v>0</v>
          </cell>
          <cell r="J2856" t="str">
            <v>0</v>
          </cell>
          <cell r="K2856" t="str">
            <v>0</v>
          </cell>
          <cell r="L2856" t="str">
            <v>0</v>
          </cell>
          <cell r="M2856" t="str">
            <v>0</v>
          </cell>
          <cell r="N2856" t="str">
            <v>0</v>
          </cell>
          <cell r="O2856" t="str">
            <v>0</v>
          </cell>
          <cell r="P2856" t="str">
            <v>0</v>
          </cell>
          <cell r="Q2856" t="str">
            <v>0</v>
          </cell>
          <cell r="R2856" t="str">
            <v>0</v>
          </cell>
          <cell r="S2856" t="str">
            <v>0</v>
          </cell>
          <cell r="T2856" t="str">
            <v>0</v>
          </cell>
          <cell r="U2856" t="str">
            <v>0</v>
          </cell>
          <cell r="V2856" t="str">
            <v>0</v>
          </cell>
          <cell r="W2856" t="str">
            <v>0</v>
          </cell>
        </row>
        <row r="2857">
          <cell r="B2857" t="str">
            <v>TanzaniaTrade</v>
          </cell>
          <cell r="C2857" t="str">
            <v>Trade</v>
          </cell>
          <cell r="D2857" t="str">
            <v>Tanzania</v>
          </cell>
          <cell r="E2857" t="str">
            <v>Global Mkt Risk</v>
          </cell>
          <cell r="F2857" t="str">
            <v>Customer - Wholesale</v>
          </cell>
          <cell r="G2857" t="str">
            <v>Trade Finance</v>
          </cell>
          <cell r="H2857" t="str">
            <v>0</v>
          </cell>
          <cell r="I2857" t="str">
            <v>0</v>
          </cell>
          <cell r="J2857" t="str">
            <v>0</v>
          </cell>
          <cell r="K2857" t="str">
            <v>0</v>
          </cell>
          <cell r="L2857" t="str">
            <v>0</v>
          </cell>
          <cell r="M2857" t="str">
            <v>0</v>
          </cell>
          <cell r="N2857" t="str">
            <v>0</v>
          </cell>
          <cell r="O2857" t="str">
            <v>0</v>
          </cell>
          <cell r="P2857" t="str">
            <v>0</v>
          </cell>
          <cell r="Q2857" t="str">
            <v>0</v>
          </cell>
          <cell r="R2857" t="str">
            <v>0</v>
          </cell>
          <cell r="S2857" t="str">
            <v>0</v>
          </cell>
          <cell r="T2857" t="str">
            <v>0</v>
          </cell>
          <cell r="U2857" t="str">
            <v>0</v>
          </cell>
          <cell r="V2857" t="str">
            <v>0</v>
          </cell>
          <cell r="W2857" t="str">
            <v>0</v>
          </cell>
        </row>
        <row r="2858">
          <cell r="B2858" t="str">
            <v>TanzaniaTrade</v>
          </cell>
          <cell r="C2858" t="str">
            <v>Trade</v>
          </cell>
          <cell r="D2858" t="str">
            <v>Tanzania</v>
          </cell>
          <cell r="E2858" t="str">
            <v>Global Mkt Risk</v>
          </cell>
          <cell r="F2858" t="str">
            <v>Customer - Wholesale</v>
          </cell>
          <cell r="G2858" t="str">
            <v>Trade Contingents</v>
          </cell>
          <cell r="H2858" t="str">
            <v>0</v>
          </cell>
          <cell r="I2858" t="str">
            <v>0</v>
          </cell>
          <cell r="J2858" t="str">
            <v>0</v>
          </cell>
          <cell r="K2858" t="str">
            <v>0</v>
          </cell>
          <cell r="L2858" t="str">
            <v>0</v>
          </cell>
          <cell r="M2858" t="str">
            <v>0</v>
          </cell>
          <cell r="N2858" t="str">
            <v>0</v>
          </cell>
          <cell r="O2858" t="str">
            <v>0</v>
          </cell>
          <cell r="P2858" t="str">
            <v>0</v>
          </cell>
          <cell r="Q2858" t="str">
            <v>0</v>
          </cell>
          <cell r="R2858" t="str">
            <v>0</v>
          </cell>
          <cell r="S2858" t="str">
            <v>0</v>
          </cell>
          <cell r="T2858" t="str">
            <v>0</v>
          </cell>
          <cell r="U2858" t="str">
            <v>0</v>
          </cell>
          <cell r="V2858" t="str">
            <v>0</v>
          </cell>
          <cell r="W2858" t="str">
            <v>0</v>
          </cell>
        </row>
        <row r="2859">
          <cell r="B2859" t="str">
            <v>TanzaniaTrade</v>
          </cell>
          <cell r="C2859" t="str">
            <v>Trade</v>
          </cell>
          <cell r="D2859" t="str">
            <v>Tanzania</v>
          </cell>
          <cell r="E2859" t="str">
            <v>Global Mkt Risk</v>
          </cell>
          <cell r="F2859" t="str">
            <v>Customer - Wholesale</v>
          </cell>
          <cell r="G2859" t="str">
            <v>Trade Transactional</v>
          </cell>
          <cell r="H2859" t="str">
            <v>0</v>
          </cell>
          <cell r="I2859" t="str">
            <v>0</v>
          </cell>
          <cell r="J2859" t="str">
            <v>0</v>
          </cell>
          <cell r="K2859" t="str">
            <v>0</v>
          </cell>
          <cell r="L2859" t="str">
            <v>0</v>
          </cell>
          <cell r="M2859" t="str">
            <v>0</v>
          </cell>
          <cell r="N2859" t="str">
            <v>0</v>
          </cell>
          <cell r="O2859" t="str">
            <v>0</v>
          </cell>
          <cell r="P2859" t="str">
            <v>0</v>
          </cell>
          <cell r="Q2859" t="str">
            <v>0</v>
          </cell>
          <cell r="R2859" t="str">
            <v>0</v>
          </cell>
          <cell r="S2859" t="str">
            <v>0</v>
          </cell>
          <cell r="T2859" t="str">
            <v>0</v>
          </cell>
          <cell r="U2859" t="str">
            <v>0</v>
          </cell>
          <cell r="V2859" t="str">
            <v>0</v>
          </cell>
          <cell r="W2859" t="str">
            <v>0</v>
          </cell>
        </row>
        <row r="2860">
          <cell r="B2860" t="str">
            <v>TanzaniaTrade</v>
          </cell>
          <cell r="C2860" t="str">
            <v>Trade</v>
          </cell>
          <cell r="D2860" t="str">
            <v>Tanzania</v>
          </cell>
          <cell r="E2860" t="str">
            <v>Global Mkt Risk</v>
          </cell>
          <cell r="F2860" t="str">
            <v>Customer - Wholesale</v>
          </cell>
          <cell r="G2860" t="str">
            <v>Trade Other</v>
          </cell>
          <cell r="H2860" t="str">
            <v>0</v>
          </cell>
          <cell r="I2860" t="str">
            <v>0</v>
          </cell>
          <cell r="J2860" t="str">
            <v>0</v>
          </cell>
          <cell r="K2860" t="str">
            <v>0</v>
          </cell>
          <cell r="L2860" t="str">
            <v>0</v>
          </cell>
          <cell r="M2860" t="str">
            <v>0</v>
          </cell>
          <cell r="N2860" t="str">
            <v>0</v>
          </cell>
          <cell r="O2860" t="str">
            <v>0</v>
          </cell>
          <cell r="P2860" t="str">
            <v>0</v>
          </cell>
          <cell r="Q2860" t="str">
            <v>0</v>
          </cell>
          <cell r="R2860" t="str">
            <v>0</v>
          </cell>
          <cell r="S2860" t="str">
            <v>0</v>
          </cell>
          <cell r="T2860" t="str">
            <v>0</v>
          </cell>
          <cell r="U2860" t="str">
            <v>0</v>
          </cell>
          <cell r="V2860" t="str">
            <v>0</v>
          </cell>
          <cell r="W2860" t="str">
            <v>0</v>
          </cell>
        </row>
        <row r="2861">
          <cell r="B2861" t="str">
            <v>TanzaniaFX/MM</v>
          </cell>
          <cell r="C2861" t="str">
            <v>FX/MM</v>
          </cell>
          <cell r="D2861" t="str">
            <v>Tanzania</v>
          </cell>
          <cell r="E2861" t="str">
            <v>Global Mkt Risk</v>
          </cell>
          <cell r="F2861" t="str">
            <v>Customer - Wholesale</v>
          </cell>
          <cell r="G2861" t="str">
            <v>FX Sales</v>
          </cell>
          <cell r="H2861" t="str">
            <v>0</v>
          </cell>
          <cell r="I2861" t="str">
            <v>0</v>
          </cell>
          <cell r="J2861" t="str">
            <v>0</v>
          </cell>
          <cell r="K2861" t="str">
            <v>0</v>
          </cell>
          <cell r="L2861" t="str">
            <v>0</v>
          </cell>
          <cell r="M2861" t="str">
            <v>0</v>
          </cell>
          <cell r="N2861" t="str">
            <v>0</v>
          </cell>
          <cell r="O2861" t="str">
            <v>0</v>
          </cell>
          <cell r="P2861" t="str">
            <v>0</v>
          </cell>
          <cell r="Q2861" t="str">
            <v>0</v>
          </cell>
          <cell r="R2861" t="str">
            <v>0</v>
          </cell>
          <cell r="S2861" t="str">
            <v>0</v>
          </cell>
          <cell r="T2861" t="str">
            <v>0</v>
          </cell>
          <cell r="U2861" t="str">
            <v>0</v>
          </cell>
          <cell r="V2861" t="str">
            <v>0</v>
          </cell>
          <cell r="W2861" t="str">
            <v>0</v>
          </cell>
        </row>
        <row r="2862">
          <cell r="B2862" t="str">
            <v>TanzaniaFX/MM</v>
          </cell>
          <cell r="C2862" t="str">
            <v>FX/MM</v>
          </cell>
          <cell r="D2862" t="str">
            <v>Tanzania</v>
          </cell>
          <cell r="E2862" t="str">
            <v>Global Mkt Risk</v>
          </cell>
          <cell r="F2862" t="str">
            <v>Customer - Wholesale</v>
          </cell>
          <cell r="G2862" t="str">
            <v>FX Trading</v>
          </cell>
          <cell r="H2862" t="str">
            <v>0</v>
          </cell>
          <cell r="I2862" t="str">
            <v>0</v>
          </cell>
          <cell r="J2862" t="str">
            <v>0</v>
          </cell>
          <cell r="K2862" t="str">
            <v>0</v>
          </cell>
          <cell r="L2862" t="str">
            <v>0</v>
          </cell>
          <cell r="M2862" t="str">
            <v>0</v>
          </cell>
          <cell r="N2862" t="str">
            <v>0</v>
          </cell>
          <cell r="O2862" t="str">
            <v>0</v>
          </cell>
          <cell r="P2862" t="str">
            <v>0</v>
          </cell>
          <cell r="Q2862" t="str">
            <v>0</v>
          </cell>
          <cell r="R2862" t="str">
            <v>0</v>
          </cell>
          <cell r="S2862" t="str">
            <v>0</v>
          </cell>
          <cell r="T2862" t="str">
            <v>0</v>
          </cell>
          <cell r="U2862" t="str">
            <v>0</v>
          </cell>
          <cell r="V2862" t="str">
            <v>0</v>
          </cell>
          <cell r="W2862" t="str">
            <v>0</v>
          </cell>
        </row>
        <row r="2863">
          <cell r="B2863" t="str">
            <v>TanzaniaFI</v>
          </cell>
          <cell r="C2863" t="str">
            <v>FI</v>
          </cell>
          <cell r="D2863" t="str">
            <v>Tanzania</v>
          </cell>
          <cell r="E2863" t="str">
            <v>Global Mkt Risk</v>
          </cell>
          <cell r="F2863" t="str">
            <v>Customer - Wholesale</v>
          </cell>
          <cell r="G2863" t="str">
            <v>Fixed Income</v>
          </cell>
          <cell r="H2863" t="str">
            <v>0</v>
          </cell>
          <cell r="I2863" t="str">
            <v>0</v>
          </cell>
          <cell r="J2863" t="str">
            <v>0</v>
          </cell>
          <cell r="K2863" t="str">
            <v>0</v>
          </cell>
          <cell r="L2863" t="str">
            <v>0</v>
          </cell>
          <cell r="M2863" t="str">
            <v>0</v>
          </cell>
          <cell r="N2863" t="str">
            <v>0</v>
          </cell>
          <cell r="O2863" t="str">
            <v>0</v>
          </cell>
          <cell r="P2863" t="str">
            <v>0</v>
          </cell>
          <cell r="Q2863" t="str">
            <v>0</v>
          </cell>
          <cell r="R2863" t="str">
            <v>0</v>
          </cell>
          <cell r="S2863" t="str">
            <v>0</v>
          </cell>
          <cell r="T2863" t="str">
            <v>0</v>
          </cell>
          <cell r="U2863" t="str">
            <v>0</v>
          </cell>
          <cell r="V2863" t="str">
            <v>0</v>
          </cell>
          <cell r="W2863" t="str">
            <v>0</v>
          </cell>
        </row>
        <row r="2864">
          <cell r="B2864" t="str">
            <v>TanzaniaFX/MM</v>
          </cell>
          <cell r="C2864" t="str">
            <v>FX/MM</v>
          </cell>
          <cell r="D2864" t="str">
            <v>Tanzania</v>
          </cell>
          <cell r="E2864" t="str">
            <v>Global Mkt Risk</v>
          </cell>
          <cell r="F2864" t="str">
            <v>Customer - Wholesale</v>
          </cell>
          <cell r="G2864" t="str">
            <v>ALM</v>
          </cell>
          <cell r="H2864" t="str">
            <v>0</v>
          </cell>
          <cell r="I2864" t="str">
            <v>0</v>
          </cell>
          <cell r="J2864" t="str">
            <v>0</v>
          </cell>
          <cell r="K2864" t="str">
            <v>0</v>
          </cell>
          <cell r="L2864" t="str">
            <v>0</v>
          </cell>
          <cell r="M2864" t="str">
            <v>0</v>
          </cell>
          <cell r="N2864" t="str">
            <v>0</v>
          </cell>
          <cell r="O2864" t="str">
            <v>0</v>
          </cell>
          <cell r="P2864" t="str">
            <v>0</v>
          </cell>
          <cell r="Q2864" t="str">
            <v>0</v>
          </cell>
          <cell r="R2864" t="str">
            <v>0</v>
          </cell>
          <cell r="S2864" t="str">
            <v>0</v>
          </cell>
          <cell r="T2864" t="str">
            <v>0</v>
          </cell>
          <cell r="U2864" t="str">
            <v>0</v>
          </cell>
          <cell r="V2864" t="str">
            <v>0</v>
          </cell>
          <cell r="W2864" t="str">
            <v>0</v>
          </cell>
        </row>
        <row r="2865">
          <cell r="B2865" t="str">
            <v>TanzaniaSEF</v>
          </cell>
          <cell r="C2865" t="str">
            <v>SEF</v>
          </cell>
          <cell r="D2865" t="str">
            <v>Tanzania</v>
          </cell>
          <cell r="E2865" t="str">
            <v>Global Mkt Risk</v>
          </cell>
          <cell r="F2865" t="str">
            <v>Customer - Wholesale</v>
          </cell>
          <cell r="G2865" t="str">
            <v>Structured Trade</v>
          </cell>
          <cell r="H2865" t="str">
            <v>0</v>
          </cell>
          <cell r="I2865" t="str">
            <v>0</v>
          </cell>
          <cell r="J2865" t="str">
            <v>0</v>
          </cell>
          <cell r="K2865" t="str">
            <v>0</v>
          </cell>
          <cell r="L2865" t="str">
            <v>0</v>
          </cell>
          <cell r="M2865" t="str">
            <v>0</v>
          </cell>
          <cell r="N2865" t="str">
            <v>0</v>
          </cell>
          <cell r="O2865" t="str">
            <v>0</v>
          </cell>
          <cell r="P2865" t="str">
            <v>0</v>
          </cell>
          <cell r="Q2865" t="str">
            <v>0</v>
          </cell>
          <cell r="R2865" t="str">
            <v>0</v>
          </cell>
          <cell r="S2865" t="str">
            <v>0</v>
          </cell>
          <cell r="T2865" t="str">
            <v>0</v>
          </cell>
          <cell r="U2865" t="str">
            <v>0</v>
          </cell>
          <cell r="V2865" t="str">
            <v>0</v>
          </cell>
          <cell r="W2865" t="str">
            <v>0</v>
          </cell>
        </row>
        <row r="2866">
          <cell r="B2866" t="str">
            <v>TanzaniaSME</v>
          </cell>
          <cell r="C2866" t="str">
            <v>SME</v>
          </cell>
          <cell r="D2866" t="str">
            <v>Tanzania</v>
          </cell>
          <cell r="E2866" t="str">
            <v>Global Mkt Risk</v>
          </cell>
          <cell r="F2866" t="str">
            <v>SME</v>
          </cell>
          <cell r="G2866" t="str">
            <v>Product</v>
          </cell>
          <cell r="H2866" t="str">
            <v>0</v>
          </cell>
          <cell r="I2866" t="str">
            <v>0</v>
          </cell>
          <cell r="J2866" t="str">
            <v>0</v>
          </cell>
          <cell r="K2866" t="str">
            <v>0</v>
          </cell>
          <cell r="L2866" t="str">
            <v>0</v>
          </cell>
          <cell r="M2866" t="str">
            <v>0</v>
          </cell>
          <cell r="N2866" t="str">
            <v>0</v>
          </cell>
          <cell r="O2866" t="str">
            <v>0</v>
          </cell>
          <cell r="P2866" t="str">
            <v>0</v>
          </cell>
          <cell r="Q2866" t="str">
            <v>0</v>
          </cell>
          <cell r="R2866" t="str">
            <v>0</v>
          </cell>
          <cell r="S2866" t="str">
            <v>0</v>
          </cell>
          <cell r="T2866" t="str">
            <v>0</v>
          </cell>
          <cell r="U2866" t="str">
            <v>0</v>
          </cell>
          <cell r="V2866" t="str">
            <v>0</v>
          </cell>
          <cell r="W2866" t="str">
            <v>0</v>
          </cell>
        </row>
        <row r="2867">
          <cell r="B2867" t="str">
            <v>TanzaniaTotal</v>
          </cell>
          <cell r="C2867" t="str">
            <v>Total</v>
          </cell>
          <cell r="D2867" t="str">
            <v>Tanzania</v>
          </cell>
          <cell r="E2867" t="str">
            <v>Global Mkt Risk</v>
          </cell>
          <cell r="F2867" t="str">
            <v>Customer</v>
          </cell>
          <cell r="G2867" t="str">
            <v>Product</v>
          </cell>
          <cell r="H2867" t="str">
            <v>0</v>
          </cell>
          <cell r="I2867" t="str">
            <v>0</v>
          </cell>
          <cell r="J2867" t="str">
            <v>0</v>
          </cell>
          <cell r="K2867" t="str">
            <v>0</v>
          </cell>
          <cell r="L2867" t="str">
            <v>0</v>
          </cell>
          <cell r="M2867" t="str">
            <v>0</v>
          </cell>
          <cell r="N2867" t="str">
            <v>0</v>
          </cell>
          <cell r="O2867" t="str">
            <v>0</v>
          </cell>
          <cell r="P2867" t="str">
            <v>0</v>
          </cell>
          <cell r="Q2867" t="str">
            <v>0</v>
          </cell>
          <cell r="R2867" t="str">
            <v>0</v>
          </cell>
          <cell r="S2867" t="str">
            <v>0</v>
          </cell>
          <cell r="T2867" t="str">
            <v>0</v>
          </cell>
          <cell r="U2867" t="str">
            <v>0</v>
          </cell>
          <cell r="V2867" t="str">
            <v>0</v>
          </cell>
          <cell r="W2867" t="str">
            <v>0</v>
          </cell>
        </row>
        <row r="2868">
          <cell r="B2868" t="str">
            <v>TanzaniaCCPL</v>
          </cell>
          <cell r="C2868" t="str">
            <v>CCPL</v>
          </cell>
          <cell r="D2868" t="str">
            <v>Tanzania</v>
          </cell>
          <cell r="E2868" t="str">
            <v>Global Mkt Operations</v>
          </cell>
          <cell r="F2868" t="str">
            <v>Mass Mkt &amp; Priority Banking</v>
          </cell>
          <cell r="G2868" t="str">
            <v>Unsecured Lending</v>
          </cell>
          <cell r="H2868" t="str">
            <v>0</v>
          </cell>
          <cell r="I2868" t="str">
            <v>0</v>
          </cell>
          <cell r="J2868" t="str">
            <v>0</v>
          </cell>
          <cell r="K2868" t="str">
            <v>0</v>
          </cell>
          <cell r="L2868" t="str">
            <v>0</v>
          </cell>
          <cell r="M2868" t="str">
            <v>0</v>
          </cell>
          <cell r="N2868" t="str">
            <v>0</v>
          </cell>
          <cell r="O2868" t="str">
            <v>0</v>
          </cell>
          <cell r="P2868" t="str">
            <v>0</v>
          </cell>
          <cell r="Q2868" t="str">
            <v>0</v>
          </cell>
          <cell r="R2868" t="str">
            <v>0</v>
          </cell>
          <cell r="S2868" t="str">
            <v>0</v>
          </cell>
          <cell r="T2868" t="str">
            <v>0</v>
          </cell>
          <cell r="U2868" t="str">
            <v>0</v>
          </cell>
          <cell r="V2868">
            <v>0</v>
          </cell>
          <cell r="W2868">
            <v>0</v>
          </cell>
        </row>
        <row r="2869">
          <cell r="B2869" t="str">
            <v>TanzaniaM &amp; AL</v>
          </cell>
          <cell r="C2869" t="str">
            <v>M &amp; AL</v>
          </cell>
          <cell r="D2869" t="str">
            <v>Tanzania</v>
          </cell>
          <cell r="E2869" t="str">
            <v>Global Mkt Operations</v>
          </cell>
          <cell r="F2869" t="str">
            <v>Mass Mkt &amp; Priority Banking</v>
          </cell>
          <cell r="G2869" t="str">
            <v>Secured Lending</v>
          </cell>
          <cell r="H2869" t="str">
            <v>0</v>
          </cell>
          <cell r="I2869" t="str">
            <v>0</v>
          </cell>
          <cell r="J2869" t="str">
            <v>0</v>
          </cell>
          <cell r="K2869" t="str">
            <v>0</v>
          </cell>
          <cell r="L2869" t="str">
            <v>0</v>
          </cell>
          <cell r="M2869" t="str">
            <v>0</v>
          </cell>
          <cell r="N2869" t="str">
            <v>0</v>
          </cell>
          <cell r="O2869" t="str">
            <v>0</v>
          </cell>
          <cell r="P2869" t="str">
            <v>0</v>
          </cell>
          <cell r="Q2869" t="str">
            <v>0</v>
          </cell>
          <cell r="R2869" t="str">
            <v>0</v>
          </cell>
          <cell r="S2869" t="str">
            <v>0</v>
          </cell>
          <cell r="T2869" t="str">
            <v>0</v>
          </cell>
          <cell r="U2869" t="str">
            <v>0</v>
          </cell>
          <cell r="V2869">
            <v>0</v>
          </cell>
          <cell r="W2869">
            <v>0</v>
          </cell>
        </row>
        <row r="2870">
          <cell r="B2870" t="str">
            <v>TanzaniaWM</v>
          </cell>
          <cell r="C2870" t="str">
            <v>WM</v>
          </cell>
          <cell r="D2870" t="str">
            <v>Tanzania</v>
          </cell>
          <cell r="E2870" t="str">
            <v>Global Mkt Operations</v>
          </cell>
          <cell r="F2870" t="str">
            <v>Mass Mkt &amp; Priority Banking</v>
          </cell>
          <cell r="G2870" t="str">
            <v>Account Management Services</v>
          </cell>
          <cell r="H2870" t="str">
            <v>0</v>
          </cell>
          <cell r="I2870" t="str">
            <v>0</v>
          </cell>
          <cell r="J2870" t="str">
            <v>0</v>
          </cell>
          <cell r="K2870" t="str">
            <v>0</v>
          </cell>
          <cell r="L2870" t="str">
            <v>0</v>
          </cell>
          <cell r="M2870" t="str">
            <v>0</v>
          </cell>
          <cell r="N2870" t="str">
            <v>0</v>
          </cell>
          <cell r="O2870" t="str">
            <v>0</v>
          </cell>
          <cell r="P2870" t="str">
            <v>0</v>
          </cell>
          <cell r="Q2870" t="str">
            <v>0</v>
          </cell>
          <cell r="R2870" t="str">
            <v>0</v>
          </cell>
          <cell r="S2870" t="str">
            <v>0</v>
          </cell>
          <cell r="T2870" t="str">
            <v>0</v>
          </cell>
          <cell r="U2870" t="str">
            <v>0</v>
          </cell>
          <cell r="V2870">
            <v>0</v>
          </cell>
          <cell r="W2870">
            <v>0</v>
          </cell>
        </row>
        <row r="2871">
          <cell r="B2871" t="str">
            <v>TanzaniaWM</v>
          </cell>
          <cell r="C2871" t="str">
            <v>WM</v>
          </cell>
          <cell r="D2871" t="str">
            <v>Tanzania</v>
          </cell>
          <cell r="E2871" t="str">
            <v>Global Mkt Operations</v>
          </cell>
          <cell r="F2871" t="str">
            <v>Mass Mkt &amp; Priority Banking</v>
          </cell>
          <cell r="G2871" t="str">
            <v>Trade Products</v>
          </cell>
          <cell r="H2871" t="str">
            <v>0</v>
          </cell>
          <cell r="I2871" t="str">
            <v>0</v>
          </cell>
          <cell r="J2871" t="str">
            <v>0</v>
          </cell>
          <cell r="K2871" t="str">
            <v>0</v>
          </cell>
          <cell r="L2871" t="str">
            <v>0</v>
          </cell>
          <cell r="M2871" t="str">
            <v>0</v>
          </cell>
          <cell r="N2871" t="str">
            <v>0</v>
          </cell>
          <cell r="O2871" t="str">
            <v>0</v>
          </cell>
          <cell r="P2871" t="str">
            <v>0</v>
          </cell>
          <cell r="Q2871" t="str">
            <v>0</v>
          </cell>
          <cell r="R2871" t="str">
            <v>0</v>
          </cell>
          <cell r="S2871" t="str">
            <v>0</v>
          </cell>
          <cell r="T2871" t="str">
            <v>0</v>
          </cell>
          <cell r="U2871" t="str">
            <v>0</v>
          </cell>
          <cell r="V2871" t="str">
            <v>0</v>
          </cell>
          <cell r="W2871" t="str">
            <v>0</v>
          </cell>
        </row>
        <row r="2872">
          <cell r="B2872" t="str">
            <v>TanzaniaWM</v>
          </cell>
          <cell r="C2872" t="str">
            <v>WM</v>
          </cell>
          <cell r="D2872" t="str">
            <v>Tanzania</v>
          </cell>
          <cell r="E2872" t="str">
            <v>Global Mkt Operations</v>
          </cell>
          <cell r="F2872" t="str">
            <v>Mass Mkt &amp; Priority Banking</v>
          </cell>
          <cell r="G2872" t="str">
            <v>Treasury Products</v>
          </cell>
          <cell r="H2872" t="str">
            <v>0</v>
          </cell>
          <cell r="I2872" t="str">
            <v>0</v>
          </cell>
          <cell r="J2872" t="str">
            <v>0</v>
          </cell>
          <cell r="K2872" t="str">
            <v>0</v>
          </cell>
          <cell r="L2872" t="str">
            <v>0</v>
          </cell>
          <cell r="M2872" t="str">
            <v>0</v>
          </cell>
          <cell r="N2872" t="str">
            <v>0</v>
          </cell>
          <cell r="O2872" t="str">
            <v>0</v>
          </cell>
          <cell r="P2872" t="str">
            <v>0</v>
          </cell>
          <cell r="Q2872" t="str">
            <v>0</v>
          </cell>
          <cell r="R2872" t="str">
            <v>0</v>
          </cell>
          <cell r="S2872" t="str">
            <v>0</v>
          </cell>
          <cell r="T2872" t="str">
            <v>0</v>
          </cell>
          <cell r="U2872" t="str">
            <v>0</v>
          </cell>
          <cell r="V2872">
            <v>0</v>
          </cell>
          <cell r="W2872">
            <v>0</v>
          </cell>
        </row>
        <row r="2873">
          <cell r="B2873" t="str">
            <v>TanzaniaWM</v>
          </cell>
          <cell r="C2873" t="str">
            <v>WM</v>
          </cell>
          <cell r="D2873" t="str">
            <v>Tanzania</v>
          </cell>
          <cell r="E2873" t="str">
            <v>Global Mkt Operations</v>
          </cell>
          <cell r="F2873" t="str">
            <v>Mass Mkt &amp; Priority Banking</v>
          </cell>
          <cell r="G2873" t="str">
            <v>Investment Services</v>
          </cell>
          <cell r="H2873" t="str">
            <v>0</v>
          </cell>
          <cell r="I2873" t="str">
            <v>0</v>
          </cell>
          <cell r="J2873" t="str">
            <v>0</v>
          </cell>
          <cell r="K2873" t="str">
            <v>0</v>
          </cell>
          <cell r="L2873" t="str">
            <v>0</v>
          </cell>
          <cell r="M2873" t="str">
            <v>0</v>
          </cell>
          <cell r="N2873" t="str">
            <v>0</v>
          </cell>
          <cell r="O2873" t="str">
            <v>0</v>
          </cell>
          <cell r="P2873" t="str">
            <v>0</v>
          </cell>
          <cell r="Q2873" t="str">
            <v>0</v>
          </cell>
          <cell r="R2873" t="str">
            <v>0</v>
          </cell>
          <cell r="S2873" t="str">
            <v>0</v>
          </cell>
          <cell r="T2873" t="str">
            <v>0</v>
          </cell>
          <cell r="U2873" t="str">
            <v>0</v>
          </cell>
          <cell r="V2873" t="str">
            <v>0</v>
          </cell>
          <cell r="W2873" t="str">
            <v>0</v>
          </cell>
        </row>
        <row r="2874">
          <cell r="B2874" t="str">
            <v>TanzaniaOthCB</v>
          </cell>
          <cell r="C2874" t="str">
            <v>OthCB</v>
          </cell>
          <cell r="D2874" t="str">
            <v>Tanzania</v>
          </cell>
          <cell r="E2874" t="str">
            <v>Global Mkt Operations</v>
          </cell>
          <cell r="F2874" t="str">
            <v>Mass Mkt &amp; Priority Banking</v>
          </cell>
          <cell r="G2874" t="str">
            <v>Other Products</v>
          </cell>
          <cell r="H2874" t="str">
            <v>0</v>
          </cell>
          <cell r="I2874" t="str">
            <v>0</v>
          </cell>
          <cell r="J2874" t="str">
            <v>0</v>
          </cell>
          <cell r="K2874" t="str">
            <v>0</v>
          </cell>
          <cell r="L2874" t="str">
            <v>0</v>
          </cell>
          <cell r="M2874" t="str">
            <v>0</v>
          </cell>
          <cell r="N2874" t="str">
            <v>0</v>
          </cell>
          <cell r="O2874" t="str">
            <v>0</v>
          </cell>
          <cell r="P2874" t="str">
            <v>0</v>
          </cell>
          <cell r="Q2874" t="str">
            <v>0</v>
          </cell>
          <cell r="R2874" t="str">
            <v>0</v>
          </cell>
          <cell r="S2874" t="str">
            <v>0</v>
          </cell>
          <cell r="T2874" t="str">
            <v>0</v>
          </cell>
          <cell r="U2874" t="str">
            <v>0</v>
          </cell>
          <cell r="V2874">
            <v>0</v>
          </cell>
          <cell r="W2874">
            <v>0</v>
          </cell>
        </row>
        <row r="2875">
          <cell r="B2875" t="str">
            <v>TanzaniaCROps</v>
          </cell>
          <cell r="C2875" t="str">
            <v>CROps</v>
          </cell>
          <cell r="D2875" t="str">
            <v>Tanzania</v>
          </cell>
          <cell r="E2875" t="str">
            <v>Global Mkt Operations</v>
          </cell>
          <cell r="F2875" t="str">
            <v>Customer - Wholesale</v>
          </cell>
          <cell r="G2875" t="str">
            <v>Corporate and Inst Lending</v>
          </cell>
          <cell r="H2875" t="str">
            <v>0</v>
          </cell>
          <cell r="I2875" t="str">
            <v>0</v>
          </cell>
          <cell r="J2875" t="str">
            <v>0</v>
          </cell>
          <cell r="K2875" t="str">
            <v>0</v>
          </cell>
          <cell r="L2875" t="str">
            <v>0</v>
          </cell>
          <cell r="M2875" t="str">
            <v>0</v>
          </cell>
          <cell r="N2875" t="str">
            <v>0</v>
          </cell>
          <cell r="O2875" t="str">
            <v>0</v>
          </cell>
          <cell r="P2875" t="str">
            <v>0</v>
          </cell>
          <cell r="Q2875" t="str">
            <v>0</v>
          </cell>
          <cell r="R2875" t="str">
            <v>0</v>
          </cell>
          <cell r="S2875" t="str">
            <v>0</v>
          </cell>
          <cell r="T2875" t="str">
            <v>0</v>
          </cell>
          <cell r="U2875" t="str">
            <v>0</v>
          </cell>
          <cell r="V2875">
            <v>0</v>
          </cell>
          <cell r="W2875">
            <v>0</v>
          </cell>
        </row>
        <row r="2876">
          <cell r="B2876" t="str">
            <v>TanzaniaCash</v>
          </cell>
          <cell r="C2876" t="str">
            <v>Cash</v>
          </cell>
          <cell r="D2876" t="str">
            <v>Tanzania</v>
          </cell>
          <cell r="E2876" t="str">
            <v>Global Mkt Operations</v>
          </cell>
          <cell r="F2876" t="str">
            <v>Customer - Wholesale</v>
          </cell>
          <cell r="G2876" t="str">
            <v>Cash Management and Payments</v>
          </cell>
          <cell r="H2876" t="str">
            <v>0</v>
          </cell>
          <cell r="I2876" t="str">
            <v>0</v>
          </cell>
          <cell r="J2876" t="str">
            <v>0</v>
          </cell>
          <cell r="K2876" t="str">
            <v>0</v>
          </cell>
          <cell r="L2876" t="str">
            <v>0</v>
          </cell>
          <cell r="M2876" t="str">
            <v>0</v>
          </cell>
          <cell r="N2876" t="str">
            <v>0</v>
          </cell>
          <cell r="O2876" t="str">
            <v>0</v>
          </cell>
          <cell r="P2876" t="str">
            <v>0</v>
          </cell>
          <cell r="Q2876" t="str">
            <v>0</v>
          </cell>
          <cell r="R2876" t="str">
            <v>0</v>
          </cell>
          <cell r="S2876" t="str">
            <v>0</v>
          </cell>
          <cell r="T2876" t="str">
            <v>0</v>
          </cell>
          <cell r="U2876" t="str">
            <v>0</v>
          </cell>
          <cell r="V2876">
            <v>0</v>
          </cell>
          <cell r="W2876">
            <v>0</v>
          </cell>
        </row>
        <row r="2877">
          <cell r="B2877" t="str">
            <v>TanzaniaTrade</v>
          </cell>
          <cell r="C2877" t="str">
            <v>Trade</v>
          </cell>
          <cell r="D2877" t="str">
            <v>Tanzania</v>
          </cell>
          <cell r="E2877" t="str">
            <v>Global Mkt Operations</v>
          </cell>
          <cell r="F2877" t="str">
            <v>Customer - Wholesale</v>
          </cell>
          <cell r="G2877" t="str">
            <v>Trade Finance</v>
          </cell>
          <cell r="H2877" t="str">
            <v>0</v>
          </cell>
          <cell r="I2877" t="str">
            <v>0</v>
          </cell>
          <cell r="J2877" t="str">
            <v>0</v>
          </cell>
          <cell r="K2877" t="str">
            <v>0</v>
          </cell>
          <cell r="L2877" t="str">
            <v>0</v>
          </cell>
          <cell r="M2877" t="str">
            <v>0</v>
          </cell>
          <cell r="N2877" t="str">
            <v>0</v>
          </cell>
          <cell r="O2877" t="str">
            <v>0</v>
          </cell>
          <cell r="P2877" t="str">
            <v>0</v>
          </cell>
          <cell r="Q2877" t="str">
            <v>0</v>
          </cell>
          <cell r="R2877" t="str">
            <v>0</v>
          </cell>
          <cell r="S2877" t="str">
            <v>0</v>
          </cell>
          <cell r="T2877" t="str">
            <v>0</v>
          </cell>
          <cell r="U2877" t="str">
            <v>0</v>
          </cell>
          <cell r="V2877">
            <v>0</v>
          </cell>
          <cell r="W2877">
            <v>0</v>
          </cell>
        </row>
        <row r="2878">
          <cell r="B2878" t="str">
            <v>TanzaniaTrade</v>
          </cell>
          <cell r="C2878" t="str">
            <v>Trade</v>
          </cell>
          <cell r="D2878" t="str">
            <v>Tanzania</v>
          </cell>
          <cell r="E2878" t="str">
            <v>Global Mkt Operations</v>
          </cell>
          <cell r="F2878" t="str">
            <v>Customer - Wholesale</v>
          </cell>
          <cell r="G2878" t="str">
            <v>Trade Contingents</v>
          </cell>
          <cell r="H2878" t="str">
            <v>0</v>
          </cell>
          <cell r="I2878" t="str">
            <v>0</v>
          </cell>
          <cell r="J2878" t="str">
            <v>0</v>
          </cell>
          <cell r="K2878" t="str">
            <v>0</v>
          </cell>
          <cell r="L2878" t="str">
            <v>0</v>
          </cell>
          <cell r="M2878" t="str">
            <v>0</v>
          </cell>
          <cell r="N2878" t="str">
            <v>0</v>
          </cell>
          <cell r="O2878" t="str">
            <v>0</v>
          </cell>
          <cell r="P2878" t="str">
            <v>0</v>
          </cell>
          <cell r="Q2878" t="str">
            <v>0</v>
          </cell>
          <cell r="R2878" t="str">
            <v>0</v>
          </cell>
          <cell r="S2878" t="str">
            <v>0</v>
          </cell>
          <cell r="T2878" t="str">
            <v>0</v>
          </cell>
          <cell r="U2878" t="str">
            <v>0</v>
          </cell>
          <cell r="V2878">
            <v>0</v>
          </cell>
          <cell r="W2878">
            <v>0</v>
          </cell>
        </row>
        <row r="2879">
          <cell r="B2879" t="str">
            <v>TanzaniaTrade</v>
          </cell>
          <cell r="C2879" t="str">
            <v>Trade</v>
          </cell>
          <cell r="D2879" t="str">
            <v>Tanzania</v>
          </cell>
          <cell r="E2879" t="str">
            <v>Global Mkt Operations</v>
          </cell>
          <cell r="F2879" t="str">
            <v>Customer - Wholesale</v>
          </cell>
          <cell r="G2879" t="str">
            <v>Trade Transactional</v>
          </cell>
          <cell r="H2879" t="str">
            <v>0</v>
          </cell>
          <cell r="I2879" t="str">
            <v>0</v>
          </cell>
          <cell r="J2879" t="str">
            <v>0</v>
          </cell>
          <cell r="K2879" t="str">
            <v>0</v>
          </cell>
          <cell r="L2879" t="str">
            <v>0</v>
          </cell>
          <cell r="M2879" t="str">
            <v>0</v>
          </cell>
          <cell r="N2879" t="str">
            <v>0</v>
          </cell>
          <cell r="O2879" t="str">
            <v>0</v>
          </cell>
          <cell r="P2879" t="str">
            <v>0</v>
          </cell>
          <cell r="Q2879" t="str">
            <v>0</v>
          </cell>
          <cell r="R2879" t="str">
            <v>0</v>
          </cell>
          <cell r="S2879" t="str">
            <v>0</v>
          </cell>
          <cell r="T2879" t="str">
            <v>0</v>
          </cell>
          <cell r="U2879" t="str">
            <v>0</v>
          </cell>
          <cell r="V2879">
            <v>0</v>
          </cell>
          <cell r="W2879">
            <v>0</v>
          </cell>
        </row>
        <row r="2880">
          <cell r="B2880" t="str">
            <v>TanzaniaTrade</v>
          </cell>
          <cell r="C2880" t="str">
            <v>Trade</v>
          </cell>
          <cell r="D2880" t="str">
            <v>Tanzania</v>
          </cell>
          <cell r="E2880" t="str">
            <v>Global Mkt Operations</v>
          </cell>
          <cell r="F2880" t="str">
            <v>Customer - Wholesale</v>
          </cell>
          <cell r="G2880" t="str">
            <v>Trade Other</v>
          </cell>
          <cell r="H2880" t="str">
            <v>0</v>
          </cell>
          <cell r="I2880" t="str">
            <v>0</v>
          </cell>
          <cell r="J2880" t="str">
            <v>0</v>
          </cell>
          <cell r="K2880" t="str">
            <v>0</v>
          </cell>
          <cell r="L2880" t="str">
            <v>0</v>
          </cell>
          <cell r="M2880" t="str">
            <v>0</v>
          </cell>
          <cell r="N2880" t="str">
            <v>0</v>
          </cell>
          <cell r="O2880" t="str">
            <v>0</v>
          </cell>
          <cell r="P2880" t="str">
            <v>0</v>
          </cell>
          <cell r="Q2880" t="str">
            <v>0</v>
          </cell>
          <cell r="R2880" t="str">
            <v>0</v>
          </cell>
          <cell r="S2880" t="str">
            <v>0</v>
          </cell>
          <cell r="T2880" t="str">
            <v>0</v>
          </cell>
          <cell r="U2880" t="str">
            <v>0</v>
          </cell>
          <cell r="V2880">
            <v>0</v>
          </cell>
          <cell r="W2880">
            <v>0</v>
          </cell>
        </row>
        <row r="2881">
          <cell r="B2881" t="str">
            <v>TanzaniaFX/MM</v>
          </cell>
          <cell r="C2881" t="str">
            <v>FX/MM</v>
          </cell>
          <cell r="D2881" t="str">
            <v>Tanzania</v>
          </cell>
          <cell r="E2881" t="str">
            <v>Global Mkt Operations</v>
          </cell>
          <cell r="F2881" t="str">
            <v>Customer - Wholesale</v>
          </cell>
          <cell r="G2881" t="str">
            <v>FX Sales</v>
          </cell>
          <cell r="H2881">
            <v>148.58944568834247</v>
          </cell>
          <cell r="I2881">
            <v>11.722765800052423</v>
          </cell>
          <cell r="J2881">
            <v>24.591827573560856</v>
          </cell>
          <cell r="K2881">
            <v>35.936227649654469</v>
          </cell>
          <cell r="L2881">
            <v>46.814305454894516</v>
          </cell>
          <cell r="M2881">
            <v>58.423790829158889</v>
          </cell>
          <cell r="N2881">
            <v>62.346556558301465</v>
          </cell>
          <cell r="O2881">
            <v>71.473753639120375</v>
          </cell>
          <cell r="P2881">
            <v>74.466589451716061</v>
          </cell>
          <cell r="Q2881">
            <v>87.56122266756104</v>
          </cell>
          <cell r="R2881">
            <v>96.561235004807102</v>
          </cell>
          <cell r="S2881">
            <v>102.09669432867715</v>
          </cell>
          <cell r="T2881">
            <v>116.71982416555687</v>
          </cell>
          <cell r="U2881" t="str">
            <v>0</v>
          </cell>
          <cell r="V2881">
            <v>130.10526484133453</v>
          </cell>
          <cell r="W2881">
            <v>130.10526484133453</v>
          </cell>
        </row>
        <row r="2882">
          <cell r="B2882" t="str">
            <v>TanzaniaFX/MM</v>
          </cell>
          <cell r="C2882" t="str">
            <v>FX/MM</v>
          </cell>
          <cell r="D2882" t="str">
            <v>Tanzania</v>
          </cell>
          <cell r="E2882" t="str">
            <v>Global Mkt Operations</v>
          </cell>
          <cell r="F2882" t="str">
            <v>Customer - Wholesale</v>
          </cell>
          <cell r="G2882" t="str">
            <v>FX Trading</v>
          </cell>
          <cell r="H2882" t="str">
            <v>0</v>
          </cell>
          <cell r="I2882">
            <v>5.0352183133086594</v>
          </cell>
          <cell r="J2882">
            <v>10.562799143830777</v>
          </cell>
          <cell r="K2882">
            <v>15.435500005635177</v>
          </cell>
          <cell r="L2882">
            <v>20.10790390014073</v>
          </cell>
          <cell r="M2882">
            <v>25.094465464334398</v>
          </cell>
          <cell r="N2882">
            <v>26.779390521705189</v>
          </cell>
          <cell r="O2882">
            <v>30.6997477713835</v>
          </cell>
          <cell r="P2882">
            <v>31.985244892911048</v>
          </cell>
          <cell r="Q2882">
            <v>37.609714245884604</v>
          </cell>
          <cell r="R2882">
            <v>41.475442497514678</v>
          </cell>
          <cell r="S2882">
            <v>43.853059404268969</v>
          </cell>
          <cell r="T2882">
            <v>50.134055920655733</v>
          </cell>
          <cell r="U2882" t="str">
            <v>0</v>
          </cell>
          <cell r="V2882">
            <v>55.883434281697603</v>
          </cell>
          <cell r="W2882">
            <v>55.883434281697603</v>
          </cell>
        </row>
        <row r="2883">
          <cell r="B2883" t="str">
            <v>TanzaniaFI</v>
          </cell>
          <cell r="C2883" t="str">
            <v>FI</v>
          </cell>
          <cell r="D2883" t="str">
            <v>Tanzania</v>
          </cell>
          <cell r="E2883" t="str">
            <v>Global Mkt Operations</v>
          </cell>
          <cell r="F2883" t="str">
            <v>Customer - Wholesale</v>
          </cell>
          <cell r="G2883" t="str">
            <v>Fixed Income</v>
          </cell>
          <cell r="H2883" t="str">
            <v>0</v>
          </cell>
          <cell r="I2883" t="str">
            <v>0</v>
          </cell>
          <cell r="J2883" t="str">
            <v>0</v>
          </cell>
          <cell r="K2883" t="str">
            <v>0</v>
          </cell>
          <cell r="L2883" t="str">
            <v>0</v>
          </cell>
          <cell r="M2883" t="str">
            <v>0</v>
          </cell>
          <cell r="N2883" t="str">
            <v>0</v>
          </cell>
          <cell r="O2883" t="str">
            <v>0</v>
          </cell>
          <cell r="P2883" t="str">
            <v>0</v>
          </cell>
          <cell r="Q2883" t="str">
            <v>0</v>
          </cell>
          <cell r="R2883" t="str">
            <v>0</v>
          </cell>
          <cell r="S2883" t="str">
            <v>0</v>
          </cell>
          <cell r="T2883" t="str">
            <v>0</v>
          </cell>
          <cell r="U2883" t="str">
            <v>0</v>
          </cell>
          <cell r="V2883">
            <v>0</v>
          </cell>
          <cell r="W2883">
            <v>0</v>
          </cell>
        </row>
        <row r="2884">
          <cell r="B2884" t="str">
            <v>TanzaniaFX/MM</v>
          </cell>
          <cell r="C2884" t="str">
            <v>FX/MM</v>
          </cell>
          <cell r="D2884" t="str">
            <v>Tanzania</v>
          </cell>
          <cell r="E2884" t="str">
            <v>Global Mkt Operations</v>
          </cell>
          <cell r="F2884" t="str">
            <v>Customer - Wholesale</v>
          </cell>
          <cell r="G2884" t="str">
            <v>ALM</v>
          </cell>
          <cell r="H2884" t="str">
            <v>0</v>
          </cell>
          <cell r="I2884" t="str">
            <v>0</v>
          </cell>
          <cell r="J2884" t="str">
            <v>0</v>
          </cell>
          <cell r="K2884" t="str">
            <v>0</v>
          </cell>
          <cell r="L2884" t="str">
            <v>0</v>
          </cell>
          <cell r="M2884" t="str">
            <v>0</v>
          </cell>
          <cell r="N2884" t="str">
            <v>0</v>
          </cell>
          <cell r="O2884" t="str">
            <v>0</v>
          </cell>
          <cell r="P2884" t="str">
            <v>0</v>
          </cell>
          <cell r="Q2884" t="str">
            <v>0</v>
          </cell>
          <cell r="R2884" t="str">
            <v>0</v>
          </cell>
          <cell r="S2884" t="str">
            <v>0</v>
          </cell>
          <cell r="T2884" t="str">
            <v>0</v>
          </cell>
          <cell r="U2884" t="str">
            <v>0</v>
          </cell>
          <cell r="V2884">
            <v>0</v>
          </cell>
          <cell r="W2884">
            <v>0</v>
          </cell>
        </row>
        <row r="2885">
          <cell r="B2885" t="str">
            <v>TanzaniaSEF</v>
          </cell>
          <cell r="C2885" t="str">
            <v>SEF</v>
          </cell>
          <cell r="D2885" t="str">
            <v>Tanzania</v>
          </cell>
          <cell r="E2885" t="str">
            <v>Global Mkt Operations</v>
          </cell>
          <cell r="F2885" t="str">
            <v>Customer - Wholesale</v>
          </cell>
          <cell r="G2885" t="str">
            <v>Structured Trade</v>
          </cell>
          <cell r="H2885" t="str">
            <v>0</v>
          </cell>
          <cell r="I2885" t="str">
            <v>0</v>
          </cell>
          <cell r="J2885" t="str">
            <v>0</v>
          </cell>
          <cell r="K2885" t="str">
            <v>0</v>
          </cell>
          <cell r="L2885" t="str">
            <v>0</v>
          </cell>
          <cell r="M2885" t="str">
            <v>0</v>
          </cell>
          <cell r="N2885" t="str">
            <v>0</v>
          </cell>
          <cell r="O2885" t="str">
            <v>0</v>
          </cell>
          <cell r="P2885" t="str">
            <v>0</v>
          </cell>
          <cell r="Q2885" t="str">
            <v>0</v>
          </cell>
          <cell r="R2885" t="str">
            <v>0</v>
          </cell>
          <cell r="S2885" t="str">
            <v>0</v>
          </cell>
          <cell r="T2885" t="str">
            <v>0</v>
          </cell>
          <cell r="U2885" t="str">
            <v>0</v>
          </cell>
          <cell r="V2885">
            <v>0</v>
          </cell>
          <cell r="W2885">
            <v>0</v>
          </cell>
        </row>
        <row r="2886">
          <cell r="B2886" t="str">
            <v>TanzaniaSME</v>
          </cell>
          <cell r="C2886" t="str">
            <v>SME</v>
          </cell>
          <cell r="D2886" t="str">
            <v>Tanzania</v>
          </cell>
          <cell r="E2886" t="str">
            <v>Global Mkt Operations</v>
          </cell>
          <cell r="F2886" t="str">
            <v>SME</v>
          </cell>
          <cell r="G2886" t="str">
            <v>Product</v>
          </cell>
          <cell r="H2886" t="str">
            <v>0</v>
          </cell>
          <cell r="I2886" t="str">
            <v>0</v>
          </cell>
          <cell r="J2886" t="str">
            <v>0</v>
          </cell>
          <cell r="K2886" t="str">
            <v>0</v>
          </cell>
          <cell r="L2886" t="str">
            <v>0</v>
          </cell>
          <cell r="M2886" t="str">
            <v>0</v>
          </cell>
          <cell r="N2886" t="str">
            <v>0</v>
          </cell>
          <cell r="O2886" t="str">
            <v>0</v>
          </cell>
          <cell r="P2886" t="str">
            <v>0</v>
          </cell>
          <cell r="Q2886" t="str">
            <v>0</v>
          </cell>
          <cell r="R2886" t="str">
            <v>0</v>
          </cell>
          <cell r="S2886" t="str">
            <v>0</v>
          </cell>
          <cell r="T2886" t="str">
            <v>0</v>
          </cell>
          <cell r="U2886" t="str">
            <v>0</v>
          </cell>
          <cell r="V2886">
            <v>0</v>
          </cell>
          <cell r="W2886">
            <v>0</v>
          </cell>
        </row>
        <row r="2887">
          <cell r="B2887" t="str">
            <v>TanzaniaTotal</v>
          </cell>
          <cell r="C2887" t="str">
            <v>Total</v>
          </cell>
          <cell r="D2887" t="str">
            <v>Tanzania</v>
          </cell>
          <cell r="E2887" t="str">
            <v>Global Mkt Operations</v>
          </cell>
          <cell r="F2887" t="str">
            <v>Customer</v>
          </cell>
          <cell r="G2887" t="str">
            <v>Product</v>
          </cell>
          <cell r="H2887">
            <v>148.58944568834247</v>
          </cell>
          <cell r="I2887">
            <v>16.757984113361083</v>
          </cell>
          <cell r="J2887">
            <v>35.154626717391636</v>
          </cell>
          <cell r="K2887">
            <v>51.371727655289646</v>
          </cell>
          <cell r="L2887">
            <v>66.92220935503525</v>
          </cell>
          <cell r="M2887">
            <v>83.518256293493295</v>
          </cell>
          <cell r="N2887">
            <v>89.125947080006654</v>
          </cell>
          <cell r="O2887">
            <v>102.17350141050387</v>
          </cell>
          <cell r="P2887">
            <v>106.45183434462712</v>
          </cell>
          <cell r="Q2887">
            <v>125.17093691344564</v>
          </cell>
          <cell r="R2887">
            <v>138.03667750232177</v>
          </cell>
          <cell r="S2887">
            <v>145.94975373294611</v>
          </cell>
          <cell r="T2887">
            <v>166.8538800862126</v>
          </cell>
          <cell r="U2887" t="str">
            <v>0</v>
          </cell>
          <cell r="V2887">
            <v>185.98869912303212</v>
          </cell>
          <cell r="W2887">
            <v>185.98869912303212</v>
          </cell>
        </row>
        <row r="2888">
          <cell r="B2888" t="str">
            <v>TanzaniaCCPL</v>
          </cell>
          <cell r="C2888" t="str">
            <v>CCPL</v>
          </cell>
          <cell r="D2888" t="str">
            <v>Tanzania</v>
          </cell>
          <cell r="E2888" t="str">
            <v>Cash Mgt, Payments &amp; IP</v>
          </cell>
          <cell r="F2888" t="str">
            <v>Mass Mkt &amp; Priority Banking</v>
          </cell>
          <cell r="G2888" t="str">
            <v>Unsecured Lending</v>
          </cell>
          <cell r="H2888">
            <v>15.01994252716894</v>
          </cell>
          <cell r="I2888" t="str">
            <v>0</v>
          </cell>
          <cell r="J2888" t="str">
            <v>0</v>
          </cell>
          <cell r="K2888" t="str">
            <v>0</v>
          </cell>
          <cell r="L2888" t="str">
            <v>0</v>
          </cell>
          <cell r="M2888" t="str">
            <v>0</v>
          </cell>
          <cell r="N2888" t="str">
            <v>0</v>
          </cell>
          <cell r="O2888" t="str">
            <v>0</v>
          </cell>
          <cell r="P2888" t="str">
            <v>0</v>
          </cell>
          <cell r="Q2888" t="str">
            <v>0</v>
          </cell>
          <cell r="R2888" t="str">
            <v>0</v>
          </cell>
          <cell r="S2888" t="str">
            <v>0</v>
          </cell>
          <cell r="T2888" t="str">
            <v>0</v>
          </cell>
          <cell r="U2888" t="str">
            <v>0</v>
          </cell>
          <cell r="V2888">
            <v>0</v>
          </cell>
          <cell r="W2888">
            <v>0</v>
          </cell>
        </row>
        <row r="2889">
          <cell r="B2889" t="str">
            <v>TanzaniaM &amp; AL</v>
          </cell>
          <cell r="C2889" t="str">
            <v>M &amp; AL</v>
          </cell>
          <cell r="D2889" t="str">
            <v>Tanzania</v>
          </cell>
          <cell r="E2889" t="str">
            <v>Cash Mgt, Payments &amp; IP</v>
          </cell>
          <cell r="F2889" t="str">
            <v>Mass Mkt &amp; Priority Banking</v>
          </cell>
          <cell r="G2889" t="str">
            <v>Secured Lending</v>
          </cell>
          <cell r="H2889" t="str">
            <v>0</v>
          </cell>
          <cell r="I2889" t="str">
            <v>0</v>
          </cell>
          <cell r="J2889" t="str">
            <v>0</v>
          </cell>
          <cell r="K2889" t="str">
            <v>0</v>
          </cell>
          <cell r="L2889" t="str">
            <v>0</v>
          </cell>
          <cell r="M2889" t="str">
            <v>0</v>
          </cell>
          <cell r="N2889" t="str">
            <v>0</v>
          </cell>
          <cell r="O2889" t="str">
            <v>0</v>
          </cell>
          <cell r="P2889" t="str">
            <v>0</v>
          </cell>
          <cell r="Q2889" t="str">
            <v>0</v>
          </cell>
          <cell r="R2889" t="str">
            <v>0</v>
          </cell>
          <cell r="S2889" t="str">
            <v>0</v>
          </cell>
          <cell r="T2889" t="str">
            <v>0</v>
          </cell>
          <cell r="U2889" t="str">
            <v>0</v>
          </cell>
          <cell r="V2889">
            <v>0</v>
          </cell>
          <cell r="W2889">
            <v>0</v>
          </cell>
        </row>
        <row r="2890">
          <cell r="B2890" t="str">
            <v>TanzaniaWM</v>
          </cell>
          <cell r="C2890" t="str">
            <v>WM</v>
          </cell>
          <cell r="D2890" t="str">
            <v>Tanzania</v>
          </cell>
          <cell r="E2890" t="str">
            <v>Cash Mgt, Payments &amp; IP</v>
          </cell>
          <cell r="F2890" t="str">
            <v>Mass Mkt &amp; Priority Banking</v>
          </cell>
          <cell r="G2890" t="str">
            <v>Account Management Services</v>
          </cell>
          <cell r="H2890">
            <v>53.359116290772299</v>
          </cell>
          <cell r="I2890">
            <v>2.6865830957037957</v>
          </cell>
          <cell r="J2890">
            <v>2.9537704936395173</v>
          </cell>
          <cell r="K2890">
            <v>6.6452597781762446</v>
          </cell>
          <cell r="L2890">
            <v>8.9029560540445605</v>
          </cell>
          <cell r="M2890">
            <v>10.82924190204016</v>
          </cell>
          <cell r="N2890">
            <v>13.212626752466026</v>
          </cell>
          <cell r="O2890">
            <v>15.805770428568959</v>
          </cell>
          <cell r="P2890">
            <v>18.128691958391471</v>
          </cell>
          <cell r="Q2890">
            <v>20.629895013364916</v>
          </cell>
          <cell r="R2890">
            <v>22.922577299147417</v>
          </cell>
          <cell r="S2890">
            <v>25.137125479252294</v>
          </cell>
          <cell r="T2890">
            <v>27.936714537642523</v>
          </cell>
          <cell r="U2890" t="str">
            <v>0</v>
          </cell>
          <cell r="V2890">
            <v>28.246930898038112</v>
          </cell>
          <cell r="W2890">
            <v>28.246930898038112</v>
          </cell>
        </row>
        <row r="2891">
          <cell r="B2891" t="str">
            <v>TanzaniaWM</v>
          </cell>
          <cell r="C2891" t="str">
            <v>WM</v>
          </cell>
          <cell r="D2891" t="str">
            <v>Tanzania</v>
          </cell>
          <cell r="E2891" t="str">
            <v>Cash Mgt, Payments &amp; IP</v>
          </cell>
          <cell r="F2891" t="str">
            <v>Mass Mkt &amp; Priority Banking</v>
          </cell>
          <cell r="G2891" t="str">
            <v>Trade Products</v>
          </cell>
          <cell r="H2891" t="str">
            <v>0</v>
          </cell>
          <cell r="I2891" t="str">
            <v>0</v>
          </cell>
          <cell r="J2891" t="str">
            <v>0</v>
          </cell>
          <cell r="K2891" t="str">
            <v>0</v>
          </cell>
          <cell r="L2891" t="str">
            <v>0</v>
          </cell>
          <cell r="M2891" t="str">
            <v>0</v>
          </cell>
          <cell r="N2891" t="str">
            <v>0</v>
          </cell>
          <cell r="O2891" t="str">
            <v>0</v>
          </cell>
          <cell r="P2891" t="str">
            <v>0</v>
          </cell>
          <cell r="Q2891" t="str">
            <v>0</v>
          </cell>
          <cell r="R2891" t="str">
            <v>0</v>
          </cell>
          <cell r="S2891" t="str">
            <v>0</v>
          </cell>
          <cell r="T2891" t="str">
            <v>0</v>
          </cell>
          <cell r="U2891" t="str">
            <v>0</v>
          </cell>
          <cell r="V2891" t="str">
            <v>0</v>
          </cell>
          <cell r="W2891" t="str">
            <v>0</v>
          </cell>
        </row>
        <row r="2892">
          <cell r="B2892" t="str">
            <v>TanzaniaWM</v>
          </cell>
          <cell r="C2892" t="str">
            <v>WM</v>
          </cell>
          <cell r="D2892" t="str">
            <v>Tanzania</v>
          </cell>
          <cell r="E2892" t="str">
            <v>Cash Mgt, Payments &amp; IP</v>
          </cell>
          <cell r="F2892" t="str">
            <v>Mass Mkt &amp; Priority Banking</v>
          </cell>
          <cell r="G2892" t="str">
            <v>Treasury Products</v>
          </cell>
          <cell r="H2892" t="str">
            <v>0</v>
          </cell>
          <cell r="I2892" t="str">
            <v>0</v>
          </cell>
          <cell r="J2892" t="str">
            <v>0</v>
          </cell>
          <cell r="K2892" t="str">
            <v>0</v>
          </cell>
          <cell r="L2892" t="str">
            <v>0</v>
          </cell>
          <cell r="M2892" t="str">
            <v>0</v>
          </cell>
          <cell r="N2892" t="str">
            <v>0</v>
          </cell>
          <cell r="O2892" t="str">
            <v>0</v>
          </cell>
          <cell r="P2892" t="str">
            <v>0</v>
          </cell>
          <cell r="Q2892" t="str">
            <v>0</v>
          </cell>
          <cell r="R2892" t="str">
            <v>0</v>
          </cell>
          <cell r="S2892" t="str">
            <v>0</v>
          </cell>
          <cell r="T2892" t="str">
            <v>0</v>
          </cell>
          <cell r="U2892" t="str">
            <v>0</v>
          </cell>
          <cell r="V2892">
            <v>0</v>
          </cell>
          <cell r="W2892">
            <v>0</v>
          </cell>
        </row>
        <row r="2893">
          <cell r="B2893" t="str">
            <v>TanzaniaWM</v>
          </cell>
          <cell r="C2893" t="str">
            <v>WM</v>
          </cell>
          <cell r="D2893" t="str">
            <v>Tanzania</v>
          </cell>
          <cell r="E2893" t="str">
            <v>Cash Mgt, Payments &amp; IP</v>
          </cell>
          <cell r="F2893" t="str">
            <v>Mass Mkt &amp; Priority Banking</v>
          </cell>
          <cell r="G2893" t="str">
            <v>Investment Services</v>
          </cell>
          <cell r="H2893" t="str">
            <v>0</v>
          </cell>
          <cell r="I2893" t="str">
            <v>0</v>
          </cell>
          <cell r="J2893" t="str">
            <v>0</v>
          </cell>
          <cell r="K2893" t="str">
            <v>0</v>
          </cell>
          <cell r="L2893" t="str">
            <v>0</v>
          </cell>
          <cell r="M2893" t="str">
            <v>0</v>
          </cell>
          <cell r="N2893" t="str">
            <v>0</v>
          </cell>
          <cell r="O2893" t="str">
            <v>0</v>
          </cell>
          <cell r="P2893" t="str">
            <v>0</v>
          </cell>
          <cell r="Q2893" t="str">
            <v>0</v>
          </cell>
          <cell r="R2893" t="str">
            <v>0</v>
          </cell>
          <cell r="S2893" t="str">
            <v>0</v>
          </cell>
          <cell r="T2893" t="str">
            <v>0</v>
          </cell>
          <cell r="U2893" t="str">
            <v>0</v>
          </cell>
          <cell r="V2893" t="str">
            <v>0</v>
          </cell>
          <cell r="W2893" t="str">
            <v>0</v>
          </cell>
        </row>
        <row r="2894">
          <cell r="B2894" t="str">
            <v>TanzaniaOthCB</v>
          </cell>
          <cell r="C2894" t="str">
            <v>OthCB</v>
          </cell>
          <cell r="D2894" t="str">
            <v>Tanzania</v>
          </cell>
          <cell r="E2894" t="str">
            <v>Cash Mgt, Payments &amp; IP</v>
          </cell>
          <cell r="F2894" t="str">
            <v>Mass Mkt &amp; Priority Banking</v>
          </cell>
          <cell r="G2894" t="str">
            <v>Other Products</v>
          </cell>
          <cell r="H2894" t="str">
            <v>0</v>
          </cell>
          <cell r="I2894" t="str">
            <v>0</v>
          </cell>
          <cell r="J2894" t="str">
            <v>0</v>
          </cell>
          <cell r="K2894" t="str">
            <v>0</v>
          </cell>
          <cell r="L2894" t="str">
            <v>0</v>
          </cell>
          <cell r="M2894" t="str">
            <v>0</v>
          </cell>
          <cell r="N2894" t="str">
            <v>0</v>
          </cell>
          <cell r="O2894" t="str">
            <v>0</v>
          </cell>
          <cell r="P2894" t="str">
            <v>0</v>
          </cell>
          <cell r="Q2894" t="str">
            <v>0</v>
          </cell>
          <cell r="R2894" t="str">
            <v>0</v>
          </cell>
          <cell r="S2894" t="str">
            <v>0</v>
          </cell>
          <cell r="T2894" t="str">
            <v>0</v>
          </cell>
          <cell r="U2894" t="str">
            <v>0</v>
          </cell>
          <cell r="V2894">
            <v>0</v>
          </cell>
          <cell r="W2894">
            <v>0</v>
          </cell>
        </row>
        <row r="2895">
          <cell r="B2895" t="str">
            <v>TanzaniaCROps</v>
          </cell>
          <cell r="C2895" t="str">
            <v>CROps</v>
          </cell>
          <cell r="D2895" t="str">
            <v>Tanzania</v>
          </cell>
          <cell r="E2895" t="str">
            <v>Cash Mgt, Payments &amp; IP</v>
          </cell>
          <cell r="F2895" t="str">
            <v>Customer - Wholesale</v>
          </cell>
          <cell r="G2895" t="str">
            <v>Corporate and Inst Lending</v>
          </cell>
          <cell r="H2895">
            <v>2.2207771496174971</v>
          </cell>
          <cell r="I2895" t="str">
            <v>0</v>
          </cell>
          <cell r="J2895" t="str">
            <v>0</v>
          </cell>
          <cell r="K2895" t="str">
            <v>0</v>
          </cell>
          <cell r="L2895" t="str">
            <v>0</v>
          </cell>
          <cell r="M2895" t="str">
            <v>0</v>
          </cell>
          <cell r="N2895" t="str">
            <v>0</v>
          </cell>
          <cell r="O2895" t="str">
            <v>0</v>
          </cell>
          <cell r="P2895" t="str">
            <v>0</v>
          </cell>
          <cell r="Q2895" t="str">
            <v>0</v>
          </cell>
          <cell r="R2895" t="str">
            <v>0</v>
          </cell>
          <cell r="S2895" t="str">
            <v>0</v>
          </cell>
          <cell r="T2895" t="str">
            <v>0</v>
          </cell>
          <cell r="U2895" t="str">
            <v>0</v>
          </cell>
          <cell r="V2895">
            <v>0</v>
          </cell>
          <cell r="W2895">
            <v>0</v>
          </cell>
        </row>
        <row r="2896">
          <cell r="B2896" t="str">
            <v>TanzaniaCash</v>
          </cell>
          <cell r="C2896" t="str">
            <v>Cash</v>
          </cell>
          <cell r="D2896" t="str">
            <v>Tanzania</v>
          </cell>
          <cell r="E2896" t="str">
            <v>Cash Mgt, Payments &amp; IP</v>
          </cell>
          <cell r="F2896" t="str">
            <v>Customer - Wholesale</v>
          </cell>
          <cell r="G2896" t="str">
            <v>Cash Management and Payments</v>
          </cell>
          <cell r="H2896">
            <v>210.74444817681402</v>
          </cell>
          <cell r="I2896">
            <v>9.5733172283529502</v>
          </cell>
          <cell r="J2896">
            <v>17.859392021288677</v>
          </cell>
          <cell r="K2896">
            <v>23.679587660261813</v>
          </cell>
          <cell r="L2896">
            <v>31.724618051736279</v>
          </cell>
          <cell r="M2896">
            <v>38.588707059382557</v>
          </cell>
          <cell r="N2896">
            <v>47.081613639069097</v>
          </cell>
          <cell r="O2896">
            <v>56.321970682083787</v>
          </cell>
          <cell r="P2896">
            <v>64.599423457366711</v>
          </cell>
          <cell r="Q2896">
            <v>73.51216110396237</v>
          </cell>
          <cell r="R2896">
            <v>81.681859953299991</v>
          </cell>
          <cell r="S2896">
            <v>89.573137271138393</v>
          </cell>
          <cell r="T2896">
            <v>99.549137718641546</v>
          </cell>
          <cell r="U2896" t="str">
            <v>0</v>
          </cell>
          <cell r="V2896">
            <v>100.65455658033292</v>
          </cell>
          <cell r="W2896">
            <v>100.65455658033292</v>
          </cell>
        </row>
        <row r="2897">
          <cell r="B2897" t="str">
            <v>TanzaniaTrade</v>
          </cell>
          <cell r="C2897" t="str">
            <v>Trade</v>
          </cell>
          <cell r="D2897" t="str">
            <v>Tanzania</v>
          </cell>
          <cell r="E2897" t="str">
            <v>Cash Mgt, Payments &amp; IP</v>
          </cell>
          <cell r="F2897" t="str">
            <v>Customer - Wholesale</v>
          </cell>
          <cell r="G2897" t="str">
            <v>Trade Finance</v>
          </cell>
          <cell r="H2897">
            <v>0.46403998469952212</v>
          </cell>
          <cell r="I2897" t="str">
            <v>0</v>
          </cell>
          <cell r="J2897" t="str">
            <v>0</v>
          </cell>
          <cell r="K2897" t="str">
            <v>0</v>
          </cell>
          <cell r="L2897" t="str">
            <v>0</v>
          </cell>
          <cell r="M2897" t="str">
            <v>0</v>
          </cell>
          <cell r="N2897" t="str">
            <v>0</v>
          </cell>
          <cell r="O2897" t="str">
            <v>0</v>
          </cell>
          <cell r="P2897" t="str">
            <v>0</v>
          </cell>
          <cell r="Q2897" t="str">
            <v>0</v>
          </cell>
          <cell r="R2897" t="str">
            <v>0</v>
          </cell>
          <cell r="S2897" t="str">
            <v>0</v>
          </cell>
          <cell r="T2897" t="str">
            <v>0</v>
          </cell>
          <cell r="U2897" t="str">
            <v>0</v>
          </cell>
          <cell r="V2897">
            <v>0</v>
          </cell>
          <cell r="W2897">
            <v>0</v>
          </cell>
        </row>
        <row r="2898">
          <cell r="B2898" t="str">
            <v>TanzaniaTrade</v>
          </cell>
          <cell r="C2898" t="str">
            <v>Trade</v>
          </cell>
          <cell r="D2898" t="str">
            <v>Tanzania</v>
          </cell>
          <cell r="E2898" t="str">
            <v>Cash Mgt, Payments &amp; IP</v>
          </cell>
          <cell r="F2898" t="str">
            <v>Customer - Wholesale</v>
          </cell>
          <cell r="G2898" t="str">
            <v>Trade Contingents</v>
          </cell>
          <cell r="H2898" t="str">
            <v>0</v>
          </cell>
          <cell r="I2898" t="str">
            <v>0</v>
          </cell>
          <cell r="J2898" t="str">
            <v>0</v>
          </cell>
          <cell r="K2898" t="str">
            <v>0</v>
          </cell>
          <cell r="L2898" t="str">
            <v>0</v>
          </cell>
          <cell r="M2898" t="str">
            <v>0</v>
          </cell>
          <cell r="N2898" t="str">
            <v>0</v>
          </cell>
          <cell r="O2898" t="str">
            <v>0</v>
          </cell>
          <cell r="P2898" t="str">
            <v>0</v>
          </cell>
          <cell r="Q2898" t="str">
            <v>0</v>
          </cell>
          <cell r="R2898" t="str">
            <v>0</v>
          </cell>
          <cell r="S2898" t="str">
            <v>0</v>
          </cell>
          <cell r="T2898" t="str">
            <v>0</v>
          </cell>
          <cell r="U2898" t="str">
            <v>0</v>
          </cell>
          <cell r="V2898">
            <v>0</v>
          </cell>
          <cell r="W2898">
            <v>0</v>
          </cell>
        </row>
        <row r="2899">
          <cell r="B2899" t="str">
            <v>TanzaniaTrade</v>
          </cell>
          <cell r="C2899" t="str">
            <v>Trade</v>
          </cell>
          <cell r="D2899" t="str">
            <v>Tanzania</v>
          </cell>
          <cell r="E2899" t="str">
            <v>Cash Mgt, Payments &amp; IP</v>
          </cell>
          <cell r="F2899" t="str">
            <v>Customer - Wholesale</v>
          </cell>
          <cell r="G2899" t="str">
            <v>Trade Transactional</v>
          </cell>
          <cell r="H2899" t="str">
            <v>0</v>
          </cell>
          <cell r="I2899" t="str">
            <v>0</v>
          </cell>
          <cell r="J2899" t="str">
            <v>0</v>
          </cell>
          <cell r="K2899" t="str">
            <v>0</v>
          </cell>
          <cell r="L2899" t="str">
            <v>0</v>
          </cell>
          <cell r="M2899" t="str">
            <v>0</v>
          </cell>
          <cell r="N2899" t="str">
            <v>0</v>
          </cell>
          <cell r="O2899" t="str">
            <v>0</v>
          </cell>
          <cell r="P2899" t="str">
            <v>0</v>
          </cell>
          <cell r="Q2899" t="str">
            <v>0</v>
          </cell>
          <cell r="R2899" t="str">
            <v>0</v>
          </cell>
          <cell r="S2899" t="str">
            <v>0</v>
          </cell>
          <cell r="T2899" t="str">
            <v>0</v>
          </cell>
          <cell r="U2899" t="str">
            <v>0</v>
          </cell>
          <cell r="V2899">
            <v>0</v>
          </cell>
          <cell r="W2899">
            <v>0</v>
          </cell>
        </row>
        <row r="2900">
          <cell r="B2900" t="str">
            <v>TanzaniaTrade</v>
          </cell>
          <cell r="C2900" t="str">
            <v>Trade</v>
          </cell>
          <cell r="D2900" t="str">
            <v>Tanzania</v>
          </cell>
          <cell r="E2900" t="str">
            <v>Cash Mgt, Payments &amp; IP</v>
          </cell>
          <cell r="F2900" t="str">
            <v>Customer - Wholesale</v>
          </cell>
          <cell r="G2900" t="str">
            <v>Trade Other</v>
          </cell>
          <cell r="H2900" t="str">
            <v>0</v>
          </cell>
          <cell r="I2900" t="str">
            <v>0</v>
          </cell>
          <cell r="J2900" t="str">
            <v>0</v>
          </cell>
          <cell r="K2900" t="str">
            <v>0</v>
          </cell>
          <cell r="L2900" t="str">
            <v>0</v>
          </cell>
          <cell r="M2900" t="str">
            <v>0</v>
          </cell>
          <cell r="N2900" t="str">
            <v>0</v>
          </cell>
          <cell r="O2900" t="str">
            <v>0</v>
          </cell>
          <cell r="P2900" t="str">
            <v>0</v>
          </cell>
          <cell r="Q2900" t="str">
            <v>0</v>
          </cell>
          <cell r="R2900" t="str">
            <v>0</v>
          </cell>
          <cell r="S2900" t="str">
            <v>0</v>
          </cell>
          <cell r="T2900" t="str">
            <v>0</v>
          </cell>
          <cell r="U2900" t="str">
            <v>0</v>
          </cell>
          <cell r="V2900">
            <v>0</v>
          </cell>
          <cell r="W2900">
            <v>0</v>
          </cell>
        </row>
        <row r="2901">
          <cell r="B2901" t="str">
            <v>TanzaniaFX/MM</v>
          </cell>
          <cell r="C2901" t="str">
            <v>FX/MM</v>
          </cell>
          <cell r="D2901" t="str">
            <v>Tanzania</v>
          </cell>
          <cell r="E2901" t="str">
            <v>Cash Mgt, Payments &amp; IP</v>
          </cell>
          <cell r="F2901" t="str">
            <v>Customer - Wholesale</v>
          </cell>
          <cell r="G2901" t="str">
            <v>FX Sales</v>
          </cell>
          <cell r="H2901">
            <v>3.5133672550417381</v>
          </cell>
          <cell r="I2901" t="str">
            <v>0</v>
          </cell>
          <cell r="J2901" t="str">
            <v>0</v>
          </cell>
          <cell r="K2901" t="str">
            <v>0</v>
          </cell>
          <cell r="L2901" t="str">
            <v>0</v>
          </cell>
          <cell r="M2901" t="str">
            <v>0</v>
          </cell>
          <cell r="N2901" t="str">
            <v>0</v>
          </cell>
          <cell r="O2901" t="str">
            <v>0</v>
          </cell>
          <cell r="P2901" t="str">
            <v>0</v>
          </cell>
          <cell r="Q2901" t="str">
            <v>0</v>
          </cell>
          <cell r="R2901" t="str">
            <v>0</v>
          </cell>
          <cell r="S2901" t="str">
            <v>0</v>
          </cell>
          <cell r="T2901" t="str">
            <v>0</v>
          </cell>
          <cell r="U2901" t="str">
            <v>0</v>
          </cell>
          <cell r="V2901">
            <v>0</v>
          </cell>
          <cell r="W2901">
            <v>0</v>
          </cell>
        </row>
        <row r="2902">
          <cell r="B2902" t="str">
            <v>TanzaniaFX/MM</v>
          </cell>
          <cell r="C2902" t="str">
            <v>FX/MM</v>
          </cell>
          <cell r="D2902" t="str">
            <v>Tanzania</v>
          </cell>
          <cell r="E2902" t="str">
            <v>Cash Mgt, Payments &amp; IP</v>
          </cell>
          <cell r="F2902" t="str">
            <v>Customer - Wholesale</v>
          </cell>
          <cell r="G2902" t="str">
            <v>FX Trading</v>
          </cell>
          <cell r="H2902" t="str">
            <v>0</v>
          </cell>
          <cell r="I2902" t="str">
            <v>0</v>
          </cell>
          <cell r="J2902" t="str">
            <v>0</v>
          </cell>
          <cell r="K2902" t="str">
            <v>0</v>
          </cell>
          <cell r="L2902" t="str">
            <v>0</v>
          </cell>
          <cell r="M2902" t="str">
            <v>0</v>
          </cell>
          <cell r="N2902" t="str">
            <v>0</v>
          </cell>
          <cell r="O2902" t="str">
            <v>0</v>
          </cell>
          <cell r="P2902" t="str">
            <v>0</v>
          </cell>
          <cell r="Q2902" t="str">
            <v>0</v>
          </cell>
          <cell r="R2902" t="str">
            <v>0</v>
          </cell>
          <cell r="S2902" t="str">
            <v>0</v>
          </cell>
          <cell r="T2902" t="str">
            <v>0</v>
          </cell>
          <cell r="U2902" t="str">
            <v>0</v>
          </cell>
          <cell r="V2902">
            <v>0</v>
          </cell>
          <cell r="W2902">
            <v>0</v>
          </cell>
        </row>
        <row r="2903">
          <cell r="B2903" t="str">
            <v>TanzaniaFI</v>
          </cell>
          <cell r="C2903" t="str">
            <v>FI</v>
          </cell>
          <cell r="D2903" t="str">
            <v>Tanzania</v>
          </cell>
          <cell r="E2903" t="str">
            <v>Cash Mgt, Payments &amp; IP</v>
          </cell>
          <cell r="F2903" t="str">
            <v>Customer - Wholesale</v>
          </cell>
          <cell r="G2903" t="str">
            <v>Fixed Income</v>
          </cell>
          <cell r="H2903" t="str">
            <v>0</v>
          </cell>
          <cell r="I2903" t="str">
            <v>0</v>
          </cell>
          <cell r="J2903" t="str">
            <v>0</v>
          </cell>
          <cell r="K2903" t="str">
            <v>0</v>
          </cell>
          <cell r="L2903" t="str">
            <v>0</v>
          </cell>
          <cell r="M2903" t="str">
            <v>0</v>
          </cell>
          <cell r="N2903" t="str">
            <v>0</v>
          </cell>
          <cell r="O2903" t="str">
            <v>0</v>
          </cell>
          <cell r="P2903" t="str">
            <v>0</v>
          </cell>
          <cell r="Q2903" t="str">
            <v>0</v>
          </cell>
          <cell r="R2903" t="str">
            <v>0</v>
          </cell>
          <cell r="S2903" t="str">
            <v>0</v>
          </cell>
          <cell r="T2903" t="str">
            <v>0</v>
          </cell>
          <cell r="U2903" t="str">
            <v>0</v>
          </cell>
          <cell r="V2903">
            <v>0</v>
          </cell>
          <cell r="W2903">
            <v>0</v>
          </cell>
        </row>
        <row r="2904">
          <cell r="B2904" t="str">
            <v>TanzaniaFX/MM</v>
          </cell>
          <cell r="C2904" t="str">
            <v>FX/MM</v>
          </cell>
          <cell r="D2904" t="str">
            <v>Tanzania</v>
          </cell>
          <cell r="E2904" t="str">
            <v>Cash Mgt, Payments &amp; IP</v>
          </cell>
          <cell r="F2904" t="str">
            <v>Customer - Wholesale</v>
          </cell>
          <cell r="G2904" t="str">
            <v>ALM</v>
          </cell>
          <cell r="H2904" t="str">
            <v>0</v>
          </cell>
          <cell r="I2904" t="str">
            <v>0</v>
          </cell>
          <cell r="J2904" t="str">
            <v>0</v>
          </cell>
          <cell r="K2904" t="str">
            <v>0</v>
          </cell>
          <cell r="L2904" t="str">
            <v>0</v>
          </cell>
          <cell r="M2904" t="str">
            <v>0</v>
          </cell>
          <cell r="N2904" t="str">
            <v>0</v>
          </cell>
          <cell r="O2904" t="str">
            <v>0</v>
          </cell>
          <cell r="P2904" t="str">
            <v>0</v>
          </cell>
          <cell r="Q2904" t="str">
            <v>0</v>
          </cell>
          <cell r="R2904" t="str">
            <v>0</v>
          </cell>
          <cell r="S2904" t="str">
            <v>0</v>
          </cell>
          <cell r="T2904" t="str">
            <v>0</v>
          </cell>
          <cell r="U2904" t="str">
            <v>0</v>
          </cell>
          <cell r="V2904">
            <v>0</v>
          </cell>
          <cell r="W2904">
            <v>0</v>
          </cell>
        </row>
        <row r="2905">
          <cell r="B2905" t="str">
            <v>TanzaniaSEF</v>
          </cell>
          <cell r="C2905" t="str">
            <v>SEF</v>
          </cell>
          <cell r="D2905" t="str">
            <v>Tanzania</v>
          </cell>
          <cell r="E2905" t="str">
            <v>Cash Mgt, Payments &amp; IP</v>
          </cell>
          <cell r="F2905" t="str">
            <v>Customer - Wholesale</v>
          </cell>
          <cell r="G2905" t="str">
            <v>Structured Trade</v>
          </cell>
          <cell r="H2905" t="str">
            <v>0</v>
          </cell>
          <cell r="I2905" t="str">
            <v>0</v>
          </cell>
          <cell r="J2905" t="str">
            <v>0</v>
          </cell>
          <cell r="K2905" t="str">
            <v>0</v>
          </cell>
          <cell r="L2905" t="str">
            <v>0</v>
          </cell>
          <cell r="M2905" t="str">
            <v>0</v>
          </cell>
          <cell r="N2905" t="str">
            <v>0</v>
          </cell>
          <cell r="O2905" t="str">
            <v>0</v>
          </cell>
          <cell r="P2905" t="str">
            <v>0</v>
          </cell>
          <cell r="Q2905" t="str">
            <v>0</v>
          </cell>
          <cell r="R2905" t="str">
            <v>0</v>
          </cell>
          <cell r="S2905" t="str">
            <v>0</v>
          </cell>
          <cell r="T2905" t="str">
            <v>0</v>
          </cell>
          <cell r="U2905" t="str">
            <v>0</v>
          </cell>
          <cell r="V2905">
            <v>0</v>
          </cell>
          <cell r="W2905">
            <v>0</v>
          </cell>
        </row>
        <row r="2906">
          <cell r="B2906" t="str">
            <v>TanzaniaSME</v>
          </cell>
          <cell r="C2906" t="str">
            <v>SME</v>
          </cell>
          <cell r="D2906" t="str">
            <v>Tanzania</v>
          </cell>
          <cell r="E2906" t="str">
            <v>Cash Mgt, Payments &amp; IP</v>
          </cell>
          <cell r="F2906" t="str">
            <v>SME</v>
          </cell>
          <cell r="G2906" t="str">
            <v>Product</v>
          </cell>
          <cell r="H2906">
            <v>95.802704652127304</v>
          </cell>
          <cell r="I2906">
            <v>8.0029904893148167</v>
          </cell>
          <cell r="J2906">
            <v>14.929887005938971</v>
          </cell>
          <cell r="K2906">
            <v>19.795386522313741</v>
          </cell>
          <cell r="L2906">
            <v>26.520777541273613</v>
          </cell>
          <cell r="M2906">
            <v>32.258938905373135</v>
          </cell>
          <cell r="N2906">
            <v>39.358740255585403</v>
          </cell>
          <cell r="O2906">
            <v>47.083386558342809</v>
          </cell>
          <cell r="P2906">
            <v>54.003075340842116</v>
          </cell>
          <cell r="Q2906">
            <v>61.453842187699742</v>
          </cell>
          <cell r="R2906">
            <v>68.283452095347727</v>
          </cell>
          <cell r="S2906">
            <v>74.880310406504989</v>
          </cell>
          <cell r="T2906">
            <v>83.21993133396326</v>
          </cell>
          <cell r="U2906" t="str">
            <v>0</v>
          </cell>
          <cell r="V2906">
            <v>84.14402654838112</v>
          </cell>
          <cell r="W2906">
            <v>84.14402654838112</v>
          </cell>
        </row>
        <row r="2907">
          <cell r="B2907" t="str">
            <v>TanzaniaTotal</v>
          </cell>
          <cell r="C2907" t="str">
            <v>Total</v>
          </cell>
          <cell r="D2907" t="str">
            <v>Tanzania</v>
          </cell>
          <cell r="E2907" t="str">
            <v>Cash Mgt, Payments &amp; IP</v>
          </cell>
          <cell r="F2907" t="str">
            <v>Customer</v>
          </cell>
          <cell r="G2907" t="str">
            <v>Product</v>
          </cell>
          <cell r="H2907">
            <v>381.15499951196904</v>
          </cell>
          <cell r="I2907">
            <v>20.262890813371563</v>
          </cell>
          <cell r="J2907">
            <v>35.743049520867167</v>
          </cell>
          <cell r="K2907">
            <v>50.120233960751804</v>
          </cell>
          <cell r="L2907">
            <v>67.148351647054454</v>
          </cell>
          <cell r="M2907">
            <v>81.676887866795852</v>
          </cell>
          <cell r="N2907">
            <v>99.652980647120529</v>
          </cell>
          <cell r="O2907">
            <v>119.21112766899556</v>
          </cell>
          <cell r="P2907">
            <v>136.73119075660031</v>
          </cell>
          <cell r="Q2907">
            <v>155.59589830502702</v>
          </cell>
          <cell r="R2907">
            <v>172.88788934779512</v>
          </cell>
          <cell r="S2907">
            <v>189.59057315689569</v>
          </cell>
          <cell r="T2907">
            <v>210.70578359024734</v>
          </cell>
          <cell r="U2907" t="str">
            <v>0</v>
          </cell>
          <cell r="V2907">
            <v>213.04551402675216</v>
          </cell>
          <cell r="W2907">
            <v>213.04551402675216</v>
          </cell>
        </row>
        <row r="2908">
          <cell r="B2908" t="str">
            <v>TanzaniaCCPL</v>
          </cell>
          <cell r="C2908" t="str">
            <v>CCPL</v>
          </cell>
          <cell r="D2908" t="str">
            <v>Tanzania</v>
          </cell>
          <cell r="E2908" t="str">
            <v>Messaging Operations</v>
          </cell>
          <cell r="F2908" t="str">
            <v>Mass Mkt &amp; Priority Banking</v>
          </cell>
          <cell r="G2908" t="str">
            <v>Unsecured Lending</v>
          </cell>
          <cell r="H2908" t="str">
            <v>0</v>
          </cell>
          <cell r="I2908" t="str">
            <v>0</v>
          </cell>
          <cell r="J2908" t="str">
            <v>0</v>
          </cell>
          <cell r="K2908" t="str">
            <v>0</v>
          </cell>
          <cell r="L2908" t="str">
            <v>0</v>
          </cell>
          <cell r="M2908" t="str">
            <v>0</v>
          </cell>
          <cell r="N2908" t="str">
            <v>0</v>
          </cell>
          <cell r="O2908" t="str">
            <v>0</v>
          </cell>
          <cell r="P2908" t="str">
            <v>0</v>
          </cell>
          <cell r="Q2908" t="str">
            <v>0</v>
          </cell>
          <cell r="R2908" t="str">
            <v>0</v>
          </cell>
          <cell r="S2908" t="str">
            <v>0</v>
          </cell>
          <cell r="T2908" t="str">
            <v>0</v>
          </cell>
          <cell r="U2908" t="str">
            <v>0</v>
          </cell>
          <cell r="V2908">
            <v>0</v>
          </cell>
          <cell r="W2908">
            <v>0</v>
          </cell>
        </row>
        <row r="2909">
          <cell r="B2909" t="str">
            <v>TanzaniaM &amp; AL</v>
          </cell>
          <cell r="C2909" t="str">
            <v>M &amp; AL</v>
          </cell>
          <cell r="D2909" t="str">
            <v>Tanzania</v>
          </cell>
          <cell r="E2909" t="str">
            <v>Messaging Operations</v>
          </cell>
          <cell r="F2909" t="str">
            <v>Mass Mkt &amp; Priority Banking</v>
          </cell>
          <cell r="G2909" t="str">
            <v>Secured Lending</v>
          </cell>
          <cell r="H2909" t="str">
            <v>0</v>
          </cell>
          <cell r="I2909" t="str">
            <v>0</v>
          </cell>
          <cell r="J2909" t="str">
            <v>0</v>
          </cell>
          <cell r="K2909" t="str">
            <v>0</v>
          </cell>
          <cell r="L2909" t="str">
            <v>0</v>
          </cell>
          <cell r="M2909" t="str">
            <v>0</v>
          </cell>
          <cell r="N2909" t="str">
            <v>0</v>
          </cell>
          <cell r="O2909" t="str">
            <v>0</v>
          </cell>
          <cell r="P2909" t="str">
            <v>0</v>
          </cell>
          <cell r="Q2909" t="str">
            <v>0</v>
          </cell>
          <cell r="R2909" t="str">
            <v>0</v>
          </cell>
          <cell r="S2909" t="str">
            <v>0</v>
          </cell>
          <cell r="T2909" t="str">
            <v>0</v>
          </cell>
          <cell r="U2909" t="str">
            <v>0</v>
          </cell>
          <cell r="V2909">
            <v>0</v>
          </cell>
          <cell r="W2909">
            <v>0</v>
          </cell>
        </row>
        <row r="2910">
          <cell r="B2910" t="str">
            <v>TanzaniaWM</v>
          </cell>
          <cell r="C2910" t="str">
            <v>WM</v>
          </cell>
          <cell r="D2910" t="str">
            <v>Tanzania</v>
          </cell>
          <cell r="E2910" t="str">
            <v>Messaging Operations</v>
          </cell>
          <cell r="F2910" t="str">
            <v>Mass Mkt &amp; Priority Banking</v>
          </cell>
          <cell r="G2910" t="str">
            <v>Account Management Services</v>
          </cell>
          <cell r="H2910" t="str">
            <v>0</v>
          </cell>
          <cell r="I2910">
            <v>1.6121753641122831</v>
          </cell>
          <cell r="J2910">
            <v>1.8015643357346156</v>
          </cell>
          <cell r="K2910">
            <v>4.1954701208091754</v>
          </cell>
          <cell r="L2910">
            <v>6.4402734251088649</v>
          </cell>
          <cell r="M2910">
            <v>7.9896517591738849</v>
          </cell>
          <cell r="N2910">
            <v>9.2486243136074791</v>
          </cell>
          <cell r="O2910">
            <v>10.434013410687161</v>
          </cell>
          <cell r="P2910">
            <v>11.340675459314323</v>
          </cell>
          <cell r="Q2910">
            <v>13.209402839769789</v>
          </cell>
          <cell r="R2910">
            <v>13.726989337361205</v>
          </cell>
          <cell r="S2910">
            <v>15.006289435236582</v>
          </cell>
          <cell r="T2910">
            <v>16.309123891047211</v>
          </cell>
          <cell r="U2910" t="str">
            <v>0</v>
          </cell>
          <cell r="V2910">
            <v>29.449597382711701</v>
          </cell>
          <cell r="W2910">
            <v>29.449597382711701</v>
          </cell>
        </row>
        <row r="2911">
          <cell r="B2911" t="str">
            <v>TanzaniaWM</v>
          </cell>
          <cell r="C2911" t="str">
            <v>WM</v>
          </cell>
          <cell r="D2911" t="str">
            <v>Tanzania</v>
          </cell>
          <cell r="E2911" t="str">
            <v>Messaging Operations</v>
          </cell>
          <cell r="F2911" t="str">
            <v>Mass Mkt &amp; Priority Banking</v>
          </cell>
          <cell r="G2911" t="str">
            <v>Trade Products</v>
          </cell>
          <cell r="H2911" t="str">
            <v>0</v>
          </cell>
          <cell r="I2911" t="str">
            <v>0</v>
          </cell>
          <cell r="J2911" t="str">
            <v>0</v>
          </cell>
          <cell r="K2911" t="str">
            <v>0</v>
          </cell>
          <cell r="L2911" t="str">
            <v>0</v>
          </cell>
          <cell r="M2911" t="str">
            <v>0</v>
          </cell>
          <cell r="N2911" t="str">
            <v>0</v>
          </cell>
          <cell r="O2911" t="str">
            <v>0</v>
          </cell>
          <cell r="P2911" t="str">
            <v>0</v>
          </cell>
          <cell r="Q2911" t="str">
            <v>0</v>
          </cell>
          <cell r="R2911" t="str">
            <v>0</v>
          </cell>
          <cell r="S2911" t="str">
            <v>0</v>
          </cell>
          <cell r="T2911" t="str">
            <v>0</v>
          </cell>
          <cell r="U2911" t="str">
            <v>0</v>
          </cell>
          <cell r="V2911" t="str">
            <v>0</v>
          </cell>
          <cell r="W2911" t="str">
            <v>0</v>
          </cell>
        </row>
        <row r="2912">
          <cell r="B2912" t="str">
            <v>TanzaniaWM</v>
          </cell>
          <cell r="C2912" t="str">
            <v>WM</v>
          </cell>
          <cell r="D2912" t="str">
            <v>Tanzania</v>
          </cell>
          <cell r="E2912" t="str">
            <v>Messaging Operations</v>
          </cell>
          <cell r="F2912" t="str">
            <v>Mass Mkt &amp; Priority Banking</v>
          </cell>
          <cell r="G2912" t="str">
            <v>Treasury Products</v>
          </cell>
          <cell r="H2912" t="str">
            <v>0</v>
          </cell>
          <cell r="I2912" t="str">
            <v>0</v>
          </cell>
          <cell r="J2912" t="str">
            <v>0</v>
          </cell>
          <cell r="K2912" t="str">
            <v>0</v>
          </cell>
          <cell r="L2912" t="str">
            <v>0</v>
          </cell>
          <cell r="M2912" t="str">
            <v>0</v>
          </cell>
          <cell r="N2912" t="str">
            <v>0</v>
          </cell>
          <cell r="O2912" t="str">
            <v>0</v>
          </cell>
          <cell r="P2912" t="str">
            <v>0</v>
          </cell>
          <cell r="Q2912" t="str">
            <v>0</v>
          </cell>
          <cell r="R2912" t="str">
            <v>0</v>
          </cell>
          <cell r="S2912" t="str">
            <v>0</v>
          </cell>
          <cell r="T2912" t="str">
            <v>0</v>
          </cell>
          <cell r="U2912" t="str">
            <v>0</v>
          </cell>
          <cell r="V2912">
            <v>0</v>
          </cell>
          <cell r="W2912">
            <v>0</v>
          </cell>
        </row>
        <row r="2913">
          <cell r="B2913" t="str">
            <v>TanzaniaWM</v>
          </cell>
          <cell r="C2913" t="str">
            <v>WM</v>
          </cell>
          <cell r="D2913" t="str">
            <v>Tanzania</v>
          </cell>
          <cell r="E2913" t="str">
            <v>Messaging Operations</v>
          </cell>
          <cell r="F2913" t="str">
            <v>Mass Mkt &amp; Priority Banking</v>
          </cell>
          <cell r="G2913" t="str">
            <v>Investment Services</v>
          </cell>
          <cell r="H2913" t="str">
            <v>0</v>
          </cell>
          <cell r="I2913" t="str">
            <v>0</v>
          </cell>
          <cell r="J2913" t="str">
            <v>0</v>
          </cell>
          <cell r="K2913" t="str">
            <v>0</v>
          </cell>
          <cell r="L2913" t="str">
            <v>0</v>
          </cell>
          <cell r="M2913" t="str">
            <v>0</v>
          </cell>
          <cell r="N2913" t="str">
            <v>0</v>
          </cell>
          <cell r="O2913" t="str">
            <v>0</v>
          </cell>
          <cell r="P2913" t="str">
            <v>0</v>
          </cell>
          <cell r="Q2913" t="str">
            <v>0</v>
          </cell>
          <cell r="R2913" t="str">
            <v>0</v>
          </cell>
          <cell r="S2913" t="str">
            <v>0</v>
          </cell>
          <cell r="T2913" t="str">
            <v>0</v>
          </cell>
          <cell r="U2913" t="str">
            <v>0</v>
          </cell>
          <cell r="V2913" t="str">
            <v>0</v>
          </cell>
          <cell r="W2913" t="str">
            <v>0</v>
          </cell>
        </row>
        <row r="2914">
          <cell r="B2914" t="str">
            <v>TanzaniaOthCB</v>
          </cell>
          <cell r="C2914" t="str">
            <v>OthCB</v>
          </cell>
          <cell r="D2914" t="str">
            <v>Tanzania</v>
          </cell>
          <cell r="E2914" t="str">
            <v>Messaging Operations</v>
          </cell>
          <cell r="F2914" t="str">
            <v>Mass Mkt &amp; Priority Banking</v>
          </cell>
          <cell r="G2914" t="str">
            <v>Other Products</v>
          </cell>
          <cell r="H2914" t="str">
            <v>0</v>
          </cell>
          <cell r="I2914" t="str">
            <v>0</v>
          </cell>
          <cell r="J2914" t="str">
            <v>0</v>
          </cell>
          <cell r="K2914" t="str">
            <v>0</v>
          </cell>
          <cell r="L2914" t="str">
            <v>0</v>
          </cell>
          <cell r="M2914" t="str">
            <v>0</v>
          </cell>
          <cell r="N2914" t="str">
            <v>0</v>
          </cell>
          <cell r="O2914" t="str">
            <v>0</v>
          </cell>
          <cell r="P2914" t="str">
            <v>0</v>
          </cell>
          <cell r="Q2914" t="str">
            <v>0</v>
          </cell>
          <cell r="R2914" t="str">
            <v>0</v>
          </cell>
          <cell r="S2914" t="str">
            <v>0</v>
          </cell>
          <cell r="T2914" t="str">
            <v>0</v>
          </cell>
          <cell r="U2914" t="str">
            <v>0</v>
          </cell>
          <cell r="V2914">
            <v>0</v>
          </cell>
          <cell r="W2914">
            <v>0</v>
          </cell>
        </row>
        <row r="2915">
          <cell r="B2915" t="str">
            <v>TanzaniaCROps</v>
          </cell>
          <cell r="C2915" t="str">
            <v>CROps</v>
          </cell>
          <cell r="D2915" t="str">
            <v>Tanzania</v>
          </cell>
          <cell r="E2915" t="str">
            <v>Messaging Operations</v>
          </cell>
          <cell r="F2915" t="str">
            <v>Customer - Wholesale</v>
          </cell>
          <cell r="G2915" t="str">
            <v>Corporate and Inst Lending</v>
          </cell>
          <cell r="H2915" t="str">
            <v>0</v>
          </cell>
          <cell r="I2915">
            <v>0.95962819292397805</v>
          </cell>
          <cell r="J2915">
            <v>1.7228074248828311</v>
          </cell>
          <cell r="K2915">
            <v>2.4973036433387992</v>
          </cell>
          <cell r="L2915">
            <v>3.8334960863743315</v>
          </cell>
          <cell r="M2915">
            <v>4.7557450947463646</v>
          </cell>
          <cell r="N2915">
            <v>5.5051335200044527</v>
          </cell>
          <cell r="O2915">
            <v>6.2107222682661716</v>
          </cell>
          <cell r="P2915">
            <v>6.7504020591156646</v>
          </cell>
          <cell r="Q2915">
            <v>7.862739785577249</v>
          </cell>
          <cell r="R2915">
            <v>8.170826986524526</v>
          </cell>
          <cell r="S2915">
            <v>8.9323151400217711</v>
          </cell>
          <cell r="T2915">
            <v>9.7078118399090485</v>
          </cell>
          <cell r="U2915" t="str">
            <v>0</v>
          </cell>
          <cell r="V2915">
            <v>17.529522251614047</v>
          </cell>
          <cell r="W2915">
            <v>17.529522251614047</v>
          </cell>
        </row>
        <row r="2916">
          <cell r="B2916" t="str">
            <v>TanzaniaCash</v>
          </cell>
          <cell r="C2916" t="str">
            <v>Cash</v>
          </cell>
          <cell r="D2916" t="str">
            <v>Tanzania</v>
          </cell>
          <cell r="E2916" t="str">
            <v>Messaging Operations</v>
          </cell>
          <cell r="F2916" t="str">
            <v>Customer - Wholesale</v>
          </cell>
          <cell r="G2916" t="str">
            <v>Cash Management and Payments</v>
          </cell>
          <cell r="H2916" t="str">
            <v>0</v>
          </cell>
          <cell r="I2916">
            <v>3.1037117553998455</v>
          </cell>
          <cell r="J2916">
            <v>5.5720514427638985</v>
          </cell>
          <cell r="K2916">
            <v>8.0769934978843434</v>
          </cell>
          <cell r="L2916">
            <v>12.398621627930678</v>
          </cell>
          <cell r="M2916">
            <v>15.38143842072253</v>
          </cell>
          <cell r="N2916">
            <v>17.805174698985823</v>
          </cell>
          <cell r="O2916">
            <v>20.087250307649434</v>
          </cell>
          <cell r="P2916">
            <v>21.832728945482664</v>
          </cell>
          <cell r="Q2916">
            <v>25.430346963638481</v>
          </cell>
          <cell r="R2916">
            <v>26.426788996416473</v>
          </cell>
          <cell r="S2916">
            <v>28.889659252870427</v>
          </cell>
          <cell r="T2916">
            <v>31.39783715079157</v>
          </cell>
          <cell r="U2916" t="str">
            <v>0</v>
          </cell>
          <cell r="V2916">
            <v>56.695483396648974</v>
          </cell>
          <cell r="W2916">
            <v>56.695483396648974</v>
          </cell>
        </row>
        <row r="2917">
          <cell r="B2917" t="str">
            <v>TanzaniaTrade</v>
          </cell>
          <cell r="C2917" t="str">
            <v>Trade</v>
          </cell>
          <cell r="D2917" t="str">
            <v>Tanzania</v>
          </cell>
          <cell r="E2917" t="str">
            <v>Messaging Operations</v>
          </cell>
          <cell r="F2917" t="str">
            <v>Customer - Wholesale</v>
          </cell>
          <cell r="G2917" t="str">
            <v>Trade Finance</v>
          </cell>
          <cell r="H2917" t="str">
            <v>0</v>
          </cell>
          <cell r="I2917" t="str">
            <v>0</v>
          </cell>
          <cell r="J2917" t="str">
            <v>0</v>
          </cell>
          <cell r="K2917" t="str">
            <v>0</v>
          </cell>
          <cell r="L2917" t="str">
            <v>0</v>
          </cell>
          <cell r="M2917" t="str">
            <v>0</v>
          </cell>
          <cell r="N2917" t="str">
            <v>0</v>
          </cell>
          <cell r="O2917" t="str">
            <v>0</v>
          </cell>
          <cell r="P2917" t="str">
            <v>0</v>
          </cell>
          <cell r="Q2917" t="str">
            <v>0</v>
          </cell>
          <cell r="R2917" t="str">
            <v>0</v>
          </cell>
          <cell r="S2917" t="str">
            <v>0</v>
          </cell>
          <cell r="T2917" t="str">
            <v>0</v>
          </cell>
          <cell r="U2917" t="str">
            <v>0</v>
          </cell>
          <cell r="V2917">
            <v>0</v>
          </cell>
          <cell r="W2917">
            <v>0</v>
          </cell>
        </row>
        <row r="2918">
          <cell r="B2918" t="str">
            <v>TanzaniaTrade</v>
          </cell>
          <cell r="C2918" t="str">
            <v>Trade</v>
          </cell>
          <cell r="D2918" t="str">
            <v>Tanzania</v>
          </cell>
          <cell r="E2918" t="str">
            <v>Messaging Operations</v>
          </cell>
          <cell r="F2918" t="str">
            <v>Customer - Wholesale</v>
          </cell>
          <cell r="G2918" t="str">
            <v>Trade Contingents</v>
          </cell>
          <cell r="H2918" t="str">
            <v>0</v>
          </cell>
          <cell r="I2918" t="str">
            <v>0</v>
          </cell>
          <cell r="J2918" t="str">
            <v>0</v>
          </cell>
          <cell r="K2918" t="str">
            <v>0</v>
          </cell>
          <cell r="L2918" t="str">
            <v>0</v>
          </cell>
          <cell r="M2918" t="str">
            <v>0</v>
          </cell>
          <cell r="N2918" t="str">
            <v>0</v>
          </cell>
          <cell r="O2918" t="str">
            <v>0</v>
          </cell>
          <cell r="P2918" t="str">
            <v>0</v>
          </cell>
          <cell r="Q2918" t="str">
            <v>0</v>
          </cell>
          <cell r="R2918" t="str">
            <v>0</v>
          </cell>
          <cell r="S2918" t="str">
            <v>0</v>
          </cell>
          <cell r="T2918" t="str">
            <v>0</v>
          </cell>
          <cell r="U2918" t="str">
            <v>0</v>
          </cell>
          <cell r="V2918">
            <v>0</v>
          </cell>
          <cell r="W2918">
            <v>0</v>
          </cell>
        </row>
        <row r="2919">
          <cell r="B2919" t="str">
            <v>TanzaniaTrade</v>
          </cell>
          <cell r="C2919" t="str">
            <v>Trade</v>
          </cell>
          <cell r="D2919" t="str">
            <v>Tanzania</v>
          </cell>
          <cell r="E2919" t="str">
            <v>Messaging Operations</v>
          </cell>
          <cell r="F2919" t="str">
            <v>Customer - Wholesale</v>
          </cell>
          <cell r="G2919" t="str">
            <v>Trade Transactional</v>
          </cell>
          <cell r="H2919" t="str">
            <v>0</v>
          </cell>
          <cell r="I2919" t="str">
            <v>0</v>
          </cell>
          <cell r="J2919" t="str">
            <v>0</v>
          </cell>
          <cell r="K2919" t="str">
            <v>0</v>
          </cell>
          <cell r="L2919" t="str">
            <v>0</v>
          </cell>
          <cell r="M2919" t="str">
            <v>0</v>
          </cell>
          <cell r="N2919" t="str">
            <v>0</v>
          </cell>
          <cell r="O2919" t="str">
            <v>0</v>
          </cell>
          <cell r="P2919" t="str">
            <v>0</v>
          </cell>
          <cell r="Q2919" t="str">
            <v>0</v>
          </cell>
          <cell r="R2919" t="str">
            <v>0</v>
          </cell>
          <cell r="S2919" t="str">
            <v>0</v>
          </cell>
          <cell r="T2919" t="str">
            <v>0</v>
          </cell>
          <cell r="U2919" t="str">
            <v>0</v>
          </cell>
          <cell r="V2919">
            <v>0</v>
          </cell>
          <cell r="W2919">
            <v>0</v>
          </cell>
        </row>
        <row r="2920">
          <cell r="B2920" t="str">
            <v>TanzaniaTrade</v>
          </cell>
          <cell r="C2920" t="str">
            <v>Trade</v>
          </cell>
          <cell r="D2920" t="str">
            <v>Tanzania</v>
          </cell>
          <cell r="E2920" t="str">
            <v>Messaging Operations</v>
          </cell>
          <cell r="F2920" t="str">
            <v>Customer - Wholesale</v>
          </cell>
          <cell r="G2920" t="str">
            <v>Trade Other</v>
          </cell>
          <cell r="H2920" t="str">
            <v>0</v>
          </cell>
          <cell r="I2920" t="str">
            <v>0</v>
          </cell>
          <cell r="J2920" t="str">
            <v>0</v>
          </cell>
          <cell r="K2920" t="str">
            <v>0</v>
          </cell>
          <cell r="L2920" t="str">
            <v>0</v>
          </cell>
          <cell r="M2920" t="str">
            <v>0</v>
          </cell>
          <cell r="N2920" t="str">
            <v>0</v>
          </cell>
          <cell r="O2920" t="str">
            <v>0</v>
          </cell>
          <cell r="P2920" t="str">
            <v>0</v>
          </cell>
          <cell r="Q2920" t="str">
            <v>0</v>
          </cell>
          <cell r="R2920" t="str">
            <v>0</v>
          </cell>
          <cell r="S2920" t="str">
            <v>0</v>
          </cell>
          <cell r="T2920" t="str">
            <v>0</v>
          </cell>
          <cell r="U2920" t="str">
            <v>0</v>
          </cell>
          <cell r="V2920">
            <v>0</v>
          </cell>
          <cell r="W2920">
            <v>0</v>
          </cell>
        </row>
        <row r="2921">
          <cell r="B2921" t="str">
            <v>TanzaniaFX/MM</v>
          </cell>
          <cell r="C2921" t="str">
            <v>FX/MM</v>
          </cell>
          <cell r="D2921" t="str">
            <v>Tanzania</v>
          </cell>
          <cell r="E2921" t="str">
            <v>Messaging Operations</v>
          </cell>
          <cell r="F2921" t="str">
            <v>Customer - Wholesale</v>
          </cell>
          <cell r="G2921" t="str">
            <v>FX Sales</v>
          </cell>
          <cell r="H2921" t="str">
            <v>0</v>
          </cell>
          <cell r="I2921" t="str">
            <v>0</v>
          </cell>
          <cell r="J2921" t="str">
            <v>0</v>
          </cell>
          <cell r="K2921" t="str">
            <v>0</v>
          </cell>
          <cell r="L2921" t="str">
            <v>0</v>
          </cell>
          <cell r="M2921" t="str">
            <v>0</v>
          </cell>
          <cell r="N2921" t="str">
            <v>0</v>
          </cell>
          <cell r="O2921" t="str">
            <v>0</v>
          </cell>
          <cell r="P2921" t="str">
            <v>0</v>
          </cell>
          <cell r="Q2921" t="str">
            <v>0</v>
          </cell>
          <cell r="R2921" t="str">
            <v>0</v>
          </cell>
          <cell r="S2921" t="str">
            <v>0</v>
          </cell>
          <cell r="T2921" t="str">
            <v>0</v>
          </cell>
          <cell r="U2921" t="str">
            <v>0</v>
          </cell>
          <cell r="V2921">
            <v>0</v>
          </cell>
          <cell r="W2921">
            <v>0</v>
          </cell>
        </row>
        <row r="2922">
          <cell r="B2922" t="str">
            <v>TanzaniaFX/MM</v>
          </cell>
          <cell r="C2922" t="str">
            <v>FX/MM</v>
          </cell>
          <cell r="D2922" t="str">
            <v>Tanzania</v>
          </cell>
          <cell r="E2922" t="str">
            <v>Messaging Operations</v>
          </cell>
          <cell r="F2922" t="str">
            <v>Customer - Wholesale</v>
          </cell>
          <cell r="G2922" t="str">
            <v>FX Trading</v>
          </cell>
          <cell r="H2922" t="str">
            <v>0</v>
          </cell>
          <cell r="I2922" t="str">
            <v>0</v>
          </cell>
          <cell r="J2922" t="str">
            <v>0</v>
          </cell>
          <cell r="K2922" t="str">
            <v>0</v>
          </cell>
          <cell r="L2922" t="str">
            <v>0</v>
          </cell>
          <cell r="M2922" t="str">
            <v>0</v>
          </cell>
          <cell r="N2922" t="str">
            <v>0</v>
          </cell>
          <cell r="O2922" t="str">
            <v>0</v>
          </cell>
          <cell r="P2922" t="str">
            <v>0</v>
          </cell>
          <cell r="Q2922" t="str">
            <v>0</v>
          </cell>
          <cell r="R2922" t="str">
            <v>0</v>
          </cell>
          <cell r="S2922" t="str">
            <v>0</v>
          </cell>
          <cell r="T2922" t="str">
            <v>0</v>
          </cell>
          <cell r="U2922" t="str">
            <v>0</v>
          </cell>
          <cell r="V2922">
            <v>0</v>
          </cell>
          <cell r="W2922">
            <v>0</v>
          </cell>
        </row>
        <row r="2923">
          <cell r="B2923" t="str">
            <v>TanzaniaFI</v>
          </cell>
          <cell r="C2923" t="str">
            <v>FI</v>
          </cell>
          <cell r="D2923" t="str">
            <v>Tanzania</v>
          </cell>
          <cell r="E2923" t="str">
            <v>Messaging Operations</v>
          </cell>
          <cell r="F2923" t="str">
            <v>Customer - Wholesale</v>
          </cell>
          <cell r="G2923" t="str">
            <v>Fixed Income</v>
          </cell>
          <cell r="H2923" t="str">
            <v>0</v>
          </cell>
          <cell r="I2923" t="str">
            <v>0</v>
          </cell>
          <cell r="J2923" t="str">
            <v>0</v>
          </cell>
          <cell r="K2923" t="str">
            <v>0</v>
          </cell>
          <cell r="L2923" t="str">
            <v>0</v>
          </cell>
          <cell r="M2923" t="str">
            <v>0</v>
          </cell>
          <cell r="N2923" t="str">
            <v>0</v>
          </cell>
          <cell r="O2923" t="str">
            <v>0</v>
          </cell>
          <cell r="P2923" t="str">
            <v>0</v>
          </cell>
          <cell r="Q2923" t="str">
            <v>0</v>
          </cell>
          <cell r="R2923" t="str">
            <v>0</v>
          </cell>
          <cell r="S2923" t="str">
            <v>0</v>
          </cell>
          <cell r="T2923" t="str">
            <v>0</v>
          </cell>
          <cell r="U2923" t="str">
            <v>0</v>
          </cell>
          <cell r="V2923">
            <v>0</v>
          </cell>
          <cell r="W2923">
            <v>0</v>
          </cell>
        </row>
        <row r="2924">
          <cell r="B2924" t="str">
            <v>TanzaniaFX/MM</v>
          </cell>
          <cell r="C2924" t="str">
            <v>FX/MM</v>
          </cell>
          <cell r="D2924" t="str">
            <v>Tanzania</v>
          </cell>
          <cell r="E2924" t="str">
            <v>Messaging Operations</v>
          </cell>
          <cell r="F2924" t="str">
            <v>Customer - Wholesale</v>
          </cell>
          <cell r="G2924" t="str">
            <v>ALM</v>
          </cell>
          <cell r="H2924" t="str">
            <v>0</v>
          </cell>
          <cell r="I2924" t="str">
            <v>0</v>
          </cell>
          <cell r="J2924" t="str">
            <v>0</v>
          </cell>
          <cell r="K2924" t="str">
            <v>0</v>
          </cell>
          <cell r="L2924" t="str">
            <v>0</v>
          </cell>
          <cell r="M2924" t="str">
            <v>0</v>
          </cell>
          <cell r="N2924" t="str">
            <v>0</v>
          </cell>
          <cell r="O2924" t="str">
            <v>0</v>
          </cell>
          <cell r="P2924" t="str">
            <v>0</v>
          </cell>
          <cell r="Q2924" t="str">
            <v>0</v>
          </cell>
          <cell r="R2924" t="str">
            <v>0</v>
          </cell>
          <cell r="S2924" t="str">
            <v>0</v>
          </cell>
          <cell r="T2924" t="str">
            <v>0</v>
          </cell>
          <cell r="U2924" t="str">
            <v>0</v>
          </cell>
          <cell r="V2924">
            <v>0</v>
          </cell>
          <cell r="W2924">
            <v>0</v>
          </cell>
        </row>
        <row r="2925">
          <cell r="B2925" t="str">
            <v>TanzaniaSEF</v>
          </cell>
          <cell r="C2925" t="str">
            <v>SEF</v>
          </cell>
          <cell r="D2925" t="str">
            <v>Tanzania</v>
          </cell>
          <cell r="E2925" t="str">
            <v>Messaging Operations</v>
          </cell>
          <cell r="F2925" t="str">
            <v>Customer - Wholesale</v>
          </cell>
          <cell r="G2925" t="str">
            <v>Structured Trade</v>
          </cell>
          <cell r="H2925" t="str">
            <v>0</v>
          </cell>
          <cell r="I2925" t="str">
            <v>0</v>
          </cell>
          <cell r="J2925" t="str">
            <v>0</v>
          </cell>
          <cell r="K2925" t="str">
            <v>0</v>
          </cell>
          <cell r="L2925" t="str">
            <v>0</v>
          </cell>
          <cell r="M2925" t="str">
            <v>0</v>
          </cell>
          <cell r="N2925" t="str">
            <v>0</v>
          </cell>
          <cell r="O2925" t="str">
            <v>0</v>
          </cell>
          <cell r="P2925" t="str">
            <v>0</v>
          </cell>
          <cell r="Q2925" t="str">
            <v>0</v>
          </cell>
          <cell r="R2925" t="str">
            <v>0</v>
          </cell>
          <cell r="S2925" t="str">
            <v>0</v>
          </cell>
          <cell r="T2925" t="str">
            <v>0</v>
          </cell>
          <cell r="U2925" t="str">
            <v>0</v>
          </cell>
          <cell r="V2925">
            <v>0</v>
          </cell>
          <cell r="W2925">
            <v>0</v>
          </cell>
        </row>
        <row r="2926">
          <cell r="B2926" t="str">
            <v>TanzaniaSME</v>
          </cell>
          <cell r="C2926" t="str">
            <v>SME</v>
          </cell>
          <cell r="D2926" t="str">
            <v>Tanzania</v>
          </cell>
          <cell r="E2926" t="str">
            <v>Messaging Operations</v>
          </cell>
          <cell r="F2926" t="str">
            <v>SME</v>
          </cell>
          <cell r="G2926" t="str">
            <v>Product</v>
          </cell>
          <cell r="H2926" t="str">
            <v>0</v>
          </cell>
          <cell r="I2926">
            <v>1.1625210108564785</v>
          </cell>
          <cell r="J2926">
            <v>2.0870581375723427</v>
          </cell>
          <cell r="K2926">
            <v>3.0253049850732858</v>
          </cell>
          <cell r="L2926">
            <v>4.6440066874934711</v>
          </cell>
          <cell r="M2926">
            <v>5.7612454862070175</v>
          </cell>
          <cell r="N2926">
            <v>6.6690760356625391</v>
          </cell>
          <cell r="O2926">
            <v>7.523846404985294</v>
          </cell>
          <cell r="P2926">
            <v>8.1776299230429785</v>
          </cell>
          <cell r="Q2926">
            <v>9.5251476259564445</v>
          </cell>
          <cell r="R2926">
            <v>9.898373263675456</v>
          </cell>
          <cell r="S2926">
            <v>10.82086176962641</v>
          </cell>
          <cell r="T2926">
            <v>11.760320628918349</v>
          </cell>
          <cell r="U2926" t="str">
            <v>0</v>
          </cell>
          <cell r="V2926">
            <v>21.235764099098219</v>
          </cell>
          <cell r="W2926">
            <v>21.235764099098219</v>
          </cell>
        </row>
        <row r="2927">
          <cell r="B2927" t="str">
            <v>TanzaniaTotal</v>
          </cell>
          <cell r="C2927" t="str">
            <v>Total</v>
          </cell>
          <cell r="D2927" t="str">
            <v>Tanzania</v>
          </cell>
          <cell r="E2927" t="str">
            <v>Messaging Operations</v>
          </cell>
          <cell r="F2927" t="str">
            <v>Customer</v>
          </cell>
          <cell r="G2927" t="str">
            <v>Product</v>
          </cell>
          <cell r="H2927" t="str">
            <v>0</v>
          </cell>
          <cell r="I2927">
            <v>6.8380363232925854</v>
          </cell>
          <cell r="J2927">
            <v>11.183481340953687</v>
          </cell>
          <cell r="K2927">
            <v>17.795072247105605</v>
          </cell>
          <cell r="L2927">
            <v>27.316397826907348</v>
          </cell>
          <cell r="M2927">
            <v>33.888080760849796</v>
          </cell>
          <cell r="N2927">
            <v>39.228008568260293</v>
          </cell>
          <cell r="O2927">
            <v>44.255832391588058</v>
          </cell>
          <cell r="P2927">
            <v>48.101436386955626</v>
          </cell>
          <cell r="Q2927">
            <v>56.027637214941961</v>
          </cell>
          <cell r="R2927">
            <v>58.222978583977657</v>
          </cell>
          <cell r="S2927">
            <v>63.649125597755194</v>
          </cell>
          <cell r="T2927">
            <v>69.175093510666173</v>
          </cell>
          <cell r="U2927" t="str">
            <v>0</v>
          </cell>
          <cell r="V2927">
            <v>124.91036713007294</v>
          </cell>
          <cell r="W2927">
            <v>124.91036713007294</v>
          </cell>
        </row>
        <row r="2928">
          <cell r="B2928" t="str">
            <v>TanzaniaCCPL</v>
          </cell>
          <cell r="C2928" t="str">
            <v>CCPL</v>
          </cell>
          <cell r="D2928" t="str">
            <v>Tanzania</v>
          </cell>
          <cell r="E2928" t="str">
            <v>Account Services</v>
          </cell>
          <cell r="F2928" t="str">
            <v>Mass Mkt &amp; Priority Banking</v>
          </cell>
          <cell r="G2928" t="str">
            <v>Unsecured Lending</v>
          </cell>
          <cell r="H2928" t="str">
            <v>0</v>
          </cell>
          <cell r="I2928" t="str">
            <v>0</v>
          </cell>
          <cell r="J2928" t="str">
            <v>0</v>
          </cell>
          <cell r="K2928" t="str">
            <v>0</v>
          </cell>
          <cell r="L2928" t="str">
            <v>0</v>
          </cell>
          <cell r="M2928" t="str">
            <v>0</v>
          </cell>
          <cell r="N2928" t="str">
            <v>0</v>
          </cell>
          <cell r="O2928" t="str">
            <v>0</v>
          </cell>
          <cell r="P2928" t="str">
            <v>0</v>
          </cell>
          <cell r="Q2928" t="str">
            <v>0</v>
          </cell>
          <cell r="R2928" t="str">
            <v>0</v>
          </cell>
          <cell r="S2928" t="str">
            <v>0</v>
          </cell>
          <cell r="T2928" t="str">
            <v>0</v>
          </cell>
          <cell r="U2928" t="str">
            <v>0</v>
          </cell>
          <cell r="V2928">
            <v>0</v>
          </cell>
          <cell r="W2928">
            <v>0</v>
          </cell>
        </row>
        <row r="2929">
          <cell r="B2929" t="str">
            <v>TanzaniaM &amp; AL</v>
          </cell>
          <cell r="C2929" t="str">
            <v>M &amp; AL</v>
          </cell>
          <cell r="D2929" t="str">
            <v>Tanzania</v>
          </cell>
          <cell r="E2929" t="str">
            <v>Account Services</v>
          </cell>
          <cell r="F2929" t="str">
            <v>Mass Mkt &amp; Priority Banking</v>
          </cell>
          <cell r="G2929" t="str">
            <v>Secured Lending</v>
          </cell>
          <cell r="H2929" t="str">
            <v>0</v>
          </cell>
          <cell r="I2929" t="str">
            <v>0</v>
          </cell>
          <cell r="J2929" t="str">
            <v>0</v>
          </cell>
          <cell r="K2929" t="str">
            <v>0</v>
          </cell>
          <cell r="L2929" t="str">
            <v>0</v>
          </cell>
          <cell r="M2929" t="str">
            <v>0</v>
          </cell>
          <cell r="N2929" t="str">
            <v>0</v>
          </cell>
          <cell r="O2929" t="str">
            <v>0</v>
          </cell>
          <cell r="P2929" t="str">
            <v>0</v>
          </cell>
          <cell r="Q2929" t="str">
            <v>0</v>
          </cell>
          <cell r="R2929" t="str">
            <v>0</v>
          </cell>
          <cell r="S2929" t="str">
            <v>0</v>
          </cell>
          <cell r="T2929" t="str">
            <v>0</v>
          </cell>
          <cell r="U2929" t="str">
            <v>0</v>
          </cell>
          <cell r="V2929">
            <v>0</v>
          </cell>
          <cell r="W2929">
            <v>0</v>
          </cell>
        </row>
        <row r="2930">
          <cell r="B2930" t="str">
            <v>TanzaniaWM</v>
          </cell>
          <cell r="C2930" t="str">
            <v>WM</v>
          </cell>
          <cell r="D2930" t="str">
            <v>Tanzania</v>
          </cell>
          <cell r="E2930" t="str">
            <v>Account Services</v>
          </cell>
          <cell r="F2930" t="str">
            <v>Mass Mkt &amp; Priority Banking</v>
          </cell>
          <cell r="G2930" t="str">
            <v>Account Management Services</v>
          </cell>
          <cell r="H2930" t="str">
            <v>0</v>
          </cell>
          <cell r="I2930">
            <v>5.2022812733457116</v>
          </cell>
          <cell r="J2930">
            <v>8.1338999560671521</v>
          </cell>
          <cell r="K2930">
            <v>17.425394608740326</v>
          </cell>
          <cell r="L2930">
            <v>22.007585039630595</v>
          </cell>
          <cell r="M2930">
            <v>27.549543417017198</v>
          </cell>
          <cell r="N2930">
            <v>32.28557050849335</v>
          </cell>
          <cell r="O2930">
            <v>37.390160615160106</v>
          </cell>
          <cell r="P2930">
            <v>41.819479711029828</v>
          </cell>
          <cell r="Q2930">
            <v>48.122450025205978</v>
          </cell>
          <cell r="R2930">
            <v>55.993219155257968</v>
          </cell>
          <cell r="S2930">
            <v>59.819424170158626</v>
          </cell>
          <cell r="T2930">
            <v>64.95507827751527</v>
          </cell>
          <cell r="U2930" t="str">
            <v>0</v>
          </cell>
          <cell r="V2930">
            <v>77.497859900330013</v>
          </cell>
          <cell r="W2930">
            <v>77.497859900330013</v>
          </cell>
        </row>
        <row r="2931">
          <cell r="B2931" t="str">
            <v>TanzaniaWM</v>
          </cell>
          <cell r="C2931" t="str">
            <v>WM</v>
          </cell>
          <cell r="D2931" t="str">
            <v>Tanzania</v>
          </cell>
          <cell r="E2931" t="str">
            <v>Account Services</v>
          </cell>
          <cell r="F2931" t="str">
            <v>Mass Mkt &amp; Priority Banking</v>
          </cell>
          <cell r="G2931" t="str">
            <v>Trade Products</v>
          </cell>
          <cell r="H2931" t="str">
            <v>0</v>
          </cell>
          <cell r="I2931" t="str">
            <v>0</v>
          </cell>
          <cell r="J2931" t="str">
            <v>0</v>
          </cell>
          <cell r="K2931" t="str">
            <v>0</v>
          </cell>
          <cell r="L2931" t="str">
            <v>0</v>
          </cell>
          <cell r="M2931" t="str">
            <v>0</v>
          </cell>
          <cell r="N2931" t="str">
            <v>0</v>
          </cell>
          <cell r="O2931" t="str">
            <v>0</v>
          </cell>
          <cell r="P2931" t="str">
            <v>0</v>
          </cell>
          <cell r="Q2931" t="str">
            <v>0</v>
          </cell>
          <cell r="R2931" t="str">
            <v>0</v>
          </cell>
          <cell r="S2931" t="str">
            <v>0</v>
          </cell>
          <cell r="T2931" t="str">
            <v>0</v>
          </cell>
          <cell r="U2931" t="str">
            <v>0</v>
          </cell>
          <cell r="V2931" t="str">
            <v>0</v>
          </cell>
          <cell r="W2931" t="str">
            <v>0</v>
          </cell>
        </row>
        <row r="2932">
          <cell r="B2932" t="str">
            <v>TanzaniaWM</v>
          </cell>
          <cell r="C2932" t="str">
            <v>WM</v>
          </cell>
          <cell r="D2932" t="str">
            <v>Tanzania</v>
          </cell>
          <cell r="E2932" t="str">
            <v>Account Services</v>
          </cell>
          <cell r="F2932" t="str">
            <v>Mass Mkt &amp; Priority Banking</v>
          </cell>
          <cell r="G2932" t="str">
            <v>Treasury Products</v>
          </cell>
          <cell r="H2932" t="str">
            <v>0</v>
          </cell>
          <cell r="I2932" t="str">
            <v>0</v>
          </cell>
          <cell r="J2932" t="str">
            <v>0</v>
          </cell>
          <cell r="K2932" t="str">
            <v>0</v>
          </cell>
          <cell r="L2932" t="str">
            <v>0</v>
          </cell>
          <cell r="M2932" t="str">
            <v>0</v>
          </cell>
          <cell r="N2932" t="str">
            <v>0</v>
          </cell>
          <cell r="O2932" t="str">
            <v>0</v>
          </cell>
          <cell r="P2932" t="str">
            <v>0</v>
          </cell>
          <cell r="Q2932" t="str">
            <v>0</v>
          </cell>
          <cell r="R2932" t="str">
            <v>0</v>
          </cell>
          <cell r="S2932" t="str">
            <v>0</v>
          </cell>
          <cell r="T2932" t="str">
            <v>0</v>
          </cell>
          <cell r="U2932" t="str">
            <v>0</v>
          </cell>
          <cell r="V2932">
            <v>0</v>
          </cell>
          <cell r="W2932">
            <v>0</v>
          </cell>
        </row>
        <row r="2933">
          <cell r="B2933" t="str">
            <v>TanzaniaWM</v>
          </cell>
          <cell r="C2933" t="str">
            <v>WM</v>
          </cell>
          <cell r="D2933" t="str">
            <v>Tanzania</v>
          </cell>
          <cell r="E2933" t="str">
            <v>Account Services</v>
          </cell>
          <cell r="F2933" t="str">
            <v>Mass Mkt &amp; Priority Banking</v>
          </cell>
          <cell r="G2933" t="str">
            <v>Investment Services</v>
          </cell>
          <cell r="H2933" t="str">
            <v>0</v>
          </cell>
          <cell r="I2933" t="str">
            <v>0</v>
          </cell>
          <cell r="J2933" t="str">
            <v>0</v>
          </cell>
          <cell r="K2933" t="str">
            <v>0</v>
          </cell>
          <cell r="L2933" t="str">
            <v>0</v>
          </cell>
          <cell r="M2933" t="str">
            <v>0</v>
          </cell>
          <cell r="N2933" t="str">
            <v>0</v>
          </cell>
          <cell r="O2933" t="str">
            <v>0</v>
          </cell>
          <cell r="P2933" t="str">
            <v>0</v>
          </cell>
          <cell r="Q2933" t="str">
            <v>0</v>
          </cell>
          <cell r="R2933" t="str">
            <v>0</v>
          </cell>
          <cell r="S2933" t="str">
            <v>0</v>
          </cell>
          <cell r="T2933" t="str">
            <v>0</v>
          </cell>
          <cell r="U2933" t="str">
            <v>0</v>
          </cell>
          <cell r="V2933" t="str">
            <v>0</v>
          </cell>
          <cell r="W2933" t="str">
            <v>0</v>
          </cell>
        </row>
        <row r="2934">
          <cell r="B2934" t="str">
            <v>TanzaniaOthCB</v>
          </cell>
          <cell r="C2934" t="str">
            <v>OthCB</v>
          </cell>
          <cell r="D2934" t="str">
            <v>Tanzania</v>
          </cell>
          <cell r="E2934" t="str">
            <v>Account Services</v>
          </cell>
          <cell r="F2934" t="str">
            <v>Mass Mkt &amp; Priority Banking</v>
          </cell>
          <cell r="G2934" t="str">
            <v>Other Products</v>
          </cell>
          <cell r="H2934" t="str">
            <v>0</v>
          </cell>
          <cell r="I2934" t="str">
            <v>0</v>
          </cell>
          <cell r="J2934" t="str">
            <v>0</v>
          </cell>
          <cell r="K2934" t="str">
            <v>0</v>
          </cell>
          <cell r="L2934" t="str">
            <v>0</v>
          </cell>
          <cell r="M2934" t="str">
            <v>0</v>
          </cell>
          <cell r="N2934" t="str">
            <v>0</v>
          </cell>
          <cell r="O2934" t="str">
            <v>0</v>
          </cell>
          <cell r="P2934" t="str">
            <v>0</v>
          </cell>
          <cell r="Q2934" t="str">
            <v>0</v>
          </cell>
          <cell r="R2934" t="str">
            <v>0</v>
          </cell>
          <cell r="S2934" t="str">
            <v>0</v>
          </cell>
          <cell r="T2934" t="str">
            <v>0</v>
          </cell>
          <cell r="U2934" t="str">
            <v>0</v>
          </cell>
          <cell r="V2934">
            <v>0</v>
          </cell>
          <cell r="W2934">
            <v>0</v>
          </cell>
        </row>
        <row r="2935">
          <cell r="B2935" t="str">
            <v>TanzaniaCROps</v>
          </cell>
          <cell r="C2935" t="str">
            <v>CROps</v>
          </cell>
          <cell r="D2935" t="str">
            <v>Tanzania</v>
          </cell>
          <cell r="E2935" t="str">
            <v>Account Services</v>
          </cell>
          <cell r="F2935" t="str">
            <v>Customer - Wholesale</v>
          </cell>
          <cell r="G2935" t="str">
            <v>Corporate and Inst Lending</v>
          </cell>
          <cell r="H2935" t="str">
            <v>0</v>
          </cell>
          <cell r="I2935" t="str">
            <v>0</v>
          </cell>
          <cell r="J2935" t="str">
            <v>0</v>
          </cell>
          <cell r="K2935" t="str">
            <v>0</v>
          </cell>
          <cell r="L2935" t="str">
            <v>0</v>
          </cell>
          <cell r="M2935" t="str">
            <v>0</v>
          </cell>
          <cell r="N2935" t="str">
            <v>0</v>
          </cell>
          <cell r="O2935" t="str">
            <v>0</v>
          </cell>
          <cell r="P2935" t="str">
            <v>0</v>
          </cell>
          <cell r="Q2935" t="str">
            <v>0</v>
          </cell>
          <cell r="R2935" t="str">
            <v>0</v>
          </cell>
          <cell r="S2935" t="str">
            <v>0</v>
          </cell>
          <cell r="T2935" t="str">
            <v>0</v>
          </cell>
          <cell r="U2935" t="str">
            <v>0</v>
          </cell>
          <cell r="V2935">
            <v>0</v>
          </cell>
          <cell r="W2935">
            <v>0</v>
          </cell>
        </row>
        <row r="2936">
          <cell r="B2936" t="str">
            <v>TanzaniaCash</v>
          </cell>
          <cell r="C2936" t="str">
            <v>Cash</v>
          </cell>
          <cell r="D2936" t="str">
            <v>Tanzania</v>
          </cell>
          <cell r="E2936" t="str">
            <v>Account Services</v>
          </cell>
          <cell r="F2936" t="str">
            <v>Customer - Wholesale</v>
          </cell>
          <cell r="G2936" t="str">
            <v>Cash Management and Payments</v>
          </cell>
          <cell r="H2936" t="str">
            <v>0</v>
          </cell>
          <cell r="I2936">
            <v>2.6972534820713285</v>
          </cell>
          <cell r="J2936">
            <v>7.3411245969689976</v>
          </cell>
          <cell r="K2936">
            <v>9.0346347929775792</v>
          </cell>
          <cell r="L2936">
            <v>11.410455265726108</v>
          </cell>
          <cell r="M2936">
            <v>14.283779153775511</v>
          </cell>
          <cell r="N2936">
            <v>16.739303724208291</v>
          </cell>
          <cell r="O2936">
            <v>19.385966236153791</v>
          </cell>
          <cell r="P2936">
            <v>21.682407470358605</v>
          </cell>
          <cell r="Q2936">
            <v>24.950355152182695</v>
          </cell>
          <cell r="R2936">
            <v>29.031173324466472</v>
          </cell>
          <cell r="S2936">
            <v>31.014970773182483</v>
          </cell>
          <cell r="T2936">
            <v>33.677712388486597</v>
          </cell>
          <cell r="U2936" t="str">
            <v>0</v>
          </cell>
          <cell r="V2936">
            <v>40.180861292108432</v>
          </cell>
          <cell r="W2936">
            <v>40.180861292108432</v>
          </cell>
        </row>
        <row r="2937">
          <cell r="B2937" t="str">
            <v>TanzaniaTrade</v>
          </cell>
          <cell r="C2937" t="str">
            <v>Trade</v>
          </cell>
          <cell r="D2937" t="str">
            <v>Tanzania</v>
          </cell>
          <cell r="E2937" t="str">
            <v>Account Services</v>
          </cell>
          <cell r="F2937" t="str">
            <v>Customer - Wholesale</v>
          </cell>
          <cell r="G2937" t="str">
            <v>Trade Finance</v>
          </cell>
          <cell r="H2937" t="str">
            <v>0</v>
          </cell>
          <cell r="I2937" t="str">
            <v>0</v>
          </cell>
          <cell r="J2937" t="str">
            <v>0</v>
          </cell>
          <cell r="K2937" t="str">
            <v>0</v>
          </cell>
          <cell r="L2937" t="str">
            <v>0</v>
          </cell>
          <cell r="M2937" t="str">
            <v>0</v>
          </cell>
          <cell r="N2937" t="str">
            <v>0</v>
          </cell>
          <cell r="O2937" t="str">
            <v>0</v>
          </cell>
          <cell r="P2937" t="str">
            <v>0</v>
          </cell>
          <cell r="Q2937" t="str">
            <v>0</v>
          </cell>
          <cell r="R2937" t="str">
            <v>0</v>
          </cell>
          <cell r="S2937" t="str">
            <v>0</v>
          </cell>
          <cell r="T2937" t="str">
            <v>0</v>
          </cell>
          <cell r="U2937" t="str">
            <v>0</v>
          </cell>
          <cell r="V2937">
            <v>0</v>
          </cell>
          <cell r="W2937">
            <v>0</v>
          </cell>
        </row>
        <row r="2938">
          <cell r="B2938" t="str">
            <v>TanzaniaTrade</v>
          </cell>
          <cell r="C2938" t="str">
            <v>Trade</v>
          </cell>
          <cell r="D2938" t="str">
            <v>Tanzania</v>
          </cell>
          <cell r="E2938" t="str">
            <v>Account Services</v>
          </cell>
          <cell r="F2938" t="str">
            <v>Customer - Wholesale</v>
          </cell>
          <cell r="G2938" t="str">
            <v>Trade Contingents</v>
          </cell>
          <cell r="H2938" t="str">
            <v>0</v>
          </cell>
          <cell r="I2938" t="str">
            <v>0</v>
          </cell>
          <cell r="J2938" t="str">
            <v>0</v>
          </cell>
          <cell r="K2938" t="str">
            <v>0</v>
          </cell>
          <cell r="L2938" t="str">
            <v>0</v>
          </cell>
          <cell r="M2938" t="str">
            <v>0</v>
          </cell>
          <cell r="N2938" t="str">
            <v>0</v>
          </cell>
          <cell r="O2938" t="str">
            <v>0</v>
          </cell>
          <cell r="P2938" t="str">
            <v>0</v>
          </cell>
          <cell r="Q2938" t="str">
            <v>0</v>
          </cell>
          <cell r="R2938" t="str">
            <v>0</v>
          </cell>
          <cell r="S2938" t="str">
            <v>0</v>
          </cell>
          <cell r="T2938" t="str">
            <v>0</v>
          </cell>
          <cell r="U2938" t="str">
            <v>0</v>
          </cell>
          <cell r="V2938">
            <v>0</v>
          </cell>
          <cell r="W2938">
            <v>0</v>
          </cell>
        </row>
        <row r="2939">
          <cell r="B2939" t="str">
            <v>TanzaniaTrade</v>
          </cell>
          <cell r="C2939" t="str">
            <v>Trade</v>
          </cell>
          <cell r="D2939" t="str">
            <v>Tanzania</v>
          </cell>
          <cell r="E2939" t="str">
            <v>Account Services</v>
          </cell>
          <cell r="F2939" t="str">
            <v>Customer - Wholesale</v>
          </cell>
          <cell r="G2939" t="str">
            <v>Trade Transactional</v>
          </cell>
          <cell r="H2939" t="str">
            <v>0</v>
          </cell>
          <cell r="I2939" t="str">
            <v>0</v>
          </cell>
          <cell r="J2939" t="str">
            <v>0</v>
          </cell>
          <cell r="K2939" t="str">
            <v>0</v>
          </cell>
          <cell r="L2939" t="str">
            <v>0</v>
          </cell>
          <cell r="M2939" t="str">
            <v>0</v>
          </cell>
          <cell r="N2939" t="str">
            <v>0</v>
          </cell>
          <cell r="O2939" t="str">
            <v>0</v>
          </cell>
          <cell r="P2939" t="str">
            <v>0</v>
          </cell>
          <cell r="Q2939" t="str">
            <v>0</v>
          </cell>
          <cell r="R2939" t="str">
            <v>0</v>
          </cell>
          <cell r="S2939" t="str">
            <v>0</v>
          </cell>
          <cell r="T2939" t="str">
            <v>0</v>
          </cell>
          <cell r="U2939" t="str">
            <v>0</v>
          </cell>
          <cell r="V2939">
            <v>0</v>
          </cell>
          <cell r="W2939">
            <v>0</v>
          </cell>
        </row>
        <row r="2940">
          <cell r="B2940" t="str">
            <v>TanzaniaTrade</v>
          </cell>
          <cell r="C2940" t="str">
            <v>Trade</v>
          </cell>
          <cell r="D2940" t="str">
            <v>Tanzania</v>
          </cell>
          <cell r="E2940" t="str">
            <v>Account Services</v>
          </cell>
          <cell r="F2940" t="str">
            <v>Customer - Wholesale</v>
          </cell>
          <cell r="G2940" t="str">
            <v>Trade Other</v>
          </cell>
          <cell r="H2940" t="str">
            <v>0</v>
          </cell>
          <cell r="I2940" t="str">
            <v>0</v>
          </cell>
          <cell r="J2940" t="str">
            <v>0</v>
          </cell>
          <cell r="K2940" t="str">
            <v>0</v>
          </cell>
          <cell r="L2940" t="str">
            <v>0</v>
          </cell>
          <cell r="M2940" t="str">
            <v>0</v>
          </cell>
          <cell r="N2940" t="str">
            <v>0</v>
          </cell>
          <cell r="O2940" t="str">
            <v>0</v>
          </cell>
          <cell r="P2940" t="str">
            <v>0</v>
          </cell>
          <cell r="Q2940" t="str">
            <v>0</v>
          </cell>
          <cell r="R2940" t="str">
            <v>0</v>
          </cell>
          <cell r="S2940" t="str">
            <v>0</v>
          </cell>
          <cell r="T2940" t="str">
            <v>0</v>
          </cell>
          <cell r="U2940" t="str">
            <v>0</v>
          </cell>
          <cell r="V2940">
            <v>0</v>
          </cell>
          <cell r="W2940">
            <v>0</v>
          </cell>
        </row>
        <row r="2941">
          <cell r="B2941" t="str">
            <v>TanzaniaFX/MM</v>
          </cell>
          <cell r="C2941" t="str">
            <v>FX/MM</v>
          </cell>
          <cell r="D2941" t="str">
            <v>Tanzania</v>
          </cell>
          <cell r="E2941" t="str">
            <v>Account Services</v>
          </cell>
          <cell r="F2941" t="str">
            <v>Customer - Wholesale</v>
          </cell>
          <cell r="G2941" t="str">
            <v>FX Sales</v>
          </cell>
          <cell r="H2941" t="str">
            <v>0</v>
          </cell>
          <cell r="I2941" t="str">
            <v>0</v>
          </cell>
          <cell r="J2941" t="str">
            <v>0</v>
          </cell>
          <cell r="K2941" t="str">
            <v>0</v>
          </cell>
          <cell r="L2941" t="str">
            <v>0</v>
          </cell>
          <cell r="M2941" t="str">
            <v>0</v>
          </cell>
          <cell r="N2941" t="str">
            <v>0</v>
          </cell>
          <cell r="O2941" t="str">
            <v>0</v>
          </cell>
          <cell r="P2941" t="str">
            <v>0</v>
          </cell>
          <cell r="Q2941" t="str">
            <v>0</v>
          </cell>
          <cell r="R2941" t="str">
            <v>0</v>
          </cell>
          <cell r="S2941" t="str">
            <v>0</v>
          </cell>
          <cell r="T2941" t="str">
            <v>0</v>
          </cell>
          <cell r="U2941" t="str">
            <v>0</v>
          </cell>
          <cell r="V2941">
            <v>0</v>
          </cell>
          <cell r="W2941">
            <v>0</v>
          </cell>
        </row>
        <row r="2942">
          <cell r="B2942" t="str">
            <v>TanzaniaFX/MM</v>
          </cell>
          <cell r="C2942" t="str">
            <v>FX/MM</v>
          </cell>
          <cell r="D2942" t="str">
            <v>Tanzania</v>
          </cell>
          <cell r="E2942" t="str">
            <v>Account Services</v>
          </cell>
          <cell r="F2942" t="str">
            <v>Customer - Wholesale</v>
          </cell>
          <cell r="G2942" t="str">
            <v>FX Trading</v>
          </cell>
          <cell r="H2942" t="str">
            <v>0</v>
          </cell>
          <cell r="I2942" t="str">
            <v>0</v>
          </cell>
          <cell r="J2942" t="str">
            <v>0</v>
          </cell>
          <cell r="K2942" t="str">
            <v>0</v>
          </cell>
          <cell r="L2942" t="str">
            <v>0</v>
          </cell>
          <cell r="M2942" t="str">
            <v>0</v>
          </cell>
          <cell r="N2942" t="str">
            <v>0</v>
          </cell>
          <cell r="O2942" t="str">
            <v>0</v>
          </cell>
          <cell r="P2942" t="str">
            <v>0</v>
          </cell>
          <cell r="Q2942" t="str">
            <v>0</v>
          </cell>
          <cell r="R2942" t="str">
            <v>0</v>
          </cell>
          <cell r="S2942" t="str">
            <v>0</v>
          </cell>
          <cell r="T2942" t="str">
            <v>0</v>
          </cell>
          <cell r="U2942" t="str">
            <v>0</v>
          </cell>
          <cell r="V2942">
            <v>0</v>
          </cell>
          <cell r="W2942">
            <v>0</v>
          </cell>
        </row>
        <row r="2943">
          <cell r="B2943" t="str">
            <v>TanzaniaFI</v>
          </cell>
          <cell r="C2943" t="str">
            <v>FI</v>
          </cell>
          <cell r="D2943" t="str">
            <v>Tanzania</v>
          </cell>
          <cell r="E2943" t="str">
            <v>Account Services</v>
          </cell>
          <cell r="F2943" t="str">
            <v>Customer - Wholesale</v>
          </cell>
          <cell r="G2943" t="str">
            <v>Fixed Income</v>
          </cell>
          <cell r="H2943" t="str">
            <v>0</v>
          </cell>
          <cell r="I2943" t="str">
            <v>0</v>
          </cell>
          <cell r="J2943" t="str">
            <v>0</v>
          </cell>
          <cell r="K2943" t="str">
            <v>0</v>
          </cell>
          <cell r="L2943" t="str">
            <v>0</v>
          </cell>
          <cell r="M2943" t="str">
            <v>0</v>
          </cell>
          <cell r="N2943" t="str">
            <v>0</v>
          </cell>
          <cell r="O2943" t="str">
            <v>0</v>
          </cell>
          <cell r="P2943" t="str">
            <v>0</v>
          </cell>
          <cell r="Q2943" t="str">
            <v>0</v>
          </cell>
          <cell r="R2943" t="str">
            <v>0</v>
          </cell>
          <cell r="S2943" t="str">
            <v>0</v>
          </cell>
          <cell r="T2943" t="str">
            <v>0</v>
          </cell>
          <cell r="U2943" t="str">
            <v>0</v>
          </cell>
          <cell r="V2943">
            <v>0</v>
          </cell>
          <cell r="W2943">
            <v>0</v>
          </cell>
        </row>
        <row r="2944">
          <cell r="B2944" t="str">
            <v>TanzaniaFX/MM</v>
          </cell>
          <cell r="C2944" t="str">
            <v>FX/MM</v>
          </cell>
          <cell r="D2944" t="str">
            <v>Tanzania</v>
          </cell>
          <cell r="E2944" t="str">
            <v>Account Services</v>
          </cell>
          <cell r="F2944" t="str">
            <v>Customer - Wholesale</v>
          </cell>
          <cell r="G2944" t="str">
            <v>ALM</v>
          </cell>
          <cell r="H2944" t="str">
            <v>0</v>
          </cell>
          <cell r="I2944" t="str">
            <v>0</v>
          </cell>
          <cell r="J2944" t="str">
            <v>0</v>
          </cell>
          <cell r="K2944" t="str">
            <v>0</v>
          </cell>
          <cell r="L2944" t="str">
            <v>0</v>
          </cell>
          <cell r="M2944" t="str">
            <v>0</v>
          </cell>
          <cell r="N2944" t="str">
            <v>0</v>
          </cell>
          <cell r="O2944" t="str">
            <v>0</v>
          </cell>
          <cell r="P2944" t="str">
            <v>0</v>
          </cell>
          <cell r="Q2944" t="str">
            <v>0</v>
          </cell>
          <cell r="R2944" t="str">
            <v>0</v>
          </cell>
          <cell r="S2944" t="str">
            <v>0</v>
          </cell>
          <cell r="T2944" t="str">
            <v>0</v>
          </cell>
          <cell r="U2944" t="str">
            <v>0</v>
          </cell>
          <cell r="V2944">
            <v>0</v>
          </cell>
          <cell r="W2944">
            <v>0</v>
          </cell>
        </row>
        <row r="2945">
          <cell r="B2945" t="str">
            <v>TanzaniaSEF</v>
          </cell>
          <cell r="C2945" t="str">
            <v>SEF</v>
          </cell>
          <cell r="D2945" t="str">
            <v>Tanzania</v>
          </cell>
          <cell r="E2945" t="str">
            <v>Account Services</v>
          </cell>
          <cell r="F2945" t="str">
            <v>Customer - Wholesale</v>
          </cell>
          <cell r="G2945" t="str">
            <v>Structured Trade</v>
          </cell>
          <cell r="H2945" t="str">
            <v>0</v>
          </cell>
          <cell r="I2945" t="str">
            <v>0</v>
          </cell>
          <cell r="J2945" t="str">
            <v>0</v>
          </cell>
          <cell r="K2945" t="str">
            <v>0</v>
          </cell>
          <cell r="L2945" t="str">
            <v>0</v>
          </cell>
          <cell r="M2945" t="str">
            <v>0</v>
          </cell>
          <cell r="N2945" t="str">
            <v>0</v>
          </cell>
          <cell r="O2945" t="str">
            <v>0</v>
          </cell>
          <cell r="P2945" t="str">
            <v>0</v>
          </cell>
          <cell r="Q2945" t="str">
            <v>0</v>
          </cell>
          <cell r="R2945" t="str">
            <v>0</v>
          </cell>
          <cell r="S2945" t="str">
            <v>0</v>
          </cell>
          <cell r="T2945" t="str">
            <v>0</v>
          </cell>
          <cell r="U2945" t="str">
            <v>0</v>
          </cell>
          <cell r="V2945">
            <v>0</v>
          </cell>
          <cell r="W2945">
            <v>0</v>
          </cell>
        </row>
        <row r="2946">
          <cell r="B2946" t="str">
            <v>TanzaniaSME</v>
          </cell>
          <cell r="C2946" t="str">
            <v>SME</v>
          </cell>
          <cell r="D2946" t="str">
            <v>Tanzania</v>
          </cell>
          <cell r="E2946" t="str">
            <v>Account Services</v>
          </cell>
          <cell r="F2946" t="str">
            <v>SME</v>
          </cell>
          <cell r="G2946" t="str">
            <v>Product</v>
          </cell>
          <cell r="H2946" t="str">
            <v>0</v>
          </cell>
          <cell r="I2946">
            <v>3.0700981531810405</v>
          </cell>
          <cell r="J2946">
            <v>8.3558770566146308</v>
          </cell>
          <cell r="K2946">
            <v>10.283488227146245</v>
          </cell>
          <cell r="L2946">
            <v>12.987707874357904</v>
          </cell>
          <cell r="M2946">
            <v>16.258212812645095</v>
          </cell>
          <cell r="N2946">
            <v>19.053159977682004</v>
          </cell>
          <cell r="O2946">
            <v>22.065665981556116</v>
          </cell>
          <cell r="P2946">
            <v>24.679549596707272</v>
          </cell>
          <cell r="Q2946">
            <v>28.399220849835395</v>
          </cell>
          <cell r="R2946">
            <v>33.044123081413225</v>
          </cell>
          <cell r="S2946">
            <v>35.302140065189271</v>
          </cell>
          <cell r="T2946">
            <v>38.332949771188183</v>
          </cell>
          <cell r="U2946" t="str">
            <v>0</v>
          </cell>
          <cell r="V2946">
            <v>45.735019224494863</v>
          </cell>
          <cell r="W2946">
            <v>45.735019224494863</v>
          </cell>
        </row>
        <row r="2947">
          <cell r="B2947" t="str">
            <v>TanzaniaTotal</v>
          </cell>
          <cell r="C2947" t="str">
            <v>Total</v>
          </cell>
          <cell r="D2947" t="str">
            <v>Tanzania</v>
          </cell>
          <cell r="E2947" t="str">
            <v>Account Services</v>
          </cell>
          <cell r="F2947" t="str">
            <v>Customer</v>
          </cell>
          <cell r="G2947" t="str">
            <v>Product</v>
          </cell>
          <cell r="H2947" t="str">
            <v>0</v>
          </cell>
          <cell r="I2947">
            <v>10.969632908598081</v>
          </cell>
          <cell r="J2947">
            <v>23.83090160965078</v>
          </cell>
          <cell r="K2947">
            <v>36.743517628864147</v>
          </cell>
          <cell r="L2947">
            <v>46.405748179714607</v>
          </cell>
          <cell r="M2947">
            <v>58.091535383437801</v>
          </cell>
          <cell r="N2947">
            <v>68.078034210383635</v>
          </cell>
          <cell r="O2947">
            <v>78.841792832870013</v>
          </cell>
          <cell r="P2947">
            <v>88.181436778095701</v>
          </cell>
          <cell r="Q2947">
            <v>101.47202602722406</v>
          </cell>
          <cell r="R2947">
            <v>118.06851556113767</v>
          </cell>
          <cell r="S2947">
            <v>126.13653500853039</v>
          </cell>
          <cell r="T2947">
            <v>136.96574043719005</v>
          </cell>
          <cell r="U2947" t="str">
            <v>0</v>
          </cell>
          <cell r="V2947">
            <v>163.41374041693331</v>
          </cell>
          <cell r="W2947">
            <v>163.41374041693331</v>
          </cell>
        </row>
        <row r="2948">
          <cell r="B2948" t="str">
            <v>TanzaniaCCPL</v>
          </cell>
          <cell r="C2948" t="str">
            <v>CCPL</v>
          </cell>
          <cell r="D2948" t="str">
            <v>Tanzania</v>
          </cell>
          <cell r="E2948" t="str">
            <v>Customer Support</v>
          </cell>
          <cell r="F2948" t="str">
            <v>Mass Mkt &amp; Priority Banking</v>
          </cell>
          <cell r="G2948" t="str">
            <v>Unsecured Lending</v>
          </cell>
          <cell r="H2948">
            <v>13.668278133925561</v>
          </cell>
          <cell r="I2948">
            <v>9.3239718639170306</v>
          </cell>
          <cell r="J2948">
            <v>13.790096785588926</v>
          </cell>
          <cell r="K2948">
            <v>27.085914888685338</v>
          </cell>
          <cell r="L2948">
            <v>36.394719880636636</v>
          </cell>
          <cell r="M2948">
            <v>46.810827019373789</v>
          </cell>
          <cell r="N2948">
            <v>56.169765844116995</v>
          </cell>
          <cell r="O2948">
            <v>67.691368199089041</v>
          </cell>
          <cell r="P2948">
            <v>84.960620504836783</v>
          </cell>
          <cell r="Q2948">
            <v>98.533093825782288</v>
          </cell>
          <cell r="R2948">
            <v>110.27644629143862</v>
          </cell>
          <cell r="S2948">
            <v>120.76819445133478</v>
          </cell>
          <cell r="T2948">
            <v>125.14623510334852</v>
          </cell>
          <cell r="U2948" t="str">
            <v>0</v>
          </cell>
          <cell r="V2948">
            <v>102.44516287400077</v>
          </cell>
          <cell r="W2948">
            <v>102.44516287400077</v>
          </cell>
        </row>
        <row r="2949">
          <cell r="B2949" t="str">
            <v>TanzaniaM &amp; AL</v>
          </cell>
          <cell r="C2949" t="str">
            <v>M &amp; AL</v>
          </cell>
          <cell r="D2949" t="str">
            <v>Tanzania</v>
          </cell>
          <cell r="E2949" t="str">
            <v>Customer Support</v>
          </cell>
          <cell r="F2949" t="str">
            <v>Mass Mkt &amp; Priority Banking</v>
          </cell>
          <cell r="G2949" t="str">
            <v>Secured Lending</v>
          </cell>
          <cell r="H2949" t="str">
            <v>0</v>
          </cell>
          <cell r="I2949">
            <v>0.77269187486869173</v>
          </cell>
          <cell r="J2949">
            <v>1.157789235371786</v>
          </cell>
          <cell r="K2949">
            <v>2.2446513849817262</v>
          </cell>
          <cell r="L2949">
            <v>3.0160863578663637</v>
          </cell>
          <cell r="M2949">
            <v>3.879285161051377</v>
          </cell>
          <cell r="N2949">
            <v>4.6548748016913102</v>
          </cell>
          <cell r="O2949">
            <v>5.6096876920655721</v>
          </cell>
          <cell r="P2949">
            <v>7.0408171652623022</v>
          </cell>
          <cell r="Q2949">
            <v>8.1655888837990904</v>
          </cell>
          <cell r="R2949">
            <v>9.1387785465700997</v>
          </cell>
          <cell r="S2949">
            <v>10.008245837402811</v>
          </cell>
          <cell r="T2949">
            <v>10.371060793199408</v>
          </cell>
          <cell r="U2949" t="str">
            <v>0</v>
          </cell>
          <cell r="V2949">
            <v>8.4897880568126585</v>
          </cell>
          <cell r="W2949">
            <v>8.4897880568126585</v>
          </cell>
        </row>
        <row r="2950">
          <cell r="B2950" t="str">
            <v>TanzaniaWM</v>
          </cell>
          <cell r="C2950" t="str">
            <v>WM</v>
          </cell>
          <cell r="D2950" t="str">
            <v>Tanzania</v>
          </cell>
          <cell r="E2950" t="str">
            <v>Customer Support</v>
          </cell>
          <cell r="F2950" t="str">
            <v>Mass Mkt &amp; Priority Banking</v>
          </cell>
          <cell r="G2950" t="str">
            <v>Account Management Services</v>
          </cell>
          <cell r="H2950">
            <v>178.8607422744451</v>
          </cell>
          <cell r="I2950">
            <v>11.696065461538247</v>
          </cell>
          <cell r="J2950">
            <v>17.608044621279227</v>
          </cell>
          <cell r="K2950">
            <v>33.976789961121717</v>
          </cell>
          <cell r="L2950">
            <v>45.653829976214226</v>
          </cell>
          <cell r="M2950">
            <v>58.719878729592295</v>
          </cell>
          <cell r="N2950">
            <v>70.459807028640427</v>
          </cell>
          <cell r="O2950">
            <v>84.91259789205624</v>
          </cell>
          <cell r="P2950">
            <v>106.57528718238984</v>
          </cell>
          <cell r="Q2950">
            <v>123.60070711647242</v>
          </cell>
          <cell r="R2950">
            <v>138.33166310613714</v>
          </cell>
          <cell r="S2950">
            <v>151.49259656615806</v>
          </cell>
          <cell r="T2950">
            <v>156.98444604903665</v>
          </cell>
          <cell r="U2950" t="str">
            <v>0</v>
          </cell>
          <cell r="V2950">
            <v>128.50803806360801</v>
          </cell>
          <cell r="W2950">
            <v>128.50803806360801</v>
          </cell>
        </row>
        <row r="2951">
          <cell r="B2951" t="str">
            <v>TanzaniaWM</v>
          </cell>
          <cell r="C2951" t="str">
            <v>WM</v>
          </cell>
          <cell r="D2951" t="str">
            <v>Tanzania</v>
          </cell>
          <cell r="E2951" t="str">
            <v>Customer Support</v>
          </cell>
          <cell r="F2951" t="str">
            <v>Mass Mkt &amp; Priority Banking</v>
          </cell>
          <cell r="G2951" t="str">
            <v>Trade Products</v>
          </cell>
          <cell r="H2951" t="str">
            <v>0</v>
          </cell>
          <cell r="I2951" t="str">
            <v>0</v>
          </cell>
          <cell r="J2951" t="str">
            <v>0</v>
          </cell>
          <cell r="K2951" t="str">
            <v>0</v>
          </cell>
          <cell r="L2951" t="str">
            <v>0</v>
          </cell>
          <cell r="M2951" t="str">
            <v>0</v>
          </cell>
          <cell r="N2951" t="str">
            <v>0</v>
          </cell>
          <cell r="O2951" t="str">
            <v>0</v>
          </cell>
          <cell r="P2951" t="str">
            <v>0</v>
          </cell>
          <cell r="Q2951" t="str">
            <v>0</v>
          </cell>
          <cell r="R2951" t="str">
            <v>0</v>
          </cell>
          <cell r="S2951" t="str">
            <v>0</v>
          </cell>
          <cell r="T2951" t="str">
            <v>0</v>
          </cell>
          <cell r="U2951" t="str">
            <v>0</v>
          </cell>
          <cell r="V2951" t="str">
            <v>0</v>
          </cell>
          <cell r="W2951" t="str">
            <v>0</v>
          </cell>
        </row>
        <row r="2952">
          <cell r="B2952" t="str">
            <v>TanzaniaWM</v>
          </cell>
          <cell r="C2952" t="str">
            <v>WM</v>
          </cell>
          <cell r="D2952" t="str">
            <v>Tanzania</v>
          </cell>
          <cell r="E2952" t="str">
            <v>Customer Support</v>
          </cell>
          <cell r="F2952" t="str">
            <v>Mass Mkt &amp; Priority Banking</v>
          </cell>
          <cell r="G2952" t="str">
            <v>Treasury Products</v>
          </cell>
          <cell r="H2952" t="str">
            <v>0</v>
          </cell>
          <cell r="I2952" t="str">
            <v>0</v>
          </cell>
          <cell r="J2952" t="str">
            <v>0</v>
          </cell>
          <cell r="K2952" t="str">
            <v>0</v>
          </cell>
          <cell r="L2952" t="str">
            <v>0</v>
          </cell>
          <cell r="M2952" t="str">
            <v>0</v>
          </cell>
          <cell r="N2952" t="str">
            <v>0</v>
          </cell>
          <cell r="O2952" t="str">
            <v>0</v>
          </cell>
          <cell r="P2952" t="str">
            <v>0</v>
          </cell>
          <cell r="Q2952" t="str">
            <v>0</v>
          </cell>
          <cell r="R2952" t="str">
            <v>0</v>
          </cell>
          <cell r="S2952" t="str">
            <v>0</v>
          </cell>
          <cell r="T2952" t="str">
            <v>0</v>
          </cell>
          <cell r="U2952" t="str">
            <v>0</v>
          </cell>
          <cell r="V2952">
            <v>0</v>
          </cell>
          <cell r="W2952">
            <v>0</v>
          </cell>
        </row>
        <row r="2953">
          <cell r="B2953" t="str">
            <v>TanzaniaWM</v>
          </cell>
          <cell r="C2953" t="str">
            <v>WM</v>
          </cell>
          <cell r="D2953" t="str">
            <v>Tanzania</v>
          </cell>
          <cell r="E2953" t="str">
            <v>Customer Support</v>
          </cell>
          <cell r="F2953" t="str">
            <v>Mass Mkt &amp; Priority Banking</v>
          </cell>
          <cell r="G2953" t="str">
            <v>Investment Services</v>
          </cell>
          <cell r="H2953" t="str">
            <v>0</v>
          </cell>
          <cell r="I2953" t="str">
            <v>0</v>
          </cell>
          <cell r="J2953" t="str">
            <v>0</v>
          </cell>
          <cell r="K2953" t="str">
            <v>0</v>
          </cell>
          <cell r="L2953" t="str">
            <v>0</v>
          </cell>
          <cell r="M2953" t="str">
            <v>0</v>
          </cell>
          <cell r="N2953" t="str">
            <v>0</v>
          </cell>
          <cell r="O2953" t="str">
            <v>0</v>
          </cell>
          <cell r="P2953" t="str">
            <v>0</v>
          </cell>
          <cell r="Q2953" t="str">
            <v>0</v>
          </cell>
          <cell r="R2953" t="str">
            <v>0</v>
          </cell>
          <cell r="S2953" t="str">
            <v>0</v>
          </cell>
          <cell r="T2953" t="str">
            <v>0</v>
          </cell>
          <cell r="U2953" t="str">
            <v>0</v>
          </cell>
          <cell r="V2953" t="str">
            <v>0</v>
          </cell>
          <cell r="W2953" t="str">
            <v>0</v>
          </cell>
        </row>
        <row r="2954">
          <cell r="B2954" t="str">
            <v>TanzaniaOthCB</v>
          </cell>
          <cell r="C2954" t="str">
            <v>OthCB</v>
          </cell>
          <cell r="D2954" t="str">
            <v>Tanzania</v>
          </cell>
          <cell r="E2954" t="str">
            <v>Customer Support</v>
          </cell>
          <cell r="F2954" t="str">
            <v>Mass Mkt &amp; Priority Banking</v>
          </cell>
          <cell r="G2954" t="str">
            <v>Other Products</v>
          </cell>
          <cell r="H2954" t="str">
            <v>0</v>
          </cell>
          <cell r="I2954" t="str">
            <v>0</v>
          </cell>
          <cell r="J2954" t="str">
            <v>0</v>
          </cell>
          <cell r="K2954" t="str">
            <v>0</v>
          </cell>
          <cell r="L2954" t="str">
            <v>0</v>
          </cell>
          <cell r="M2954" t="str">
            <v>0</v>
          </cell>
          <cell r="N2954" t="str">
            <v>0</v>
          </cell>
          <cell r="O2954" t="str">
            <v>0</v>
          </cell>
          <cell r="P2954" t="str">
            <v>0</v>
          </cell>
          <cell r="Q2954" t="str">
            <v>0</v>
          </cell>
          <cell r="R2954" t="str">
            <v>0</v>
          </cell>
          <cell r="S2954" t="str">
            <v>0</v>
          </cell>
          <cell r="T2954" t="str">
            <v>0</v>
          </cell>
          <cell r="U2954" t="str">
            <v>0</v>
          </cell>
          <cell r="V2954">
            <v>0</v>
          </cell>
          <cell r="W2954">
            <v>0</v>
          </cell>
        </row>
        <row r="2955">
          <cell r="B2955" t="str">
            <v>TanzaniaCROps</v>
          </cell>
          <cell r="C2955" t="str">
            <v>CROps</v>
          </cell>
          <cell r="D2955" t="str">
            <v>Tanzania</v>
          </cell>
          <cell r="E2955" t="str">
            <v>Customer Support</v>
          </cell>
          <cell r="F2955" t="str">
            <v>Customer - Wholesale</v>
          </cell>
          <cell r="G2955" t="str">
            <v>Corporate and Inst Lending</v>
          </cell>
          <cell r="H2955">
            <v>2.0209558005309378</v>
          </cell>
          <cell r="I2955">
            <v>0.84080149301821128</v>
          </cell>
          <cell r="J2955">
            <v>2.4671937277565457</v>
          </cell>
          <cell r="K2955">
            <v>2.442508193992281</v>
          </cell>
          <cell r="L2955">
            <v>3.2819419942740331</v>
          </cell>
          <cell r="M2955">
            <v>4.2212282299586414</v>
          </cell>
          <cell r="N2955">
            <v>5.0651829149103005</v>
          </cell>
          <cell r="O2955">
            <v>6.1041586436458051</v>
          </cell>
          <cell r="P2955">
            <v>7.6614363074890672</v>
          </cell>
          <cell r="Q2955">
            <v>8.8853520376901862</v>
          </cell>
          <cell r="R2955">
            <v>9.9443243759030349</v>
          </cell>
          <cell r="S2955">
            <v>10.890431640699717</v>
          </cell>
          <cell r="T2955">
            <v>11.285227246095413</v>
          </cell>
          <cell r="U2955" t="str">
            <v>0</v>
          </cell>
          <cell r="V2955">
            <v>9.2381280375043584</v>
          </cell>
          <cell r="W2955">
            <v>9.2381280375043584</v>
          </cell>
        </row>
        <row r="2956">
          <cell r="B2956" t="str">
            <v>TanzaniaCash</v>
          </cell>
          <cell r="C2956" t="str">
            <v>Cash</v>
          </cell>
          <cell r="D2956" t="str">
            <v>Tanzania</v>
          </cell>
          <cell r="E2956" t="str">
            <v>Customer Support</v>
          </cell>
          <cell r="F2956" t="str">
            <v>Customer - Wholesale</v>
          </cell>
          <cell r="G2956" t="str">
            <v>Cash Management and Payments</v>
          </cell>
          <cell r="H2956">
            <v>66.543769296489984</v>
          </cell>
          <cell r="I2956">
            <v>3.3866920472968185</v>
          </cell>
          <cell r="J2956">
            <v>9.9376909369411681</v>
          </cell>
          <cell r="K2956">
            <v>9.8382592618348284</v>
          </cell>
          <cell r="L2956">
            <v>13.219442334478092</v>
          </cell>
          <cell r="M2956">
            <v>17.002824322906037</v>
          </cell>
          <cell r="N2956">
            <v>20.402217215923592</v>
          </cell>
          <cell r="O2956">
            <v>24.587141799266099</v>
          </cell>
          <cell r="P2956">
            <v>30.859751830724111</v>
          </cell>
          <cell r="Q2956">
            <v>35.789602341757686</v>
          </cell>
          <cell r="R2956">
            <v>40.055071927520039</v>
          </cell>
          <cell r="S2956">
            <v>43.865928563935768</v>
          </cell>
          <cell r="T2956">
            <v>45.456138795725067</v>
          </cell>
          <cell r="U2956" t="str">
            <v>0</v>
          </cell>
          <cell r="V2956">
            <v>37.21056041922138</v>
          </cell>
          <cell r="W2956">
            <v>37.21056041922138</v>
          </cell>
        </row>
        <row r="2957">
          <cell r="B2957" t="str">
            <v>TanzaniaTrade</v>
          </cell>
          <cell r="C2957" t="str">
            <v>Trade</v>
          </cell>
          <cell r="D2957" t="str">
            <v>Tanzania</v>
          </cell>
          <cell r="E2957" t="str">
            <v>Customer Support</v>
          </cell>
          <cell r="F2957" t="str">
            <v>Customer - Wholesale</v>
          </cell>
          <cell r="G2957" t="str">
            <v>Trade Finance</v>
          </cell>
          <cell r="H2957">
            <v>0.42235144863854301</v>
          </cell>
          <cell r="I2957" t="str">
            <v>0</v>
          </cell>
          <cell r="J2957" t="str">
            <v>0</v>
          </cell>
          <cell r="K2957" t="str">
            <v>0</v>
          </cell>
          <cell r="L2957" t="str">
            <v>0</v>
          </cell>
          <cell r="M2957" t="str">
            <v>0</v>
          </cell>
          <cell r="N2957" t="str">
            <v>0</v>
          </cell>
          <cell r="O2957" t="str">
            <v>0</v>
          </cell>
          <cell r="P2957" t="str">
            <v>0</v>
          </cell>
          <cell r="Q2957" t="str">
            <v>0</v>
          </cell>
          <cell r="R2957" t="str">
            <v>0</v>
          </cell>
          <cell r="S2957" t="str">
            <v>0</v>
          </cell>
          <cell r="T2957" t="str">
            <v>0</v>
          </cell>
          <cell r="U2957" t="str">
            <v>0</v>
          </cell>
          <cell r="V2957">
            <v>0</v>
          </cell>
          <cell r="W2957">
            <v>0</v>
          </cell>
        </row>
        <row r="2958">
          <cell r="B2958" t="str">
            <v>TanzaniaTrade</v>
          </cell>
          <cell r="C2958" t="str">
            <v>Trade</v>
          </cell>
          <cell r="D2958" t="str">
            <v>Tanzania</v>
          </cell>
          <cell r="E2958" t="str">
            <v>Customer Support</v>
          </cell>
          <cell r="F2958" t="str">
            <v>Customer - Wholesale</v>
          </cell>
          <cell r="G2958" t="str">
            <v>Trade Contingents</v>
          </cell>
          <cell r="H2958" t="str">
            <v>0</v>
          </cell>
          <cell r="I2958" t="str">
            <v>0</v>
          </cell>
          <cell r="J2958" t="str">
            <v>0</v>
          </cell>
          <cell r="K2958" t="str">
            <v>0</v>
          </cell>
          <cell r="L2958" t="str">
            <v>0</v>
          </cell>
          <cell r="M2958" t="str">
            <v>0</v>
          </cell>
          <cell r="N2958" t="str">
            <v>0</v>
          </cell>
          <cell r="O2958" t="str">
            <v>0</v>
          </cell>
          <cell r="P2958" t="str">
            <v>0</v>
          </cell>
          <cell r="Q2958" t="str">
            <v>0</v>
          </cell>
          <cell r="R2958" t="str">
            <v>0</v>
          </cell>
          <cell r="S2958" t="str">
            <v>0</v>
          </cell>
          <cell r="T2958" t="str">
            <v>0</v>
          </cell>
          <cell r="U2958" t="str">
            <v>0</v>
          </cell>
          <cell r="V2958">
            <v>0</v>
          </cell>
          <cell r="W2958">
            <v>0</v>
          </cell>
        </row>
        <row r="2959">
          <cell r="B2959" t="str">
            <v>TanzaniaTrade</v>
          </cell>
          <cell r="C2959" t="str">
            <v>Trade</v>
          </cell>
          <cell r="D2959" t="str">
            <v>Tanzania</v>
          </cell>
          <cell r="E2959" t="str">
            <v>Customer Support</v>
          </cell>
          <cell r="F2959" t="str">
            <v>Customer - Wholesale</v>
          </cell>
          <cell r="G2959" t="str">
            <v>Trade Transactional</v>
          </cell>
          <cell r="H2959" t="str">
            <v>0</v>
          </cell>
          <cell r="I2959" t="str">
            <v>0</v>
          </cell>
          <cell r="J2959" t="str">
            <v>0</v>
          </cell>
          <cell r="K2959" t="str">
            <v>0</v>
          </cell>
          <cell r="L2959" t="str">
            <v>0</v>
          </cell>
          <cell r="M2959" t="str">
            <v>0</v>
          </cell>
          <cell r="N2959" t="str">
            <v>0</v>
          </cell>
          <cell r="O2959" t="str">
            <v>0</v>
          </cell>
          <cell r="P2959" t="str">
            <v>0</v>
          </cell>
          <cell r="Q2959" t="str">
            <v>0</v>
          </cell>
          <cell r="R2959" t="str">
            <v>0</v>
          </cell>
          <cell r="S2959" t="str">
            <v>0</v>
          </cell>
          <cell r="T2959" t="str">
            <v>0</v>
          </cell>
          <cell r="U2959" t="str">
            <v>0</v>
          </cell>
          <cell r="V2959">
            <v>0</v>
          </cell>
          <cell r="W2959">
            <v>0</v>
          </cell>
        </row>
        <row r="2960">
          <cell r="B2960" t="str">
            <v>TanzaniaTrade</v>
          </cell>
          <cell r="C2960" t="str">
            <v>Trade</v>
          </cell>
          <cell r="D2960" t="str">
            <v>Tanzania</v>
          </cell>
          <cell r="E2960" t="str">
            <v>Customer Support</v>
          </cell>
          <cell r="F2960" t="str">
            <v>Customer - Wholesale</v>
          </cell>
          <cell r="G2960" t="str">
            <v>Trade Other</v>
          </cell>
          <cell r="H2960" t="str">
            <v>0</v>
          </cell>
          <cell r="I2960" t="str">
            <v>0</v>
          </cell>
          <cell r="J2960" t="str">
            <v>0</v>
          </cell>
          <cell r="K2960" t="str">
            <v>0</v>
          </cell>
          <cell r="L2960" t="str">
            <v>0</v>
          </cell>
          <cell r="M2960" t="str">
            <v>0</v>
          </cell>
          <cell r="N2960" t="str">
            <v>0</v>
          </cell>
          <cell r="O2960" t="str">
            <v>0</v>
          </cell>
          <cell r="P2960" t="str">
            <v>0</v>
          </cell>
          <cell r="Q2960" t="str">
            <v>0</v>
          </cell>
          <cell r="R2960" t="str">
            <v>0</v>
          </cell>
          <cell r="S2960" t="str">
            <v>0</v>
          </cell>
          <cell r="T2960" t="str">
            <v>0</v>
          </cell>
          <cell r="U2960" t="str">
            <v>0</v>
          </cell>
          <cell r="V2960">
            <v>0</v>
          </cell>
          <cell r="W2960">
            <v>0</v>
          </cell>
        </row>
        <row r="2961">
          <cell r="B2961" t="str">
            <v>TanzaniaFX/MM</v>
          </cell>
          <cell r="C2961" t="str">
            <v>FX/MM</v>
          </cell>
          <cell r="D2961" t="str">
            <v>Tanzania</v>
          </cell>
          <cell r="E2961" t="str">
            <v>Customer Support</v>
          </cell>
          <cell r="F2961" t="str">
            <v>Customer - Wholesale</v>
          </cell>
          <cell r="G2961" t="str">
            <v>FX Sales</v>
          </cell>
          <cell r="H2961">
            <v>3.1971737639262896</v>
          </cell>
          <cell r="I2961" t="str">
            <v>0</v>
          </cell>
          <cell r="J2961" t="str">
            <v>0</v>
          </cell>
          <cell r="K2961" t="str">
            <v>0</v>
          </cell>
          <cell r="L2961" t="str">
            <v>0</v>
          </cell>
          <cell r="M2961" t="str">
            <v>0</v>
          </cell>
          <cell r="N2961" t="str">
            <v>0</v>
          </cell>
          <cell r="O2961" t="str">
            <v>0</v>
          </cell>
          <cell r="P2961" t="str">
            <v>0</v>
          </cell>
          <cell r="Q2961" t="str">
            <v>0</v>
          </cell>
          <cell r="R2961" t="str">
            <v>0</v>
          </cell>
          <cell r="S2961" t="str">
            <v>0</v>
          </cell>
          <cell r="T2961" t="str">
            <v>0</v>
          </cell>
          <cell r="U2961" t="str">
            <v>0</v>
          </cell>
          <cell r="V2961">
            <v>0</v>
          </cell>
          <cell r="W2961">
            <v>0</v>
          </cell>
        </row>
        <row r="2962">
          <cell r="B2962" t="str">
            <v>TanzaniaFX/MM</v>
          </cell>
          <cell r="C2962" t="str">
            <v>FX/MM</v>
          </cell>
          <cell r="D2962" t="str">
            <v>Tanzania</v>
          </cell>
          <cell r="E2962" t="str">
            <v>Customer Support</v>
          </cell>
          <cell r="F2962" t="str">
            <v>Customer - Wholesale</v>
          </cell>
          <cell r="G2962" t="str">
            <v>FX Trading</v>
          </cell>
          <cell r="H2962" t="str">
            <v>0</v>
          </cell>
          <cell r="I2962" t="str">
            <v>0</v>
          </cell>
          <cell r="J2962" t="str">
            <v>0</v>
          </cell>
          <cell r="K2962" t="str">
            <v>0</v>
          </cell>
          <cell r="L2962" t="str">
            <v>0</v>
          </cell>
          <cell r="M2962" t="str">
            <v>0</v>
          </cell>
          <cell r="N2962" t="str">
            <v>0</v>
          </cell>
          <cell r="O2962" t="str">
            <v>0</v>
          </cell>
          <cell r="P2962" t="str">
            <v>0</v>
          </cell>
          <cell r="Q2962" t="str">
            <v>0</v>
          </cell>
          <cell r="R2962" t="str">
            <v>0</v>
          </cell>
          <cell r="S2962" t="str">
            <v>0</v>
          </cell>
          <cell r="T2962" t="str">
            <v>0</v>
          </cell>
          <cell r="U2962" t="str">
            <v>0</v>
          </cell>
          <cell r="V2962">
            <v>0</v>
          </cell>
          <cell r="W2962">
            <v>0</v>
          </cell>
        </row>
        <row r="2963">
          <cell r="B2963" t="str">
            <v>TanzaniaFI</v>
          </cell>
          <cell r="C2963" t="str">
            <v>FI</v>
          </cell>
          <cell r="D2963" t="str">
            <v>Tanzania</v>
          </cell>
          <cell r="E2963" t="str">
            <v>Customer Support</v>
          </cell>
          <cell r="F2963" t="str">
            <v>Customer - Wholesale</v>
          </cell>
          <cell r="G2963" t="str">
            <v>Fixed Income</v>
          </cell>
          <cell r="H2963" t="str">
            <v>0</v>
          </cell>
          <cell r="I2963" t="str">
            <v>0</v>
          </cell>
          <cell r="J2963" t="str">
            <v>0</v>
          </cell>
          <cell r="K2963" t="str">
            <v>0</v>
          </cell>
          <cell r="L2963" t="str">
            <v>0</v>
          </cell>
          <cell r="M2963" t="str">
            <v>0</v>
          </cell>
          <cell r="N2963" t="str">
            <v>0</v>
          </cell>
          <cell r="O2963" t="str">
            <v>0</v>
          </cell>
          <cell r="P2963" t="str">
            <v>0</v>
          </cell>
          <cell r="Q2963" t="str">
            <v>0</v>
          </cell>
          <cell r="R2963" t="str">
            <v>0</v>
          </cell>
          <cell r="S2963" t="str">
            <v>0</v>
          </cell>
          <cell r="T2963" t="str">
            <v>0</v>
          </cell>
          <cell r="U2963" t="str">
            <v>0</v>
          </cell>
          <cell r="V2963">
            <v>0</v>
          </cell>
          <cell r="W2963">
            <v>0</v>
          </cell>
        </row>
        <row r="2964">
          <cell r="B2964" t="str">
            <v>TanzaniaFX/MM</v>
          </cell>
          <cell r="C2964" t="str">
            <v>FX/MM</v>
          </cell>
          <cell r="D2964" t="str">
            <v>Tanzania</v>
          </cell>
          <cell r="E2964" t="str">
            <v>Customer Support</v>
          </cell>
          <cell r="F2964" t="str">
            <v>Customer - Wholesale</v>
          </cell>
          <cell r="G2964" t="str">
            <v>ALM</v>
          </cell>
          <cell r="H2964" t="str">
            <v>0</v>
          </cell>
          <cell r="I2964" t="str">
            <v>0</v>
          </cell>
          <cell r="J2964" t="str">
            <v>0</v>
          </cell>
          <cell r="K2964" t="str">
            <v>0</v>
          </cell>
          <cell r="L2964" t="str">
            <v>0</v>
          </cell>
          <cell r="M2964" t="str">
            <v>0</v>
          </cell>
          <cell r="N2964" t="str">
            <v>0</v>
          </cell>
          <cell r="O2964" t="str">
            <v>0</v>
          </cell>
          <cell r="P2964" t="str">
            <v>0</v>
          </cell>
          <cell r="Q2964" t="str">
            <v>0</v>
          </cell>
          <cell r="R2964" t="str">
            <v>0</v>
          </cell>
          <cell r="S2964" t="str">
            <v>0</v>
          </cell>
          <cell r="T2964" t="str">
            <v>0</v>
          </cell>
          <cell r="U2964" t="str">
            <v>0</v>
          </cell>
          <cell r="V2964">
            <v>0</v>
          </cell>
          <cell r="W2964">
            <v>0</v>
          </cell>
        </row>
        <row r="2965">
          <cell r="B2965" t="str">
            <v>TanzaniaSEF</v>
          </cell>
          <cell r="C2965" t="str">
            <v>SEF</v>
          </cell>
          <cell r="D2965" t="str">
            <v>Tanzania</v>
          </cell>
          <cell r="E2965" t="str">
            <v>Customer Support</v>
          </cell>
          <cell r="F2965" t="str">
            <v>Customer - Wholesale</v>
          </cell>
          <cell r="G2965" t="str">
            <v>Structured Trade</v>
          </cell>
          <cell r="H2965" t="str">
            <v>0</v>
          </cell>
          <cell r="I2965" t="str">
            <v>0</v>
          </cell>
          <cell r="J2965" t="str">
            <v>0</v>
          </cell>
          <cell r="K2965" t="str">
            <v>0</v>
          </cell>
          <cell r="L2965" t="str">
            <v>0</v>
          </cell>
          <cell r="M2965" t="str">
            <v>0</v>
          </cell>
          <cell r="N2965" t="str">
            <v>0</v>
          </cell>
          <cell r="O2965" t="str">
            <v>0</v>
          </cell>
          <cell r="P2965" t="str">
            <v>0</v>
          </cell>
          <cell r="Q2965" t="str">
            <v>0</v>
          </cell>
          <cell r="R2965" t="str">
            <v>0</v>
          </cell>
          <cell r="S2965" t="str">
            <v>0</v>
          </cell>
          <cell r="T2965" t="str">
            <v>0</v>
          </cell>
          <cell r="U2965" t="str">
            <v>0</v>
          </cell>
          <cell r="V2965">
            <v>0</v>
          </cell>
          <cell r="W2965">
            <v>0</v>
          </cell>
        </row>
        <row r="2966">
          <cell r="B2966" t="str">
            <v>TanzaniaSME</v>
          </cell>
          <cell r="C2966" t="str">
            <v>SME</v>
          </cell>
          <cell r="D2966" t="str">
            <v>Tanzania</v>
          </cell>
          <cell r="E2966" t="str">
            <v>Customer Support</v>
          </cell>
          <cell r="F2966" t="str">
            <v>SME</v>
          </cell>
          <cell r="G2966" t="str">
            <v>Product</v>
          </cell>
          <cell r="H2966">
            <v>82.112308298558347</v>
          </cell>
          <cell r="I2966">
            <v>1.3574951479456003</v>
          </cell>
          <cell r="J2966">
            <v>3.9833462978862659</v>
          </cell>
          <cell r="K2966">
            <v>3.9434908830378164</v>
          </cell>
          <cell r="L2966">
            <v>5.2987778566770718</v>
          </cell>
          <cell r="M2966">
            <v>6.8152790975309951</v>
          </cell>
          <cell r="N2966">
            <v>8.177865153123328</v>
          </cell>
          <cell r="O2966">
            <v>9.855317586668372</v>
          </cell>
          <cell r="P2966">
            <v>12.369581524381809</v>
          </cell>
          <cell r="Q2966">
            <v>14.345624239622714</v>
          </cell>
          <cell r="R2966">
            <v>16.055361701876969</v>
          </cell>
          <cell r="S2966">
            <v>17.582875665710745</v>
          </cell>
          <cell r="T2966">
            <v>18.220283095651244</v>
          </cell>
          <cell r="U2966" t="str">
            <v>0</v>
          </cell>
          <cell r="V2966">
            <v>14.915189959993064</v>
          </cell>
          <cell r="W2966">
            <v>14.915189959993064</v>
          </cell>
        </row>
        <row r="2967">
          <cell r="B2967" t="str">
            <v>TanzaniaTotal</v>
          </cell>
          <cell r="C2967" t="str">
            <v>Total</v>
          </cell>
          <cell r="D2967" t="str">
            <v>Tanzania</v>
          </cell>
          <cell r="E2967" t="str">
            <v>Customer Support</v>
          </cell>
          <cell r="F2967" t="str">
            <v>Customer</v>
          </cell>
          <cell r="G2967" t="str">
            <v>Product</v>
          </cell>
          <cell r="H2967">
            <v>346.85351732468661</v>
          </cell>
          <cell r="I2967">
            <v>27.377717888584598</v>
          </cell>
          <cell r="J2967">
            <v>48.944161604823918</v>
          </cell>
          <cell r="K2967">
            <v>79.531614573653698</v>
          </cell>
          <cell r="L2967">
            <v>106.86479840014643</v>
          </cell>
          <cell r="M2967">
            <v>137.44932256041315</v>
          </cell>
          <cell r="N2967">
            <v>164.92971295840596</v>
          </cell>
          <cell r="O2967">
            <v>198.76027181279116</v>
          </cell>
          <cell r="P2967">
            <v>249.46749451508387</v>
          </cell>
          <cell r="Q2967">
            <v>289.3199684451244</v>
          </cell>
          <cell r="R2967">
            <v>323.80164594944591</v>
          </cell>
          <cell r="S2967">
            <v>354.60827272524182</v>
          </cell>
          <cell r="T2967">
            <v>367.46339108305625</v>
          </cell>
          <cell r="U2967" t="str">
            <v>0</v>
          </cell>
          <cell r="V2967">
            <v>300.80686741114027</v>
          </cell>
          <cell r="W2967">
            <v>300.80686741114027</v>
          </cell>
        </row>
        <row r="2968">
          <cell r="B2968" t="str">
            <v>TanzaniaCCPL</v>
          </cell>
          <cell r="C2968" t="str">
            <v>CCPL</v>
          </cell>
          <cell r="D2968" t="str">
            <v>Tanzania</v>
          </cell>
          <cell r="E2968" t="str">
            <v>Card Operations</v>
          </cell>
          <cell r="F2968" t="str">
            <v>Mass Mkt &amp; Priority Banking</v>
          </cell>
          <cell r="G2968" t="str">
            <v>Unsecured Lending</v>
          </cell>
          <cell r="H2968">
            <v>39.172242399378668</v>
          </cell>
          <cell r="I2968" t="str">
            <v>0</v>
          </cell>
          <cell r="J2968" t="str">
            <v>0</v>
          </cell>
          <cell r="K2968" t="str">
            <v>0</v>
          </cell>
          <cell r="L2968" t="str">
            <v>0</v>
          </cell>
          <cell r="M2968" t="str">
            <v>0</v>
          </cell>
          <cell r="N2968" t="str">
            <v>0</v>
          </cell>
          <cell r="O2968" t="str">
            <v>0</v>
          </cell>
          <cell r="P2968" t="str">
            <v>0</v>
          </cell>
          <cell r="Q2968" t="str">
            <v>0</v>
          </cell>
          <cell r="R2968" t="str">
            <v>0</v>
          </cell>
          <cell r="S2968" t="str">
            <v>0</v>
          </cell>
          <cell r="T2968" t="str">
            <v>0</v>
          </cell>
          <cell r="U2968" t="str">
            <v>0</v>
          </cell>
          <cell r="V2968">
            <v>0</v>
          </cell>
          <cell r="W2968">
            <v>0</v>
          </cell>
        </row>
        <row r="2969">
          <cell r="B2969" t="str">
            <v>TanzaniaM &amp; AL</v>
          </cell>
          <cell r="C2969" t="str">
            <v>M &amp; AL</v>
          </cell>
          <cell r="D2969" t="str">
            <v>Tanzania</v>
          </cell>
          <cell r="E2969" t="str">
            <v>Card Operations</v>
          </cell>
          <cell r="F2969" t="str">
            <v>Mass Mkt &amp; Priority Banking</v>
          </cell>
          <cell r="G2969" t="str">
            <v>Secured Lending</v>
          </cell>
          <cell r="H2969" t="str">
            <v>0</v>
          </cell>
          <cell r="I2969" t="str">
            <v>0</v>
          </cell>
          <cell r="J2969" t="str">
            <v>0</v>
          </cell>
          <cell r="K2969" t="str">
            <v>0</v>
          </cell>
          <cell r="L2969" t="str">
            <v>0</v>
          </cell>
          <cell r="M2969" t="str">
            <v>0</v>
          </cell>
          <cell r="N2969" t="str">
            <v>0</v>
          </cell>
          <cell r="O2969" t="str">
            <v>0</v>
          </cell>
          <cell r="P2969" t="str">
            <v>0</v>
          </cell>
          <cell r="Q2969" t="str">
            <v>0</v>
          </cell>
          <cell r="R2969" t="str">
            <v>0</v>
          </cell>
          <cell r="S2969" t="str">
            <v>0</v>
          </cell>
          <cell r="T2969" t="str">
            <v>0</v>
          </cell>
          <cell r="U2969" t="str">
            <v>0</v>
          </cell>
          <cell r="V2969">
            <v>0</v>
          </cell>
          <cell r="W2969">
            <v>0</v>
          </cell>
        </row>
        <row r="2970">
          <cell r="B2970" t="str">
            <v>TanzaniaWM</v>
          </cell>
          <cell r="C2970" t="str">
            <v>WM</v>
          </cell>
          <cell r="D2970" t="str">
            <v>Tanzania</v>
          </cell>
          <cell r="E2970" t="str">
            <v>Card Operations</v>
          </cell>
          <cell r="F2970" t="str">
            <v>Mass Mkt &amp; Priority Banking</v>
          </cell>
          <cell r="G2970" t="str">
            <v>Account Management Services</v>
          </cell>
          <cell r="H2970" t="str">
            <v>0</v>
          </cell>
          <cell r="I2970">
            <v>5.0495550443688124</v>
          </cell>
          <cell r="J2970">
            <v>10.708061482713827</v>
          </cell>
          <cell r="K2970">
            <v>15.73594910506786</v>
          </cell>
          <cell r="L2970">
            <v>16.367323151071332</v>
          </cell>
          <cell r="M2970">
            <v>21.297945438106456</v>
          </cell>
          <cell r="N2970">
            <v>23.220071400727349</v>
          </cell>
          <cell r="O2970">
            <v>27.053877107486791</v>
          </cell>
          <cell r="P2970">
            <v>28.718521391361499</v>
          </cell>
          <cell r="Q2970">
            <v>33.544832360539154</v>
          </cell>
          <cell r="R2970">
            <v>36.158112792889497</v>
          </cell>
          <cell r="S2970">
            <v>40.187530278244246</v>
          </cell>
          <cell r="T2970">
            <v>43.87849937518375</v>
          </cell>
          <cell r="U2970" t="str">
            <v>0</v>
          </cell>
          <cell r="V2970">
            <v>56.230577873015037</v>
          </cell>
          <cell r="W2970">
            <v>56.230577873015037</v>
          </cell>
        </row>
        <row r="2971">
          <cell r="B2971" t="str">
            <v>TanzaniaWM</v>
          </cell>
          <cell r="C2971" t="str">
            <v>WM</v>
          </cell>
          <cell r="D2971" t="str">
            <v>Tanzania</v>
          </cell>
          <cell r="E2971" t="str">
            <v>Card Operations</v>
          </cell>
          <cell r="F2971" t="str">
            <v>Mass Mkt &amp; Priority Banking</v>
          </cell>
          <cell r="G2971" t="str">
            <v>Trade Products</v>
          </cell>
          <cell r="H2971" t="str">
            <v>0</v>
          </cell>
          <cell r="I2971" t="str">
            <v>0</v>
          </cell>
          <cell r="J2971" t="str">
            <v>0</v>
          </cell>
          <cell r="K2971" t="str">
            <v>0</v>
          </cell>
          <cell r="L2971" t="str">
            <v>0</v>
          </cell>
          <cell r="M2971" t="str">
            <v>0</v>
          </cell>
          <cell r="N2971" t="str">
            <v>0</v>
          </cell>
          <cell r="O2971" t="str">
            <v>0</v>
          </cell>
          <cell r="P2971" t="str">
            <v>0</v>
          </cell>
          <cell r="Q2971" t="str">
            <v>0</v>
          </cell>
          <cell r="R2971" t="str">
            <v>0</v>
          </cell>
          <cell r="S2971" t="str">
            <v>0</v>
          </cell>
          <cell r="T2971" t="str">
            <v>0</v>
          </cell>
          <cell r="U2971" t="str">
            <v>0</v>
          </cell>
          <cell r="V2971" t="str">
            <v>0</v>
          </cell>
          <cell r="W2971" t="str">
            <v>0</v>
          </cell>
        </row>
        <row r="2972">
          <cell r="B2972" t="str">
            <v>TanzaniaWM</v>
          </cell>
          <cell r="C2972" t="str">
            <v>WM</v>
          </cell>
          <cell r="D2972" t="str">
            <v>Tanzania</v>
          </cell>
          <cell r="E2972" t="str">
            <v>Card Operations</v>
          </cell>
          <cell r="F2972" t="str">
            <v>Mass Mkt &amp; Priority Banking</v>
          </cell>
          <cell r="G2972" t="str">
            <v>Treasury Products</v>
          </cell>
          <cell r="H2972" t="str">
            <v>0</v>
          </cell>
          <cell r="I2972" t="str">
            <v>0</v>
          </cell>
          <cell r="J2972" t="str">
            <v>0</v>
          </cell>
          <cell r="K2972" t="str">
            <v>0</v>
          </cell>
          <cell r="L2972" t="str">
            <v>0</v>
          </cell>
          <cell r="M2972" t="str">
            <v>0</v>
          </cell>
          <cell r="N2972" t="str">
            <v>0</v>
          </cell>
          <cell r="O2972" t="str">
            <v>0</v>
          </cell>
          <cell r="P2972" t="str">
            <v>0</v>
          </cell>
          <cell r="Q2972" t="str">
            <v>0</v>
          </cell>
          <cell r="R2972" t="str">
            <v>0</v>
          </cell>
          <cell r="S2972" t="str">
            <v>0</v>
          </cell>
          <cell r="T2972" t="str">
            <v>0</v>
          </cell>
          <cell r="U2972" t="str">
            <v>0</v>
          </cell>
          <cell r="V2972">
            <v>0</v>
          </cell>
          <cell r="W2972">
            <v>0</v>
          </cell>
        </row>
        <row r="2973">
          <cell r="B2973" t="str">
            <v>TanzaniaWM</v>
          </cell>
          <cell r="C2973" t="str">
            <v>WM</v>
          </cell>
          <cell r="D2973" t="str">
            <v>Tanzania</v>
          </cell>
          <cell r="E2973" t="str">
            <v>Card Operations</v>
          </cell>
          <cell r="F2973" t="str">
            <v>Mass Mkt &amp; Priority Banking</v>
          </cell>
          <cell r="G2973" t="str">
            <v>Investment Services</v>
          </cell>
          <cell r="H2973" t="str">
            <v>0</v>
          </cell>
          <cell r="I2973" t="str">
            <v>0</v>
          </cell>
          <cell r="J2973" t="str">
            <v>0</v>
          </cell>
          <cell r="K2973" t="str">
            <v>0</v>
          </cell>
          <cell r="L2973" t="str">
            <v>0</v>
          </cell>
          <cell r="M2973" t="str">
            <v>0</v>
          </cell>
          <cell r="N2973" t="str">
            <v>0</v>
          </cell>
          <cell r="O2973" t="str">
            <v>0</v>
          </cell>
          <cell r="P2973" t="str">
            <v>0</v>
          </cell>
          <cell r="Q2973" t="str">
            <v>0</v>
          </cell>
          <cell r="R2973" t="str">
            <v>0</v>
          </cell>
          <cell r="S2973" t="str">
            <v>0</v>
          </cell>
          <cell r="T2973" t="str">
            <v>0</v>
          </cell>
          <cell r="U2973" t="str">
            <v>0</v>
          </cell>
          <cell r="V2973" t="str">
            <v>0</v>
          </cell>
          <cell r="W2973" t="str">
            <v>0</v>
          </cell>
        </row>
        <row r="2974">
          <cell r="B2974" t="str">
            <v>TanzaniaOthCB</v>
          </cell>
          <cell r="C2974" t="str">
            <v>OthCB</v>
          </cell>
          <cell r="D2974" t="str">
            <v>Tanzania</v>
          </cell>
          <cell r="E2974" t="str">
            <v>Card Operations</v>
          </cell>
          <cell r="F2974" t="str">
            <v>Mass Mkt &amp; Priority Banking</v>
          </cell>
          <cell r="G2974" t="str">
            <v>Other Products</v>
          </cell>
          <cell r="H2974" t="str">
            <v>0</v>
          </cell>
          <cell r="I2974" t="str">
            <v>0</v>
          </cell>
          <cell r="J2974" t="str">
            <v>0</v>
          </cell>
          <cell r="K2974" t="str">
            <v>0</v>
          </cell>
          <cell r="L2974" t="str">
            <v>0</v>
          </cell>
          <cell r="M2974" t="str">
            <v>0</v>
          </cell>
          <cell r="N2974" t="str">
            <v>0</v>
          </cell>
          <cell r="O2974" t="str">
            <v>0</v>
          </cell>
          <cell r="P2974" t="str">
            <v>0</v>
          </cell>
          <cell r="Q2974" t="str">
            <v>0</v>
          </cell>
          <cell r="R2974" t="str">
            <v>0</v>
          </cell>
          <cell r="S2974" t="str">
            <v>0</v>
          </cell>
          <cell r="T2974" t="str">
            <v>0</v>
          </cell>
          <cell r="U2974" t="str">
            <v>0</v>
          </cell>
          <cell r="V2974">
            <v>0</v>
          </cell>
          <cell r="W2974">
            <v>0</v>
          </cell>
        </row>
        <row r="2975">
          <cell r="B2975" t="str">
            <v>TanzaniaCROps</v>
          </cell>
          <cell r="C2975" t="str">
            <v>CROps</v>
          </cell>
          <cell r="D2975" t="str">
            <v>Tanzania</v>
          </cell>
          <cell r="E2975" t="str">
            <v>Card Operations</v>
          </cell>
          <cell r="F2975" t="str">
            <v>Customer - Wholesale</v>
          </cell>
          <cell r="G2975" t="str">
            <v>Corporate and Inst Lending</v>
          </cell>
          <cell r="H2975" t="str">
            <v>0</v>
          </cell>
          <cell r="I2975" t="str">
            <v>0</v>
          </cell>
          <cell r="J2975" t="str">
            <v>0</v>
          </cell>
          <cell r="K2975" t="str">
            <v>0</v>
          </cell>
          <cell r="L2975" t="str">
            <v>0</v>
          </cell>
          <cell r="M2975" t="str">
            <v>0</v>
          </cell>
          <cell r="N2975" t="str">
            <v>0</v>
          </cell>
          <cell r="O2975" t="str">
            <v>0</v>
          </cell>
          <cell r="P2975" t="str">
            <v>0</v>
          </cell>
          <cell r="Q2975" t="str">
            <v>0</v>
          </cell>
          <cell r="R2975" t="str">
            <v>0</v>
          </cell>
          <cell r="S2975" t="str">
            <v>0</v>
          </cell>
          <cell r="T2975" t="str">
            <v>0</v>
          </cell>
          <cell r="U2975" t="str">
            <v>0</v>
          </cell>
          <cell r="V2975">
            <v>0</v>
          </cell>
          <cell r="W2975">
            <v>0</v>
          </cell>
        </row>
        <row r="2976">
          <cell r="B2976" t="str">
            <v>TanzaniaCash</v>
          </cell>
          <cell r="C2976" t="str">
            <v>Cash</v>
          </cell>
          <cell r="D2976" t="str">
            <v>Tanzania</v>
          </cell>
          <cell r="E2976" t="str">
            <v>Card Operations</v>
          </cell>
          <cell r="F2976" t="str">
            <v>Customer - Wholesale</v>
          </cell>
          <cell r="G2976" t="str">
            <v>Cash Management and Payments</v>
          </cell>
          <cell r="H2976" t="str">
            <v>0</v>
          </cell>
          <cell r="I2976">
            <v>9.3037917372933467E-3</v>
          </cell>
          <cell r="J2976">
            <v>3.7754642065474395E-2</v>
          </cell>
          <cell r="K2976">
            <v>2.8899751035006416E-2</v>
          </cell>
          <cell r="L2976">
            <v>3.0056731854360509E-2</v>
          </cell>
          <cell r="M2976">
            <v>3.913165410226551E-2</v>
          </cell>
          <cell r="N2976">
            <v>4.2608399559905787E-2</v>
          </cell>
          <cell r="O2976">
            <v>4.9658659687585857E-2</v>
          </cell>
          <cell r="P2976">
            <v>5.2777984471603964E-2</v>
          </cell>
          <cell r="Q2976">
            <v>6.1619421080165167E-2</v>
          </cell>
          <cell r="R2976">
            <v>6.6406409550224837E-2</v>
          </cell>
          <cell r="S2976">
            <v>7.3786214545568149E-2</v>
          </cell>
          <cell r="T2976">
            <v>8.0621436060238846E-2</v>
          </cell>
          <cell r="U2976" t="str">
            <v>0</v>
          </cell>
          <cell r="V2976">
            <v>0.10328316714959916</v>
          </cell>
          <cell r="W2976">
            <v>0.10328316714959916</v>
          </cell>
        </row>
        <row r="2977">
          <cell r="B2977" t="str">
            <v>TanzaniaTrade</v>
          </cell>
          <cell r="C2977" t="str">
            <v>Trade</v>
          </cell>
          <cell r="D2977" t="str">
            <v>Tanzania</v>
          </cell>
          <cell r="E2977" t="str">
            <v>Card Operations</v>
          </cell>
          <cell r="F2977" t="str">
            <v>Customer - Wholesale</v>
          </cell>
          <cell r="G2977" t="str">
            <v>Trade Finance</v>
          </cell>
          <cell r="H2977" t="str">
            <v>0</v>
          </cell>
          <cell r="I2977" t="str">
            <v>0</v>
          </cell>
          <cell r="J2977" t="str">
            <v>0</v>
          </cell>
          <cell r="K2977" t="str">
            <v>0</v>
          </cell>
          <cell r="L2977" t="str">
            <v>0</v>
          </cell>
          <cell r="M2977" t="str">
            <v>0</v>
          </cell>
          <cell r="N2977" t="str">
            <v>0</v>
          </cell>
          <cell r="O2977" t="str">
            <v>0</v>
          </cell>
          <cell r="P2977" t="str">
            <v>0</v>
          </cell>
          <cell r="Q2977" t="str">
            <v>0</v>
          </cell>
          <cell r="R2977" t="str">
            <v>0</v>
          </cell>
          <cell r="S2977" t="str">
            <v>0</v>
          </cell>
          <cell r="T2977" t="str">
            <v>0</v>
          </cell>
          <cell r="U2977" t="str">
            <v>0</v>
          </cell>
          <cell r="V2977">
            <v>0</v>
          </cell>
          <cell r="W2977">
            <v>0</v>
          </cell>
        </row>
        <row r="2978">
          <cell r="B2978" t="str">
            <v>TanzaniaTrade</v>
          </cell>
          <cell r="C2978" t="str">
            <v>Trade</v>
          </cell>
          <cell r="D2978" t="str">
            <v>Tanzania</v>
          </cell>
          <cell r="E2978" t="str">
            <v>Card Operations</v>
          </cell>
          <cell r="F2978" t="str">
            <v>Customer - Wholesale</v>
          </cell>
          <cell r="G2978" t="str">
            <v>Trade Contingents</v>
          </cell>
          <cell r="H2978" t="str">
            <v>0</v>
          </cell>
          <cell r="I2978" t="str">
            <v>0</v>
          </cell>
          <cell r="J2978" t="str">
            <v>0</v>
          </cell>
          <cell r="K2978" t="str">
            <v>0</v>
          </cell>
          <cell r="L2978" t="str">
            <v>0</v>
          </cell>
          <cell r="M2978" t="str">
            <v>0</v>
          </cell>
          <cell r="N2978" t="str">
            <v>0</v>
          </cell>
          <cell r="O2978" t="str">
            <v>0</v>
          </cell>
          <cell r="P2978" t="str">
            <v>0</v>
          </cell>
          <cell r="Q2978" t="str">
            <v>0</v>
          </cell>
          <cell r="R2978" t="str">
            <v>0</v>
          </cell>
          <cell r="S2978" t="str">
            <v>0</v>
          </cell>
          <cell r="T2978" t="str">
            <v>0</v>
          </cell>
          <cell r="U2978" t="str">
            <v>0</v>
          </cell>
          <cell r="V2978">
            <v>0</v>
          </cell>
          <cell r="W2978">
            <v>0</v>
          </cell>
        </row>
        <row r="2979">
          <cell r="B2979" t="str">
            <v>TanzaniaTrade</v>
          </cell>
          <cell r="C2979" t="str">
            <v>Trade</v>
          </cell>
          <cell r="D2979" t="str">
            <v>Tanzania</v>
          </cell>
          <cell r="E2979" t="str">
            <v>Card Operations</v>
          </cell>
          <cell r="F2979" t="str">
            <v>Customer - Wholesale</v>
          </cell>
          <cell r="G2979" t="str">
            <v>Trade Transactional</v>
          </cell>
          <cell r="H2979" t="str">
            <v>0</v>
          </cell>
          <cell r="I2979" t="str">
            <v>0</v>
          </cell>
          <cell r="J2979" t="str">
            <v>0</v>
          </cell>
          <cell r="K2979" t="str">
            <v>0</v>
          </cell>
          <cell r="L2979" t="str">
            <v>0</v>
          </cell>
          <cell r="M2979" t="str">
            <v>0</v>
          </cell>
          <cell r="N2979" t="str">
            <v>0</v>
          </cell>
          <cell r="O2979" t="str">
            <v>0</v>
          </cell>
          <cell r="P2979" t="str">
            <v>0</v>
          </cell>
          <cell r="Q2979" t="str">
            <v>0</v>
          </cell>
          <cell r="R2979" t="str">
            <v>0</v>
          </cell>
          <cell r="S2979" t="str">
            <v>0</v>
          </cell>
          <cell r="T2979" t="str">
            <v>0</v>
          </cell>
          <cell r="U2979" t="str">
            <v>0</v>
          </cell>
          <cell r="V2979">
            <v>0</v>
          </cell>
          <cell r="W2979">
            <v>0</v>
          </cell>
        </row>
        <row r="2980">
          <cell r="B2980" t="str">
            <v>TanzaniaTrade</v>
          </cell>
          <cell r="C2980" t="str">
            <v>Trade</v>
          </cell>
          <cell r="D2980" t="str">
            <v>Tanzania</v>
          </cell>
          <cell r="E2980" t="str">
            <v>Card Operations</v>
          </cell>
          <cell r="F2980" t="str">
            <v>Customer - Wholesale</v>
          </cell>
          <cell r="G2980" t="str">
            <v>Trade Other</v>
          </cell>
          <cell r="H2980" t="str">
            <v>0</v>
          </cell>
          <cell r="I2980" t="str">
            <v>0</v>
          </cell>
          <cell r="J2980" t="str">
            <v>0</v>
          </cell>
          <cell r="K2980" t="str">
            <v>0</v>
          </cell>
          <cell r="L2980" t="str">
            <v>0</v>
          </cell>
          <cell r="M2980" t="str">
            <v>0</v>
          </cell>
          <cell r="N2980" t="str">
            <v>0</v>
          </cell>
          <cell r="O2980" t="str">
            <v>0</v>
          </cell>
          <cell r="P2980" t="str">
            <v>0</v>
          </cell>
          <cell r="Q2980" t="str">
            <v>0</v>
          </cell>
          <cell r="R2980" t="str">
            <v>0</v>
          </cell>
          <cell r="S2980" t="str">
            <v>0</v>
          </cell>
          <cell r="T2980" t="str">
            <v>0</v>
          </cell>
          <cell r="U2980" t="str">
            <v>0</v>
          </cell>
          <cell r="V2980">
            <v>0</v>
          </cell>
          <cell r="W2980">
            <v>0</v>
          </cell>
        </row>
        <row r="2981">
          <cell r="B2981" t="str">
            <v>TanzaniaFX/MM</v>
          </cell>
          <cell r="C2981" t="str">
            <v>FX/MM</v>
          </cell>
          <cell r="D2981" t="str">
            <v>Tanzania</v>
          </cell>
          <cell r="E2981" t="str">
            <v>Card Operations</v>
          </cell>
          <cell r="F2981" t="str">
            <v>Customer - Wholesale</v>
          </cell>
          <cell r="G2981" t="str">
            <v>FX Sales</v>
          </cell>
          <cell r="H2981" t="str">
            <v>0</v>
          </cell>
          <cell r="I2981" t="str">
            <v>0</v>
          </cell>
          <cell r="J2981" t="str">
            <v>0</v>
          </cell>
          <cell r="K2981" t="str">
            <v>0</v>
          </cell>
          <cell r="L2981" t="str">
            <v>0</v>
          </cell>
          <cell r="M2981" t="str">
            <v>0</v>
          </cell>
          <cell r="N2981" t="str">
            <v>0</v>
          </cell>
          <cell r="O2981" t="str">
            <v>0</v>
          </cell>
          <cell r="P2981" t="str">
            <v>0</v>
          </cell>
          <cell r="Q2981" t="str">
            <v>0</v>
          </cell>
          <cell r="R2981" t="str">
            <v>0</v>
          </cell>
          <cell r="S2981" t="str">
            <v>0</v>
          </cell>
          <cell r="T2981" t="str">
            <v>0</v>
          </cell>
          <cell r="U2981" t="str">
            <v>0</v>
          </cell>
          <cell r="V2981">
            <v>0</v>
          </cell>
          <cell r="W2981">
            <v>0</v>
          </cell>
        </row>
        <row r="2982">
          <cell r="B2982" t="str">
            <v>TanzaniaFX/MM</v>
          </cell>
          <cell r="C2982" t="str">
            <v>FX/MM</v>
          </cell>
          <cell r="D2982" t="str">
            <v>Tanzania</v>
          </cell>
          <cell r="E2982" t="str">
            <v>Card Operations</v>
          </cell>
          <cell r="F2982" t="str">
            <v>Customer - Wholesale</v>
          </cell>
          <cell r="G2982" t="str">
            <v>FX Trading</v>
          </cell>
          <cell r="H2982" t="str">
            <v>0</v>
          </cell>
          <cell r="I2982" t="str">
            <v>0</v>
          </cell>
          <cell r="J2982" t="str">
            <v>0</v>
          </cell>
          <cell r="K2982" t="str">
            <v>0</v>
          </cell>
          <cell r="L2982" t="str">
            <v>0</v>
          </cell>
          <cell r="M2982" t="str">
            <v>0</v>
          </cell>
          <cell r="N2982" t="str">
            <v>0</v>
          </cell>
          <cell r="O2982" t="str">
            <v>0</v>
          </cell>
          <cell r="P2982" t="str">
            <v>0</v>
          </cell>
          <cell r="Q2982" t="str">
            <v>0</v>
          </cell>
          <cell r="R2982" t="str">
            <v>0</v>
          </cell>
          <cell r="S2982" t="str">
            <v>0</v>
          </cell>
          <cell r="T2982" t="str">
            <v>0</v>
          </cell>
          <cell r="U2982" t="str">
            <v>0</v>
          </cell>
          <cell r="V2982">
            <v>0</v>
          </cell>
          <cell r="W2982">
            <v>0</v>
          </cell>
        </row>
        <row r="2983">
          <cell r="B2983" t="str">
            <v>TanzaniaFI</v>
          </cell>
          <cell r="C2983" t="str">
            <v>FI</v>
          </cell>
          <cell r="D2983" t="str">
            <v>Tanzania</v>
          </cell>
          <cell r="E2983" t="str">
            <v>Card Operations</v>
          </cell>
          <cell r="F2983" t="str">
            <v>Customer - Wholesale</v>
          </cell>
          <cell r="G2983" t="str">
            <v>Fixed Income</v>
          </cell>
          <cell r="H2983" t="str">
            <v>0</v>
          </cell>
          <cell r="I2983" t="str">
            <v>0</v>
          </cell>
          <cell r="J2983" t="str">
            <v>0</v>
          </cell>
          <cell r="K2983" t="str">
            <v>0</v>
          </cell>
          <cell r="L2983" t="str">
            <v>0</v>
          </cell>
          <cell r="M2983" t="str">
            <v>0</v>
          </cell>
          <cell r="N2983" t="str">
            <v>0</v>
          </cell>
          <cell r="O2983" t="str">
            <v>0</v>
          </cell>
          <cell r="P2983" t="str">
            <v>0</v>
          </cell>
          <cell r="Q2983" t="str">
            <v>0</v>
          </cell>
          <cell r="R2983" t="str">
            <v>0</v>
          </cell>
          <cell r="S2983" t="str">
            <v>0</v>
          </cell>
          <cell r="T2983" t="str">
            <v>0</v>
          </cell>
          <cell r="U2983" t="str">
            <v>0</v>
          </cell>
          <cell r="V2983">
            <v>0</v>
          </cell>
          <cell r="W2983">
            <v>0</v>
          </cell>
        </row>
        <row r="2984">
          <cell r="B2984" t="str">
            <v>TanzaniaFX/MM</v>
          </cell>
          <cell r="C2984" t="str">
            <v>FX/MM</v>
          </cell>
          <cell r="D2984" t="str">
            <v>Tanzania</v>
          </cell>
          <cell r="E2984" t="str">
            <v>Card Operations</v>
          </cell>
          <cell r="F2984" t="str">
            <v>Customer - Wholesale</v>
          </cell>
          <cell r="G2984" t="str">
            <v>ALM</v>
          </cell>
          <cell r="H2984" t="str">
            <v>0</v>
          </cell>
          <cell r="I2984" t="str">
            <v>0</v>
          </cell>
          <cell r="J2984" t="str">
            <v>0</v>
          </cell>
          <cell r="K2984" t="str">
            <v>0</v>
          </cell>
          <cell r="L2984" t="str">
            <v>0</v>
          </cell>
          <cell r="M2984" t="str">
            <v>0</v>
          </cell>
          <cell r="N2984" t="str">
            <v>0</v>
          </cell>
          <cell r="O2984" t="str">
            <v>0</v>
          </cell>
          <cell r="P2984" t="str">
            <v>0</v>
          </cell>
          <cell r="Q2984" t="str">
            <v>0</v>
          </cell>
          <cell r="R2984" t="str">
            <v>0</v>
          </cell>
          <cell r="S2984" t="str">
            <v>0</v>
          </cell>
          <cell r="T2984" t="str">
            <v>0</v>
          </cell>
          <cell r="U2984" t="str">
            <v>0</v>
          </cell>
          <cell r="V2984">
            <v>0</v>
          </cell>
          <cell r="W2984">
            <v>0</v>
          </cell>
        </row>
        <row r="2985">
          <cell r="B2985" t="str">
            <v>TanzaniaSEF</v>
          </cell>
          <cell r="C2985" t="str">
            <v>SEF</v>
          </cell>
          <cell r="D2985" t="str">
            <v>Tanzania</v>
          </cell>
          <cell r="E2985" t="str">
            <v>Card Operations</v>
          </cell>
          <cell r="F2985" t="str">
            <v>Customer - Wholesale</v>
          </cell>
          <cell r="G2985" t="str">
            <v>Structured Trade</v>
          </cell>
          <cell r="H2985" t="str">
            <v>0</v>
          </cell>
          <cell r="I2985" t="str">
            <v>0</v>
          </cell>
          <cell r="J2985" t="str">
            <v>0</v>
          </cell>
          <cell r="K2985" t="str">
            <v>0</v>
          </cell>
          <cell r="L2985" t="str">
            <v>0</v>
          </cell>
          <cell r="M2985" t="str">
            <v>0</v>
          </cell>
          <cell r="N2985" t="str">
            <v>0</v>
          </cell>
          <cell r="O2985" t="str">
            <v>0</v>
          </cell>
          <cell r="P2985" t="str">
            <v>0</v>
          </cell>
          <cell r="Q2985" t="str">
            <v>0</v>
          </cell>
          <cell r="R2985" t="str">
            <v>0</v>
          </cell>
          <cell r="S2985" t="str">
            <v>0</v>
          </cell>
          <cell r="T2985" t="str">
            <v>0</v>
          </cell>
          <cell r="U2985" t="str">
            <v>0</v>
          </cell>
          <cell r="V2985">
            <v>0</v>
          </cell>
          <cell r="W2985">
            <v>0</v>
          </cell>
        </row>
        <row r="2986">
          <cell r="B2986" t="str">
            <v>TanzaniaSME</v>
          </cell>
          <cell r="C2986" t="str">
            <v>SME</v>
          </cell>
          <cell r="D2986" t="str">
            <v>Tanzania</v>
          </cell>
          <cell r="E2986" t="str">
            <v>Card Operations</v>
          </cell>
          <cell r="F2986" t="str">
            <v>SME</v>
          </cell>
          <cell r="G2986" t="str">
            <v>Product</v>
          </cell>
          <cell r="H2986" t="str">
            <v>0</v>
          </cell>
          <cell r="I2986">
            <v>4.4892012498752881E-2</v>
          </cell>
          <cell r="J2986">
            <v>0.18283675809934283</v>
          </cell>
          <cell r="K2986">
            <v>0.13997844296975021</v>
          </cell>
          <cell r="L2986">
            <v>0.14560031351070163</v>
          </cell>
          <cell r="M2986">
            <v>0.18952474479234951</v>
          </cell>
          <cell r="N2986">
            <v>0.20662823382733292</v>
          </cell>
          <cell r="O2986">
            <v>0.24075127765664386</v>
          </cell>
          <cell r="P2986">
            <v>0.25550902067903547</v>
          </cell>
          <cell r="Q2986">
            <v>0.29841897595970501</v>
          </cell>
          <cell r="R2986">
            <v>0.32175545230651903</v>
          </cell>
          <cell r="S2986">
            <v>0.35757735186047002</v>
          </cell>
          <cell r="T2986">
            <v>0.39043321017318799</v>
          </cell>
          <cell r="U2986" t="str">
            <v>0</v>
          </cell>
          <cell r="V2986">
            <v>0.50030745188062542</v>
          </cell>
          <cell r="W2986">
            <v>0.50030745188062542</v>
          </cell>
        </row>
        <row r="2987">
          <cell r="B2987" t="str">
            <v>TanzaniaTotal</v>
          </cell>
          <cell r="C2987" t="str">
            <v>Total</v>
          </cell>
          <cell r="D2987" t="str">
            <v>Tanzania</v>
          </cell>
          <cell r="E2987" t="str">
            <v>Card Operations</v>
          </cell>
          <cell r="F2987" t="str">
            <v>Customer</v>
          </cell>
          <cell r="G2987" t="str">
            <v>Product</v>
          </cell>
          <cell r="H2987">
            <v>39.172242399378668</v>
          </cell>
          <cell r="I2987">
            <v>5.1037508486048591</v>
          </cell>
          <cell r="J2987">
            <v>10.928652882878644</v>
          </cell>
          <cell r="K2987">
            <v>15.904827299072616</v>
          </cell>
          <cell r="L2987">
            <v>16.542980196436396</v>
          </cell>
          <cell r="M2987">
            <v>21.526601837001074</v>
          </cell>
          <cell r="N2987">
            <v>23.46930803411459</v>
          </cell>
          <cell r="O2987">
            <v>27.344287044831024</v>
          </cell>
          <cell r="P2987">
            <v>29.026808396512138</v>
          </cell>
          <cell r="Q2987">
            <v>33.904870757579026</v>
          </cell>
          <cell r="R2987">
            <v>36.546274654746242</v>
          </cell>
          <cell r="S2987">
            <v>40.618893844650287</v>
          </cell>
          <cell r="T2987">
            <v>44.349554021417177</v>
          </cell>
          <cell r="U2987" t="str">
            <v>0</v>
          </cell>
          <cell r="V2987">
            <v>56.834168492045258</v>
          </cell>
          <cell r="W2987">
            <v>56.834168492045258</v>
          </cell>
        </row>
        <row r="2988">
          <cell r="B2988" t="str">
            <v>TanzaniaCCPL</v>
          </cell>
          <cell r="C2988" t="str">
            <v>CCPL</v>
          </cell>
          <cell r="D2988" t="str">
            <v>Tanzania</v>
          </cell>
          <cell r="E2988" t="str">
            <v>Compliance, Audit &amp; OR</v>
          </cell>
          <cell r="F2988" t="str">
            <v>Mass Mkt &amp; Priority Banking</v>
          </cell>
          <cell r="G2988" t="str">
            <v>Unsecured Lending</v>
          </cell>
          <cell r="H2988">
            <v>0.74233199289748375</v>
          </cell>
          <cell r="I2988">
            <v>0.21586460735139473</v>
          </cell>
          <cell r="J2988">
            <v>0.37904668085306159</v>
          </cell>
          <cell r="K2988">
            <v>0.60609878889418189</v>
          </cell>
          <cell r="L2988">
            <v>0.83916896999526081</v>
          </cell>
          <cell r="M2988">
            <v>1.043925297956199</v>
          </cell>
          <cell r="N2988">
            <v>1.2809288812793209</v>
          </cell>
          <cell r="O2988">
            <v>1.5172808221033629</v>
          </cell>
          <cell r="P2988">
            <v>1.8390731004048648</v>
          </cell>
          <cell r="Q2988">
            <v>2.1248606681913471</v>
          </cell>
          <cell r="R2988">
            <v>2.337549527144831</v>
          </cell>
          <cell r="S2988">
            <v>2.5539876715124601</v>
          </cell>
          <cell r="T2988">
            <v>2.9218433221527129</v>
          </cell>
          <cell r="U2988" t="str">
            <v>0</v>
          </cell>
          <cell r="V2988">
            <v>1.6156828502210376</v>
          </cell>
          <cell r="W2988">
            <v>1.6156828502210376</v>
          </cell>
        </row>
        <row r="2989">
          <cell r="B2989" t="str">
            <v>TanzaniaM &amp; AL</v>
          </cell>
          <cell r="C2989" t="str">
            <v>M &amp; AL</v>
          </cell>
          <cell r="D2989" t="str">
            <v>Tanzania</v>
          </cell>
          <cell r="E2989" t="str">
            <v>Compliance, Audit &amp; OR</v>
          </cell>
          <cell r="F2989" t="str">
            <v>Mass Mkt &amp; Priority Banking</v>
          </cell>
          <cell r="G2989" t="str">
            <v>Secured Lending</v>
          </cell>
          <cell r="H2989" t="str">
            <v>0</v>
          </cell>
          <cell r="I2989">
            <v>9.6515379035427923E-2</v>
          </cell>
          <cell r="J2989">
            <v>0.16704834594487605</v>
          </cell>
          <cell r="K2989">
            <v>0.27095836841865473</v>
          </cell>
          <cell r="L2989">
            <v>0.37513111865972493</v>
          </cell>
          <cell r="M2989">
            <v>0.46659875910957371</v>
          </cell>
          <cell r="N2989">
            <v>0.57260682211469915</v>
          </cell>
          <cell r="O2989">
            <v>0.6782315693392007</v>
          </cell>
          <cell r="P2989">
            <v>0.8220921399604193</v>
          </cell>
          <cell r="Q2989">
            <v>0.94982437138442</v>
          </cell>
          <cell r="R2989">
            <v>1.044907189171679</v>
          </cell>
          <cell r="S2989">
            <v>1.1416500517612742</v>
          </cell>
          <cell r="T2989">
            <v>1.3060120669672557</v>
          </cell>
          <cell r="U2989" t="str">
            <v>0</v>
          </cell>
          <cell r="V2989">
            <v>0.72219702507204353</v>
          </cell>
          <cell r="W2989">
            <v>0.72219702507204353</v>
          </cell>
        </row>
        <row r="2990">
          <cell r="B2990" t="str">
            <v>TanzaniaWM</v>
          </cell>
          <cell r="C2990" t="str">
            <v>WM</v>
          </cell>
          <cell r="D2990" t="str">
            <v>Tanzania</v>
          </cell>
          <cell r="E2990" t="str">
            <v>Compliance, Audit &amp; OR</v>
          </cell>
          <cell r="F2990" t="str">
            <v>Mass Mkt &amp; Priority Banking</v>
          </cell>
          <cell r="G2990" t="str">
            <v>Account Management Services</v>
          </cell>
          <cell r="H2990">
            <v>39.531293502295327</v>
          </cell>
          <cell r="I2990">
            <v>3.8444923111118379</v>
          </cell>
          <cell r="J2990">
            <v>5.4049522358632016</v>
          </cell>
          <cell r="K2990">
            <v>10.794273521280815</v>
          </cell>
          <cell r="L2990">
            <v>14.94510829687253</v>
          </cell>
          <cell r="M2990">
            <v>18.591749661783961</v>
          </cell>
          <cell r="N2990">
            <v>22.812655186700066</v>
          </cell>
          <cell r="O2990">
            <v>27.022105017271699</v>
          </cell>
          <cell r="P2990">
            <v>32.752892903694587</v>
          </cell>
          <cell r="Q2990">
            <v>37.842693101458465</v>
          </cell>
          <cell r="R2990">
            <v>41.630573173551213</v>
          </cell>
          <cell r="S2990">
            <v>45.485285211343864</v>
          </cell>
          <cell r="T2990">
            <v>52.036723480723992</v>
          </cell>
          <cell r="U2990" t="str">
            <v>0</v>
          </cell>
          <cell r="V2990">
            <v>28.774522393484659</v>
          </cell>
          <cell r="W2990">
            <v>28.774522393484659</v>
          </cell>
        </row>
        <row r="2991">
          <cell r="B2991" t="str">
            <v>TanzaniaWM</v>
          </cell>
          <cell r="C2991" t="str">
            <v>WM</v>
          </cell>
          <cell r="D2991" t="str">
            <v>Tanzania</v>
          </cell>
          <cell r="E2991" t="str">
            <v>Compliance, Audit &amp; OR</v>
          </cell>
          <cell r="F2991" t="str">
            <v>Mass Mkt &amp; Priority Banking</v>
          </cell>
          <cell r="G2991" t="str">
            <v>Trade Products</v>
          </cell>
          <cell r="H2991" t="str">
            <v>0</v>
          </cell>
          <cell r="I2991" t="str">
            <v>0</v>
          </cell>
          <cell r="J2991" t="str">
            <v>0</v>
          </cell>
          <cell r="K2991" t="str">
            <v>0</v>
          </cell>
          <cell r="L2991" t="str">
            <v>0</v>
          </cell>
          <cell r="M2991" t="str">
            <v>0</v>
          </cell>
          <cell r="N2991" t="str">
            <v>0</v>
          </cell>
          <cell r="O2991" t="str">
            <v>0</v>
          </cell>
          <cell r="P2991" t="str">
            <v>0</v>
          </cell>
          <cell r="Q2991" t="str">
            <v>0</v>
          </cell>
          <cell r="R2991" t="str">
            <v>0</v>
          </cell>
          <cell r="S2991" t="str">
            <v>0</v>
          </cell>
          <cell r="T2991" t="str">
            <v>0</v>
          </cell>
          <cell r="U2991" t="str">
            <v>0</v>
          </cell>
          <cell r="V2991" t="str">
            <v>0</v>
          </cell>
          <cell r="W2991" t="str">
            <v>0</v>
          </cell>
        </row>
        <row r="2992">
          <cell r="B2992" t="str">
            <v>TanzaniaWM</v>
          </cell>
          <cell r="C2992" t="str">
            <v>WM</v>
          </cell>
          <cell r="D2992" t="str">
            <v>Tanzania</v>
          </cell>
          <cell r="E2992" t="str">
            <v>Compliance, Audit &amp; OR</v>
          </cell>
          <cell r="F2992" t="str">
            <v>Mass Mkt &amp; Priority Banking</v>
          </cell>
          <cell r="G2992" t="str">
            <v>Treasury Products</v>
          </cell>
          <cell r="H2992">
            <v>0.23845030906024262</v>
          </cell>
          <cell r="I2992" t="str">
            <v>0</v>
          </cell>
          <cell r="J2992" t="str">
            <v>0</v>
          </cell>
          <cell r="K2992" t="str">
            <v>0</v>
          </cell>
          <cell r="L2992" t="str">
            <v>0</v>
          </cell>
          <cell r="M2992" t="str">
            <v>0</v>
          </cell>
          <cell r="N2992" t="str">
            <v>0</v>
          </cell>
          <cell r="O2992" t="str">
            <v>0</v>
          </cell>
          <cell r="P2992" t="str">
            <v>0</v>
          </cell>
          <cell r="Q2992" t="str">
            <v>0</v>
          </cell>
          <cell r="R2992" t="str">
            <v>0</v>
          </cell>
          <cell r="S2992" t="str">
            <v>0</v>
          </cell>
          <cell r="T2992" t="str">
            <v>0</v>
          </cell>
          <cell r="U2992" t="str">
            <v>0</v>
          </cell>
          <cell r="V2992">
            <v>0</v>
          </cell>
          <cell r="W2992">
            <v>0</v>
          </cell>
        </row>
        <row r="2993">
          <cell r="B2993" t="str">
            <v>TanzaniaWM</v>
          </cell>
          <cell r="C2993" t="str">
            <v>WM</v>
          </cell>
          <cell r="D2993" t="str">
            <v>Tanzania</v>
          </cell>
          <cell r="E2993" t="str">
            <v>Compliance, Audit &amp; OR</v>
          </cell>
          <cell r="F2993" t="str">
            <v>Mass Mkt &amp; Priority Banking</v>
          </cell>
          <cell r="G2993" t="str">
            <v>Investment Services</v>
          </cell>
          <cell r="H2993" t="str">
            <v>0</v>
          </cell>
          <cell r="I2993" t="str">
            <v>0</v>
          </cell>
          <cell r="J2993" t="str">
            <v>0</v>
          </cell>
          <cell r="K2993" t="str">
            <v>0</v>
          </cell>
          <cell r="L2993" t="str">
            <v>0</v>
          </cell>
          <cell r="M2993" t="str">
            <v>0</v>
          </cell>
          <cell r="N2993" t="str">
            <v>0</v>
          </cell>
          <cell r="O2993" t="str">
            <v>0</v>
          </cell>
          <cell r="P2993" t="str">
            <v>0</v>
          </cell>
          <cell r="Q2993" t="str">
            <v>0</v>
          </cell>
          <cell r="R2993" t="str">
            <v>0</v>
          </cell>
          <cell r="S2993" t="str">
            <v>0</v>
          </cell>
          <cell r="T2993" t="str">
            <v>0</v>
          </cell>
          <cell r="U2993" t="str">
            <v>0</v>
          </cell>
          <cell r="V2993" t="str">
            <v>0</v>
          </cell>
          <cell r="W2993" t="str">
            <v>0</v>
          </cell>
        </row>
        <row r="2994">
          <cell r="B2994" t="str">
            <v>TanzaniaOthCB</v>
          </cell>
          <cell r="C2994" t="str">
            <v>OthCB</v>
          </cell>
          <cell r="D2994" t="str">
            <v>Tanzania</v>
          </cell>
          <cell r="E2994" t="str">
            <v>Compliance, Audit &amp; OR</v>
          </cell>
          <cell r="F2994" t="str">
            <v>Mass Mkt &amp; Priority Banking</v>
          </cell>
          <cell r="G2994" t="str">
            <v>Other Products</v>
          </cell>
          <cell r="H2994" t="str">
            <v>0</v>
          </cell>
          <cell r="I2994" t="str">
            <v>0</v>
          </cell>
          <cell r="J2994" t="str">
            <v>0</v>
          </cell>
          <cell r="K2994" t="str">
            <v>0</v>
          </cell>
          <cell r="L2994" t="str">
            <v>0</v>
          </cell>
          <cell r="M2994" t="str">
            <v>0</v>
          </cell>
          <cell r="N2994" t="str">
            <v>0</v>
          </cell>
          <cell r="O2994" t="str">
            <v>0</v>
          </cell>
          <cell r="P2994" t="str">
            <v>0</v>
          </cell>
          <cell r="Q2994" t="str">
            <v>0</v>
          </cell>
          <cell r="R2994" t="str">
            <v>0</v>
          </cell>
          <cell r="S2994" t="str">
            <v>0</v>
          </cell>
          <cell r="T2994" t="str">
            <v>0</v>
          </cell>
          <cell r="U2994" t="str">
            <v>0</v>
          </cell>
          <cell r="V2994">
            <v>0</v>
          </cell>
          <cell r="W2994">
            <v>0</v>
          </cell>
        </row>
        <row r="2995">
          <cell r="B2995" t="str">
            <v>TanzaniaCROps</v>
          </cell>
          <cell r="C2995" t="str">
            <v>CROps</v>
          </cell>
          <cell r="D2995" t="str">
            <v>Tanzania</v>
          </cell>
          <cell r="E2995" t="str">
            <v>Compliance, Audit &amp; OR</v>
          </cell>
          <cell r="F2995" t="str">
            <v>Customer - Wholesale</v>
          </cell>
          <cell r="G2995" t="str">
            <v>Corporate and Inst Lending</v>
          </cell>
          <cell r="H2995">
            <v>0.13056570338086224</v>
          </cell>
          <cell r="I2995">
            <v>1.7543814117769903</v>
          </cell>
          <cell r="J2995">
            <v>3.3842522069419525</v>
          </cell>
          <cell r="K2995">
            <v>4.9259045379568027</v>
          </cell>
          <cell r="L2995">
            <v>6.8201196127680843</v>
          </cell>
          <cell r="M2995">
            <v>8.4842214779415031</v>
          </cell>
          <cell r="N2995">
            <v>10.410404219097272</v>
          </cell>
          <cell r="O2995">
            <v>12.331290911486455</v>
          </cell>
          <cell r="P2995">
            <v>14.946570917006373</v>
          </cell>
          <cell r="Q2995">
            <v>17.269232342579485</v>
          </cell>
          <cell r="R2995">
            <v>18.997803715248487</v>
          </cell>
          <cell r="S2995">
            <v>20.756846394532879</v>
          </cell>
          <cell r="T2995">
            <v>23.746494042745265</v>
          </cell>
          <cell r="U2995" t="str">
            <v>0</v>
          </cell>
          <cell r="V2995">
            <v>13.131026871581975</v>
          </cell>
          <cell r="W2995">
            <v>13.131026871581975</v>
          </cell>
        </row>
        <row r="2996">
          <cell r="B2996" t="str">
            <v>TanzaniaCash</v>
          </cell>
          <cell r="C2996" t="str">
            <v>Cash</v>
          </cell>
          <cell r="D2996" t="str">
            <v>Tanzania</v>
          </cell>
          <cell r="E2996" t="str">
            <v>Compliance, Audit &amp; OR</v>
          </cell>
          <cell r="F2996" t="str">
            <v>Customer - Wholesale</v>
          </cell>
          <cell r="G2996" t="str">
            <v>Cash Management and Payments</v>
          </cell>
          <cell r="H2996">
            <v>63.620065184602993</v>
          </cell>
          <cell r="I2996">
            <v>4.7640284419213739</v>
          </cell>
          <cell r="J2996">
            <v>9.2884688099608557</v>
          </cell>
          <cell r="K2996">
            <v>13.376309828343558</v>
          </cell>
          <cell r="L2996">
            <v>18.520057038009174</v>
          </cell>
          <cell r="M2996">
            <v>23.038931076870909</v>
          </cell>
          <cell r="N2996">
            <v>28.26948658869058</v>
          </cell>
          <cell r="O2996">
            <v>33.48566066282271</v>
          </cell>
          <cell r="P2996">
            <v>40.587462042070797</v>
          </cell>
          <cell r="Q2996">
            <v>46.894656713710759</v>
          </cell>
          <cell r="R2996">
            <v>51.588597910309026</v>
          </cell>
          <cell r="S2996">
            <v>56.365284039339713</v>
          </cell>
          <cell r="T2996">
            <v>64.483681972535507</v>
          </cell>
          <cell r="U2996" t="str">
            <v>0</v>
          </cell>
          <cell r="V2996">
            <v>35.657346269126137</v>
          </cell>
          <cell r="W2996">
            <v>35.657346269126137</v>
          </cell>
        </row>
        <row r="2997">
          <cell r="B2997" t="str">
            <v>TanzaniaTrade</v>
          </cell>
          <cell r="C2997" t="str">
            <v>Trade</v>
          </cell>
          <cell r="D2997" t="str">
            <v>Tanzania</v>
          </cell>
          <cell r="E2997" t="str">
            <v>Compliance, Audit &amp; OR</v>
          </cell>
          <cell r="F2997" t="str">
            <v>Customer - Wholesale</v>
          </cell>
          <cell r="G2997" t="str">
            <v>Trade Finance</v>
          </cell>
          <cell r="H2997">
            <v>1.6818126300820038E-2</v>
          </cell>
          <cell r="I2997" t="str">
            <v>0</v>
          </cell>
          <cell r="J2997" t="str">
            <v>0</v>
          </cell>
          <cell r="K2997" t="str">
            <v>0</v>
          </cell>
          <cell r="L2997" t="str">
            <v>0</v>
          </cell>
          <cell r="M2997" t="str">
            <v>0</v>
          </cell>
          <cell r="N2997" t="str">
            <v>0</v>
          </cell>
          <cell r="O2997" t="str">
            <v>0</v>
          </cell>
          <cell r="P2997" t="str">
            <v>0</v>
          </cell>
          <cell r="Q2997" t="str">
            <v>0</v>
          </cell>
          <cell r="R2997" t="str">
            <v>0</v>
          </cell>
          <cell r="S2997" t="str">
            <v>0</v>
          </cell>
          <cell r="T2997" t="str">
            <v>0</v>
          </cell>
          <cell r="U2997" t="str">
            <v>0</v>
          </cell>
          <cell r="V2997">
            <v>0</v>
          </cell>
          <cell r="W2997">
            <v>0</v>
          </cell>
        </row>
        <row r="2998">
          <cell r="B2998" t="str">
            <v>TanzaniaTrade</v>
          </cell>
          <cell r="C2998" t="str">
            <v>Trade</v>
          </cell>
          <cell r="D2998" t="str">
            <v>Tanzania</v>
          </cell>
          <cell r="E2998" t="str">
            <v>Compliance, Audit &amp; OR</v>
          </cell>
          <cell r="F2998" t="str">
            <v>Customer - Wholesale</v>
          </cell>
          <cell r="G2998" t="str">
            <v>Trade Contingents</v>
          </cell>
          <cell r="H2998" t="str">
            <v>0</v>
          </cell>
          <cell r="I2998">
            <v>4.4216039939611942E-3</v>
          </cell>
          <cell r="J2998">
            <v>1.4226386865251222E-2</v>
          </cell>
          <cell r="K2998">
            <v>1.2450521672314084E-2</v>
          </cell>
          <cell r="L2998">
            <v>1.7253108919421445E-2</v>
          </cell>
          <cell r="M2998">
            <v>2.146806023665955E-2</v>
          </cell>
          <cell r="N2998">
            <v>2.635943362604341E-2</v>
          </cell>
          <cell r="O2998">
            <v>3.1216584984768651E-2</v>
          </cell>
          <cell r="P2998">
            <v>3.7788318813852501E-2</v>
          </cell>
          <cell r="Q2998">
            <v>4.370679867314041E-2</v>
          </cell>
          <cell r="R2998">
            <v>4.7994942030243258E-2</v>
          </cell>
          <cell r="S2998">
            <v>5.2424704906320431E-2</v>
          </cell>
          <cell r="T2998">
            <v>6.0044787912851158E-2</v>
          </cell>
          <cell r="U2998" t="str">
            <v>0</v>
          </cell>
          <cell r="V2998">
            <v>3.3193826315572508E-2</v>
          </cell>
          <cell r="W2998">
            <v>3.3193826315572508E-2</v>
          </cell>
        </row>
        <row r="2999">
          <cell r="B2999" t="str">
            <v>TanzaniaTrade</v>
          </cell>
          <cell r="C2999" t="str">
            <v>Trade</v>
          </cell>
          <cell r="D2999" t="str">
            <v>Tanzania</v>
          </cell>
          <cell r="E2999" t="str">
            <v>Compliance, Audit &amp; OR</v>
          </cell>
          <cell r="F2999" t="str">
            <v>Customer - Wholesale</v>
          </cell>
          <cell r="G2999" t="str">
            <v>Trade Transactional</v>
          </cell>
          <cell r="H2999" t="str">
            <v>0</v>
          </cell>
          <cell r="I2999" t="str">
            <v>0</v>
          </cell>
          <cell r="J2999" t="str">
            <v>0</v>
          </cell>
          <cell r="K2999" t="str">
            <v>0</v>
          </cell>
          <cell r="L2999" t="str">
            <v>0</v>
          </cell>
          <cell r="M2999" t="str">
            <v>0</v>
          </cell>
          <cell r="N2999" t="str">
            <v>0</v>
          </cell>
          <cell r="O2999" t="str">
            <v>0</v>
          </cell>
          <cell r="P2999" t="str">
            <v>0</v>
          </cell>
          <cell r="Q2999" t="str">
            <v>0</v>
          </cell>
          <cell r="R2999" t="str">
            <v>0</v>
          </cell>
          <cell r="S2999" t="str">
            <v>0</v>
          </cell>
          <cell r="T2999" t="str">
            <v>0</v>
          </cell>
          <cell r="U2999" t="str">
            <v>0</v>
          </cell>
          <cell r="V2999">
            <v>0</v>
          </cell>
          <cell r="W2999">
            <v>0</v>
          </cell>
        </row>
        <row r="3000">
          <cell r="B3000" t="str">
            <v>TanzaniaTrade</v>
          </cell>
          <cell r="C3000" t="str">
            <v>Trade</v>
          </cell>
          <cell r="D3000" t="str">
            <v>Tanzania</v>
          </cell>
          <cell r="E3000" t="str">
            <v>Compliance, Audit &amp; OR</v>
          </cell>
          <cell r="F3000" t="str">
            <v>Customer - Wholesale</v>
          </cell>
          <cell r="G3000" t="str">
            <v>Trade Other</v>
          </cell>
          <cell r="H3000" t="str">
            <v>0</v>
          </cell>
          <cell r="I3000" t="str">
            <v>0</v>
          </cell>
          <cell r="J3000" t="str">
            <v>0</v>
          </cell>
          <cell r="K3000" t="str">
            <v>0</v>
          </cell>
          <cell r="L3000" t="str">
            <v>0</v>
          </cell>
          <cell r="M3000" t="str">
            <v>0</v>
          </cell>
          <cell r="N3000" t="str">
            <v>0</v>
          </cell>
          <cell r="O3000" t="str">
            <v>0</v>
          </cell>
          <cell r="P3000" t="str">
            <v>0</v>
          </cell>
          <cell r="Q3000" t="str">
            <v>0</v>
          </cell>
          <cell r="R3000" t="str">
            <v>0</v>
          </cell>
          <cell r="S3000" t="str">
            <v>0</v>
          </cell>
          <cell r="T3000" t="str">
            <v>0</v>
          </cell>
          <cell r="U3000" t="str">
            <v>0</v>
          </cell>
          <cell r="V3000">
            <v>0</v>
          </cell>
          <cell r="W3000">
            <v>0</v>
          </cell>
        </row>
        <row r="3001">
          <cell r="B3001" t="str">
            <v>TanzaniaFX/MM</v>
          </cell>
          <cell r="C3001" t="str">
            <v>FX/MM</v>
          </cell>
          <cell r="D3001" t="str">
            <v>Tanzania</v>
          </cell>
          <cell r="E3001" t="str">
            <v>Compliance, Audit &amp; OR</v>
          </cell>
          <cell r="F3001" t="str">
            <v>Customer - Wholesale</v>
          </cell>
          <cell r="G3001" t="str">
            <v>FX Sales</v>
          </cell>
          <cell r="H3001" t="str">
            <v>0</v>
          </cell>
          <cell r="I3001" t="str">
            <v>0</v>
          </cell>
          <cell r="J3001" t="str">
            <v>0</v>
          </cell>
          <cell r="K3001" t="str">
            <v>0</v>
          </cell>
          <cell r="L3001" t="str">
            <v>0</v>
          </cell>
          <cell r="M3001" t="str">
            <v>0</v>
          </cell>
          <cell r="N3001" t="str">
            <v>0</v>
          </cell>
          <cell r="O3001" t="str">
            <v>0</v>
          </cell>
          <cell r="P3001" t="str">
            <v>0</v>
          </cell>
          <cell r="Q3001" t="str">
            <v>0</v>
          </cell>
          <cell r="R3001" t="str">
            <v>0</v>
          </cell>
          <cell r="S3001" t="str">
            <v>0</v>
          </cell>
          <cell r="T3001" t="str">
            <v>0</v>
          </cell>
          <cell r="U3001" t="str">
            <v>0</v>
          </cell>
          <cell r="V3001">
            <v>0</v>
          </cell>
          <cell r="W3001">
            <v>0</v>
          </cell>
        </row>
        <row r="3002">
          <cell r="B3002" t="str">
            <v>TanzaniaFX/MM</v>
          </cell>
          <cell r="C3002" t="str">
            <v>FX/MM</v>
          </cell>
          <cell r="D3002" t="str">
            <v>Tanzania</v>
          </cell>
          <cell r="E3002" t="str">
            <v>Compliance, Audit &amp; OR</v>
          </cell>
          <cell r="F3002" t="str">
            <v>Customer - Wholesale</v>
          </cell>
          <cell r="G3002" t="str">
            <v>FX Trading</v>
          </cell>
          <cell r="H3002" t="str">
            <v>0</v>
          </cell>
          <cell r="I3002" t="str">
            <v>0</v>
          </cell>
          <cell r="J3002" t="str">
            <v>0</v>
          </cell>
          <cell r="K3002" t="str">
            <v>0</v>
          </cell>
          <cell r="L3002" t="str">
            <v>0</v>
          </cell>
          <cell r="M3002" t="str">
            <v>0</v>
          </cell>
          <cell r="N3002" t="str">
            <v>0</v>
          </cell>
          <cell r="O3002" t="str">
            <v>0</v>
          </cell>
          <cell r="P3002" t="str">
            <v>0</v>
          </cell>
          <cell r="Q3002" t="str">
            <v>0</v>
          </cell>
          <cell r="R3002" t="str">
            <v>0</v>
          </cell>
          <cell r="S3002" t="str">
            <v>0</v>
          </cell>
          <cell r="T3002" t="str">
            <v>0</v>
          </cell>
          <cell r="U3002" t="str">
            <v>0</v>
          </cell>
          <cell r="V3002">
            <v>0</v>
          </cell>
          <cell r="W3002">
            <v>0</v>
          </cell>
        </row>
        <row r="3003">
          <cell r="B3003" t="str">
            <v>TanzaniaFI</v>
          </cell>
          <cell r="C3003" t="str">
            <v>FI</v>
          </cell>
          <cell r="D3003" t="str">
            <v>Tanzania</v>
          </cell>
          <cell r="E3003" t="str">
            <v>Compliance, Audit &amp; OR</v>
          </cell>
          <cell r="F3003" t="str">
            <v>Customer - Wholesale</v>
          </cell>
          <cell r="G3003" t="str">
            <v>Fixed Income</v>
          </cell>
          <cell r="H3003" t="str">
            <v>0</v>
          </cell>
          <cell r="I3003" t="str">
            <v>0</v>
          </cell>
          <cell r="J3003" t="str">
            <v>0</v>
          </cell>
          <cell r="K3003" t="str">
            <v>0</v>
          </cell>
          <cell r="L3003" t="str">
            <v>0</v>
          </cell>
          <cell r="M3003" t="str">
            <v>0</v>
          </cell>
          <cell r="N3003" t="str">
            <v>0</v>
          </cell>
          <cell r="O3003" t="str">
            <v>0</v>
          </cell>
          <cell r="P3003" t="str">
            <v>0</v>
          </cell>
          <cell r="Q3003" t="str">
            <v>0</v>
          </cell>
          <cell r="R3003" t="str">
            <v>0</v>
          </cell>
          <cell r="S3003" t="str">
            <v>0</v>
          </cell>
          <cell r="T3003" t="str">
            <v>0</v>
          </cell>
          <cell r="U3003" t="str">
            <v>0</v>
          </cell>
          <cell r="V3003">
            <v>0</v>
          </cell>
          <cell r="W3003">
            <v>0</v>
          </cell>
        </row>
        <row r="3004">
          <cell r="B3004" t="str">
            <v>TanzaniaFX/MM</v>
          </cell>
          <cell r="C3004" t="str">
            <v>FX/MM</v>
          </cell>
          <cell r="D3004" t="str">
            <v>Tanzania</v>
          </cell>
          <cell r="E3004" t="str">
            <v>Compliance, Audit &amp; OR</v>
          </cell>
          <cell r="F3004" t="str">
            <v>Customer - Wholesale</v>
          </cell>
          <cell r="G3004" t="str">
            <v>ALM</v>
          </cell>
          <cell r="H3004" t="str">
            <v>0</v>
          </cell>
          <cell r="I3004" t="str">
            <v>0</v>
          </cell>
          <cell r="J3004" t="str">
            <v>0</v>
          </cell>
          <cell r="K3004" t="str">
            <v>0</v>
          </cell>
          <cell r="L3004" t="str">
            <v>0</v>
          </cell>
          <cell r="M3004" t="str">
            <v>0</v>
          </cell>
          <cell r="N3004" t="str">
            <v>0</v>
          </cell>
          <cell r="O3004" t="str">
            <v>0</v>
          </cell>
          <cell r="P3004" t="str">
            <v>0</v>
          </cell>
          <cell r="Q3004" t="str">
            <v>0</v>
          </cell>
          <cell r="R3004" t="str">
            <v>0</v>
          </cell>
          <cell r="S3004" t="str">
            <v>0</v>
          </cell>
          <cell r="T3004" t="str">
            <v>0</v>
          </cell>
          <cell r="U3004" t="str">
            <v>0</v>
          </cell>
          <cell r="V3004">
            <v>0</v>
          </cell>
          <cell r="W3004">
            <v>0</v>
          </cell>
        </row>
        <row r="3005">
          <cell r="B3005" t="str">
            <v>TanzaniaSEF</v>
          </cell>
          <cell r="C3005" t="str">
            <v>SEF</v>
          </cell>
          <cell r="D3005" t="str">
            <v>Tanzania</v>
          </cell>
          <cell r="E3005" t="str">
            <v>Compliance, Audit &amp; OR</v>
          </cell>
          <cell r="F3005" t="str">
            <v>Customer - Wholesale</v>
          </cell>
          <cell r="G3005" t="str">
            <v>Structured Trade</v>
          </cell>
          <cell r="H3005" t="str">
            <v>0</v>
          </cell>
          <cell r="I3005" t="str">
            <v>0</v>
          </cell>
          <cell r="J3005" t="str">
            <v>0</v>
          </cell>
          <cell r="K3005" t="str">
            <v>0</v>
          </cell>
          <cell r="L3005" t="str">
            <v>0</v>
          </cell>
          <cell r="M3005" t="str">
            <v>0</v>
          </cell>
          <cell r="N3005" t="str">
            <v>0</v>
          </cell>
          <cell r="O3005" t="str">
            <v>0</v>
          </cell>
          <cell r="P3005" t="str">
            <v>0</v>
          </cell>
          <cell r="Q3005" t="str">
            <v>0</v>
          </cell>
          <cell r="R3005" t="str">
            <v>0</v>
          </cell>
          <cell r="S3005" t="str">
            <v>0</v>
          </cell>
          <cell r="T3005" t="str">
            <v>0</v>
          </cell>
          <cell r="U3005" t="str">
            <v>0</v>
          </cell>
          <cell r="V3005">
            <v>0</v>
          </cell>
          <cell r="W3005">
            <v>0</v>
          </cell>
        </row>
        <row r="3006">
          <cell r="B3006" t="str">
            <v>TanzaniaSME</v>
          </cell>
          <cell r="C3006" t="str">
            <v>SME</v>
          </cell>
          <cell r="D3006" t="str">
            <v>Tanzania</v>
          </cell>
          <cell r="E3006" t="str">
            <v>Compliance, Audit &amp; OR</v>
          </cell>
          <cell r="F3006" t="str">
            <v>SME</v>
          </cell>
          <cell r="G3006" t="str">
            <v>Product</v>
          </cell>
          <cell r="H3006">
            <v>39.397682980717804</v>
          </cell>
          <cell r="I3006">
            <v>2.5396766626265501</v>
          </cell>
          <cell r="J3006">
            <v>5.3596308945515103</v>
          </cell>
          <cell r="K3006">
            <v>7.1313145659272328</v>
          </cell>
          <cell r="L3006">
            <v>9.8734023336372552</v>
          </cell>
          <cell r="M3006">
            <v>12.282557731683918</v>
          </cell>
          <cell r="N3006">
            <v>15.071134601700317</v>
          </cell>
          <cell r="O3006">
            <v>17.851928311821283</v>
          </cell>
          <cell r="P3006">
            <v>21.638092786520378</v>
          </cell>
          <cell r="Q3006">
            <v>25.000685407095226</v>
          </cell>
          <cell r="R3006">
            <v>27.503189679024747</v>
          </cell>
          <cell r="S3006">
            <v>30.04964940709861</v>
          </cell>
          <cell r="T3006">
            <v>34.377698046680436</v>
          </cell>
          <cell r="U3006" t="str">
            <v>0</v>
          </cell>
          <cell r="V3006">
            <v>19.009763954308706</v>
          </cell>
          <cell r="W3006">
            <v>19.009763954308706</v>
          </cell>
        </row>
        <row r="3007">
          <cell r="B3007" t="str">
            <v>TanzaniaTotal</v>
          </cell>
          <cell r="C3007" t="str">
            <v>Total</v>
          </cell>
          <cell r="D3007" t="str">
            <v>Tanzania</v>
          </cell>
          <cell r="E3007" t="str">
            <v>Compliance, Audit &amp; OR</v>
          </cell>
          <cell r="F3007" t="str">
            <v>Customer</v>
          </cell>
          <cell r="G3007" t="str">
            <v>Product</v>
          </cell>
          <cell r="H3007">
            <v>143.67720779925551</v>
          </cell>
          <cell r="I3007">
            <v>13.219380417817536</v>
          </cell>
          <cell r="J3007">
            <v>23.997625560980708</v>
          </cell>
          <cell r="K3007">
            <v>37.117310132493557</v>
          </cell>
          <cell r="L3007">
            <v>51.390240478861443</v>
          </cell>
          <cell r="M3007">
            <v>63.929452065582723</v>
          </cell>
          <cell r="N3007">
            <v>78.443575733208291</v>
          </cell>
          <cell r="O3007">
            <v>92.917713879829478</v>
          </cell>
          <cell r="P3007">
            <v>112.62397220847127</v>
          </cell>
          <cell r="Q3007">
            <v>130.12565940309284</v>
          </cell>
          <cell r="R3007">
            <v>143.15061613648024</v>
          </cell>
          <cell r="S3007">
            <v>156.40512748049514</v>
          </cell>
          <cell r="T3007">
            <v>178.93249771971801</v>
          </cell>
          <cell r="U3007" t="str">
            <v>0</v>
          </cell>
          <cell r="V3007">
            <v>98.943733190110137</v>
          </cell>
          <cell r="W3007">
            <v>98.943733190110137</v>
          </cell>
        </row>
        <row r="3008">
          <cell r="B3008" t="str">
            <v>TanzaniaCCPL</v>
          </cell>
          <cell r="C3008" t="str">
            <v>CCPL</v>
          </cell>
          <cell r="D3008" t="str">
            <v>Tanzania</v>
          </cell>
          <cell r="E3008" t="str">
            <v>Central Cash</v>
          </cell>
          <cell r="F3008" t="str">
            <v>Mass Mkt &amp; Priority Banking</v>
          </cell>
          <cell r="G3008" t="str">
            <v>Unsecured Lending</v>
          </cell>
          <cell r="H3008" t="str">
            <v>0</v>
          </cell>
          <cell r="I3008" t="str">
            <v>0</v>
          </cell>
          <cell r="J3008" t="str">
            <v>0</v>
          </cell>
          <cell r="K3008" t="str">
            <v>0</v>
          </cell>
          <cell r="L3008" t="str">
            <v>0</v>
          </cell>
          <cell r="M3008" t="str">
            <v>0</v>
          </cell>
          <cell r="N3008" t="str">
            <v>0</v>
          </cell>
          <cell r="O3008" t="str">
            <v>0</v>
          </cell>
          <cell r="P3008" t="str">
            <v>0</v>
          </cell>
          <cell r="Q3008" t="str">
            <v>0</v>
          </cell>
          <cell r="R3008" t="str">
            <v>0</v>
          </cell>
          <cell r="S3008" t="str">
            <v>0</v>
          </cell>
          <cell r="T3008" t="str">
            <v>0</v>
          </cell>
          <cell r="U3008" t="str">
            <v>0</v>
          </cell>
          <cell r="V3008" t="str">
            <v>0</v>
          </cell>
          <cell r="W3008" t="str">
            <v>0</v>
          </cell>
        </row>
        <row r="3009">
          <cell r="B3009" t="str">
            <v>TanzaniaM &amp; AL</v>
          </cell>
          <cell r="C3009" t="str">
            <v>M &amp; AL</v>
          </cell>
          <cell r="D3009" t="str">
            <v>Tanzania</v>
          </cell>
          <cell r="E3009" t="str">
            <v>Central Cash</v>
          </cell>
          <cell r="F3009" t="str">
            <v>Mass Mkt &amp; Priority Banking</v>
          </cell>
          <cell r="G3009" t="str">
            <v>Secured Lending</v>
          </cell>
          <cell r="H3009" t="str">
            <v>0</v>
          </cell>
          <cell r="I3009" t="str">
            <v>0</v>
          </cell>
          <cell r="J3009" t="str">
            <v>0</v>
          </cell>
          <cell r="K3009" t="str">
            <v>0</v>
          </cell>
          <cell r="L3009" t="str">
            <v>0</v>
          </cell>
          <cell r="M3009" t="str">
            <v>0</v>
          </cell>
          <cell r="N3009" t="str">
            <v>0</v>
          </cell>
          <cell r="O3009" t="str">
            <v>0</v>
          </cell>
          <cell r="P3009" t="str">
            <v>0</v>
          </cell>
          <cell r="Q3009" t="str">
            <v>0</v>
          </cell>
          <cell r="R3009" t="str">
            <v>0</v>
          </cell>
          <cell r="S3009" t="str">
            <v>0</v>
          </cell>
          <cell r="T3009" t="str">
            <v>0</v>
          </cell>
          <cell r="U3009" t="str">
            <v>0</v>
          </cell>
          <cell r="V3009" t="str">
            <v>0</v>
          </cell>
          <cell r="W3009" t="str">
            <v>0</v>
          </cell>
        </row>
        <row r="3010">
          <cell r="B3010" t="str">
            <v>TanzaniaWM</v>
          </cell>
          <cell r="C3010" t="str">
            <v>WM</v>
          </cell>
          <cell r="D3010" t="str">
            <v>Tanzania</v>
          </cell>
          <cell r="E3010" t="str">
            <v>Central Cash</v>
          </cell>
          <cell r="F3010" t="str">
            <v>Mass Mkt &amp; Priority Banking</v>
          </cell>
          <cell r="G3010" t="str">
            <v>Account Management Services</v>
          </cell>
          <cell r="H3010" t="str">
            <v>0</v>
          </cell>
          <cell r="I3010" t="str">
            <v>0</v>
          </cell>
          <cell r="J3010" t="str">
            <v>0</v>
          </cell>
          <cell r="K3010" t="str">
            <v>0</v>
          </cell>
          <cell r="L3010" t="str">
            <v>0</v>
          </cell>
          <cell r="M3010" t="str">
            <v>0</v>
          </cell>
          <cell r="N3010" t="str">
            <v>0</v>
          </cell>
          <cell r="O3010" t="str">
            <v>0</v>
          </cell>
          <cell r="P3010" t="str">
            <v>0</v>
          </cell>
          <cell r="Q3010" t="str">
            <v>0</v>
          </cell>
          <cell r="R3010" t="str">
            <v>0</v>
          </cell>
          <cell r="S3010" t="str">
            <v>0</v>
          </cell>
          <cell r="T3010" t="str">
            <v>0</v>
          </cell>
          <cell r="U3010" t="str">
            <v>0</v>
          </cell>
          <cell r="V3010" t="str">
            <v>0</v>
          </cell>
          <cell r="W3010" t="str">
            <v>0</v>
          </cell>
        </row>
        <row r="3011">
          <cell r="B3011" t="str">
            <v>TanzaniaWM</v>
          </cell>
          <cell r="C3011" t="str">
            <v>WM</v>
          </cell>
          <cell r="D3011" t="str">
            <v>Tanzania</v>
          </cell>
          <cell r="E3011" t="str">
            <v>Central Cash</v>
          </cell>
          <cell r="F3011" t="str">
            <v>Mass Mkt &amp; Priority Banking</v>
          </cell>
          <cell r="G3011" t="str">
            <v>Trade Products</v>
          </cell>
          <cell r="H3011" t="str">
            <v>0</v>
          </cell>
          <cell r="I3011" t="str">
            <v>0</v>
          </cell>
          <cell r="J3011" t="str">
            <v>0</v>
          </cell>
          <cell r="K3011" t="str">
            <v>0</v>
          </cell>
          <cell r="L3011" t="str">
            <v>0</v>
          </cell>
          <cell r="M3011" t="str">
            <v>0</v>
          </cell>
          <cell r="N3011" t="str">
            <v>0</v>
          </cell>
          <cell r="O3011" t="str">
            <v>0</v>
          </cell>
          <cell r="P3011" t="str">
            <v>0</v>
          </cell>
          <cell r="Q3011" t="str">
            <v>0</v>
          </cell>
          <cell r="R3011" t="str">
            <v>0</v>
          </cell>
          <cell r="S3011" t="str">
            <v>0</v>
          </cell>
          <cell r="T3011" t="str">
            <v>0</v>
          </cell>
          <cell r="U3011" t="str">
            <v>0</v>
          </cell>
          <cell r="V3011" t="str">
            <v>0</v>
          </cell>
          <cell r="W3011" t="str">
            <v>0</v>
          </cell>
        </row>
        <row r="3012">
          <cell r="B3012" t="str">
            <v>TanzaniaWM</v>
          </cell>
          <cell r="C3012" t="str">
            <v>WM</v>
          </cell>
          <cell r="D3012" t="str">
            <v>Tanzania</v>
          </cell>
          <cell r="E3012" t="str">
            <v>Central Cash</v>
          </cell>
          <cell r="F3012" t="str">
            <v>Mass Mkt &amp; Priority Banking</v>
          </cell>
          <cell r="G3012" t="str">
            <v>Treasury Products</v>
          </cell>
          <cell r="H3012" t="str">
            <v>0</v>
          </cell>
          <cell r="I3012" t="str">
            <v>0</v>
          </cell>
          <cell r="J3012" t="str">
            <v>0</v>
          </cell>
          <cell r="K3012" t="str">
            <v>0</v>
          </cell>
          <cell r="L3012" t="str">
            <v>0</v>
          </cell>
          <cell r="M3012" t="str">
            <v>0</v>
          </cell>
          <cell r="N3012" t="str">
            <v>0</v>
          </cell>
          <cell r="O3012" t="str">
            <v>0</v>
          </cell>
          <cell r="P3012" t="str">
            <v>0</v>
          </cell>
          <cell r="Q3012" t="str">
            <v>0</v>
          </cell>
          <cell r="R3012" t="str">
            <v>0</v>
          </cell>
          <cell r="S3012" t="str">
            <v>0</v>
          </cell>
          <cell r="T3012" t="str">
            <v>0</v>
          </cell>
          <cell r="U3012" t="str">
            <v>0</v>
          </cell>
          <cell r="V3012" t="str">
            <v>0</v>
          </cell>
          <cell r="W3012" t="str">
            <v>0</v>
          </cell>
        </row>
        <row r="3013">
          <cell r="B3013" t="str">
            <v>TanzaniaWM</v>
          </cell>
          <cell r="C3013" t="str">
            <v>WM</v>
          </cell>
          <cell r="D3013" t="str">
            <v>Tanzania</v>
          </cell>
          <cell r="E3013" t="str">
            <v>Central Cash</v>
          </cell>
          <cell r="F3013" t="str">
            <v>Mass Mkt &amp; Priority Banking</v>
          </cell>
          <cell r="G3013" t="str">
            <v>Investment Services</v>
          </cell>
          <cell r="H3013" t="str">
            <v>0</v>
          </cell>
          <cell r="I3013" t="str">
            <v>0</v>
          </cell>
          <cell r="J3013" t="str">
            <v>0</v>
          </cell>
          <cell r="K3013" t="str">
            <v>0</v>
          </cell>
          <cell r="L3013" t="str">
            <v>0</v>
          </cell>
          <cell r="M3013" t="str">
            <v>0</v>
          </cell>
          <cell r="N3013" t="str">
            <v>0</v>
          </cell>
          <cell r="O3013" t="str">
            <v>0</v>
          </cell>
          <cell r="P3013" t="str">
            <v>0</v>
          </cell>
          <cell r="Q3013" t="str">
            <v>0</v>
          </cell>
          <cell r="R3013" t="str">
            <v>0</v>
          </cell>
          <cell r="S3013" t="str">
            <v>0</v>
          </cell>
          <cell r="T3013" t="str">
            <v>0</v>
          </cell>
          <cell r="U3013" t="str">
            <v>0</v>
          </cell>
          <cell r="V3013" t="str">
            <v>0</v>
          </cell>
          <cell r="W3013" t="str">
            <v>0</v>
          </cell>
        </row>
        <row r="3014">
          <cell r="B3014" t="str">
            <v>TanzaniaOthCB</v>
          </cell>
          <cell r="C3014" t="str">
            <v>OthCB</v>
          </cell>
          <cell r="D3014" t="str">
            <v>Tanzania</v>
          </cell>
          <cell r="E3014" t="str">
            <v>Central Cash</v>
          </cell>
          <cell r="F3014" t="str">
            <v>Mass Mkt &amp; Priority Banking</v>
          </cell>
          <cell r="G3014" t="str">
            <v>Other Products</v>
          </cell>
          <cell r="H3014" t="str">
            <v>0</v>
          </cell>
          <cell r="I3014" t="str">
            <v>0</v>
          </cell>
          <cell r="J3014" t="str">
            <v>0</v>
          </cell>
          <cell r="K3014" t="str">
            <v>0</v>
          </cell>
          <cell r="L3014" t="str">
            <v>0</v>
          </cell>
          <cell r="M3014" t="str">
            <v>0</v>
          </cell>
          <cell r="N3014" t="str">
            <v>0</v>
          </cell>
          <cell r="O3014" t="str">
            <v>0</v>
          </cell>
          <cell r="P3014" t="str">
            <v>0</v>
          </cell>
          <cell r="Q3014" t="str">
            <v>0</v>
          </cell>
          <cell r="R3014" t="str">
            <v>0</v>
          </cell>
          <cell r="S3014" t="str">
            <v>0</v>
          </cell>
          <cell r="T3014" t="str">
            <v>0</v>
          </cell>
          <cell r="U3014" t="str">
            <v>0</v>
          </cell>
          <cell r="V3014" t="str">
            <v>0</v>
          </cell>
          <cell r="W3014" t="str">
            <v>0</v>
          </cell>
        </row>
        <row r="3015">
          <cell r="B3015" t="str">
            <v>TanzaniaCROps</v>
          </cell>
          <cell r="C3015" t="str">
            <v>CROps</v>
          </cell>
          <cell r="D3015" t="str">
            <v>Tanzania</v>
          </cell>
          <cell r="E3015" t="str">
            <v>Central Cash</v>
          </cell>
          <cell r="F3015" t="str">
            <v>Customer - Wholesale</v>
          </cell>
          <cell r="G3015" t="str">
            <v>Corporate and Inst Lending</v>
          </cell>
          <cell r="H3015" t="str">
            <v>0</v>
          </cell>
          <cell r="I3015" t="str">
            <v>0</v>
          </cell>
          <cell r="J3015" t="str">
            <v>0</v>
          </cell>
          <cell r="K3015" t="str">
            <v>0</v>
          </cell>
          <cell r="L3015" t="str">
            <v>0</v>
          </cell>
          <cell r="M3015" t="str">
            <v>0</v>
          </cell>
          <cell r="N3015" t="str">
            <v>0</v>
          </cell>
          <cell r="O3015" t="str">
            <v>0</v>
          </cell>
          <cell r="P3015" t="str">
            <v>0</v>
          </cell>
          <cell r="Q3015" t="str">
            <v>0</v>
          </cell>
          <cell r="R3015" t="str">
            <v>0</v>
          </cell>
          <cell r="S3015" t="str">
            <v>0</v>
          </cell>
          <cell r="T3015" t="str">
            <v>0</v>
          </cell>
          <cell r="U3015" t="str">
            <v>0</v>
          </cell>
          <cell r="V3015" t="str">
            <v>0</v>
          </cell>
          <cell r="W3015" t="str">
            <v>0</v>
          </cell>
        </row>
        <row r="3016">
          <cell r="B3016" t="str">
            <v>TanzaniaCash</v>
          </cell>
          <cell r="C3016" t="str">
            <v>Cash</v>
          </cell>
          <cell r="D3016" t="str">
            <v>Tanzania</v>
          </cell>
          <cell r="E3016" t="str">
            <v>Central Cash</v>
          </cell>
          <cell r="F3016" t="str">
            <v>Customer - Wholesale</v>
          </cell>
          <cell r="G3016" t="str">
            <v>Cash Management and Payments</v>
          </cell>
          <cell r="H3016" t="str">
            <v>0</v>
          </cell>
          <cell r="I3016" t="str">
            <v>0</v>
          </cell>
          <cell r="J3016" t="str">
            <v>0</v>
          </cell>
          <cell r="K3016" t="str">
            <v>0</v>
          </cell>
          <cell r="L3016" t="str">
            <v>0</v>
          </cell>
          <cell r="M3016" t="str">
            <v>0</v>
          </cell>
          <cell r="N3016" t="str">
            <v>0</v>
          </cell>
          <cell r="O3016" t="str">
            <v>0</v>
          </cell>
          <cell r="P3016" t="str">
            <v>0</v>
          </cell>
          <cell r="Q3016" t="str">
            <v>0</v>
          </cell>
          <cell r="R3016" t="str">
            <v>0</v>
          </cell>
          <cell r="S3016" t="str">
            <v>0</v>
          </cell>
          <cell r="T3016" t="str">
            <v>0</v>
          </cell>
          <cell r="U3016" t="str">
            <v>0</v>
          </cell>
          <cell r="V3016" t="str">
            <v>0</v>
          </cell>
          <cell r="W3016" t="str">
            <v>0</v>
          </cell>
        </row>
        <row r="3017">
          <cell r="B3017" t="str">
            <v>TanzaniaTrade</v>
          </cell>
          <cell r="C3017" t="str">
            <v>Trade</v>
          </cell>
          <cell r="D3017" t="str">
            <v>Tanzania</v>
          </cell>
          <cell r="E3017" t="str">
            <v>Central Cash</v>
          </cell>
          <cell r="F3017" t="str">
            <v>Customer - Wholesale</v>
          </cell>
          <cell r="G3017" t="str">
            <v>Trade Finance</v>
          </cell>
          <cell r="H3017" t="str">
            <v>0</v>
          </cell>
          <cell r="I3017" t="str">
            <v>0</v>
          </cell>
          <cell r="J3017" t="str">
            <v>0</v>
          </cell>
          <cell r="K3017" t="str">
            <v>0</v>
          </cell>
          <cell r="L3017" t="str">
            <v>0</v>
          </cell>
          <cell r="M3017" t="str">
            <v>0</v>
          </cell>
          <cell r="N3017" t="str">
            <v>0</v>
          </cell>
          <cell r="O3017" t="str">
            <v>0</v>
          </cell>
          <cell r="P3017" t="str">
            <v>0</v>
          </cell>
          <cell r="Q3017" t="str">
            <v>0</v>
          </cell>
          <cell r="R3017" t="str">
            <v>0</v>
          </cell>
          <cell r="S3017" t="str">
            <v>0</v>
          </cell>
          <cell r="T3017" t="str">
            <v>0</v>
          </cell>
          <cell r="U3017" t="str">
            <v>0</v>
          </cell>
          <cell r="V3017" t="str">
            <v>0</v>
          </cell>
          <cell r="W3017" t="str">
            <v>0</v>
          </cell>
        </row>
        <row r="3018">
          <cell r="B3018" t="str">
            <v>TanzaniaTrade</v>
          </cell>
          <cell r="C3018" t="str">
            <v>Trade</v>
          </cell>
          <cell r="D3018" t="str">
            <v>Tanzania</v>
          </cell>
          <cell r="E3018" t="str">
            <v>Central Cash</v>
          </cell>
          <cell r="F3018" t="str">
            <v>Customer - Wholesale</v>
          </cell>
          <cell r="G3018" t="str">
            <v>Trade Contingents</v>
          </cell>
          <cell r="H3018" t="str">
            <v>0</v>
          </cell>
          <cell r="I3018" t="str">
            <v>0</v>
          </cell>
          <cell r="J3018" t="str">
            <v>0</v>
          </cell>
          <cell r="K3018" t="str">
            <v>0</v>
          </cell>
          <cell r="L3018" t="str">
            <v>0</v>
          </cell>
          <cell r="M3018" t="str">
            <v>0</v>
          </cell>
          <cell r="N3018" t="str">
            <v>0</v>
          </cell>
          <cell r="O3018" t="str">
            <v>0</v>
          </cell>
          <cell r="P3018" t="str">
            <v>0</v>
          </cell>
          <cell r="Q3018" t="str">
            <v>0</v>
          </cell>
          <cell r="R3018" t="str">
            <v>0</v>
          </cell>
          <cell r="S3018" t="str">
            <v>0</v>
          </cell>
          <cell r="T3018" t="str">
            <v>0</v>
          </cell>
          <cell r="U3018" t="str">
            <v>0</v>
          </cell>
          <cell r="V3018" t="str">
            <v>0</v>
          </cell>
          <cell r="W3018" t="str">
            <v>0</v>
          </cell>
        </row>
        <row r="3019">
          <cell r="B3019" t="str">
            <v>TanzaniaTrade</v>
          </cell>
          <cell r="C3019" t="str">
            <v>Trade</v>
          </cell>
          <cell r="D3019" t="str">
            <v>Tanzania</v>
          </cell>
          <cell r="E3019" t="str">
            <v>Central Cash</v>
          </cell>
          <cell r="F3019" t="str">
            <v>Customer - Wholesale</v>
          </cell>
          <cell r="G3019" t="str">
            <v>Trade Transactional</v>
          </cell>
          <cell r="H3019" t="str">
            <v>0</v>
          </cell>
          <cell r="I3019" t="str">
            <v>0</v>
          </cell>
          <cell r="J3019" t="str">
            <v>0</v>
          </cell>
          <cell r="K3019" t="str">
            <v>0</v>
          </cell>
          <cell r="L3019" t="str">
            <v>0</v>
          </cell>
          <cell r="M3019" t="str">
            <v>0</v>
          </cell>
          <cell r="N3019" t="str">
            <v>0</v>
          </cell>
          <cell r="O3019" t="str">
            <v>0</v>
          </cell>
          <cell r="P3019" t="str">
            <v>0</v>
          </cell>
          <cell r="Q3019" t="str">
            <v>0</v>
          </cell>
          <cell r="R3019" t="str">
            <v>0</v>
          </cell>
          <cell r="S3019" t="str">
            <v>0</v>
          </cell>
          <cell r="T3019" t="str">
            <v>0</v>
          </cell>
          <cell r="U3019" t="str">
            <v>0</v>
          </cell>
          <cell r="V3019" t="str">
            <v>0</v>
          </cell>
          <cell r="W3019" t="str">
            <v>0</v>
          </cell>
        </row>
        <row r="3020">
          <cell r="B3020" t="str">
            <v>TanzaniaTrade</v>
          </cell>
          <cell r="C3020" t="str">
            <v>Trade</v>
          </cell>
          <cell r="D3020" t="str">
            <v>Tanzania</v>
          </cell>
          <cell r="E3020" t="str">
            <v>Central Cash</v>
          </cell>
          <cell r="F3020" t="str">
            <v>Customer - Wholesale</v>
          </cell>
          <cell r="G3020" t="str">
            <v>Trade Other</v>
          </cell>
          <cell r="H3020" t="str">
            <v>0</v>
          </cell>
          <cell r="I3020" t="str">
            <v>0</v>
          </cell>
          <cell r="J3020" t="str">
            <v>0</v>
          </cell>
          <cell r="K3020" t="str">
            <v>0</v>
          </cell>
          <cell r="L3020" t="str">
            <v>0</v>
          </cell>
          <cell r="M3020" t="str">
            <v>0</v>
          </cell>
          <cell r="N3020" t="str">
            <v>0</v>
          </cell>
          <cell r="O3020" t="str">
            <v>0</v>
          </cell>
          <cell r="P3020" t="str">
            <v>0</v>
          </cell>
          <cell r="Q3020" t="str">
            <v>0</v>
          </cell>
          <cell r="R3020" t="str">
            <v>0</v>
          </cell>
          <cell r="S3020" t="str">
            <v>0</v>
          </cell>
          <cell r="T3020" t="str">
            <v>0</v>
          </cell>
          <cell r="U3020" t="str">
            <v>0</v>
          </cell>
          <cell r="V3020" t="str">
            <v>0</v>
          </cell>
          <cell r="W3020" t="str">
            <v>0</v>
          </cell>
        </row>
        <row r="3021">
          <cell r="B3021" t="str">
            <v>TanzaniaFX/MM</v>
          </cell>
          <cell r="C3021" t="str">
            <v>FX/MM</v>
          </cell>
          <cell r="D3021" t="str">
            <v>Tanzania</v>
          </cell>
          <cell r="E3021" t="str">
            <v>Central Cash</v>
          </cell>
          <cell r="F3021" t="str">
            <v>Customer - Wholesale</v>
          </cell>
          <cell r="G3021" t="str">
            <v>FX Sales</v>
          </cell>
          <cell r="H3021" t="str">
            <v>0</v>
          </cell>
          <cell r="I3021" t="str">
            <v>0</v>
          </cell>
          <cell r="J3021" t="str">
            <v>0</v>
          </cell>
          <cell r="K3021" t="str">
            <v>0</v>
          </cell>
          <cell r="L3021" t="str">
            <v>0</v>
          </cell>
          <cell r="M3021" t="str">
            <v>0</v>
          </cell>
          <cell r="N3021" t="str">
            <v>0</v>
          </cell>
          <cell r="O3021" t="str">
            <v>0</v>
          </cell>
          <cell r="P3021" t="str">
            <v>0</v>
          </cell>
          <cell r="Q3021" t="str">
            <v>0</v>
          </cell>
          <cell r="R3021" t="str">
            <v>0</v>
          </cell>
          <cell r="S3021" t="str">
            <v>0</v>
          </cell>
          <cell r="T3021" t="str">
            <v>0</v>
          </cell>
          <cell r="U3021" t="str">
            <v>0</v>
          </cell>
          <cell r="V3021" t="str">
            <v>0</v>
          </cell>
          <cell r="W3021" t="str">
            <v>0</v>
          </cell>
        </row>
        <row r="3022">
          <cell r="B3022" t="str">
            <v>TanzaniaFX/MM</v>
          </cell>
          <cell r="C3022" t="str">
            <v>FX/MM</v>
          </cell>
          <cell r="D3022" t="str">
            <v>Tanzania</v>
          </cell>
          <cell r="E3022" t="str">
            <v>Central Cash</v>
          </cell>
          <cell r="F3022" t="str">
            <v>Customer - Wholesale</v>
          </cell>
          <cell r="G3022" t="str">
            <v>FX Trading</v>
          </cell>
          <cell r="H3022" t="str">
            <v>0</v>
          </cell>
          <cell r="I3022" t="str">
            <v>0</v>
          </cell>
          <cell r="J3022" t="str">
            <v>0</v>
          </cell>
          <cell r="K3022" t="str">
            <v>0</v>
          </cell>
          <cell r="L3022" t="str">
            <v>0</v>
          </cell>
          <cell r="M3022" t="str">
            <v>0</v>
          </cell>
          <cell r="N3022" t="str">
            <v>0</v>
          </cell>
          <cell r="O3022" t="str">
            <v>0</v>
          </cell>
          <cell r="P3022" t="str">
            <v>0</v>
          </cell>
          <cell r="Q3022" t="str">
            <v>0</v>
          </cell>
          <cell r="R3022" t="str">
            <v>0</v>
          </cell>
          <cell r="S3022" t="str">
            <v>0</v>
          </cell>
          <cell r="T3022" t="str">
            <v>0</v>
          </cell>
          <cell r="U3022" t="str">
            <v>0</v>
          </cell>
          <cell r="V3022" t="str">
            <v>0</v>
          </cell>
          <cell r="W3022" t="str">
            <v>0</v>
          </cell>
        </row>
        <row r="3023">
          <cell r="B3023" t="str">
            <v>TanzaniaFI</v>
          </cell>
          <cell r="C3023" t="str">
            <v>FI</v>
          </cell>
          <cell r="D3023" t="str">
            <v>Tanzania</v>
          </cell>
          <cell r="E3023" t="str">
            <v>Central Cash</v>
          </cell>
          <cell r="F3023" t="str">
            <v>Customer - Wholesale</v>
          </cell>
          <cell r="G3023" t="str">
            <v>Fixed Income</v>
          </cell>
          <cell r="H3023" t="str">
            <v>0</v>
          </cell>
          <cell r="I3023" t="str">
            <v>0</v>
          </cell>
          <cell r="J3023" t="str">
            <v>0</v>
          </cell>
          <cell r="K3023" t="str">
            <v>0</v>
          </cell>
          <cell r="L3023" t="str">
            <v>0</v>
          </cell>
          <cell r="M3023" t="str">
            <v>0</v>
          </cell>
          <cell r="N3023" t="str">
            <v>0</v>
          </cell>
          <cell r="O3023" t="str">
            <v>0</v>
          </cell>
          <cell r="P3023" t="str">
            <v>0</v>
          </cell>
          <cell r="Q3023" t="str">
            <v>0</v>
          </cell>
          <cell r="R3023" t="str">
            <v>0</v>
          </cell>
          <cell r="S3023" t="str">
            <v>0</v>
          </cell>
          <cell r="T3023" t="str">
            <v>0</v>
          </cell>
          <cell r="U3023" t="str">
            <v>0</v>
          </cell>
          <cell r="V3023" t="str">
            <v>0</v>
          </cell>
          <cell r="W3023" t="str">
            <v>0</v>
          </cell>
        </row>
        <row r="3024">
          <cell r="B3024" t="str">
            <v>TanzaniaFX/MM</v>
          </cell>
          <cell r="C3024" t="str">
            <v>FX/MM</v>
          </cell>
          <cell r="D3024" t="str">
            <v>Tanzania</v>
          </cell>
          <cell r="E3024" t="str">
            <v>Central Cash</v>
          </cell>
          <cell r="F3024" t="str">
            <v>Customer - Wholesale</v>
          </cell>
          <cell r="G3024" t="str">
            <v>ALM</v>
          </cell>
          <cell r="H3024" t="str">
            <v>0</v>
          </cell>
          <cell r="I3024" t="str">
            <v>0</v>
          </cell>
          <cell r="J3024" t="str">
            <v>0</v>
          </cell>
          <cell r="K3024" t="str">
            <v>0</v>
          </cell>
          <cell r="L3024" t="str">
            <v>0</v>
          </cell>
          <cell r="M3024" t="str">
            <v>0</v>
          </cell>
          <cell r="N3024" t="str">
            <v>0</v>
          </cell>
          <cell r="O3024" t="str">
            <v>0</v>
          </cell>
          <cell r="P3024" t="str">
            <v>0</v>
          </cell>
          <cell r="Q3024" t="str">
            <v>0</v>
          </cell>
          <cell r="R3024" t="str">
            <v>0</v>
          </cell>
          <cell r="S3024" t="str">
            <v>0</v>
          </cell>
          <cell r="T3024" t="str">
            <v>0</v>
          </cell>
          <cell r="U3024" t="str">
            <v>0</v>
          </cell>
          <cell r="V3024" t="str">
            <v>0</v>
          </cell>
          <cell r="W3024" t="str">
            <v>0</v>
          </cell>
        </row>
        <row r="3025">
          <cell r="B3025" t="str">
            <v>TanzaniaSEF</v>
          </cell>
          <cell r="C3025" t="str">
            <v>SEF</v>
          </cell>
          <cell r="D3025" t="str">
            <v>Tanzania</v>
          </cell>
          <cell r="E3025" t="str">
            <v>Central Cash</v>
          </cell>
          <cell r="F3025" t="str">
            <v>Customer - Wholesale</v>
          </cell>
          <cell r="G3025" t="str">
            <v>Structured Trade</v>
          </cell>
          <cell r="H3025" t="str">
            <v>0</v>
          </cell>
          <cell r="I3025" t="str">
            <v>0</v>
          </cell>
          <cell r="J3025" t="str">
            <v>0</v>
          </cell>
          <cell r="K3025" t="str">
            <v>0</v>
          </cell>
          <cell r="L3025" t="str">
            <v>0</v>
          </cell>
          <cell r="M3025" t="str">
            <v>0</v>
          </cell>
          <cell r="N3025" t="str">
            <v>0</v>
          </cell>
          <cell r="O3025" t="str">
            <v>0</v>
          </cell>
          <cell r="P3025" t="str">
            <v>0</v>
          </cell>
          <cell r="Q3025" t="str">
            <v>0</v>
          </cell>
          <cell r="R3025" t="str">
            <v>0</v>
          </cell>
          <cell r="S3025" t="str">
            <v>0</v>
          </cell>
          <cell r="T3025" t="str">
            <v>0</v>
          </cell>
          <cell r="U3025" t="str">
            <v>0</v>
          </cell>
          <cell r="V3025" t="str">
            <v>0</v>
          </cell>
          <cell r="W3025" t="str">
            <v>0</v>
          </cell>
        </row>
        <row r="3026">
          <cell r="B3026" t="str">
            <v>TanzaniaSME</v>
          </cell>
          <cell r="C3026" t="str">
            <v>SME</v>
          </cell>
          <cell r="D3026" t="str">
            <v>Tanzania</v>
          </cell>
          <cell r="E3026" t="str">
            <v>Central Cash</v>
          </cell>
          <cell r="F3026" t="str">
            <v>SME</v>
          </cell>
          <cell r="G3026" t="str">
            <v>Product</v>
          </cell>
          <cell r="H3026" t="str">
            <v>0</v>
          </cell>
          <cell r="I3026" t="str">
            <v>0</v>
          </cell>
          <cell r="J3026" t="str">
            <v>0</v>
          </cell>
          <cell r="K3026" t="str">
            <v>0</v>
          </cell>
          <cell r="L3026" t="str">
            <v>0</v>
          </cell>
          <cell r="M3026" t="str">
            <v>0</v>
          </cell>
          <cell r="N3026" t="str">
            <v>0</v>
          </cell>
          <cell r="O3026" t="str">
            <v>0</v>
          </cell>
          <cell r="P3026" t="str">
            <v>0</v>
          </cell>
          <cell r="Q3026" t="str">
            <v>0</v>
          </cell>
          <cell r="R3026" t="str">
            <v>0</v>
          </cell>
          <cell r="S3026" t="str">
            <v>0</v>
          </cell>
          <cell r="T3026" t="str">
            <v>0</v>
          </cell>
          <cell r="U3026" t="str">
            <v>0</v>
          </cell>
          <cell r="V3026" t="str">
            <v>0</v>
          </cell>
          <cell r="W3026" t="str">
            <v>0</v>
          </cell>
        </row>
        <row r="3027">
          <cell r="B3027" t="str">
            <v>TanzaniaTotal</v>
          </cell>
          <cell r="C3027" t="str">
            <v>Total</v>
          </cell>
          <cell r="D3027" t="str">
            <v>Tanzania</v>
          </cell>
          <cell r="E3027" t="str">
            <v>Central Cash</v>
          </cell>
          <cell r="F3027" t="str">
            <v>Customer</v>
          </cell>
          <cell r="G3027" t="str">
            <v>Product</v>
          </cell>
          <cell r="H3027" t="str">
            <v>0</v>
          </cell>
          <cell r="I3027" t="str">
            <v>0</v>
          </cell>
          <cell r="J3027" t="str">
            <v>0</v>
          </cell>
          <cell r="K3027" t="str">
            <v>0</v>
          </cell>
          <cell r="L3027" t="str">
            <v>0</v>
          </cell>
          <cell r="M3027" t="str">
            <v>0</v>
          </cell>
          <cell r="N3027" t="str">
            <v>0</v>
          </cell>
          <cell r="O3027" t="str">
            <v>0</v>
          </cell>
          <cell r="P3027" t="str">
            <v>0</v>
          </cell>
          <cell r="Q3027" t="str">
            <v>0</v>
          </cell>
          <cell r="R3027" t="str">
            <v>0</v>
          </cell>
          <cell r="S3027" t="str">
            <v>0</v>
          </cell>
          <cell r="T3027" t="str">
            <v>0</v>
          </cell>
          <cell r="U3027" t="str">
            <v>0</v>
          </cell>
          <cell r="V3027" t="str">
            <v>0</v>
          </cell>
          <cell r="W3027" t="str">
            <v>0</v>
          </cell>
        </row>
        <row r="3028">
          <cell r="B3028" t="str">
            <v>TanzaniaCCPL</v>
          </cell>
          <cell r="C3028" t="str">
            <v>CCPL</v>
          </cell>
          <cell r="D3028" t="str">
            <v>Tanzania</v>
          </cell>
          <cell r="E3028" t="str">
            <v>Systems &amp; Processes</v>
          </cell>
          <cell r="F3028" t="str">
            <v>Mass Mkt &amp; Priority Banking</v>
          </cell>
          <cell r="G3028" t="str">
            <v>Unsecured Lending</v>
          </cell>
          <cell r="H3028" t="str">
            <v>0</v>
          </cell>
          <cell r="I3028" t="str">
            <v>0</v>
          </cell>
          <cell r="J3028" t="str">
            <v>0</v>
          </cell>
          <cell r="K3028" t="str">
            <v>0</v>
          </cell>
          <cell r="L3028" t="str">
            <v>0</v>
          </cell>
          <cell r="M3028" t="str">
            <v>0</v>
          </cell>
          <cell r="N3028" t="str">
            <v>0</v>
          </cell>
          <cell r="O3028" t="str">
            <v>0</v>
          </cell>
          <cell r="P3028" t="str">
            <v>0</v>
          </cell>
          <cell r="Q3028" t="str">
            <v>0</v>
          </cell>
          <cell r="R3028" t="str">
            <v>0</v>
          </cell>
          <cell r="S3028" t="str">
            <v>0</v>
          </cell>
          <cell r="T3028" t="str">
            <v>0</v>
          </cell>
          <cell r="U3028" t="str">
            <v>0</v>
          </cell>
          <cell r="V3028">
            <v>2.7538840048544961</v>
          </cell>
          <cell r="W3028">
            <v>2.7538840048544961</v>
          </cell>
        </row>
        <row r="3029">
          <cell r="B3029" t="str">
            <v>TanzaniaM &amp; AL</v>
          </cell>
          <cell r="C3029" t="str">
            <v>M &amp; AL</v>
          </cell>
          <cell r="D3029" t="str">
            <v>Tanzania</v>
          </cell>
          <cell r="E3029" t="str">
            <v>Systems &amp; Processes</v>
          </cell>
          <cell r="F3029" t="str">
            <v>Mass Mkt &amp; Priority Banking</v>
          </cell>
          <cell r="G3029" t="str">
            <v>Secured Lending</v>
          </cell>
          <cell r="H3029" t="str">
            <v>0</v>
          </cell>
          <cell r="I3029" t="str">
            <v>0</v>
          </cell>
          <cell r="J3029" t="str">
            <v>0</v>
          </cell>
          <cell r="K3029" t="str">
            <v>0</v>
          </cell>
          <cell r="L3029" t="str">
            <v>0</v>
          </cell>
          <cell r="M3029" t="str">
            <v>0</v>
          </cell>
          <cell r="N3029" t="str">
            <v>0</v>
          </cell>
          <cell r="O3029" t="str">
            <v>0</v>
          </cell>
          <cell r="P3029" t="str">
            <v>0</v>
          </cell>
          <cell r="Q3029" t="str">
            <v>0</v>
          </cell>
          <cell r="R3029" t="str">
            <v>0</v>
          </cell>
          <cell r="S3029" t="str">
            <v>0</v>
          </cell>
          <cell r="T3029" t="str">
            <v>0</v>
          </cell>
          <cell r="U3029" t="str">
            <v>0</v>
          </cell>
          <cell r="V3029">
            <v>0.55049999393435134</v>
          </cell>
          <cell r="W3029">
            <v>0.55049999393435134</v>
          </cell>
        </row>
        <row r="3030">
          <cell r="B3030" t="str">
            <v>TanzaniaWM</v>
          </cell>
          <cell r="C3030" t="str">
            <v>WM</v>
          </cell>
          <cell r="D3030" t="str">
            <v>Tanzania</v>
          </cell>
          <cell r="E3030" t="str">
            <v>Systems &amp; Processes</v>
          </cell>
          <cell r="F3030" t="str">
            <v>Mass Mkt &amp; Priority Banking</v>
          </cell>
          <cell r="G3030" t="str">
            <v>Account Management Services</v>
          </cell>
          <cell r="H3030" t="str">
            <v>0</v>
          </cell>
          <cell r="I3030" t="str">
            <v>0</v>
          </cell>
          <cell r="J3030" t="str">
            <v>0</v>
          </cell>
          <cell r="K3030" t="str">
            <v>0</v>
          </cell>
          <cell r="L3030" t="str">
            <v>0</v>
          </cell>
          <cell r="M3030" t="str">
            <v>0</v>
          </cell>
          <cell r="N3030" t="str">
            <v>0</v>
          </cell>
          <cell r="O3030" t="str">
            <v>0</v>
          </cell>
          <cell r="P3030" t="str">
            <v>0</v>
          </cell>
          <cell r="Q3030" t="str">
            <v>0</v>
          </cell>
          <cell r="R3030" t="str">
            <v>0</v>
          </cell>
          <cell r="S3030" t="str">
            <v>0</v>
          </cell>
          <cell r="T3030" t="str">
            <v>0</v>
          </cell>
          <cell r="U3030" t="str">
            <v>0</v>
          </cell>
          <cell r="V3030">
            <v>24.023563688786361</v>
          </cell>
          <cell r="W3030">
            <v>24.023563688786361</v>
          </cell>
        </row>
        <row r="3031">
          <cell r="B3031" t="str">
            <v>TanzaniaWM</v>
          </cell>
          <cell r="C3031" t="str">
            <v>WM</v>
          </cell>
          <cell r="D3031" t="str">
            <v>Tanzania</v>
          </cell>
          <cell r="E3031" t="str">
            <v>Systems &amp; Processes</v>
          </cell>
          <cell r="F3031" t="str">
            <v>Mass Mkt &amp; Priority Banking</v>
          </cell>
          <cell r="G3031" t="str">
            <v>Trade Products</v>
          </cell>
          <cell r="H3031" t="str">
            <v>0</v>
          </cell>
          <cell r="I3031" t="str">
            <v>0</v>
          </cell>
          <cell r="J3031" t="str">
            <v>0</v>
          </cell>
          <cell r="K3031" t="str">
            <v>0</v>
          </cell>
          <cell r="L3031" t="str">
            <v>0</v>
          </cell>
          <cell r="M3031" t="str">
            <v>0</v>
          </cell>
          <cell r="N3031" t="str">
            <v>0</v>
          </cell>
          <cell r="O3031" t="str">
            <v>0</v>
          </cell>
          <cell r="P3031" t="str">
            <v>0</v>
          </cell>
          <cell r="Q3031" t="str">
            <v>0</v>
          </cell>
          <cell r="R3031" t="str">
            <v>0</v>
          </cell>
          <cell r="S3031" t="str">
            <v>0</v>
          </cell>
          <cell r="T3031" t="str">
            <v>0</v>
          </cell>
          <cell r="U3031" t="str">
            <v>0</v>
          </cell>
          <cell r="V3031" t="str">
            <v>0</v>
          </cell>
          <cell r="W3031" t="str">
            <v>0</v>
          </cell>
        </row>
        <row r="3032">
          <cell r="B3032" t="str">
            <v>TanzaniaWM</v>
          </cell>
          <cell r="C3032" t="str">
            <v>WM</v>
          </cell>
          <cell r="D3032" t="str">
            <v>Tanzania</v>
          </cell>
          <cell r="E3032" t="str">
            <v>Systems &amp; Processes</v>
          </cell>
          <cell r="F3032" t="str">
            <v>Mass Mkt &amp; Priority Banking</v>
          </cell>
          <cell r="G3032" t="str">
            <v>Treasury Products</v>
          </cell>
          <cell r="H3032" t="str">
            <v>0</v>
          </cell>
          <cell r="I3032" t="str">
            <v>0</v>
          </cell>
          <cell r="J3032" t="str">
            <v>0</v>
          </cell>
          <cell r="K3032" t="str">
            <v>0</v>
          </cell>
          <cell r="L3032" t="str">
            <v>0</v>
          </cell>
          <cell r="M3032" t="str">
            <v>0</v>
          </cell>
          <cell r="N3032" t="str">
            <v>0</v>
          </cell>
          <cell r="O3032" t="str">
            <v>0</v>
          </cell>
          <cell r="P3032" t="str">
            <v>0</v>
          </cell>
          <cell r="Q3032" t="str">
            <v>0</v>
          </cell>
          <cell r="R3032" t="str">
            <v>0</v>
          </cell>
          <cell r="S3032" t="str">
            <v>0</v>
          </cell>
          <cell r="T3032" t="str">
            <v>0</v>
          </cell>
          <cell r="U3032" t="str">
            <v>0</v>
          </cell>
          <cell r="V3032">
            <v>6.4703644793038209E-2</v>
          </cell>
          <cell r="W3032">
            <v>6.4703644793038209E-2</v>
          </cell>
        </row>
        <row r="3033">
          <cell r="B3033" t="str">
            <v>TanzaniaWM</v>
          </cell>
          <cell r="C3033" t="str">
            <v>WM</v>
          </cell>
          <cell r="D3033" t="str">
            <v>Tanzania</v>
          </cell>
          <cell r="E3033" t="str">
            <v>Systems &amp; Processes</v>
          </cell>
          <cell r="F3033" t="str">
            <v>Mass Mkt &amp; Priority Banking</v>
          </cell>
          <cell r="G3033" t="str">
            <v>Investment Services</v>
          </cell>
          <cell r="H3033" t="str">
            <v>0</v>
          </cell>
          <cell r="I3033" t="str">
            <v>0</v>
          </cell>
          <cell r="J3033" t="str">
            <v>0</v>
          </cell>
          <cell r="K3033" t="str">
            <v>0</v>
          </cell>
          <cell r="L3033" t="str">
            <v>0</v>
          </cell>
          <cell r="M3033" t="str">
            <v>0</v>
          </cell>
          <cell r="N3033" t="str">
            <v>0</v>
          </cell>
          <cell r="O3033" t="str">
            <v>0</v>
          </cell>
          <cell r="P3033" t="str">
            <v>0</v>
          </cell>
          <cell r="Q3033" t="str">
            <v>0</v>
          </cell>
          <cell r="R3033" t="str">
            <v>0</v>
          </cell>
          <cell r="S3033" t="str">
            <v>0</v>
          </cell>
          <cell r="T3033" t="str">
            <v>0</v>
          </cell>
          <cell r="U3033" t="str">
            <v>0</v>
          </cell>
          <cell r="V3033" t="str">
            <v>0</v>
          </cell>
          <cell r="W3033" t="str">
            <v>0</v>
          </cell>
        </row>
        <row r="3034">
          <cell r="B3034" t="str">
            <v>TanzaniaOthCB</v>
          </cell>
          <cell r="C3034" t="str">
            <v>OthCB</v>
          </cell>
          <cell r="D3034" t="str">
            <v>Tanzania</v>
          </cell>
          <cell r="E3034" t="str">
            <v>Systems &amp; Processes</v>
          </cell>
          <cell r="F3034" t="str">
            <v>Mass Mkt &amp; Priority Banking</v>
          </cell>
          <cell r="G3034" t="str">
            <v>Other Products</v>
          </cell>
          <cell r="H3034" t="str">
            <v>0</v>
          </cell>
          <cell r="I3034" t="str">
            <v>0</v>
          </cell>
          <cell r="J3034" t="str">
            <v>0</v>
          </cell>
          <cell r="K3034" t="str">
            <v>0</v>
          </cell>
          <cell r="L3034" t="str">
            <v>0</v>
          </cell>
          <cell r="M3034" t="str">
            <v>0</v>
          </cell>
          <cell r="N3034" t="str">
            <v>0</v>
          </cell>
          <cell r="O3034" t="str">
            <v>0</v>
          </cell>
          <cell r="P3034" t="str">
            <v>0</v>
          </cell>
          <cell r="Q3034" t="str">
            <v>0</v>
          </cell>
          <cell r="R3034" t="str">
            <v>0</v>
          </cell>
          <cell r="S3034" t="str">
            <v>0</v>
          </cell>
          <cell r="T3034" t="str">
            <v>0</v>
          </cell>
          <cell r="U3034" t="str">
            <v>0</v>
          </cell>
          <cell r="V3034">
            <v>0</v>
          </cell>
          <cell r="W3034">
            <v>0</v>
          </cell>
        </row>
        <row r="3035">
          <cell r="B3035" t="str">
            <v>TanzaniaCROps</v>
          </cell>
          <cell r="C3035" t="str">
            <v>CROps</v>
          </cell>
          <cell r="D3035" t="str">
            <v>Tanzania</v>
          </cell>
          <cell r="E3035" t="str">
            <v>Systems &amp; Processes</v>
          </cell>
          <cell r="F3035" t="str">
            <v>Customer - Wholesale</v>
          </cell>
          <cell r="G3035" t="str">
            <v>Corporate and Inst Lending</v>
          </cell>
          <cell r="H3035" t="str">
            <v>0</v>
          </cell>
          <cell r="I3035" t="str">
            <v>0</v>
          </cell>
          <cell r="J3035" t="str">
            <v>0</v>
          </cell>
          <cell r="K3035" t="str">
            <v>0</v>
          </cell>
          <cell r="L3035" t="str">
            <v>0</v>
          </cell>
          <cell r="M3035" t="str">
            <v>0</v>
          </cell>
          <cell r="N3035" t="str">
            <v>0</v>
          </cell>
          <cell r="O3035" t="str">
            <v>0</v>
          </cell>
          <cell r="P3035" t="str">
            <v>0</v>
          </cell>
          <cell r="Q3035" t="str">
            <v>0</v>
          </cell>
          <cell r="R3035" t="str">
            <v>0</v>
          </cell>
          <cell r="S3035" t="str">
            <v>0</v>
          </cell>
          <cell r="T3035" t="str">
            <v>0</v>
          </cell>
          <cell r="U3035" t="str">
            <v>0</v>
          </cell>
          <cell r="V3035">
            <v>3.1237042340756376</v>
          </cell>
          <cell r="W3035">
            <v>3.1237042340756376</v>
          </cell>
        </row>
        <row r="3036">
          <cell r="B3036" t="str">
            <v>TanzaniaCash</v>
          </cell>
          <cell r="C3036" t="str">
            <v>Cash</v>
          </cell>
          <cell r="D3036" t="str">
            <v>Tanzania</v>
          </cell>
          <cell r="E3036" t="str">
            <v>Systems &amp; Processes</v>
          </cell>
          <cell r="F3036" t="str">
            <v>Customer - Wholesale</v>
          </cell>
          <cell r="G3036" t="str">
            <v>Cash Management and Payments</v>
          </cell>
          <cell r="H3036" t="str">
            <v>0</v>
          </cell>
          <cell r="I3036" t="str">
            <v>0</v>
          </cell>
          <cell r="J3036" t="str">
            <v>0</v>
          </cell>
          <cell r="K3036" t="str">
            <v>0</v>
          </cell>
          <cell r="L3036" t="str">
            <v>0</v>
          </cell>
          <cell r="M3036" t="str">
            <v>0</v>
          </cell>
          <cell r="N3036" t="str">
            <v>0</v>
          </cell>
          <cell r="O3036" t="str">
            <v>0</v>
          </cell>
          <cell r="P3036" t="str">
            <v>0</v>
          </cell>
          <cell r="Q3036" t="str">
            <v>0</v>
          </cell>
          <cell r="R3036" t="str">
            <v>0</v>
          </cell>
          <cell r="S3036" t="str">
            <v>0</v>
          </cell>
          <cell r="T3036" t="str">
            <v>0</v>
          </cell>
          <cell r="U3036" t="str">
            <v>0</v>
          </cell>
          <cell r="V3036">
            <v>11.798116410796654</v>
          </cell>
          <cell r="W3036">
            <v>11.798116410796654</v>
          </cell>
        </row>
        <row r="3037">
          <cell r="B3037" t="str">
            <v>TanzaniaTrade</v>
          </cell>
          <cell r="C3037" t="str">
            <v>Trade</v>
          </cell>
          <cell r="D3037" t="str">
            <v>Tanzania</v>
          </cell>
          <cell r="E3037" t="str">
            <v>Systems &amp; Processes</v>
          </cell>
          <cell r="F3037" t="str">
            <v>Customer - Wholesale</v>
          </cell>
          <cell r="G3037" t="str">
            <v>Trade Finance</v>
          </cell>
          <cell r="H3037" t="str">
            <v>0</v>
          </cell>
          <cell r="I3037" t="str">
            <v>0</v>
          </cell>
          <cell r="J3037" t="str">
            <v>0</v>
          </cell>
          <cell r="K3037" t="str">
            <v>0</v>
          </cell>
          <cell r="L3037" t="str">
            <v>0</v>
          </cell>
          <cell r="M3037" t="str">
            <v>0</v>
          </cell>
          <cell r="N3037" t="str">
            <v>0</v>
          </cell>
          <cell r="O3037" t="str">
            <v>0</v>
          </cell>
          <cell r="P3037" t="str">
            <v>0</v>
          </cell>
          <cell r="Q3037" t="str">
            <v>0</v>
          </cell>
          <cell r="R3037" t="str">
            <v>0</v>
          </cell>
          <cell r="S3037" t="str">
            <v>0</v>
          </cell>
          <cell r="T3037" t="str">
            <v>0</v>
          </cell>
          <cell r="U3037" t="str">
            <v>0</v>
          </cell>
          <cell r="V3037">
            <v>0</v>
          </cell>
          <cell r="W3037">
            <v>0</v>
          </cell>
        </row>
        <row r="3038">
          <cell r="B3038" t="str">
            <v>TanzaniaTrade</v>
          </cell>
          <cell r="C3038" t="str">
            <v>Trade</v>
          </cell>
          <cell r="D3038" t="str">
            <v>Tanzania</v>
          </cell>
          <cell r="E3038" t="str">
            <v>Systems &amp; Processes</v>
          </cell>
          <cell r="F3038" t="str">
            <v>Customer - Wholesale</v>
          </cell>
          <cell r="G3038" t="str">
            <v>Trade Contingents</v>
          </cell>
          <cell r="H3038" t="str">
            <v>0</v>
          </cell>
          <cell r="I3038" t="str">
            <v>0</v>
          </cell>
          <cell r="J3038" t="str">
            <v>0</v>
          </cell>
          <cell r="K3038" t="str">
            <v>0</v>
          </cell>
          <cell r="L3038" t="str">
            <v>0</v>
          </cell>
          <cell r="M3038" t="str">
            <v>0</v>
          </cell>
          <cell r="N3038" t="str">
            <v>0</v>
          </cell>
          <cell r="O3038" t="str">
            <v>0</v>
          </cell>
          <cell r="P3038" t="str">
            <v>0</v>
          </cell>
          <cell r="Q3038" t="str">
            <v>0</v>
          </cell>
          <cell r="R3038" t="str">
            <v>0</v>
          </cell>
          <cell r="S3038" t="str">
            <v>0</v>
          </cell>
          <cell r="T3038" t="str">
            <v>0</v>
          </cell>
          <cell r="U3038" t="str">
            <v>0</v>
          </cell>
          <cell r="V3038">
            <v>7.8092605851890748E-2</v>
          </cell>
          <cell r="W3038">
            <v>7.8092605851890748E-2</v>
          </cell>
        </row>
        <row r="3039">
          <cell r="B3039" t="str">
            <v>TanzaniaTrade</v>
          </cell>
          <cell r="C3039" t="str">
            <v>Trade</v>
          </cell>
          <cell r="D3039" t="str">
            <v>Tanzania</v>
          </cell>
          <cell r="E3039" t="str">
            <v>Systems &amp; Processes</v>
          </cell>
          <cell r="F3039" t="str">
            <v>Customer - Wholesale</v>
          </cell>
          <cell r="G3039" t="str">
            <v>Trade Transactional</v>
          </cell>
          <cell r="H3039" t="str">
            <v>0</v>
          </cell>
          <cell r="I3039" t="str">
            <v>0</v>
          </cell>
          <cell r="J3039" t="str">
            <v>0</v>
          </cell>
          <cell r="K3039" t="str">
            <v>0</v>
          </cell>
          <cell r="L3039" t="str">
            <v>0</v>
          </cell>
          <cell r="M3039" t="str">
            <v>0</v>
          </cell>
          <cell r="N3039" t="str">
            <v>0</v>
          </cell>
          <cell r="O3039" t="str">
            <v>0</v>
          </cell>
          <cell r="P3039" t="str">
            <v>0</v>
          </cell>
          <cell r="Q3039" t="str">
            <v>0</v>
          </cell>
          <cell r="R3039" t="str">
            <v>0</v>
          </cell>
          <cell r="S3039" t="str">
            <v>0</v>
          </cell>
          <cell r="T3039" t="str">
            <v>0</v>
          </cell>
          <cell r="U3039" t="str">
            <v>0</v>
          </cell>
          <cell r="V3039">
            <v>0</v>
          </cell>
          <cell r="W3039">
            <v>0</v>
          </cell>
        </row>
        <row r="3040">
          <cell r="B3040" t="str">
            <v>TanzaniaTrade</v>
          </cell>
          <cell r="C3040" t="str">
            <v>Trade</v>
          </cell>
          <cell r="D3040" t="str">
            <v>Tanzania</v>
          </cell>
          <cell r="E3040" t="str">
            <v>Systems &amp; Processes</v>
          </cell>
          <cell r="F3040" t="str">
            <v>Customer - Wholesale</v>
          </cell>
          <cell r="G3040" t="str">
            <v>Trade Other</v>
          </cell>
          <cell r="H3040" t="str">
            <v>0</v>
          </cell>
          <cell r="I3040" t="str">
            <v>0</v>
          </cell>
          <cell r="J3040" t="str">
            <v>0</v>
          </cell>
          <cell r="K3040" t="str">
            <v>0</v>
          </cell>
          <cell r="L3040" t="str">
            <v>0</v>
          </cell>
          <cell r="M3040" t="str">
            <v>0</v>
          </cell>
          <cell r="N3040" t="str">
            <v>0</v>
          </cell>
          <cell r="O3040" t="str">
            <v>0</v>
          </cell>
          <cell r="P3040" t="str">
            <v>0</v>
          </cell>
          <cell r="Q3040" t="str">
            <v>0</v>
          </cell>
          <cell r="R3040" t="str">
            <v>0</v>
          </cell>
          <cell r="S3040" t="str">
            <v>0</v>
          </cell>
          <cell r="T3040" t="str">
            <v>0</v>
          </cell>
          <cell r="U3040" t="str">
            <v>0</v>
          </cell>
          <cell r="V3040">
            <v>0</v>
          </cell>
          <cell r="W3040">
            <v>0</v>
          </cell>
        </row>
        <row r="3041">
          <cell r="B3041" t="str">
            <v>TanzaniaFX/MM</v>
          </cell>
          <cell r="C3041" t="str">
            <v>FX/MM</v>
          </cell>
          <cell r="D3041" t="str">
            <v>Tanzania</v>
          </cell>
          <cell r="E3041" t="str">
            <v>Systems &amp; Processes</v>
          </cell>
          <cell r="F3041" t="str">
            <v>Customer - Wholesale</v>
          </cell>
          <cell r="G3041" t="str">
            <v>FX Sales</v>
          </cell>
          <cell r="H3041" t="str">
            <v>0</v>
          </cell>
          <cell r="I3041" t="str">
            <v>0</v>
          </cell>
          <cell r="J3041" t="str">
            <v>0</v>
          </cell>
          <cell r="K3041" t="str">
            <v>0</v>
          </cell>
          <cell r="L3041" t="str">
            <v>0</v>
          </cell>
          <cell r="M3041" t="str">
            <v>0</v>
          </cell>
          <cell r="N3041" t="str">
            <v>0</v>
          </cell>
          <cell r="O3041" t="str">
            <v>0</v>
          </cell>
          <cell r="P3041" t="str">
            <v>0</v>
          </cell>
          <cell r="Q3041" t="str">
            <v>0</v>
          </cell>
          <cell r="R3041" t="str">
            <v>0</v>
          </cell>
          <cell r="S3041" t="str">
            <v>0</v>
          </cell>
          <cell r="T3041" t="str">
            <v>0</v>
          </cell>
          <cell r="U3041" t="str">
            <v>0</v>
          </cell>
          <cell r="V3041">
            <v>0.33935530291659372</v>
          </cell>
          <cell r="W3041">
            <v>0.33935530291659372</v>
          </cell>
        </row>
        <row r="3042">
          <cell r="B3042" t="str">
            <v>TanzaniaFX/MM</v>
          </cell>
          <cell r="C3042" t="str">
            <v>FX/MM</v>
          </cell>
          <cell r="D3042" t="str">
            <v>Tanzania</v>
          </cell>
          <cell r="E3042" t="str">
            <v>Systems &amp; Processes</v>
          </cell>
          <cell r="F3042" t="str">
            <v>Customer - Wholesale</v>
          </cell>
          <cell r="G3042" t="str">
            <v>FX Trading</v>
          </cell>
          <cell r="H3042" t="str">
            <v>0</v>
          </cell>
          <cell r="I3042" t="str">
            <v>0</v>
          </cell>
          <cell r="J3042" t="str">
            <v>0</v>
          </cell>
          <cell r="K3042" t="str">
            <v>0</v>
          </cell>
          <cell r="L3042" t="str">
            <v>0</v>
          </cell>
          <cell r="M3042" t="str">
            <v>0</v>
          </cell>
          <cell r="N3042" t="str">
            <v>0</v>
          </cell>
          <cell r="O3042" t="str">
            <v>0</v>
          </cell>
          <cell r="P3042" t="str">
            <v>0</v>
          </cell>
          <cell r="Q3042" t="str">
            <v>0</v>
          </cell>
          <cell r="R3042" t="str">
            <v>0</v>
          </cell>
          <cell r="S3042" t="str">
            <v>0</v>
          </cell>
          <cell r="T3042" t="str">
            <v>0</v>
          </cell>
          <cell r="U3042" t="str">
            <v>0</v>
          </cell>
          <cell r="V3042">
            <v>1.1816106330469316</v>
          </cell>
          <cell r="W3042">
            <v>1.1816106330469316</v>
          </cell>
        </row>
        <row r="3043">
          <cell r="B3043" t="str">
            <v>TanzaniaFI</v>
          </cell>
          <cell r="C3043" t="str">
            <v>FI</v>
          </cell>
          <cell r="D3043" t="str">
            <v>Tanzania</v>
          </cell>
          <cell r="E3043" t="str">
            <v>Systems &amp; Processes</v>
          </cell>
          <cell r="F3043" t="str">
            <v>Customer - Wholesale</v>
          </cell>
          <cell r="G3043" t="str">
            <v>Fixed Income</v>
          </cell>
          <cell r="H3043" t="str">
            <v>0</v>
          </cell>
          <cell r="I3043" t="str">
            <v>0</v>
          </cell>
          <cell r="J3043" t="str">
            <v>0</v>
          </cell>
          <cell r="K3043" t="str">
            <v>0</v>
          </cell>
          <cell r="L3043" t="str">
            <v>0</v>
          </cell>
          <cell r="M3043" t="str">
            <v>0</v>
          </cell>
          <cell r="N3043" t="str">
            <v>0</v>
          </cell>
          <cell r="O3043" t="str">
            <v>0</v>
          </cell>
          <cell r="P3043" t="str">
            <v>0</v>
          </cell>
          <cell r="Q3043" t="str">
            <v>0</v>
          </cell>
          <cell r="R3043" t="str">
            <v>0</v>
          </cell>
          <cell r="S3043" t="str">
            <v>0</v>
          </cell>
          <cell r="T3043" t="str">
            <v>0</v>
          </cell>
          <cell r="U3043" t="str">
            <v>0</v>
          </cell>
          <cell r="V3043">
            <v>0.29438050373487606</v>
          </cell>
          <cell r="W3043">
            <v>0.29438050373487606</v>
          </cell>
        </row>
        <row r="3044">
          <cell r="B3044" t="str">
            <v>TanzaniaFX/MM</v>
          </cell>
          <cell r="C3044" t="str">
            <v>FX/MM</v>
          </cell>
          <cell r="D3044" t="str">
            <v>Tanzania</v>
          </cell>
          <cell r="E3044" t="str">
            <v>Systems &amp; Processes</v>
          </cell>
          <cell r="F3044" t="str">
            <v>Customer - Wholesale</v>
          </cell>
          <cell r="G3044" t="str">
            <v>ALM</v>
          </cell>
          <cell r="H3044" t="str">
            <v>0</v>
          </cell>
          <cell r="I3044" t="str">
            <v>0</v>
          </cell>
          <cell r="J3044" t="str">
            <v>0</v>
          </cell>
          <cell r="K3044" t="str">
            <v>0</v>
          </cell>
          <cell r="L3044" t="str">
            <v>0</v>
          </cell>
          <cell r="M3044" t="str">
            <v>0</v>
          </cell>
          <cell r="N3044" t="str">
            <v>0</v>
          </cell>
          <cell r="O3044" t="str">
            <v>0</v>
          </cell>
          <cell r="P3044" t="str">
            <v>0</v>
          </cell>
          <cell r="Q3044" t="str">
            <v>0</v>
          </cell>
          <cell r="R3044" t="str">
            <v>0</v>
          </cell>
          <cell r="S3044" t="str">
            <v>0</v>
          </cell>
          <cell r="T3044" t="str">
            <v>0</v>
          </cell>
          <cell r="U3044" t="str">
            <v>0</v>
          </cell>
          <cell r="V3044">
            <v>0</v>
          </cell>
          <cell r="W3044">
            <v>0</v>
          </cell>
        </row>
        <row r="3045">
          <cell r="B3045" t="str">
            <v>TanzaniaSEF</v>
          </cell>
          <cell r="C3045" t="str">
            <v>SEF</v>
          </cell>
          <cell r="D3045" t="str">
            <v>Tanzania</v>
          </cell>
          <cell r="E3045" t="str">
            <v>Systems &amp; Processes</v>
          </cell>
          <cell r="F3045" t="str">
            <v>Customer - Wholesale</v>
          </cell>
          <cell r="G3045" t="str">
            <v>Structured Trade</v>
          </cell>
          <cell r="H3045" t="str">
            <v>0</v>
          </cell>
          <cell r="I3045" t="str">
            <v>0</v>
          </cell>
          <cell r="J3045" t="str">
            <v>0</v>
          </cell>
          <cell r="K3045" t="str">
            <v>0</v>
          </cell>
          <cell r="L3045" t="str">
            <v>0</v>
          </cell>
          <cell r="M3045" t="str">
            <v>0</v>
          </cell>
          <cell r="N3045" t="str">
            <v>0</v>
          </cell>
          <cell r="O3045" t="str">
            <v>0</v>
          </cell>
          <cell r="P3045" t="str">
            <v>0</v>
          </cell>
          <cell r="Q3045" t="str">
            <v>0</v>
          </cell>
          <cell r="R3045" t="str">
            <v>0</v>
          </cell>
          <cell r="S3045" t="str">
            <v>0</v>
          </cell>
          <cell r="T3045" t="str">
            <v>0</v>
          </cell>
          <cell r="U3045" t="str">
            <v>0</v>
          </cell>
          <cell r="V3045">
            <v>0</v>
          </cell>
          <cell r="W3045">
            <v>0</v>
          </cell>
        </row>
        <row r="3046">
          <cell r="B3046" t="str">
            <v>TanzaniaSME</v>
          </cell>
          <cell r="C3046" t="str">
            <v>SME</v>
          </cell>
          <cell r="D3046" t="str">
            <v>Tanzania</v>
          </cell>
          <cell r="E3046" t="str">
            <v>Systems &amp; Processes</v>
          </cell>
          <cell r="F3046" t="str">
            <v>SME</v>
          </cell>
          <cell r="G3046" t="str">
            <v>Product</v>
          </cell>
          <cell r="H3046" t="str">
            <v>0</v>
          </cell>
          <cell r="I3046" t="str">
            <v>0</v>
          </cell>
          <cell r="J3046" t="str">
            <v>0</v>
          </cell>
          <cell r="K3046" t="str">
            <v>0</v>
          </cell>
          <cell r="L3046" t="str">
            <v>0</v>
          </cell>
          <cell r="M3046" t="str">
            <v>0</v>
          </cell>
          <cell r="N3046" t="str">
            <v>0</v>
          </cell>
          <cell r="O3046" t="str">
            <v>0</v>
          </cell>
          <cell r="P3046" t="str">
            <v>0</v>
          </cell>
          <cell r="Q3046" t="str">
            <v>0</v>
          </cell>
          <cell r="R3046" t="str">
            <v>0</v>
          </cell>
          <cell r="S3046" t="str">
            <v>0</v>
          </cell>
          <cell r="T3046" t="str">
            <v>0</v>
          </cell>
          <cell r="U3046" t="str">
            <v>0</v>
          </cell>
          <cell r="V3046">
            <v>5.3605412671451589</v>
          </cell>
          <cell r="W3046">
            <v>5.3605412671451589</v>
          </cell>
        </row>
        <row r="3047">
          <cell r="B3047" t="str">
            <v>TanzaniaTotal</v>
          </cell>
          <cell r="C3047" t="str">
            <v>Total</v>
          </cell>
          <cell r="D3047" t="str">
            <v>Tanzania</v>
          </cell>
          <cell r="E3047" t="str">
            <v>Systems &amp; Processes</v>
          </cell>
          <cell r="F3047" t="str">
            <v>Customer</v>
          </cell>
          <cell r="G3047" t="str">
            <v>Product</v>
          </cell>
          <cell r="H3047" t="str">
            <v>0</v>
          </cell>
          <cell r="I3047" t="str">
            <v>0</v>
          </cell>
          <cell r="J3047" t="str">
            <v>0</v>
          </cell>
          <cell r="K3047" t="str">
            <v>0</v>
          </cell>
          <cell r="L3047" t="str">
            <v>0</v>
          </cell>
          <cell r="M3047" t="str">
            <v>0</v>
          </cell>
          <cell r="N3047" t="str">
            <v>0</v>
          </cell>
          <cell r="O3047" t="str">
            <v>0</v>
          </cell>
          <cell r="P3047" t="str">
            <v>0</v>
          </cell>
          <cell r="Q3047" t="str">
            <v>0</v>
          </cell>
          <cell r="R3047" t="str">
            <v>0</v>
          </cell>
          <cell r="S3047" t="str">
            <v>0</v>
          </cell>
          <cell r="T3047" t="str">
            <v>0</v>
          </cell>
          <cell r="U3047" t="str">
            <v>0</v>
          </cell>
          <cell r="V3047">
            <v>49.568452289935991</v>
          </cell>
          <cell r="W3047">
            <v>49.568452289935991</v>
          </cell>
        </row>
        <row r="3048">
          <cell r="B3048" t="str">
            <v>TanzaniaCCPL</v>
          </cell>
          <cell r="C3048" t="str">
            <v>CCPL</v>
          </cell>
          <cell r="D3048" t="str">
            <v>Tanzania</v>
          </cell>
          <cell r="E3048" t="str">
            <v>Projects</v>
          </cell>
          <cell r="F3048" t="str">
            <v>Mass Mkt &amp; Priority Banking</v>
          </cell>
          <cell r="G3048" t="str">
            <v>Unsecured Lending</v>
          </cell>
          <cell r="H3048">
            <v>6.429881271909947</v>
          </cell>
          <cell r="I3048" t="str">
            <v>0</v>
          </cell>
          <cell r="J3048" t="str">
            <v>0</v>
          </cell>
          <cell r="K3048" t="str">
            <v>0</v>
          </cell>
          <cell r="L3048" t="str">
            <v>0</v>
          </cell>
          <cell r="M3048" t="str">
            <v>0</v>
          </cell>
          <cell r="N3048" t="str">
            <v>0</v>
          </cell>
          <cell r="O3048" t="str">
            <v>0</v>
          </cell>
          <cell r="P3048" t="str">
            <v>0</v>
          </cell>
          <cell r="Q3048" t="str">
            <v>0</v>
          </cell>
          <cell r="R3048" t="str">
            <v>0</v>
          </cell>
          <cell r="S3048" t="str">
            <v>0</v>
          </cell>
          <cell r="T3048" t="str">
            <v>0</v>
          </cell>
          <cell r="U3048" t="str">
            <v>0</v>
          </cell>
          <cell r="V3048">
            <v>0</v>
          </cell>
          <cell r="W3048">
            <v>0</v>
          </cell>
        </row>
        <row r="3049">
          <cell r="B3049" t="str">
            <v>TanzaniaM &amp; AL</v>
          </cell>
          <cell r="C3049" t="str">
            <v>M &amp; AL</v>
          </cell>
          <cell r="D3049" t="str">
            <v>Tanzania</v>
          </cell>
          <cell r="E3049" t="str">
            <v>Projects</v>
          </cell>
          <cell r="F3049" t="str">
            <v>Mass Mkt &amp; Priority Banking</v>
          </cell>
          <cell r="G3049" t="str">
            <v>Secured Lending</v>
          </cell>
          <cell r="H3049" t="str">
            <v>0</v>
          </cell>
          <cell r="I3049" t="str">
            <v>0</v>
          </cell>
          <cell r="J3049" t="str">
            <v>0</v>
          </cell>
          <cell r="K3049" t="str">
            <v>0</v>
          </cell>
          <cell r="L3049" t="str">
            <v>0</v>
          </cell>
          <cell r="M3049" t="str">
            <v>0</v>
          </cell>
          <cell r="N3049" t="str">
            <v>0</v>
          </cell>
          <cell r="O3049" t="str">
            <v>0</v>
          </cell>
          <cell r="P3049" t="str">
            <v>0</v>
          </cell>
          <cell r="Q3049" t="str">
            <v>0</v>
          </cell>
          <cell r="R3049" t="str">
            <v>0</v>
          </cell>
          <cell r="S3049" t="str">
            <v>0</v>
          </cell>
          <cell r="T3049" t="str">
            <v>0</v>
          </cell>
          <cell r="U3049" t="str">
            <v>0</v>
          </cell>
          <cell r="V3049">
            <v>0</v>
          </cell>
          <cell r="W3049">
            <v>0</v>
          </cell>
        </row>
        <row r="3050">
          <cell r="B3050" t="str">
            <v>TanzaniaWM</v>
          </cell>
          <cell r="C3050" t="str">
            <v>WM</v>
          </cell>
          <cell r="D3050" t="str">
            <v>Tanzania</v>
          </cell>
          <cell r="E3050" t="str">
            <v>Projects</v>
          </cell>
          <cell r="F3050" t="str">
            <v>Mass Mkt &amp; Priority Banking</v>
          </cell>
          <cell r="G3050" t="str">
            <v>Account Management Services</v>
          </cell>
          <cell r="H3050">
            <v>84.140794578008567</v>
          </cell>
          <cell r="I3050" t="str">
            <v>0</v>
          </cell>
          <cell r="J3050" t="str">
            <v>0</v>
          </cell>
          <cell r="K3050" t="str">
            <v>0</v>
          </cell>
          <cell r="L3050" t="str">
            <v>0</v>
          </cell>
          <cell r="M3050" t="str">
            <v>0</v>
          </cell>
          <cell r="N3050" t="str">
            <v>0</v>
          </cell>
          <cell r="O3050" t="str">
            <v>0</v>
          </cell>
          <cell r="P3050" t="str">
            <v>0</v>
          </cell>
          <cell r="Q3050" t="str">
            <v>0</v>
          </cell>
          <cell r="R3050" t="str">
            <v>0</v>
          </cell>
          <cell r="S3050" t="str">
            <v>0</v>
          </cell>
          <cell r="T3050" t="str">
            <v>0</v>
          </cell>
          <cell r="U3050" t="str">
            <v>0</v>
          </cell>
          <cell r="V3050">
            <v>0</v>
          </cell>
          <cell r="W3050">
            <v>0</v>
          </cell>
        </row>
        <row r="3051">
          <cell r="B3051" t="str">
            <v>TanzaniaWM</v>
          </cell>
          <cell r="C3051" t="str">
            <v>WM</v>
          </cell>
          <cell r="D3051" t="str">
            <v>Tanzania</v>
          </cell>
          <cell r="E3051" t="str">
            <v>Projects</v>
          </cell>
          <cell r="F3051" t="str">
            <v>Mass Mkt &amp; Priority Banking</v>
          </cell>
          <cell r="G3051" t="str">
            <v>Trade Products</v>
          </cell>
          <cell r="H3051" t="str">
            <v>0</v>
          </cell>
          <cell r="I3051" t="str">
            <v>0</v>
          </cell>
          <cell r="J3051" t="str">
            <v>0</v>
          </cell>
          <cell r="K3051" t="str">
            <v>0</v>
          </cell>
          <cell r="L3051" t="str">
            <v>0</v>
          </cell>
          <cell r="M3051" t="str">
            <v>0</v>
          </cell>
          <cell r="N3051" t="str">
            <v>0</v>
          </cell>
          <cell r="O3051" t="str">
            <v>0</v>
          </cell>
          <cell r="P3051" t="str">
            <v>0</v>
          </cell>
          <cell r="Q3051" t="str">
            <v>0</v>
          </cell>
          <cell r="R3051" t="str">
            <v>0</v>
          </cell>
          <cell r="S3051" t="str">
            <v>0</v>
          </cell>
          <cell r="T3051" t="str">
            <v>0</v>
          </cell>
          <cell r="U3051" t="str">
            <v>0</v>
          </cell>
          <cell r="V3051" t="str">
            <v>0</v>
          </cell>
          <cell r="W3051" t="str">
            <v>0</v>
          </cell>
        </row>
        <row r="3052">
          <cell r="B3052" t="str">
            <v>TanzaniaWM</v>
          </cell>
          <cell r="C3052" t="str">
            <v>WM</v>
          </cell>
          <cell r="D3052" t="str">
            <v>Tanzania</v>
          </cell>
          <cell r="E3052" t="str">
            <v>Projects</v>
          </cell>
          <cell r="F3052" t="str">
            <v>Mass Mkt &amp; Priority Banking</v>
          </cell>
          <cell r="G3052" t="str">
            <v>Treasury Products</v>
          </cell>
          <cell r="H3052" t="str">
            <v>0</v>
          </cell>
          <cell r="I3052" t="str">
            <v>0</v>
          </cell>
          <cell r="J3052" t="str">
            <v>0</v>
          </cell>
          <cell r="K3052" t="str">
            <v>0</v>
          </cell>
          <cell r="L3052" t="str">
            <v>0</v>
          </cell>
          <cell r="M3052" t="str">
            <v>0</v>
          </cell>
          <cell r="N3052" t="str">
            <v>0</v>
          </cell>
          <cell r="O3052" t="str">
            <v>0</v>
          </cell>
          <cell r="P3052" t="str">
            <v>0</v>
          </cell>
          <cell r="Q3052" t="str">
            <v>0</v>
          </cell>
          <cell r="R3052" t="str">
            <v>0</v>
          </cell>
          <cell r="S3052" t="str">
            <v>0</v>
          </cell>
          <cell r="T3052" t="str">
            <v>0</v>
          </cell>
          <cell r="U3052" t="str">
            <v>0</v>
          </cell>
          <cell r="V3052">
            <v>0</v>
          </cell>
          <cell r="W3052">
            <v>0</v>
          </cell>
        </row>
        <row r="3053">
          <cell r="B3053" t="str">
            <v>TanzaniaWM</v>
          </cell>
          <cell r="C3053" t="str">
            <v>WM</v>
          </cell>
          <cell r="D3053" t="str">
            <v>Tanzania</v>
          </cell>
          <cell r="E3053" t="str">
            <v>Projects</v>
          </cell>
          <cell r="F3053" t="str">
            <v>Mass Mkt &amp; Priority Banking</v>
          </cell>
          <cell r="G3053" t="str">
            <v>Investment Services</v>
          </cell>
          <cell r="H3053" t="str">
            <v>0</v>
          </cell>
          <cell r="I3053" t="str">
            <v>0</v>
          </cell>
          <cell r="J3053" t="str">
            <v>0</v>
          </cell>
          <cell r="K3053" t="str">
            <v>0</v>
          </cell>
          <cell r="L3053" t="str">
            <v>0</v>
          </cell>
          <cell r="M3053" t="str">
            <v>0</v>
          </cell>
          <cell r="N3053" t="str">
            <v>0</v>
          </cell>
          <cell r="O3053" t="str">
            <v>0</v>
          </cell>
          <cell r="P3053" t="str">
            <v>0</v>
          </cell>
          <cell r="Q3053" t="str">
            <v>0</v>
          </cell>
          <cell r="R3053" t="str">
            <v>0</v>
          </cell>
          <cell r="S3053" t="str">
            <v>0</v>
          </cell>
          <cell r="T3053" t="str">
            <v>0</v>
          </cell>
          <cell r="U3053" t="str">
            <v>0</v>
          </cell>
          <cell r="V3053" t="str">
            <v>0</v>
          </cell>
          <cell r="W3053" t="str">
            <v>0</v>
          </cell>
        </row>
        <row r="3054">
          <cell r="B3054" t="str">
            <v>TanzaniaOthCB</v>
          </cell>
          <cell r="C3054" t="str">
            <v>OthCB</v>
          </cell>
          <cell r="D3054" t="str">
            <v>Tanzania</v>
          </cell>
          <cell r="E3054" t="str">
            <v>Projects</v>
          </cell>
          <cell r="F3054" t="str">
            <v>Mass Mkt &amp; Priority Banking</v>
          </cell>
          <cell r="G3054" t="str">
            <v>Other Products</v>
          </cell>
          <cell r="H3054" t="str">
            <v>0</v>
          </cell>
          <cell r="I3054" t="str">
            <v>0</v>
          </cell>
          <cell r="J3054" t="str">
            <v>0</v>
          </cell>
          <cell r="K3054" t="str">
            <v>0</v>
          </cell>
          <cell r="L3054" t="str">
            <v>0</v>
          </cell>
          <cell r="M3054" t="str">
            <v>0</v>
          </cell>
          <cell r="N3054" t="str">
            <v>0</v>
          </cell>
          <cell r="O3054" t="str">
            <v>0</v>
          </cell>
          <cell r="P3054" t="str">
            <v>0</v>
          </cell>
          <cell r="Q3054" t="str">
            <v>0</v>
          </cell>
          <cell r="R3054" t="str">
            <v>0</v>
          </cell>
          <cell r="S3054" t="str">
            <v>0</v>
          </cell>
          <cell r="T3054" t="str">
            <v>0</v>
          </cell>
          <cell r="U3054" t="str">
            <v>0</v>
          </cell>
          <cell r="V3054">
            <v>0</v>
          </cell>
          <cell r="W3054">
            <v>0</v>
          </cell>
        </row>
        <row r="3055">
          <cell r="B3055" t="str">
            <v>TanzaniaCROps</v>
          </cell>
          <cell r="C3055" t="str">
            <v>CROps</v>
          </cell>
          <cell r="D3055" t="str">
            <v>Tanzania</v>
          </cell>
          <cell r="E3055" t="str">
            <v>Projects</v>
          </cell>
          <cell r="F3055" t="str">
            <v>Customer - Wholesale</v>
          </cell>
          <cell r="G3055" t="str">
            <v>Corporate and Inst Lending</v>
          </cell>
          <cell r="H3055">
            <v>0.95068979990701197</v>
          </cell>
          <cell r="I3055" t="str">
            <v>0</v>
          </cell>
          <cell r="J3055" t="str">
            <v>0</v>
          </cell>
          <cell r="K3055" t="str">
            <v>0</v>
          </cell>
          <cell r="L3055" t="str">
            <v>0</v>
          </cell>
          <cell r="M3055" t="str">
            <v>0</v>
          </cell>
          <cell r="N3055" t="str">
            <v>0</v>
          </cell>
          <cell r="O3055" t="str">
            <v>0</v>
          </cell>
          <cell r="P3055" t="str">
            <v>0</v>
          </cell>
          <cell r="Q3055" t="str">
            <v>0</v>
          </cell>
          <cell r="R3055" t="str">
            <v>0</v>
          </cell>
          <cell r="S3055" t="str">
            <v>0</v>
          </cell>
          <cell r="T3055" t="str">
            <v>0</v>
          </cell>
          <cell r="U3055" t="str">
            <v>0</v>
          </cell>
          <cell r="V3055">
            <v>0</v>
          </cell>
          <cell r="W3055">
            <v>0</v>
          </cell>
        </row>
        <row r="3056">
          <cell r="B3056" t="str">
            <v>TanzaniaCash</v>
          </cell>
          <cell r="C3056" t="str">
            <v>Cash</v>
          </cell>
          <cell r="D3056" t="str">
            <v>Tanzania</v>
          </cell>
          <cell r="E3056" t="str">
            <v>Projects</v>
          </cell>
          <cell r="F3056" t="str">
            <v>Customer - Wholesale</v>
          </cell>
          <cell r="G3056" t="str">
            <v>Cash Management and Payments</v>
          </cell>
          <cell r="H3056">
            <v>31.303933274371332</v>
          </cell>
          <cell r="I3056" t="str">
            <v>0</v>
          </cell>
          <cell r="J3056" t="str">
            <v>0</v>
          </cell>
          <cell r="K3056" t="str">
            <v>0</v>
          </cell>
          <cell r="L3056" t="str">
            <v>0</v>
          </cell>
          <cell r="M3056" t="str">
            <v>0</v>
          </cell>
          <cell r="N3056" t="str">
            <v>0</v>
          </cell>
          <cell r="O3056" t="str">
            <v>0</v>
          </cell>
          <cell r="P3056" t="str">
            <v>0</v>
          </cell>
          <cell r="Q3056" t="str">
            <v>0</v>
          </cell>
          <cell r="R3056" t="str">
            <v>0</v>
          </cell>
          <cell r="S3056" t="str">
            <v>0</v>
          </cell>
          <cell r="T3056" t="str">
            <v>0</v>
          </cell>
          <cell r="U3056" t="str">
            <v>0</v>
          </cell>
          <cell r="V3056">
            <v>0</v>
          </cell>
          <cell r="W3056">
            <v>0</v>
          </cell>
        </row>
        <row r="3057">
          <cell r="B3057" t="str">
            <v>TanzaniaTrade</v>
          </cell>
          <cell r="C3057" t="str">
            <v>Trade</v>
          </cell>
          <cell r="D3057" t="str">
            <v>Tanzania</v>
          </cell>
          <cell r="E3057" t="str">
            <v>Projects</v>
          </cell>
          <cell r="F3057" t="str">
            <v>Customer - Wholesale</v>
          </cell>
          <cell r="G3057" t="str">
            <v>Trade Finance</v>
          </cell>
          <cell r="H3057">
            <v>0.19867610671631858</v>
          </cell>
          <cell r="I3057" t="str">
            <v>0</v>
          </cell>
          <cell r="J3057" t="str">
            <v>0</v>
          </cell>
          <cell r="K3057" t="str">
            <v>0</v>
          </cell>
          <cell r="L3057" t="str">
            <v>0</v>
          </cell>
          <cell r="M3057" t="str">
            <v>0</v>
          </cell>
          <cell r="N3057" t="str">
            <v>0</v>
          </cell>
          <cell r="O3057" t="str">
            <v>0</v>
          </cell>
          <cell r="P3057" t="str">
            <v>0</v>
          </cell>
          <cell r="Q3057" t="str">
            <v>0</v>
          </cell>
          <cell r="R3057" t="str">
            <v>0</v>
          </cell>
          <cell r="S3057" t="str">
            <v>0</v>
          </cell>
          <cell r="T3057" t="str">
            <v>0</v>
          </cell>
          <cell r="U3057" t="str">
            <v>0</v>
          </cell>
          <cell r="V3057">
            <v>0</v>
          </cell>
          <cell r="W3057">
            <v>0</v>
          </cell>
        </row>
        <row r="3058">
          <cell r="B3058" t="str">
            <v>TanzaniaTrade</v>
          </cell>
          <cell r="C3058" t="str">
            <v>Trade</v>
          </cell>
          <cell r="D3058" t="str">
            <v>Tanzania</v>
          </cell>
          <cell r="E3058" t="str">
            <v>Projects</v>
          </cell>
          <cell r="F3058" t="str">
            <v>Customer - Wholesale</v>
          </cell>
          <cell r="G3058" t="str">
            <v>Trade Contingents</v>
          </cell>
          <cell r="H3058" t="str">
            <v>0</v>
          </cell>
          <cell r="I3058" t="str">
            <v>0</v>
          </cell>
          <cell r="J3058" t="str">
            <v>0</v>
          </cell>
          <cell r="K3058" t="str">
            <v>0</v>
          </cell>
          <cell r="L3058" t="str">
            <v>0</v>
          </cell>
          <cell r="M3058" t="str">
            <v>0</v>
          </cell>
          <cell r="N3058" t="str">
            <v>0</v>
          </cell>
          <cell r="O3058" t="str">
            <v>0</v>
          </cell>
          <cell r="P3058" t="str">
            <v>0</v>
          </cell>
          <cell r="Q3058" t="str">
            <v>0</v>
          </cell>
          <cell r="R3058" t="str">
            <v>0</v>
          </cell>
          <cell r="S3058" t="str">
            <v>0</v>
          </cell>
          <cell r="T3058" t="str">
            <v>0</v>
          </cell>
          <cell r="U3058" t="str">
            <v>0</v>
          </cell>
          <cell r="V3058">
            <v>0</v>
          </cell>
          <cell r="W3058">
            <v>0</v>
          </cell>
        </row>
        <row r="3059">
          <cell r="B3059" t="str">
            <v>TanzaniaTrade</v>
          </cell>
          <cell r="C3059" t="str">
            <v>Trade</v>
          </cell>
          <cell r="D3059" t="str">
            <v>Tanzania</v>
          </cell>
          <cell r="E3059" t="str">
            <v>Projects</v>
          </cell>
          <cell r="F3059" t="str">
            <v>Customer - Wholesale</v>
          </cell>
          <cell r="G3059" t="str">
            <v>Trade Transactional</v>
          </cell>
          <cell r="H3059" t="str">
            <v>0</v>
          </cell>
          <cell r="I3059" t="str">
            <v>0</v>
          </cell>
          <cell r="J3059" t="str">
            <v>0</v>
          </cell>
          <cell r="K3059" t="str">
            <v>0</v>
          </cell>
          <cell r="L3059" t="str">
            <v>0</v>
          </cell>
          <cell r="M3059" t="str">
            <v>0</v>
          </cell>
          <cell r="N3059" t="str">
            <v>0</v>
          </cell>
          <cell r="O3059" t="str">
            <v>0</v>
          </cell>
          <cell r="P3059" t="str">
            <v>0</v>
          </cell>
          <cell r="Q3059" t="str">
            <v>0</v>
          </cell>
          <cell r="R3059" t="str">
            <v>0</v>
          </cell>
          <cell r="S3059" t="str">
            <v>0</v>
          </cell>
          <cell r="T3059" t="str">
            <v>0</v>
          </cell>
          <cell r="U3059" t="str">
            <v>0</v>
          </cell>
          <cell r="V3059">
            <v>0</v>
          </cell>
          <cell r="W3059">
            <v>0</v>
          </cell>
        </row>
        <row r="3060">
          <cell r="B3060" t="str">
            <v>TanzaniaTrade</v>
          </cell>
          <cell r="C3060" t="str">
            <v>Trade</v>
          </cell>
          <cell r="D3060" t="str">
            <v>Tanzania</v>
          </cell>
          <cell r="E3060" t="str">
            <v>Projects</v>
          </cell>
          <cell r="F3060" t="str">
            <v>Customer - Wholesale</v>
          </cell>
          <cell r="G3060" t="str">
            <v>Trade Other</v>
          </cell>
          <cell r="H3060" t="str">
            <v>0</v>
          </cell>
          <cell r="I3060" t="str">
            <v>0</v>
          </cell>
          <cell r="J3060" t="str">
            <v>0</v>
          </cell>
          <cell r="K3060" t="str">
            <v>0</v>
          </cell>
          <cell r="L3060" t="str">
            <v>0</v>
          </cell>
          <cell r="M3060" t="str">
            <v>0</v>
          </cell>
          <cell r="N3060" t="str">
            <v>0</v>
          </cell>
          <cell r="O3060" t="str">
            <v>0</v>
          </cell>
          <cell r="P3060" t="str">
            <v>0</v>
          </cell>
          <cell r="Q3060" t="str">
            <v>0</v>
          </cell>
          <cell r="R3060" t="str">
            <v>0</v>
          </cell>
          <cell r="S3060" t="str">
            <v>0</v>
          </cell>
          <cell r="T3060" t="str">
            <v>0</v>
          </cell>
          <cell r="U3060" t="str">
            <v>0</v>
          </cell>
          <cell r="V3060">
            <v>0</v>
          </cell>
          <cell r="W3060">
            <v>0</v>
          </cell>
        </row>
        <row r="3061">
          <cell r="B3061" t="str">
            <v>TanzaniaFX/MM</v>
          </cell>
          <cell r="C3061" t="str">
            <v>FX/MM</v>
          </cell>
          <cell r="D3061" t="str">
            <v>Tanzania</v>
          </cell>
          <cell r="E3061" t="str">
            <v>Projects</v>
          </cell>
          <cell r="F3061" t="str">
            <v>Customer - Wholesale</v>
          </cell>
          <cell r="G3061" t="str">
            <v>FX Sales</v>
          </cell>
          <cell r="H3061">
            <v>1.5040273863813847</v>
          </cell>
          <cell r="I3061" t="str">
            <v>0</v>
          </cell>
          <cell r="J3061" t="str">
            <v>0</v>
          </cell>
          <cell r="K3061" t="str">
            <v>0</v>
          </cell>
          <cell r="L3061" t="str">
            <v>0</v>
          </cell>
          <cell r="M3061" t="str">
            <v>0</v>
          </cell>
          <cell r="N3061" t="str">
            <v>0</v>
          </cell>
          <cell r="O3061" t="str">
            <v>0</v>
          </cell>
          <cell r="P3061" t="str">
            <v>0</v>
          </cell>
          <cell r="Q3061" t="str">
            <v>0</v>
          </cell>
          <cell r="R3061" t="str">
            <v>0</v>
          </cell>
          <cell r="S3061" t="str">
            <v>0</v>
          </cell>
          <cell r="T3061" t="str">
            <v>0</v>
          </cell>
          <cell r="U3061" t="str">
            <v>0</v>
          </cell>
          <cell r="V3061">
            <v>0</v>
          </cell>
          <cell r="W3061">
            <v>0</v>
          </cell>
        </row>
        <row r="3062">
          <cell r="B3062" t="str">
            <v>TanzaniaFX/MM</v>
          </cell>
          <cell r="C3062" t="str">
            <v>FX/MM</v>
          </cell>
          <cell r="D3062" t="str">
            <v>Tanzania</v>
          </cell>
          <cell r="E3062" t="str">
            <v>Projects</v>
          </cell>
          <cell r="F3062" t="str">
            <v>Customer - Wholesale</v>
          </cell>
          <cell r="G3062" t="str">
            <v>FX Trading</v>
          </cell>
          <cell r="H3062" t="str">
            <v>0</v>
          </cell>
          <cell r="I3062" t="str">
            <v>0</v>
          </cell>
          <cell r="J3062" t="str">
            <v>0</v>
          </cell>
          <cell r="K3062" t="str">
            <v>0</v>
          </cell>
          <cell r="L3062" t="str">
            <v>0</v>
          </cell>
          <cell r="M3062" t="str">
            <v>0</v>
          </cell>
          <cell r="N3062" t="str">
            <v>0</v>
          </cell>
          <cell r="O3062" t="str">
            <v>0</v>
          </cell>
          <cell r="P3062" t="str">
            <v>0</v>
          </cell>
          <cell r="Q3062" t="str">
            <v>0</v>
          </cell>
          <cell r="R3062" t="str">
            <v>0</v>
          </cell>
          <cell r="S3062" t="str">
            <v>0</v>
          </cell>
          <cell r="T3062" t="str">
            <v>0</v>
          </cell>
          <cell r="U3062" t="str">
            <v>0</v>
          </cell>
          <cell r="V3062">
            <v>0</v>
          </cell>
          <cell r="W3062">
            <v>0</v>
          </cell>
        </row>
        <row r="3063">
          <cell r="B3063" t="str">
            <v>TanzaniaFI</v>
          </cell>
          <cell r="C3063" t="str">
            <v>FI</v>
          </cell>
          <cell r="D3063" t="str">
            <v>Tanzania</v>
          </cell>
          <cell r="E3063" t="str">
            <v>Projects</v>
          </cell>
          <cell r="F3063" t="str">
            <v>Customer - Wholesale</v>
          </cell>
          <cell r="G3063" t="str">
            <v>Fixed Income</v>
          </cell>
          <cell r="H3063" t="str">
            <v>0</v>
          </cell>
          <cell r="I3063" t="str">
            <v>0</v>
          </cell>
          <cell r="J3063" t="str">
            <v>0</v>
          </cell>
          <cell r="K3063" t="str">
            <v>0</v>
          </cell>
          <cell r="L3063" t="str">
            <v>0</v>
          </cell>
          <cell r="M3063" t="str">
            <v>0</v>
          </cell>
          <cell r="N3063" t="str">
            <v>0</v>
          </cell>
          <cell r="O3063" t="str">
            <v>0</v>
          </cell>
          <cell r="P3063" t="str">
            <v>0</v>
          </cell>
          <cell r="Q3063" t="str">
            <v>0</v>
          </cell>
          <cell r="R3063" t="str">
            <v>0</v>
          </cell>
          <cell r="S3063" t="str">
            <v>0</v>
          </cell>
          <cell r="T3063" t="str">
            <v>0</v>
          </cell>
          <cell r="U3063" t="str">
            <v>0</v>
          </cell>
          <cell r="V3063">
            <v>0</v>
          </cell>
          <cell r="W3063">
            <v>0</v>
          </cell>
        </row>
        <row r="3064">
          <cell r="B3064" t="str">
            <v>TanzaniaFX/MM</v>
          </cell>
          <cell r="C3064" t="str">
            <v>FX/MM</v>
          </cell>
          <cell r="D3064" t="str">
            <v>Tanzania</v>
          </cell>
          <cell r="E3064" t="str">
            <v>Projects</v>
          </cell>
          <cell r="F3064" t="str">
            <v>Customer - Wholesale</v>
          </cell>
          <cell r="G3064" t="str">
            <v>ALM</v>
          </cell>
          <cell r="H3064" t="str">
            <v>0</v>
          </cell>
          <cell r="I3064" t="str">
            <v>0</v>
          </cell>
          <cell r="J3064" t="str">
            <v>0</v>
          </cell>
          <cell r="K3064" t="str">
            <v>0</v>
          </cell>
          <cell r="L3064" t="str">
            <v>0</v>
          </cell>
          <cell r="M3064" t="str">
            <v>0</v>
          </cell>
          <cell r="N3064" t="str">
            <v>0</v>
          </cell>
          <cell r="O3064" t="str">
            <v>0</v>
          </cell>
          <cell r="P3064" t="str">
            <v>0</v>
          </cell>
          <cell r="Q3064" t="str">
            <v>0</v>
          </cell>
          <cell r="R3064" t="str">
            <v>0</v>
          </cell>
          <cell r="S3064" t="str">
            <v>0</v>
          </cell>
          <cell r="T3064" t="str">
            <v>0</v>
          </cell>
          <cell r="U3064" t="str">
            <v>0</v>
          </cell>
          <cell r="V3064">
            <v>0</v>
          </cell>
          <cell r="W3064">
            <v>0</v>
          </cell>
        </row>
        <row r="3065">
          <cell r="B3065" t="str">
            <v>TanzaniaSEF</v>
          </cell>
          <cell r="C3065" t="str">
            <v>SEF</v>
          </cell>
          <cell r="D3065" t="str">
            <v>Tanzania</v>
          </cell>
          <cell r="E3065" t="str">
            <v>Projects</v>
          </cell>
          <cell r="F3065" t="str">
            <v>Customer - Wholesale</v>
          </cell>
          <cell r="G3065" t="str">
            <v>Structured Trade</v>
          </cell>
          <cell r="H3065" t="str">
            <v>0</v>
          </cell>
          <cell r="I3065" t="str">
            <v>0</v>
          </cell>
          <cell r="J3065" t="str">
            <v>0</v>
          </cell>
          <cell r="K3065" t="str">
            <v>0</v>
          </cell>
          <cell r="L3065" t="str">
            <v>0</v>
          </cell>
          <cell r="M3065" t="str">
            <v>0</v>
          </cell>
          <cell r="N3065" t="str">
            <v>0</v>
          </cell>
          <cell r="O3065" t="str">
            <v>0</v>
          </cell>
          <cell r="P3065" t="str">
            <v>0</v>
          </cell>
          <cell r="Q3065" t="str">
            <v>0</v>
          </cell>
          <cell r="R3065" t="str">
            <v>0</v>
          </cell>
          <cell r="S3065" t="str">
            <v>0</v>
          </cell>
          <cell r="T3065" t="str">
            <v>0</v>
          </cell>
          <cell r="U3065" t="str">
            <v>0</v>
          </cell>
          <cell r="V3065">
            <v>0</v>
          </cell>
          <cell r="W3065">
            <v>0</v>
          </cell>
        </row>
        <row r="3066">
          <cell r="B3066" t="str">
            <v>TanzaniaSME</v>
          </cell>
          <cell r="C3066" t="str">
            <v>SME</v>
          </cell>
          <cell r="D3066" t="str">
            <v>Tanzania</v>
          </cell>
          <cell r="E3066" t="str">
            <v>Projects</v>
          </cell>
          <cell r="F3066" t="str">
            <v>SME</v>
          </cell>
          <cell r="G3066" t="str">
            <v>Product</v>
          </cell>
          <cell r="H3066">
            <v>38.627771930477529</v>
          </cell>
          <cell r="I3066" t="str">
            <v>0</v>
          </cell>
          <cell r="J3066" t="str">
            <v>0</v>
          </cell>
          <cell r="K3066" t="str">
            <v>0</v>
          </cell>
          <cell r="L3066" t="str">
            <v>0</v>
          </cell>
          <cell r="M3066" t="str">
            <v>0</v>
          </cell>
          <cell r="N3066" t="str">
            <v>0</v>
          </cell>
          <cell r="O3066" t="str">
            <v>0</v>
          </cell>
          <cell r="P3066" t="str">
            <v>0</v>
          </cell>
          <cell r="Q3066" t="str">
            <v>0</v>
          </cell>
          <cell r="R3066" t="str">
            <v>0</v>
          </cell>
          <cell r="S3066" t="str">
            <v>0</v>
          </cell>
          <cell r="T3066" t="str">
            <v>0</v>
          </cell>
          <cell r="U3066" t="str">
            <v>0</v>
          </cell>
          <cell r="V3066">
            <v>0</v>
          </cell>
          <cell r="W3066">
            <v>0</v>
          </cell>
        </row>
        <row r="3067">
          <cell r="B3067" t="str">
            <v>TanzaniaTotal</v>
          </cell>
          <cell r="C3067" t="str">
            <v>Total</v>
          </cell>
          <cell r="D3067" t="str">
            <v>Tanzania</v>
          </cell>
          <cell r="E3067" t="str">
            <v>Projects</v>
          </cell>
          <cell r="F3067" t="str">
            <v>Customer</v>
          </cell>
          <cell r="G3067" t="str">
            <v>Product</v>
          </cell>
          <cell r="H3067">
            <v>163.16890995813353</v>
          </cell>
          <cell r="I3067" t="str">
            <v>0</v>
          </cell>
          <cell r="J3067" t="str">
            <v>0</v>
          </cell>
          <cell r="K3067" t="str">
            <v>0</v>
          </cell>
          <cell r="L3067" t="str">
            <v>0</v>
          </cell>
          <cell r="M3067" t="str">
            <v>0</v>
          </cell>
          <cell r="N3067" t="str">
            <v>0</v>
          </cell>
          <cell r="O3067" t="str">
            <v>0</v>
          </cell>
          <cell r="P3067" t="str">
            <v>0</v>
          </cell>
          <cell r="Q3067" t="str">
            <v>0</v>
          </cell>
          <cell r="R3067" t="str">
            <v>0</v>
          </cell>
          <cell r="S3067" t="str">
            <v>0</v>
          </cell>
          <cell r="T3067" t="str">
            <v>0</v>
          </cell>
          <cell r="U3067" t="str">
            <v>0</v>
          </cell>
          <cell r="V3067">
            <v>0</v>
          </cell>
          <cell r="W3067">
            <v>0</v>
          </cell>
        </row>
        <row r="3068">
          <cell r="B3068" t="str">
            <v>TanzaniaCCPL</v>
          </cell>
          <cell r="C3068" t="str">
            <v>CCPL</v>
          </cell>
          <cell r="D3068" t="str">
            <v>Tanzania</v>
          </cell>
          <cell r="E3068" t="str">
            <v>T&amp;O Management</v>
          </cell>
          <cell r="F3068" t="str">
            <v>Mass Mkt &amp; Priority Banking</v>
          </cell>
          <cell r="G3068" t="str">
            <v>Unsecured Lending</v>
          </cell>
          <cell r="H3068">
            <v>16.019020295499008</v>
          </cell>
          <cell r="I3068">
            <v>3.1376019861004947</v>
          </cell>
          <cell r="J3068">
            <v>4.0270329895745487</v>
          </cell>
          <cell r="K3068">
            <v>0.32415919237186253</v>
          </cell>
          <cell r="L3068">
            <v>3.5661135262116401</v>
          </cell>
          <cell r="M3068">
            <v>6.4595428701251283</v>
          </cell>
          <cell r="N3068">
            <v>8.809128573899315</v>
          </cell>
          <cell r="O3068">
            <v>10.907976593863486</v>
          </cell>
          <cell r="P3068">
            <v>14.021572510592147</v>
          </cell>
          <cell r="Q3068">
            <v>17.877717798468765</v>
          </cell>
          <cell r="R3068">
            <v>19.846748268749423</v>
          </cell>
          <cell r="S3068">
            <v>21.878801401489838</v>
          </cell>
          <cell r="T3068">
            <v>20.264550605133856</v>
          </cell>
          <cell r="U3068" t="str">
            <v>0</v>
          </cell>
          <cell r="V3068">
            <v>24.726820439797862</v>
          </cell>
          <cell r="W3068">
            <v>24.726820439797862</v>
          </cell>
        </row>
        <row r="3069">
          <cell r="B3069" t="str">
            <v>TanzaniaM &amp; AL</v>
          </cell>
          <cell r="C3069" t="str">
            <v>M &amp; AL</v>
          </cell>
          <cell r="D3069" t="str">
            <v>Tanzania</v>
          </cell>
          <cell r="E3069" t="str">
            <v>T&amp;O Management</v>
          </cell>
          <cell r="F3069" t="str">
            <v>Mass Mkt &amp; Priority Banking</v>
          </cell>
          <cell r="G3069" t="str">
            <v>Secured Lending</v>
          </cell>
          <cell r="H3069" t="str">
            <v>0</v>
          </cell>
          <cell r="I3069">
            <v>0.89656533922141546</v>
          </cell>
          <cell r="J3069">
            <v>1.1233508944090846</v>
          </cell>
          <cell r="K3069">
            <v>9.2657519494199467E-2</v>
          </cell>
          <cell r="L3069">
            <v>1.0190620594237925</v>
          </cell>
          <cell r="M3069">
            <v>1.8459413190106195</v>
          </cell>
          <cell r="N3069">
            <v>2.5173008121372646</v>
          </cell>
          <cell r="O3069">
            <v>3.1171226849885114</v>
          </cell>
          <cell r="P3069">
            <v>4.0068796576549035</v>
          </cell>
          <cell r="Q3069">
            <v>5.1088223098354897</v>
          </cell>
          <cell r="R3069">
            <v>5.6714206646340379</v>
          </cell>
          <cell r="S3069">
            <v>6.25215094622863</v>
          </cell>
          <cell r="T3069">
            <v>5.7908924565159641</v>
          </cell>
          <cell r="U3069" t="str">
            <v>0</v>
          </cell>
          <cell r="V3069">
            <v>7.0660021068529071</v>
          </cell>
          <cell r="W3069">
            <v>7.0660021068529071</v>
          </cell>
        </row>
        <row r="3070">
          <cell r="B3070" t="str">
            <v>TanzaniaWM</v>
          </cell>
          <cell r="C3070" t="str">
            <v>WM</v>
          </cell>
          <cell r="D3070" t="str">
            <v>Tanzania</v>
          </cell>
          <cell r="E3070" t="str">
            <v>T&amp;O Management</v>
          </cell>
          <cell r="F3070" t="str">
            <v>Mass Mkt &amp; Priority Banking</v>
          </cell>
          <cell r="G3070" t="str">
            <v>Account Management Services</v>
          </cell>
          <cell r="H3070">
            <v>92.593157102624374</v>
          </cell>
          <cell r="I3070">
            <v>12.028774316523718</v>
          </cell>
          <cell r="J3070">
            <v>15.66074456967176</v>
          </cell>
          <cell r="K3070">
            <v>1.2427532270426744</v>
          </cell>
          <cell r="L3070">
            <v>13.671630094177006</v>
          </cell>
          <cell r="M3070">
            <v>24.764192140491922</v>
          </cell>
          <cell r="N3070">
            <v>33.771891124245016</v>
          </cell>
          <cell r="O3070">
            <v>41.818390334612417</v>
          </cell>
          <cell r="P3070">
            <v>53.755188965446351</v>
          </cell>
          <cell r="Q3070">
            <v>68.538678365188616</v>
          </cell>
          <cell r="R3070">
            <v>76.087463541325633</v>
          </cell>
          <cell r="S3070">
            <v>83.877871883444925</v>
          </cell>
          <cell r="T3070">
            <v>77.689118600173998</v>
          </cell>
          <cell r="U3070" t="str">
            <v>0</v>
          </cell>
          <cell r="V3070">
            <v>94.796445181492544</v>
          </cell>
          <cell r="W3070">
            <v>94.796445181492544</v>
          </cell>
        </row>
        <row r="3071">
          <cell r="B3071" t="str">
            <v>TanzaniaWM</v>
          </cell>
          <cell r="C3071" t="str">
            <v>WM</v>
          </cell>
          <cell r="D3071" t="str">
            <v>Tanzania</v>
          </cell>
          <cell r="E3071" t="str">
            <v>T&amp;O Management</v>
          </cell>
          <cell r="F3071" t="str">
            <v>Mass Mkt &amp; Priority Banking</v>
          </cell>
          <cell r="G3071" t="str">
            <v>Trade Products</v>
          </cell>
          <cell r="H3071" t="str">
            <v>0</v>
          </cell>
          <cell r="I3071" t="str">
            <v>0</v>
          </cell>
          <cell r="J3071" t="str">
            <v>0</v>
          </cell>
          <cell r="K3071" t="str">
            <v>0</v>
          </cell>
          <cell r="L3071" t="str">
            <v>0</v>
          </cell>
          <cell r="M3071" t="str">
            <v>0</v>
          </cell>
          <cell r="N3071" t="str">
            <v>0</v>
          </cell>
          <cell r="O3071" t="str">
            <v>0</v>
          </cell>
          <cell r="P3071" t="str">
            <v>0</v>
          </cell>
          <cell r="Q3071" t="str">
            <v>0</v>
          </cell>
          <cell r="R3071" t="str">
            <v>0</v>
          </cell>
          <cell r="S3071" t="str">
            <v>0</v>
          </cell>
          <cell r="T3071" t="str">
            <v>0</v>
          </cell>
          <cell r="U3071" t="str">
            <v>0</v>
          </cell>
          <cell r="V3071" t="str">
            <v>0</v>
          </cell>
          <cell r="W3071" t="str">
            <v>0</v>
          </cell>
        </row>
        <row r="3072">
          <cell r="B3072" t="str">
            <v>TanzaniaWM</v>
          </cell>
          <cell r="C3072" t="str">
            <v>WM</v>
          </cell>
          <cell r="D3072" t="str">
            <v>Tanzania</v>
          </cell>
          <cell r="E3072" t="str">
            <v>T&amp;O Management</v>
          </cell>
          <cell r="F3072" t="str">
            <v>Mass Mkt &amp; Priority Banking</v>
          </cell>
          <cell r="G3072" t="str">
            <v>Treasury Products</v>
          </cell>
          <cell r="H3072">
            <v>4.5491653108775502E-2</v>
          </cell>
          <cell r="I3072">
            <v>2.1739552970309203E-2</v>
          </cell>
          <cell r="J3072">
            <v>3.8119421215865458E-2</v>
          </cell>
          <cell r="K3072">
            <v>2.1811132856608614E-3</v>
          </cell>
          <cell r="L3072">
            <v>2.4699187505698064E-2</v>
          </cell>
          <cell r="M3072">
            <v>4.4928936191490021E-2</v>
          </cell>
          <cell r="N3072">
            <v>6.1204438350881615E-2</v>
          </cell>
          <cell r="O3072">
            <v>7.5837409631584932E-2</v>
          </cell>
          <cell r="P3072">
            <v>9.747770601388081E-2</v>
          </cell>
          <cell r="Q3072">
            <v>0.12422403639271669</v>
          </cell>
          <cell r="R3072">
            <v>0.13790725428801739</v>
          </cell>
          <cell r="S3072">
            <v>0.15202274359931292</v>
          </cell>
          <cell r="T3072">
            <v>0.14075491642200116</v>
          </cell>
          <cell r="U3072" t="str">
            <v>0</v>
          </cell>
          <cell r="V3072">
            <v>0.17183014937991675</v>
          </cell>
          <cell r="W3072">
            <v>0.17183014937991675</v>
          </cell>
        </row>
        <row r="3073">
          <cell r="B3073" t="str">
            <v>TanzaniaWM</v>
          </cell>
          <cell r="C3073" t="str">
            <v>WM</v>
          </cell>
          <cell r="D3073" t="str">
            <v>Tanzania</v>
          </cell>
          <cell r="E3073" t="str">
            <v>T&amp;O Management</v>
          </cell>
          <cell r="F3073" t="str">
            <v>Mass Mkt &amp; Priority Banking</v>
          </cell>
          <cell r="G3073" t="str">
            <v>Investment Services</v>
          </cell>
          <cell r="H3073" t="str">
            <v>0</v>
          </cell>
          <cell r="I3073" t="str">
            <v>0</v>
          </cell>
          <cell r="J3073" t="str">
            <v>0</v>
          </cell>
          <cell r="K3073" t="str">
            <v>0</v>
          </cell>
          <cell r="L3073" t="str">
            <v>0</v>
          </cell>
          <cell r="M3073" t="str">
            <v>0</v>
          </cell>
          <cell r="N3073" t="str">
            <v>0</v>
          </cell>
          <cell r="O3073" t="str">
            <v>0</v>
          </cell>
          <cell r="P3073" t="str">
            <v>0</v>
          </cell>
          <cell r="Q3073" t="str">
            <v>0</v>
          </cell>
          <cell r="R3073" t="str">
            <v>0</v>
          </cell>
          <cell r="S3073" t="str">
            <v>0</v>
          </cell>
          <cell r="T3073" t="str">
            <v>0</v>
          </cell>
          <cell r="U3073" t="str">
            <v>0</v>
          </cell>
          <cell r="V3073" t="str">
            <v>0</v>
          </cell>
          <cell r="W3073" t="str">
            <v>0</v>
          </cell>
        </row>
        <row r="3074">
          <cell r="B3074" t="str">
            <v>TanzaniaOthCB</v>
          </cell>
          <cell r="C3074" t="str">
            <v>OthCB</v>
          </cell>
          <cell r="D3074" t="str">
            <v>Tanzania</v>
          </cell>
          <cell r="E3074" t="str">
            <v>T&amp;O Management</v>
          </cell>
          <cell r="F3074" t="str">
            <v>Mass Mkt &amp; Priority Banking</v>
          </cell>
          <cell r="G3074" t="str">
            <v>Other Products</v>
          </cell>
          <cell r="H3074" t="str">
            <v>0</v>
          </cell>
          <cell r="I3074" t="str">
            <v>0</v>
          </cell>
          <cell r="J3074" t="str">
            <v>0</v>
          </cell>
          <cell r="K3074" t="str">
            <v>0</v>
          </cell>
          <cell r="L3074" t="str">
            <v>0</v>
          </cell>
          <cell r="M3074" t="str">
            <v>0</v>
          </cell>
          <cell r="N3074" t="str">
            <v>0</v>
          </cell>
          <cell r="O3074" t="str">
            <v>0</v>
          </cell>
          <cell r="P3074" t="str">
            <v>0</v>
          </cell>
          <cell r="Q3074" t="str">
            <v>0</v>
          </cell>
          <cell r="R3074" t="str">
            <v>0</v>
          </cell>
          <cell r="S3074" t="str">
            <v>0</v>
          </cell>
          <cell r="T3074" t="str">
            <v>0</v>
          </cell>
          <cell r="U3074" t="str">
            <v>0</v>
          </cell>
          <cell r="V3074">
            <v>0</v>
          </cell>
          <cell r="W3074">
            <v>0</v>
          </cell>
        </row>
        <row r="3075">
          <cell r="B3075" t="str">
            <v>TanzaniaCROps</v>
          </cell>
          <cell r="C3075" t="str">
            <v>CROps</v>
          </cell>
          <cell r="D3075" t="str">
            <v>Tanzania</v>
          </cell>
          <cell r="E3075" t="str">
            <v>T&amp;O Management</v>
          </cell>
          <cell r="F3075" t="str">
            <v>Customer - Wholesale</v>
          </cell>
          <cell r="G3075" t="str">
            <v>Corporate and Inst Lending</v>
          </cell>
          <cell r="H3075">
            <v>8.5613045380901536</v>
          </cell>
          <cell r="I3075">
            <v>2.472760094210356</v>
          </cell>
          <cell r="J3075">
            <v>4.4249822621533665</v>
          </cell>
          <cell r="K3075">
            <v>0.25551598663770148</v>
          </cell>
          <cell r="L3075">
            <v>2.8104764037500787</v>
          </cell>
          <cell r="M3075">
            <v>5.0908023492110566</v>
          </cell>
          <cell r="N3075">
            <v>6.942447635865908</v>
          </cell>
          <cell r="O3075">
            <v>8.5965288629020211</v>
          </cell>
          <cell r="P3075">
            <v>11.050417506392582</v>
          </cell>
          <cell r="Q3075">
            <v>14.089492402883092</v>
          </cell>
          <cell r="R3075">
            <v>15.641214795981293</v>
          </cell>
          <cell r="S3075">
            <v>17.242761786313885</v>
          </cell>
          <cell r="T3075">
            <v>15.970546664213188</v>
          </cell>
          <cell r="U3075" t="str">
            <v>0</v>
          </cell>
          <cell r="V3075">
            <v>19.487235508637752</v>
          </cell>
          <cell r="W3075">
            <v>19.487235508637752</v>
          </cell>
        </row>
        <row r="3076">
          <cell r="B3076" t="str">
            <v>TanzaniaCash</v>
          </cell>
          <cell r="C3076" t="str">
            <v>Cash</v>
          </cell>
          <cell r="D3076" t="str">
            <v>Tanzania</v>
          </cell>
          <cell r="E3076" t="str">
            <v>T&amp;O Management</v>
          </cell>
          <cell r="F3076" t="str">
            <v>Customer - Wholesale</v>
          </cell>
          <cell r="G3076" t="str">
            <v>Cash Management and Payments</v>
          </cell>
          <cell r="H3076">
            <v>80.306796495693888</v>
          </cell>
          <cell r="I3076">
            <v>8.5236226836876288</v>
          </cell>
          <cell r="J3076">
            <v>14.124099038915059</v>
          </cell>
          <cell r="K3076">
            <v>0.88061221833322034</v>
          </cell>
          <cell r="L3076">
            <v>9.687718926516947</v>
          </cell>
          <cell r="M3076">
            <v>17.548021188780531</v>
          </cell>
          <cell r="N3076">
            <v>23.930915542709734</v>
          </cell>
          <cell r="O3076">
            <v>29.632654855672641</v>
          </cell>
          <cell r="P3076">
            <v>38.091062550859377</v>
          </cell>
          <cell r="Q3076">
            <v>48.566682974656388</v>
          </cell>
          <cell r="R3076">
            <v>53.915759388970891</v>
          </cell>
          <cell r="S3076">
            <v>59.436043431820579</v>
          </cell>
          <cell r="T3076">
            <v>55.050762964146955</v>
          </cell>
          <cell r="U3076" t="str">
            <v>0</v>
          </cell>
          <cell r="V3076">
            <v>67.172983867872176</v>
          </cell>
          <cell r="W3076">
            <v>67.172983867872176</v>
          </cell>
        </row>
        <row r="3077">
          <cell r="B3077" t="str">
            <v>TanzaniaTrade</v>
          </cell>
          <cell r="C3077" t="str">
            <v>Trade</v>
          </cell>
          <cell r="D3077" t="str">
            <v>Tanzania</v>
          </cell>
          <cell r="E3077" t="str">
            <v>T&amp;O Management</v>
          </cell>
          <cell r="F3077" t="str">
            <v>Customer - Wholesale</v>
          </cell>
          <cell r="G3077" t="str">
            <v>Trade Finance</v>
          </cell>
          <cell r="H3077">
            <v>16.838877619743421</v>
          </cell>
          <cell r="I3077" t="str">
            <v>0</v>
          </cell>
          <cell r="J3077" t="str">
            <v>0</v>
          </cell>
          <cell r="K3077" t="str">
            <v>0</v>
          </cell>
          <cell r="L3077" t="str">
            <v>0</v>
          </cell>
          <cell r="M3077" t="str">
            <v>0</v>
          </cell>
          <cell r="N3077" t="str">
            <v>0</v>
          </cell>
          <cell r="O3077" t="str">
            <v>0</v>
          </cell>
          <cell r="P3077" t="str">
            <v>0</v>
          </cell>
          <cell r="Q3077" t="str">
            <v>0</v>
          </cell>
          <cell r="R3077" t="str">
            <v>0</v>
          </cell>
          <cell r="S3077" t="str">
            <v>0</v>
          </cell>
          <cell r="T3077" t="str">
            <v>0</v>
          </cell>
          <cell r="U3077" t="str">
            <v>0</v>
          </cell>
          <cell r="V3077">
            <v>0</v>
          </cell>
          <cell r="W3077">
            <v>0</v>
          </cell>
        </row>
        <row r="3078">
          <cell r="B3078" t="str">
            <v>TanzaniaTrade</v>
          </cell>
          <cell r="C3078" t="str">
            <v>Trade</v>
          </cell>
          <cell r="D3078" t="str">
            <v>Tanzania</v>
          </cell>
          <cell r="E3078" t="str">
            <v>T&amp;O Management</v>
          </cell>
          <cell r="F3078" t="str">
            <v>Customer - Wholesale</v>
          </cell>
          <cell r="G3078" t="str">
            <v>Trade Contingents</v>
          </cell>
          <cell r="H3078" t="str">
            <v>0</v>
          </cell>
          <cell r="I3078">
            <v>2.9738739305833608</v>
          </cell>
          <cell r="J3078">
            <v>4.4557809524790173</v>
          </cell>
          <cell r="K3078">
            <v>0.30720739811519049</v>
          </cell>
          <cell r="L3078">
            <v>3.3799661168068802</v>
          </cell>
          <cell r="M3078">
            <v>6.1224843609543136</v>
          </cell>
          <cell r="N3078">
            <v>8.3493972062974358</v>
          </cell>
          <cell r="O3078">
            <v>10.338731039014576</v>
          </cell>
          <cell r="P3078">
            <v>13.289836714703263</v>
          </cell>
          <cell r="Q3078">
            <v>16.944771625582664</v>
          </cell>
          <cell r="R3078">
            <v>18.811002853770855</v>
          </cell>
          <cell r="S3078">
            <v>20.73697545586116</v>
          </cell>
          <cell r="T3078">
            <v>19.207009918435755</v>
          </cell>
          <cell r="U3078" t="str">
            <v>0</v>
          </cell>
          <cell r="V3078">
            <v>23.436404954990543</v>
          </cell>
          <cell r="W3078">
            <v>23.436404954990543</v>
          </cell>
        </row>
        <row r="3079">
          <cell r="B3079" t="str">
            <v>TanzaniaTrade</v>
          </cell>
          <cell r="C3079" t="str">
            <v>Trade</v>
          </cell>
          <cell r="D3079" t="str">
            <v>Tanzania</v>
          </cell>
          <cell r="E3079" t="str">
            <v>T&amp;O Management</v>
          </cell>
          <cell r="F3079" t="str">
            <v>Customer - Wholesale</v>
          </cell>
          <cell r="G3079" t="str">
            <v>Trade Transactional</v>
          </cell>
          <cell r="H3079" t="str">
            <v>0</v>
          </cell>
          <cell r="I3079" t="str">
            <v>0</v>
          </cell>
          <cell r="J3079" t="str">
            <v>0</v>
          </cell>
          <cell r="K3079" t="str">
            <v>0</v>
          </cell>
          <cell r="L3079" t="str">
            <v>0</v>
          </cell>
          <cell r="M3079" t="str">
            <v>0</v>
          </cell>
          <cell r="N3079" t="str">
            <v>0</v>
          </cell>
          <cell r="O3079" t="str">
            <v>0</v>
          </cell>
          <cell r="P3079" t="str">
            <v>0</v>
          </cell>
          <cell r="Q3079" t="str">
            <v>0</v>
          </cell>
          <cell r="R3079" t="str">
            <v>0</v>
          </cell>
          <cell r="S3079" t="str">
            <v>0</v>
          </cell>
          <cell r="T3079" t="str">
            <v>0</v>
          </cell>
          <cell r="U3079" t="str">
            <v>0</v>
          </cell>
          <cell r="V3079">
            <v>0</v>
          </cell>
          <cell r="W3079">
            <v>0</v>
          </cell>
        </row>
        <row r="3080">
          <cell r="B3080" t="str">
            <v>TanzaniaTrade</v>
          </cell>
          <cell r="C3080" t="str">
            <v>Trade</v>
          </cell>
          <cell r="D3080" t="str">
            <v>Tanzania</v>
          </cell>
          <cell r="E3080" t="str">
            <v>T&amp;O Management</v>
          </cell>
          <cell r="F3080" t="str">
            <v>Customer - Wholesale</v>
          </cell>
          <cell r="G3080" t="str">
            <v>Trade Other</v>
          </cell>
          <cell r="H3080" t="str">
            <v>0</v>
          </cell>
          <cell r="I3080" t="str">
            <v>0</v>
          </cell>
          <cell r="J3080" t="str">
            <v>0</v>
          </cell>
          <cell r="K3080" t="str">
            <v>0</v>
          </cell>
          <cell r="L3080" t="str">
            <v>0</v>
          </cell>
          <cell r="M3080" t="str">
            <v>0</v>
          </cell>
          <cell r="N3080" t="str">
            <v>0</v>
          </cell>
          <cell r="O3080" t="str">
            <v>0</v>
          </cell>
          <cell r="P3080" t="str">
            <v>0</v>
          </cell>
          <cell r="Q3080" t="str">
            <v>0</v>
          </cell>
          <cell r="R3080" t="str">
            <v>0</v>
          </cell>
          <cell r="S3080" t="str">
            <v>0</v>
          </cell>
          <cell r="T3080" t="str">
            <v>0</v>
          </cell>
          <cell r="U3080" t="str">
            <v>0</v>
          </cell>
          <cell r="V3080">
            <v>0</v>
          </cell>
          <cell r="W3080">
            <v>0</v>
          </cell>
        </row>
        <row r="3081">
          <cell r="B3081" t="str">
            <v>TanzaniaFX/MM</v>
          </cell>
          <cell r="C3081" t="str">
            <v>FX/MM</v>
          </cell>
          <cell r="D3081" t="str">
            <v>Tanzania</v>
          </cell>
          <cell r="E3081" t="str">
            <v>T&amp;O Management</v>
          </cell>
          <cell r="F3081" t="str">
            <v>Customer - Wholesale</v>
          </cell>
          <cell r="G3081" t="str">
            <v>FX Sales</v>
          </cell>
          <cell r="H3081">
            <v>18.574000473244244</v>
          </cell>
          <cell r="I3081">
            <v>1.9070009289367067</v>
          </cell>
          <cell r="J3081">
            <v>2.7922929048004059</v>
          </cell>
          <cell r="K3081">
            <v>0.1970204900796857</v>
          </cell>
          <cell r="L3081">
            <v>2.1674456598720262</v>
          </cell>
          <cell r="M3081">
            <v>3.9260410684354392</v>
          </cell>
          <cell r="N3081">
            <v>5.3540941292006252</v>
          </cell>
          <cell r="O3081">
            <v>6.6297515075104529</v>
          </cell>
          <cell r="P3081">
            <v>8.5221618042398219</v>
          </cell>
          <cell r="Q3081">
            <v>10.865885666817746</v>
          </cell>
          <cell r="R3081">
            <v>12.062641326893266</v>
          </cell>
          <cell r="S3081">
            <v>13.297701487153027</v>
          </cell>
          <cell r="T3081">
            <v>12.316577118343716</v>
          </cell>
          <cell r="U3081" t="str">
            <v>0</v>
          </cell>
          <cell r="V3081">
            <v>15.028696997655274</v>
          </cell>
          <cell r="W3081">
            <v>15.028696997655274</v>
          </cell>
        </row>
        <row r="3082">
          <cell r="B3082" t="str">
            <v>TanzaniaFX/MM</v>
          </cell>
          <cell r="C3082" t="str">
            <v>FX/MM</v>
          </cell>
          <cell r="D3082" t="str">
            <v>Tanzania</v>
          </cell>
          <cell r="E3082" t="str">
            <v>T&amp;O Management</v>
          </cell>
          <cell r="F3082" t="str">
            <v>Customer - Wholesale</v>
          </cell>
          <cell r="G3082" t="str">
            <v>FX Trading</v>
          </cell>
          <cell r="H3082" t="str">
            <v>0</v>
          </cell>
          <cell r="I3082">
            <v>1.4160175703434177</v>
          </cell>
          <cell r="J3082">
            <v>2.1389472997823185</v>
          </cell>
          <cell r="K3082">
            <v>0.14629488189397971</v>
          </cell>
          <cell r="L3082">
            <v>1.6094072585767656</v>
          </cell>
          <cell r="M3082">
            <v>2.9152283307455686</v>
          </cell>
          <cell r="N3082">
            <v>3.9756096838651565</v>
          </cell>
          <cell r="O3082">
            <v>4.9228316982939102</v>
          </cell>
          <cell r="P3082">
            <v>6.3280151933862276</v>
          </cell>
          <cell r="Q3082">
            <v>8.0683154308349501</v>
          </cell>
          <cell r="R3082">
            <v>8.9569500488682365</v>
          </cell>
          <cell r="S3082">
            <v>9.8740271518846949</v>
          </cell>
          <cell r="T3082">
            <v>9.1455066127254856</v>
          </cell>
          <cell r="U3082" t="str">
            <v>0</v>
          </cell>
          <cell r="V3082">
            <v>11.159354295602222</v>
          </cell>
          <cell r="W3082">
            <v>11.159354295602222</v>
          </cell>
        </row>
        <row r="3083">
          <cell r="B3083" t="str">
            <v>TanzaniaFI</v>
          </cell>
          <cell r="C3083" t="str">
            <v>FI</v>
          </cell>
          <cell r="D3083" t="str">
            <v>Tanzania</v>
          </cell>
          <cell r="E3083" t="str">
            <v>T&amp;O Management</v>
          </cell>
          <cell r="F3083" t="str">
            <v>Customer - Wholesale</v>
          </cell>
          <cell r="G3083" t="str">
            <v>Fixed Income</v>
          </cell>
          <cell r="H3083" t="str">
            <v>0</v>
          </cell>
          <cell r="I3083">
            <v>0.16963829213508846</v>
          </cell>
          <cell r="J3083">
            <v>0.26702391120556773</v>
          </cell>
          <cell r="K3083">
            <v>1.7526063540709163E-2</v>
          </cell>
          <cell r="L3083">
            <v>0.19280629309462929</v>
          </cell>
          <cell r="M3083">
            <v>0.34924309243674712</v>
          </cell>
          <cell r="N3083">
            <v>0.47627631965261968</v>
          </cell>
          <cell r="O3083">
            <v>0.58975310706386697</v>
          </cell>
          <cell r="P3083">
            <v>0.75809348167240065</v>
          </cell>
          <cell r="Q3083">
            <v>0.96658069699098403</v>
          </cell>
          <cell r="R3083">
            <v>1.0730387396681951</v>
          </cell>
          <cell r="S3083">
            <v>1.1829041797376825</v>
          </cell>
          <cell r="T3083">
            <v>1.0956277344190473</v>
          </cell>
          <cell r="U3083" t="str">
            <v>0</v>
          </cell>
          <cell r="V3083">
            <v>1.3368858153202223</v>
          </cell>
          <cell r="W3083">
            <v>1.3368858153202223</v>
          </cell>
        </row>
        <row r="3084">
          <cell r="B3084" t="str">
            <v>TanzaniaFX/MM</v>
          </cell>
          <cell r="C3084" t="str">
            <v>FX/MM</v>
          </cell>
          <cell r="D3084" t="str">
            <v>Tanzania</v>
          </cell>
          <cell r="E3084" t="str">
            <v>T&amp;O Management</v>
          </cell>
          <cell r="F3084" t="str">
            <v>Customer - Wholesale</v>
          </cell>
          <cell r="G3084" t="str">
            <v>ALM</v>
          </cell>
          <cell r="H3084" t="str">
            <v>0</v>
          </cell>
          <cell r="I3084" t="str">
            <v>0</v>
          </cell>
          <cell r="J3084" t="str">
            <v>0</v>
          </cell>
          <cell r="K3084" t="str">
            <v>0</v>
          </cell>
          <cell r="L3084" t="str">
            <v>0</v>
          </cell>
          <cell r="M3084" t="str">
            <v>0</v>
          </cell>
          <cell r="N3084" t="str">
            <v>0</v>
          </cell>
          <cell r="O3084" t="str">
            <v>0</v>
          </cell>
          <cell r="P3084" t="str">
            <v>0</v>
          </cell>
          <cell r="Q3084" t="str">
            <v>0</v>
          </cell>
          <cell r="R3084" t="str">
            <v>0</v>
          </cell>
          <cell r="S3084" t="str">
            <v>0</v>
          </cell>
          <cell r="T3084" t="str">
            <v>0</v>
          </cell>
          <cell r="U3084" t="str">
            <v>0</v>
          </cell>
          <cell r="V3084">
            <v>0</v>
          </cell>
          <cell r="W3084">
            <v>0</v>
          </cell>
        </row>
        <row r="3085">
          <cell r="B3085" t="str">
            <v>TanzaniaSEF</v>
          </cell>
          <cell r="C3085" t="str">
            <v>SEF</v>
          </cell>
          <cell r="D3085" t="str">
            <v>Tanzania</v>
          </cell>
          <cell r="E3085" t="str">
            <v>T&amp;O Management</v>
          </cell>
          <cell r="F3085" t="str">
            <v>Customer - Wholesale</v>
          </cell>
          <cell r="G3085" t="str">
            <v>Structured Trade</v>
          </cell>
          <cell r="H3085" t="str">
            <v>0</v>
          </cell>
          <cell r="I3085" t="str">
            <v>0</v>
          </cell>
          <cell r="J3085" t="str">
            <v>0</v>
          </cell>
          <cell r="K3085" t="str">
            <v>0</v>
          </cell>
          <cell r="L3085" t="str">
            <v>0</v>
          </cell>
          <cell r="M3085" t="str">
            <v>0</v>
          </cell>
          <cell r="N3085" t="str">
            <v>0</v>
          </cell>
          <cell r="O3085" t="str">
            <v>0</v>
          </cell>
          <cell r="P3085" t="str">
            <v>0</v>
          </cell>
          <cell r="Q3085" t="str">
            <v>0</v>
          </cell>
          <cell r="R3085" t="str">
            <v>0</v>
          </cell>
          <cell r="S3085" t="str">
            <v>0</v>
          </cell>
          <cell r="T3085" t="str">
            <v>0</v>
          </cell>
          <cell r="U3085" t="str">
            <v>0</v>
          </cell>
          <cell r="V3085">
            <v>0</v>
          </cell>
          <cell r="W3085">
            <v>0</v>
          </cell>
        </row>
        <row r="3086">
          <cell r="B3086" t="str">
            <v>TanzaniaSME</v>
          </cell>
          <cell r="C3086" t="str">
            <v>SME</v>
          </cell>
          <cell r="D3086" t="str">
            <v>Tanzania</v>
          </cell>
          <cell r="E3086" t="str">
            <v>T&amp;O Management</v>
          </cell>
          <cell r="F3086" t="str">
            <v>SME</v>
          </cell>
          <cell r="G3086" t="str">
            <v>Product</v>
          </cell>
          <cell r="H3086">
            <v>57.367943589013251</v>
          </cell>
          <cell r="I3086">
            <v>4.2437172298080368</v>
          </cell>
          <cell r="J3086">
            <v>8.9848138902902761</v>
          </cell>
          <cell r="K3086">
            <v>0.43845413432114994</v>
          </cell>
          <cell r="L3086">
            <v>4.8233701768230643</v>
          </cell>
          <cell r="M3086">
            <v>8.7369434684373974</v>
          </cell>
          <cell r="N3086">
            <v>11.914978758731362</v>
          </cell>
          <cell r="O3086">
            <v>14.753754067971446</v>
          </cell>
          <cell r="P3086">
            <v>18.965111400572582</v>
          </cell>
          <cell r="Q3086">
            <v>24.180668616720332</v>
          </cell>
          <cell r="R3086">
            <v>26.843965083647113</v>
          </cell>
          <cell r="S3086">
            <v>29.592428608462313</v>
          </cell>
          <cell r="T3086">
            <v>27.409118193211263</v>
          </cell>
          <cell r="U3086" t="str">
            <v>0</v>
          </cell>
          <cell r="V3086">
            <v>33.444557946468883</v>
          </cell>
          <cell r="W3086">
            <v>33.444557946468883</v>
          </cell>
        </row>
        <row r="3087">
          <cell r="B3087" t="str">
            <v>TanzaniaTotal</v>
          </cell>
          <cell r="C3087" t="str">
            <v>Total</v>
          </cell>
          <cell r="D3087" t="str">
            <v>Tanzania</v>
          </cell>
          <cell r="E3087" t="str">
            <v>T&amp;O Management</v>
          </cell>
          <cell r="F3087" t="str">
            <v>Customer</v>
          </cell>
          <cell r="G3087" t="str">
            <v>Product</v>
          </cell>
          <cell r="H3087">
            <v>290.3235626275665</v>
          </cell>
          <cell r="I3087">
            <v>37.791311924520535</v>
          </cell>
          <cell r="J3087">
            <v>58.037188134497271</v>
          </cell>
          <cell r="K3087">
            <v>3.9043822251160338</v>
          </cell>
          <cell r="L3087">
            <v>42.952695702758533</v>
          </cell>
          <cell r="M3087">
            <v>77.803369124820193</v>
          </cell>
          <cell r="N3087">
            <v>106.10324422495532</v>
          </cell>
          <cell r="O3087">
            <v>131.38333216152492</v>
          </cell>
          <cell r="P3087">
            <v>168.88581749153354</v>
          </cell>
          <cell r="Q3087">
            <v>215.33183992437174</v>
          </cell>
          <cell r="R3087">
            <v>239.04811196679697</v>
          </cell>
          <cell r="S3087">
            <v>263.52368907599606</v>
          </cell>
          <cell r="T3087">
            <v>244.08046578374126</v>
          </cell>
          <cell r="U3087" t="str">
            <v>0</v>
          </cell>
          <cell r="V3087">
            <v>297.82721726407033</v>
          </cell>
          <cell r="W3087">
            <v>297.82721726407033</v>
          </cell>
        </row>
        <row r="3088">
          <cell r="B3088" t="str">
            <v>UgandaCCPL</v>
          </cell>
          <cell r="C3088" t="str">
            <v>CCPL</v>
          </cell>
          <cell r="D3088" t="str">
            <v>Uganda</v>
          </cell>
          <cell r="E3088" t="str">
            <v>Credit Operations</v>
          </cell>
          <cell r="F3088" t="str">
            <v>Mass Mkt &amp; Priority Banking</v>
          </cell>
          <cell r="G3088" t="str">
            <v>Unsecured Lending</v>
          </cell>
          <cell r="H3088">
            <v>7.9467953056874441</v>
          </cell>
          <cell r="I3088">
            <v>3.7735139123294976</v>
          </cell>
          <cell r="J3088">
            <v>8.7706633945208274</v>
          </cell>
          <cell r="K3088">
            <v>14.064045730810561</v>
          </cell>
          <cell r="L3088">
            <v>18.857788051052001</v>
          </cell>
          <cell r="M3088">
            <v>24.577528064207335</v>
          </cell>
          <cell r="N3088">
            <v>30.560020114716416</v>
          </cell>
          <cell r="O3088">
            <v>35.776248582061982</v>
          </cell>
          <cell r="P3088">
            <v>41.032894533360398</v>
          </cell>
          <cell r="Q3088">
            <v>47.720576911074431</v>
          </cell>
          <cell r="R3088">
            <v>53.317548590763479</v>
          </cell>
          <cell r="S3088">
            <v>60.481106963367694</v>
          </cell>
          <cell r="T3088">
            <v>68.213808262775061</v>
          </cell>
          <cell r="U3088" t="str">
            <v>0</v>
          </cell>
          <cell r="V3088">
            <v>59.140958008334458</v>
          </cell>
          <cell r="W3088">
            <v>59.140958008334458</v>
          </cell>
        </row>
        <row r="3089">
          <cell r="B3089" t="str">
            <v>UgandaM &amp; AL</v>
          </cell>
          <cell r="C3089" t="str">
            <v>M &amp; AL</v>
          </cell>
          <cell r="D3089" t="str">
            <v>Uganda</v>
          </cell>
          <cell r="E3089" t="str">
            <v>Credit Operations</v>
          </cell>
          <cell r="F3089" t="str">
            <v>Mass Mkt &amp; Priority Banking</v>
          </cell>
          <cell r="G3089" t="str">
            <v>Secured Lending</v>
          </cell>
          <cell r="H3089" t="str">
            <v>0</v>
          </cell>
          <cell r="I3089">
            <v>3.5151608538667077E-2</v>
          </cell>
          <cell r="J3089">
            <v>8.1701565645206004E-2</v>
          </cell>
          <cell r="K3089">
            <v>0.13101073656569256</v>
          </cell>
          <cell r="L3089">
            <v>0.17566610797709381</v>
          </cell>
          <cell r="M3089">
            <v>0.22894684982859695</v>
          </cell>
          <cell r="N3089">
            <v>0.28467575328988853</v>
          </cell>
          <cell r="O3089">
            <v>0.33326614935328869</v>
          </cell>
          <cell r="P3089">
            <v>0.38223340141260898</v>
          </cell>
          <cell r="Q3089">
            <v>0.44453160968042332</v>
          </cell>
          <cell r="R3089">
            <v>0.49666896308099057</v>
          </cell>
          <cell r="S3089">
            <v>0.56339953822571287</v>
          </cell>
          <cell r="T3089">
            <v>0.63543197349116776</v>
          </cell>
          <cell r="U3089" t="str">
            <v>0</v>
          </cell>
          <cell r="V3089">
            <v>0.55091560041154297</v>
          </cell>
          <cell r="W3089">
            <v>0.55091560041154297</v>
          </cell>
        </row>
        <row r="3090">
          <cell r="B3090" t="str">
            <v>UgandaWM</v>
          </cell>
          <cell r="C3090" t="str">
            <v>WM</v>
          </cell>
          <cell r="D3090" t="str">
            <v>Uganda</v>
          </cell>
          <cell r="E3090" t="str">
            <v>Credit Operations</v>
          </cell>
          <cell r="F3090" t="str">
            <v>Mass Mkt &amp; Priority Banking</v>
          </cell>
          <cell r="G3090" t="str">
            <v>Account Management Services</v>
          </cell>
          <cell r="H3090" t="str">
            <v>0</v>
          </cell>
          <cell r="I3090" t="str">
            <v>0</v>
          </cell>
          <cell r="J3090" t="str">
            <v>0</v>
          </cell>
          <cell r="K3090" t="str">
            <v>0</v>
          </cell>
          <cell r="L3090" t="str">
            <v>0</v>
          </cell>
          <cell r="M3090" t="str">
            <v>0</v>
          </cell>
          <cell r="N3090" t="str">
            <v>0</v>
          </cell>
          <cell r="O3090" t="str">
            <v>0</v>
          </cell>
          <cell r="P3090" t="str">
            <v>0</v>
          </cell>
          <cell r="Q3090" t="str">
            <v>0</v>
          </cell>
          <cell r="R3090" t="str">
            <v>0</v>
          </cell>
          <cell r="S3090" t="str">
            <v>0</v>
          </cell>
          <cell r="T3090" t="str">
            <v>0</v>
          </cell>
          <cell r="U3090" t="str">
            <v>0</v>
          </cell>
          <cell r="V3090">
            <v>0</v>
          </cell>
          <cell r="W3090">
            <v>0</v>
          </cell>
        </row>
        <row r="3091">
          <cell r="B3091" t="str">
            <v>UgandaWM</v>
          </cell>
          <cell r="C3091" t="str">
            <v>WM</v>
          </cell>
          <cell r="D3091" t="str">
            <v>Uganda</v>
          </cell>
          <cell r="E3091" t="str">
            <v>Credit Operations</v>
          </cell>
          <cell r="F3091" t="str">
            <v>Mass Mkt &amp; Priority Banking</v>
          </cell>
          <cell r="G3091" t="str">
            <v>Trade Products</v>
          </cell>
          <cell r="H3091">
            <v>6.4438124423939203E-2</v>
          </cell>
          <cell r="I3091" t="str">
            <v>0</v>
          </cell>
          <cell r="J3091" t="str">
            <v>0</v>
          </cell>
          <cell r="K3091" t="str">
            <v>0</v>
          </cell>
          <cell r="L3091" t="str">
            <v>0</v>
          </cell>
          <cell r="M3091" t="str">
            <v>0</v>
          </cell>
          <cell r="N3091" t="str">
            <v>0</v>
          </cell>
          <cell r="O3091" t="str">
            <v>0</v>
          </cell>
          <cell r="P3091" t="str">
            <v>0</v>
          </cell>
          <cell r="Q3091" t="str">
            <v>0</v>
          </cell>
          <cell r="R3091" t="str">
            <v>0</v>
          </cell>
          <cell r="S3091" t="str">
            <v>0</v>
          </cell>
          <cell r="T3091" t="str">
            <v>0</v>
          </cell>
          <cell r="U3091" t="str">
            <v>0</v>
          </cell>
          <cell r="V3091" t="str">
            <v>0</v>
          </cell>
          <cell r="W3091" t="str">
            <v>0</v>
          </cell>
        </row>
        <row r="3092">
          <cell r="B3092" t="str">
            <v>UgandaWM</v>
          </cell>
          <cell r="C3092" t="str">
            <v>WM</v>
          </cell>
          <cell r="D3092" t="str">
            <v>Uganda</v>
          </cell>
          <cell r="E3092" t="str">
            <v>Credit Operations</v>
          </cell>
          <cell r="F3092" t="str">
            <v>Mass Mkt &amp; Priority Banking</v>
          </cell>
          <cell r="G3092" t="str">
            <v>Treasury Products</v>
          </cell>
          <cell r="H3092" t="str">
            <v>0</v>
          </cell>
          <cell r="I3092" t="str">
            <v>0</v>
          </cell>
          <cell r="J3092" t="str">
            <v>0</v>
          </cell>
          <cell r="K3092" t="str">
            <v>0</v>
          </cell>
          <cell r="L3092" t="str">
            <v>0</v>
          </cell>
          <cell r="M3092" t="str">
            <v>0</v>
          </cell>
          <cell r="N3092" t="str">
            <v>0</v>
          </cell>
          <cell r="O3092" t="str">
            <v>0</v>
          </cell>
          <cell r="P3092" t="str">
            <v>0</v>
          </cell>
          <cell r="Q3092" t="str">
            <v>0</v>
          </cell>
          <cell r="R3092" t="str">
            <v>0</v>
          </cell>
          <cell r="S3092" t="str">
            <v>0</v>
          </cell>
          <cell r="T3092" t="str">
            <v>0</v>
          </cell>
          <cell r="U3092" t="str">
            <v>0</v>
          </cell>
          <cell r="V3092">
            <v>0</v>
          </cell>
          <cell r="W3092">
            <v>0</v>
          </cell>
        </row>
        <row r="3093">
          <cell r="B3093" t="str">
            <v>UgandaWM</v>
          </cell>
          <cell r="C3093" t="str">
            <v>WM</v>
          </cell>
          <cell r="D3093" t="str">
            <v>Uganda</v>
          </cell>
          <cell r="E3093" t="str">
            <v>Credit Operations</v>
          </cell>
          <cell r="F3093" t="str">
            <v>Mass Mkt &amp; Priority Banking</v>
          </cell>
          <cell r="G3093" t="str">
            <v>Investment Services</v>
          </cell>
          <cell r="H3093" t="str">
            <v>0</v>
          </cell>
          <cell r="I3093" t="str">
            <v>0</v>
          </cell>
          <cell r="J3093" t="str">
            <v>0</v>
          </cell>
          <cell r="K3093" t="str">
            <v>0</v>
          </cell>
          <cell r="L3093" t="str">
            <v>0</v>
          </cell>
          <cell r="M3093" t="str">
            <v>0</v>
          </cell>
          <cell r="N3093" t="str">
            <v>0</v>
          </cell>
          <cell r="O3093" t="str">
            <v>0</v>
          </cell>
          <cell r="P3093" t="str">
            <v>0</v>
          </cell>
          <cell r="Q3093" t="str">
            <v>0</v>
          </cell>
          <cell r="R3093" t="str">
            <v>0</v>
          </cell>
          <cell r="S3093" t="str">
            <v>0</v>
          </cell>
          <cell r="T3093" t="str">
            <v>0</v>
          </cell>
          <cell r="U3093" t="str">
            <v>0</v>
          </cell>
          <cell r="V3093" t="str">
            <v>0</v>
          </cell>
          <cell r="W3093" t="str">
            <v>0</v>
          </cell>
        </row>
        <row r="3094">
          <cell r="B3094" t="str">
            <v>UgandaOthCB</v>
          </cell>
          <cell r="C3094" t="str">
            <v>OthCB</v>
          </cell>
          <cell r="D3094" t="str">
            <v>Uganda</v>
          </cell>
          <cell r="E3094" t="str">
            <v>Credit Operations</v>
          </cell>
          <cell r="F3094" t="str">
            <v>Mass Mkt &amp; Priority Banking</v>
          </cell>
          <cell r="G3094" t="str">
            <v>Other Products</v>
          </cell>
          <cell r="H3094" t="str">
            <v>0</v>
          </cell>
          <cell r="I3094" t="str">
            <v>0</v>
          </cell>
          <cell r="J3094" t="str">
            <v>0</v>
          </cell>
          <cell r="K3094" t="str">
            <v>0</v>
          </cell>
          <cell r="L3094" t="str">
            <v>0</v>
          </cell>
          <cell r="M3094" t="str">
            <v>0</v>
          </cell>
          <cell r="N3094" t="str">
            <v>0</v>
          </cell>
          <cell r="O3094" t="str">
            <v>0</v>
          </cell>
          <cell r="P3094" t="str">
            <v>0</v>
          </cell>
          <cell r="Q3094" t="str">
            <v>0</v>
          </cell>
          <cell r="R3094" t="str">
            <v>0</v>
          </cell>
          <cell r="S3094" t="str">
            <v>0</v>
          </cell>
          <cell r="T3094" t="str">
            <v>0</v>
          </cell>
          <cell r="U3094" t="str">
            <v>0</v>
          </cell>
          <cell r="V3094">
            <v>0</v>
          </cell>
          <cell r="W3094">
            <v>0</v>
          </cell>
        </row>
        <row r="3095">
          <cell r="B3095" t="str">
            <v>UgandaCROps</v>
          </cell>
          <cell r="C3095" t="str">
            <v>CROps</v>
          </cell>
          <cell r="D3095" t="str">
            <v>Uganda</v>
          </cell>
          <cell r="E3095" t="str">
            <v>Credit Operations</v>
          </cell>
          <cell r="F3095" t="str">
            <v>Customer - Wholesale</v>
          </cell>
          <cell r="G3095" t="str">
            <v>Corporate and Inst Lending</v>
          </cell>
          <cell r="H3095">
            <v>86.746110884302809</v>
          </cell>
          <cell r="I3095">
            <v>6.0866246329191238</v>
          </cell>
          <cell r="J3095">
            <v>14.147054534895368</v>
          </cell>
          <cell r="K3095">
            <v>22.685072795556941</v>
          </cell>
          <cell r="L3095">
            <v>30.417388956793893</v>
          </cell>
          <cell r="M3095">
            <v>39.643233161983936</v>
          </cell>
          <cell r="N3095">
            <v>49.292928150491711</v>
          </cell>
          <cell r="O3095">
            <v>57.706519533955692</v>
          </cell>
          <cell r="P3095">
            <v>66.185493249881702</v>
          </cell>
          <cell r="Q3095">
            <v>76.9726866659298</v>
          </cell>
          <cell r="R3095">
            <v>86.000543791868083</v>
          </cell>
          <cell r="S3095">
            <v>97.555170994184465</v>
          </cell>
          <cell r="T3095">
            <v>110.02789253601024</v>
          </cell>
          <cell r="U3095" t="str">
            <v>0</v>
          </cell>
          <cell r="V3095">
            <v>95.393548306608082</v>
          </cell>
          <cell r="W3095">
            <v>95.393548306608082</v>
          </cell>
        </row>
        <row r="3096">
          <cell r="B3096" t="str">
            <v>UgandaCash</v>
          </cell>
          <cell r="C3096" t="str">
            <v>Cash</v>
          </cell>
          <cell r="D3096" t="str">
            <v>Uganda</v>
          </cell>
          <cell r="E3096" t="str">
            <v>Credit Operations</v>
          </cell>
          <cell r="F3096" t="str">
            <v>Customer - Wholesale</v>
          </cell>
          <cell r="G3096" t="str">
            <v>Cash Management and Payments</v>
          </cell>
          <cell r="H3096" t="str">
            <v>0</v>
          </cell>
          <cell r="I3096" t="str">
            <v>0</v>
          </cell>
          <cell r="J3096" t="str">
            <v>0</v>
          </cell>
          <cell r="K3096" t="str">
            <v>0</v>
          </cell>
          <cell r="L3096" t="str">
            <v>0</v>
          </cell>
          <cell r="M3096" t="str">
            <v>0</v>
          </cell>
          <cell r="N3096" t="str">
            <v>0</v>
          </cell>
          <cell r="O3096" t="str">
            <v>0</v>
          </cell>
          <cell r="P3096" t="str">
            <v>0</v>
          </cell>
          <cell r="Q3096" t="str">
            <v>0</v>
          </cell>
          <cell r="R3096" t="str">
            <v>0</v>
          </cell>
          <cell r="S3096" t="str">
            <v>0</v>
          </cell>
          <cell r="T3096" t="str">
            <v>0</v>
          </cell>
          <cell r="U3096" t="str">
            <v>0</v>
          </cell>
          <cell r="V3096">
            <v>0</v>
          </cell>
          <cell r="W3096">
            <v>0</v>
          </cell>
        </row>
        <row r="3097">
          <cell r="B3097" t="str">
            <v>UgandaTrade</v>
          </cell>
          <cell r="C3097" t="str">
            <v>Trade</v>
          </cell>
          <cell r="D3097" t="str">
            <v>Uganda</v>
          </cell>
          <cell r="E3097" t="str">
            <v>Credit Operations</v>
          </cell>
          <cell r="F3097" t="str">
            <v>Customer - Wholesale</v>
          </cell>
          <cell r="G3097" t="str">
            <v>Trade Finance</v>
          </cell>
          <cell r="H3097">
            <v>14.762383520373145</v>
          </cell>
          <cell r="I3097">
            <v>0.18249320660331286</v>
          </cell>
          <cell r="J3097">
            <v>0.42423268265303832</v>
          </cell>
          <cell r="K3097">
            <v>0.68020729408482017</v>
          </cell>
          <cell r="L3097">
            <v>0.91208105024804365</v>
          </cell>
          <cell r="M3097">
            <v>1.1887417180803352</v>
          </cell>
          <cell r="N3097">
            <v>1.4780837654633503</v>
          </cell>
          <cell r="O3097">
            <v>1.73034254145943</v>
          </cell>
          <cell r="P3097">
            <v>1.9846220000411099</v>
          </cell>
          <cell r="Q3097">
            <v>2.3080693711913516</v>
          </cell>
          <cell r="R3097">
            <v>2.5787913457165836</v>
          </cell>
          <cell r="S3097">
            <v>2.9252267446518636</v>
          </cell>
          <cell r="T3097">
            <v>3.299216605561603</v>
          </cell>
          <cell r="U3097" t="str">
            <v>0</v>
          </cell>
          <cell r="V3097">
            <v>2.8604226150356373</v>
          </cell>
          <cell r="W3097">
            <v>2.8604226150356373</v>
          </cell>
        </row>
        <row r="3098">
          <cell r="B3098" t="str">
            <v>UgandaTrade</v>
          </cell>
          <cell r="C3098" t="str">
            <v>Trade</v>
          </cell>
          <cell r="D3098" t="str">
            <v>Uganda</v>
          </cell>
          <cell r="E3098" t="str">
            <v>Credit Operations</v>
          </cell>
          <cell r="F3098" t="str">
            <v>Customer - Wholesale</v>
          </cell>
          <cell r="G3098" t="str">
            <v>Trade Contingents</v>
          </cell>
          <cell r="H3098">
            <v>11.880173034991717</v>
          </cell>
          <cell r="I3098">
            <v>0.91163497283670558</v>
          </cell>
          <cell r="J3098">
            <v>2.1188789837526985</v>
          </cell>
          <cell r="K3098">
            <v>3.3976814784735563</v>
          </cell>
          <cell r="L3098">
            <v>4.5557905948420157</v>
          </cell>
          <cell r="M3098">
            <v>5.9375932966183678</v>
          </cell>
          <cell r="N3098">
            <v>7.3828875379122891</v>
          </cell>
          <cell r="O3098">
            <v>8.6430490564571745</v>
          </cell>
          <cell r="P3098">
            <v>9.9129840994547642</v>
          </cell>
          <cell r="Q3098">
            <v>11.528649150444711</v>
          </cell>
          <cell r="R3098">
            <v>12.880798788172413</v>
          </cell>
          <cell r="S3098">
            <v>14.611414500751273</v>
          </cell>
          <cell r="T3098">
            <v>16.479530638149342</v>
          </cell>
          <cell r="U3098" t="str">
            <v>0</v>
          </cell>
          <cell r="V3098">
            <v>14.287651384830182</v>
          </cell>
          <cell r="W3098">
            <v>14.287651384830182</v>
          </cell>
        </row>
        <row r="3099">
          <cell r="B3099" t="str">
            <v>UgandaTrade</v>
          </cell>
          <cell r="C3099" t="str">
            <v>Trade</v>
          </cell>
          <cell r="D3099" t="str">
            <v>Uganda</v>
          </cell>
          <cell r="E3099" t="str">
            <v>Credit Operations</v>
          </cell>
          <cell r="F3099" t="str">
            <v>Customer - Wholesale</v>
          </cell>
          <cell r="G3099" t="str">
            <v>Trade Transactional</v>
          </cell>
          <cell r="H3099" t="str">
            <v>0</v>
          </cell>
          <cell r="I3099" t="str">
            <v>0</v>
          </cell>
          <cell r="J3099" t="str">
            <v>0</v>
          </cell>
          <cell r="K3099" t="str">
            <v>0</v>
          </cell>
          <cell r="L3099" t="str">
            <v>0</v>
          </cell>
          <cell r="M3099" t="str">
            <v>0</v>
          </cell>
          <cell r="N3099" t="str">
            <v>0</v>
          </cell>
          <cell r="O3099" t="str">
            <v>0</v>
          </cell>
          <cell r="P3099" t="str">
            <v>0</v>
          </cell>
          <cell r="Q3099" t="str">
            <v>0</v>
          </cell>
          <cell r="R3099" t="str">
            <v>0</v>
          </cell>
          <cell r="S3099" t="str">
            <v>0</v>
          </cell>
          <cell r="T3099" t="str">
            <v>0</v>
          </cell>
          <cell r="U3099" t="str">
            <v>0</v>
          </cell>
          <cell r="V3099">
            <v>0</v>
          </cell>
          <cell r="W3099">
            <v>0</v>
          </cell>
        </row>
        <row r="3100">
          <cell r="B3100" t="str">
            <v>UgandaTrade</v>
          </cell>
          <cell r="C3100" t="str">
            <v>Trade</v>
          </cell>
          <cell r="D3100" t="str">
            <v>Uganda</v>
          </cell>
          <cell r="E3100" t="str">
            <v>Credit Operations</v>
          </cell>
          <cell r="F3100" t="str">
            <v>Customer - Wholesale</v>
          </cell>
          <cell r="G3100" t="str">
            <v>Trade Other</v>
          </cell>
          <cell r="H3100" t="str">
            <v>0</v>
          </cell>
          <cell r="I3100" t="str">
            <v>0</v>
          </cell>
          <cell r="J3100" t="str">
            <v>0</v>
          </cell>
          <cell r="K3100" t="str">
            <v>0</v>
          </cell>
          <cell r="L3100" t="str">
            <v>0</v>
          </cell>
          <cell r="M3100" t="str">
            <v>0</v>
          </cell>
          <cell r="N3100" t="str">
            <v>0</v>
          </cell>
          <cell r="O3100" t="str">
            <v>0</v>
          </cell>
          <cell r="P3100" t="str">
            <v>0</v>
          </cell>
          <cell r="Q3100" t="str">
            <v>0</v>
          </cell>
          <cell r="R3100" t="str">
            <v>0</v>
          </cell>
          <cell r="S3100" t="str">
            <v>0</v>
          </cell>
          <cell r="T3100" t="str">
            <v>0</v>
          </cell>
          <cell r="U3100" t="str">
            <v>0</v>
          </cell>
          <cell r="V3100">
            <v>0</v>
          </cell>
          <cell r="W3100">
            <v>0</v>
          </cell>
        </row>
        <row r="3101">
          <cell r="B3101" t="str">
            <v>UgandaFX/MM</v>
          </cell>
          <cell r="C3101" t="str">
            <v>FX/MM</v>
          </cell>
          <cell r="D3101" t="str">
            <v>Uganda</v>
          </cell>
          <cell r="E3101" t="str">
            <v>Credit Operations</v>
          </cell>
          <cell r="F3101" t="str">
            <v>Customer - Wholesale</v>
          </cell>
          <cell r="G3101" t="str">
            <v>FX Sales</v>
          </cell>
          <cell r="H3101" t="str">
            <v>0</v>
          </cell>
          <cell r="I3101" t="str">
            <v>0</v>
          </cell>
          <cell r="J3101" t="str">
            <v>0</v>
          </cell>
          <cell r="K3101" t="str">
            <v>0</v>
          </cell>
          <cell r="L3101" t="str">
            <v>0</v>
          </cell>
          <cell r="M3101" t="str">
            <v>0</v>
          </cell>
          <cell r="N3101" t="str">
            <v>0</v>
          </cell>
          <cell r="O3101" t="str">
            <v>0</v>
          </cell>
          <cell r="P3101" t="str">
            <v>0</v>
          </cell>
          <cell r="Q3101" t="str">
            <v>0</v>
          </cell>
          <cell r="R3101" t="str">
            <v>0</v>
          </cell>
          <cell r="S3101" t="str">
            <v>0</v>
          </cell>
          <cell r="T3101" t="str">
            <v>0</v>
          </cell>
          <cell r="U3101" t="str">
            <v>0</v>
          </cell>
          <cell r="V3101">
            <v>0</v>
          </cell>
          <cell r="W3101">
            <v>0</v>
          </cell>
        </row>
        <row r="3102">
          <cell r="B3102" t="str">
            <v>UgandaFX/MM</v>
          </cell>
          <cell r="C3102" t="str">
            <v>FX/MM</v>
          </cell>
          <cell r="D3102" t="str">
            <v>Uganda</v>
          </cell>
          <cell r="E3102" t="str">
            <v>Credit Operations</v>
          </cell>
          <cell r="F3102" t="str">
            <v>Customer - Wholesale</v>
          </cell>
          <cell r="G3102" t="str">
            <v>FX Trading</v>
          </cell>
          <cell r="H3102" t="str">
            <v>0</v>
          </cell>
          <cell r="I3102" t="str">
            <v>0</v>
          </cell>
          <cell r="J3102" t="str">
            <v>0</v>
          </cell>
          <cell r="K3102" t="str">
            <v>0</v>
          </cell>
          <cell r="L3102" t="str">
            <v>0</v>
          </cell>
          <cell r="M3102" t="str">
            <v>0</v>
          </cell>
          <cell r="N3102" t="str">
            <v>0</v>
          </cell>
          <cell r="O3102" t="str">
            <v>0</v>
          </cell>
          <cell r="P3102" t="str">
            <v>0</v>
          </cell>
          <cell r="Q3102" t="str">
            <v>0</v>
          </cell>
          <cell r="R3102" t="str">
            <v>0</v>
          </cell>
          <cell r="S3102" t="str">
            <v>0</v>
          </cell>
          <cell r="T3102" t="str">
            <v>0</v>
          </cell>
          <cell r="U3102" t="str">
            <v>0</v>
          </cell>
          <cell r="V3102">
            <v>0</v>
          </cell>
          <cell r="W3102">
            <v>0</v>
          </cell>
        </row>
        <row r="3103">
          <cell r="B3103" t="str">
            <v>UgandaFI</v>
          </cell>
          <cell r="C3103" t="str">
            <v>FI</v>
          </cell>
          <cell r="D3103" t="str">
            <v>Uganda</v>
          </cell>
          <cell r="E3103" t="str">
            <v>Credit Operations</v>
          </cell>
          <cell r="F3103" t="str">
            <v>Customer - Wholesale</v>
          </cell>
          <cell r="G3103" t="str">
            <v>Fixed Income</v>
          </cell>
          <cell r="H3103" t="str">
            <v>0</v>
          </cell>
          <cell r="I3103" t="str">
            <v>0</v>
          </cell>
          <cell r="J3103" t="str">
            <v>0</v>
          </cell>
          <cell r="K3103" t="str">
            <v>0</v>
          </cell>
          <cell r="L3103" t="str">
            <v>0</v>
          </cell>
          <cell r="M3103" t="str">
            <v>0</v>
          </cell>
          <cell r="N3103" t="str">
            <v>0</v>
          </cell>
          <cell r="O3103" t="str">
            <v>0</v>
          </cell>
          <cell r="P3103" t="str">
            <v>0</v>
          </cell>
          <cell r="Q3103" t="str">
            <v>0</v>
          </cell>
          <cell r="R3103" t="str">
            <v>0</v>
          </cell>
          <cell r="S3103" t="str">
            <v>0</v>
          </cell>
          <cell r="T3103" t="str">
            <v>0</v>
          </cell>
          <cell r="U3103" t="str">
            <v>0</v>
          </cell>
          <cell r="V3103">
            <v>0</v>
          </cell>
          <cell r="W3103">
            <v>0</v>
          </cell>
        </row>
        <row r="3104">
          <cell r="B3104" t="str">
            <v>UgandaFX/MM</v>
          </cell>
          <cell r="C3104" t="str">
            <v>FX/MM</v>
          </cell>
          <cell r="D3104" t="str">
            <v>Uganda</v>
          </cell>
          <cell r="E3104" t="str">
            <v>Credit Operations</v>
          </cell>
          <cell r="F3104" t="str">
            <v>Customer - Wholesale</v>
          </cell>
          <cell r="G3104" t="str">
            <v>ALM</v>
          </cell>
          <cell r="H3104" t="str">
            <v>0</v>
          </cell>
          <cell r="I3104" t="str">
            <v>0</v>
          </cell>
          <cell r="J3104" t="str">
            <v>0</v>
          </cell>
          <cell r="K3104" t="str">
            <v>0</v>
          </cell>
          <cell r="L3104" t="str">
            <v>0</v>
          </cell>
          <cell r="M3104" t="str">
            <v>0</v>
          </cell>
          <cell r="N3104" t="str">
            <v>0</v>
          </cell>
          <cell r="O3104" t="str">
            <v>0</v>
          </cell>
          <cell r="P3104" t="str">
            <v>0</v>
          </cell>
          <cell r="Q3104" t="str">
            <v>0</v>
          </cell>
          <cell r="R3104" t="str">
            <v>0</v>
          </cell>
          <cell r="S3104" t="str">
            <v>0</v>
          </cell>
          <cell r="T3104" t="str">
            <v>0</v>
          </cell>
          <cell r="U3104" t="str">
            <v>0</v>
          </cell>
          <cell r="V3104">
            <v>0</v>
          </cell>
          <cell r="W3104">
            <v>0</v>
          </cell>
        </row>
        <row r="3105">
          <cell r="B3105" t="str">
            <v>UgandaSEF</v>
          </cell>
          <cell r="C3105" t="str">
            <v>SEF</v>
          </cell>
          <cell r="D3105" t="str">
            <v>Uganda</v>
          </cell>
          <cell r="E3105" t="str">
            <v>Credit Operations</v>
          </cell>
          <cell r="F3105" t="str">
            <v>Customer - Wholesale</v>
          </cell>
          <cell r="G3105" t="str">
            <v>Structured Trade</v>
          </cell>
          <cell r="H3105" t="str">
            <v>0</v>
          </cell>
          <cell r="I3105" t="str">
            <v>0</v>
          </cell>
          <cell r="J3105" t="str">
            <v>0</v>
          </cell>
          <cell r="K3105" t="str">
            <v>0</v>
          </cell>
          <cell r="L3105" t="str">
            <v>0</v>
          </cell>
          <cell r="M3105" t="str">
            <v>0</v>
          </cell>
          <cell r="N3105" t="str">
            <v>0</v>
          </cell>
          <cell r="O3105" t="str">
            <v>0</v>
          </cell>
          <cell r="P3105" t="str">
            <v>0</v>
          </cell>
          <cell r="Q3105" t="str">
            <v>0</v>
          </cell>
          <cell r="R3105" t="str">
            <v>0</v>
          </cell>
          <cell r="S3105" t="str">
            <v>0</v>
          </cell>
          <cell r="T3105" t="str">
            <v>0</v>
          </cell>
          <cell r="U3105" t="str">
            <v>0</v>
          </cell>
          <cell r="V3105">
            <v>0</v>
          </cell>
          <cell r="W3105">
            <v>0</v>
          </cell>
        </row>
        <row r="3106">
          <cell r="B3106" t="str">
            <v>UgandaSME</v>
          </cell>
          <cell r="C3106" t="str">
            <v>SME</v>
          </cell>
          <cell r="D3106" t="str">
            <v>Uganda</v>
          </cell>
          <cell r="E3106" t="str">
            <v>Credit Operations</v>
          </cell>
          <cell r="F3106" t="str">
            <v>SME</v>
          </cell>
          <cell r="G3106" t="str">
            <v>Product</v>
          </cell>
          <cell r="H3106">
            <v>131.402613680928</v>
          </cell>
          <cell r="I3106">
            <v>0.74253815598411921</v>
          </cell>
          <cell r="J3106">
            <v>1.7258535929720868</v>
          </cell>
          <cell r="K3106">
            <v>2.7674543154007196</v>
          </cell>
          <cell r="L3106">
            <v>3.7107487625419799</v>
          </cell>
          <cell r="M3106">
            <v>4.8362444496130692</v>
          </cell>
          <cell r="N3106">
            <v>6.0134547945008512</v>
          </cell>
          <cell r="O3106">
            <v>7.0398722072848559</v>
          </cell>
          <cell r="P3106">
            <v>8.0742502787105508</v>
          </cell>
          <cell r="Q3106">
            <v>9.3902297917792534</v>
          </cell>
          <cell r="R3106">
            <v>10.491572685074289</v>
          </cell>
          <cell r="S3106">
            <v>11.901180958369084</v>
          </cell>
          <cell r="T3106">
            <v>13.422785057772371</v>
          </cell>
          <cell r="U3106" t="str">
            <v>0</v>
          </cell>
          <cell r="V3106">
            <v>11.637471826715611</v>
          </cell>
          <cell r="W3106">
            <v>11.637471826715611</v>
          </cell>
        </row>
        <row r="3107">
          <cell r="B3107" t="str">
            <v>UgandaTotal</v>
          </cell>
          <cell r="C3107" t="str">
            <v>Total</v>
          </cell>
          <cell r="D3107" t="str">
            <v>Uganda</v>
          </cell>
          <cell r="E3107" t="str">
            <v>Credit Operations</v>
          </cell>
          <cell r="F3107" t="str">
            <v>Customer</v>
          </cell>
          <cell r="G3107" t="str">
            <v>Product</v>
          </cell>
          <cell r="H3107">
            <v>252.80251455070706</v>
          </cell>
          <cell r="I3107">
            <v>11.731956489211427</v>
          </cell>
          <cell r="J3107">
            <v>27.268384754439225</v>
          </cell>
          <cell r="K3107">
            <v>43.725472350892289</v>
          </cell>
          <cell r="L3107">
            <v>58.62946352345503</v>
          </cell>
          <cell r="M3107">
            <v>76.412287540331647</v>
          </cell>
          <cell r="N3107">
            <v>95.012050116374496</v>
          </cell>
          <cell r="O3107">
            <v>111.22929807057243</v>
          </cell>
          <cell r="P3107">
            <v>127.57247756286114</v>
          </cell>
          <cell r="Q3107">
            <v>148.36474350009996</v>
          </cell>
          <cell r="R3107">
            <v>165.76592416467585</v>
          </cell>
          <cell r="S3107">
            <v>188.0374996995501</v>
          </cell>
          <cell r="T3107">
            <v>212.07866507375977</v>
          </cell>
          <cell r="U3107" t="str">
            <v>0</v>
          </cell>
          <cell r="V3107">
            <v>183.87096774193549</v>
          </cell>
          <cell r="W3107">
            <v>183.87096774193549</v>
          </cell>
        </row>
        <row r="3108">
          <cell r="B3108" t="str">
            <v>UgandaCCPL</v>
          </cell>
          <cell r="C3108" t="str">
            <v>CCPL</v>
          </cell>
          <cell r="D3108" t="str">
            <v>Uganda</v>
          </cell>
          <cell r="E3108" t="str">
            <v>Trade Operations</v>
          </cell>
          <cell r="F3108" t="str">
            <v>Mass Mkt &amp; Priority Banking</v>
          </cell>
          <cell r="G3108" t="str">
            <v>Unsecured Lending</v>
          </cell>
          <cell r="H3108" t="str">
            <v>0</v>
          </cell>
          <cell r="I3108" t="str">
            <v>0</v>
          </cell>
          <cell r="J3108" t="str">
            <v>0</v>
          </cell>
          <cell r="K3108" t="str">
            <v>0</v>
          </cell>
          <cell r="L3108" t="str">
            <v>0</v>
          </cell>
          <cell r="M3108" t="str">
            <v>0</v>
          </cell>
          <cell r="N3108" t="str">
            <v>0</v>
          </cell>
          <cell r="O3108" t="str">
            <v>0</v>
          </cell>
          <cell r="P3108" t="str">
            <v>0</v>
          </cell>
          <cell r="Q3108" t="str">
            <v>0</v>
          </cell>
          <cell r="R3108" t="str">
            <v>0</v>
          </cell>
          <cell r="S3108" t="str">
            <v>0</v>
          </cell>
          <cell r="T3108" t="str">
            <v>0</v>
          </cell>
          <cell r="U3108" t="str">
            <v>0</v>
          </cell>
          <cell r="V3108">
            <v>0</v>
          </cell>
          <cell r="W3108">
            <v>0</v>
          </cell>
        </row>
        <row r="3109">
          <cell r="B3109" t="str">
            <v>UgandaM &amp; AL</v>
          </cell>
          <cell r="C3109" t="str">
            <v>M &amp; AL</v>
          </cell>
          <cell r="D3109" t="str">
            <v>Uganda</v>
          </cell>
          <cell r="E3109" t="str">
            <v>Trade Operations</v>
          </cell>
          <cell r="F3109" t="str">
            <v>Mass Mkt &amp; Priority Banking</v>
          </cell>
          <cell r="G3109" t="str">
            <v>Secured Lending</v>
          </cell>
          <cell r="H3109" t="str">
            <v>0</v>
          </cell>
          <cell r="I3109" t="str">
            <v>0</v>
          </cell>
          <cell r="J3109" t="str">
            <v>0</v>
          </cell>
          <cell r="K3109" t="str">
            <v>0</v>
          </cell>
          <cell r="L3109" t="str">
            <v>0</v>
          </cell>
          <cell r="M3109" t="str">
            <v>0</v>
          </cell>
          <cell r="N3109" t="str">
            <v>0</v>
          </cell>
          <cell r="O3109" t="str">
            <v>0</v>
          </cell>
          <cell r="P3109" t="str">
            <v>0</v>
          </cell>
          <cell r="Q3109" t="str">
            <v>0</v>
          </cell>
          <cell r="R3109" t="str">
            <v>0</v>
          </cell>
          <cell r="S3109" t="str">
            <v>0</v>
          </cell>
          <cell r="T3109" t="str">
            <v>0</v>
          </cell>
          <cell r="U3109" t="str">
            <v>0</v>
          </cell>
          <cell r="V3109">
            <v>0</v>
          </cell>
          <cell r="W3109">
            <v>0</v>
          </cell>
        </row>
        <row r="3110">
          <cell r="B3110" t="str">
            <v>UgandaWM</v>
          </cell>
          <cell r="C3110" t="str">
            <v>WM</v>
          </cell>
          <cell r="D3110" t="str">
            <v>Uganda</v>
          </cell>
          <cell r="E3110" t="str">
            <v>Trade Operations</v>
          </cell>
          <cell r="F3110" t="str">
            <v>Mass Mkt &amp; Priority Banking</v>
          </cell>
          <cell r="G3110" t="str">
            <v>Account Management Services</v>
          </cell>
          <cell r="H3110" t="str">
            <v>0</v>
          </cell>
          <cell r="I3110" t="str">
            <v>0</v>
          </cell>
          <cell r="J3110" t="str">
            <v>0</v>
          </cell>
          <cell r="K3110" t="str">
            <v>0</v>
          </cell>
          <cell r="L3110" t="str">
            <v>0</v>
          </cell>
          <cell r="M3110" t="str">
            <v>0</v>
          </cell>
          <cell r="N3110" t="str">
            <v>0</v>
          </cell>
          <cell r="O3110" t="str">
            <v>0</v>
          </cell>
          <cell r="P3110" t="str">
            <v>0</v>
          </cell>
          <cell r="Q3110" t="str">
            <v>0</v>
          </cell>
          <cell r="R3110" t="str">
            <v>0</v>
          </cell>
          <cell r="S3110" t="str">
            <v>0</v>
          </cell>
          <cell r="T3110" t="str">
            <v>0</v>
          </cell>
          <cell r="U3110" t="str">
            <v>0</v>
          </cell>
          <cell r="V3110">
            <v>0</v>
          </cell>
          <cell r="W3110">
            <v>0</v>
          </cell>
        </row>
        <row r="3111">
          <cell r="B3111" t="str">
            <v>UgandaWM</v>
          </cell>
          <cell r="C3111" t="str">
            <v>WM</v>
          </cell>
          <cell r="D3111" t="str">
            <v>Uganda</v>
          </cell>
          <cell r="E3111" t="str">
            <v>Trade Operations</v>
          </cell>
          <cell r="F3111" t="str">
            <v>Mass Mkt &amp; Priority Banking</v>
          </cell>
          <cell r="G3111" t="str">
            <v>Trade Products</v>
          </cell>
          <cell r="H3111">
            <v>0.35753511494878715</v>
          </cell>
          <cell r="I3111" t="str">
            <v>0</v>
          </cell>
          <cell r="J3111" t="str">
            <v>0</v>
          </cell>
          <cell r="K3111" t="str">
            <v>0</v>
          </cell>
          <cell r="L3111" t="str">
            <v>0</v>
          </cell>
          <cell r="M3111" t="str">
            <v>0</v>
          </cell>
          <cell r="N3111" t="str">
            <v>0</v>
          </cell>
          <cell r="O3111" t="str">
            <v>0</v>
          </cell>
          <cell r="P3111" t="str">
            <v>0</v>
          </cell>
          <cell r="Q3111" t="str">
            <v>0</v>
          </cell>
          <cell r="R3111" t="str">
            <v>0</v>
          </cell>
          <cell r="S3111" t="str">
            <v>0</v>
          </cell>
          <cell r="T3111" t="str">
            <v>0</v>
          </cell>
          <cell r="U3111" t="str">
            <v>0</v>
          </cell>
          <cell r="V3111" t="str">
            <v>0</v>
          </cell>
          <cell r="W3111" t="str">
            <v>0</v>
          </cell>
        </row>
        <row r="3112">
          <cell r="B3112" t="str">
            <v>UgandaWM</v>
          </cell>
          <cell r="C3112" t="str">
            <v>WM</v>
          </cell>
          <cell r="D3112" t="str">
            <v>Uganda</v>
          </cell>
          <cell r="E3112" t="str">
            <v>Trade Operations</v>
          </cell>
          <cell r="F3112" t="str">
            <v>Mass Mkt &amp; Priority Banking</v>
          </cell>
          <cell r="G3112" t="str">
            <v>Treasury Products</v>
          </cell>
          <cell r="H3112" t="str">
            <v>0</v>
          </cell>
          <cell r="I3112" t="str">
            <v>0</v>
          </cell>
          <cell r="J3112" t="str">
            <v>0</v>
          </cell>
          <cell r="K3112" t="str">
            <v>0</v>
          </cell>
          <cell r="L3112" t="str">
            <v>0</v>
          </cell>
          <cell r="M3112" t="str">
            <v>0</v>
          </cell>
          <cell r="N3112" t="str">
            <v>0</v>
          </cell>
          <cell r="O3112" t="str">
            <v>0</v>
          </cell>
          <cell r="P3112" t="str">
            <v>0</v>
          </cell>
          <cell r="Q3112" t="str">
            <v>0</v>
          </cell>
          <cell r="R3112" t="str">
            <v>0</v>
          </cell>
          <cell r="S3112" t="str">
            <v>0</v>
          </cell>
          <cell r="T3112" t="str">
            <v>0</v>
          </cell>
          <cell r="U3112" t="str">
            <v>0</v>
          </cell>
          <cell r="V3112">
            <v>0</v>
          </cell>
          <cell r="W3112">
            <v>0</v>
          </cell>
        </row>
        <row r="3113">
          <cell r="B3113" t="str">
            <v>UgandaWM</v>
          </cell>
          <cell r="C3113" t="str">
            <v>WM</v>
          </cell>
          <cell r="D3113" t="str">
            <v>Uganda</v>
          </cell>
          <cell r="E3113" t="str">
            <v>Trade Operations</v>
          </cell>
          <cell r="F3113" t="str">
            <v>Mass Mkt &amp; Priority Banking</v>
          </cell>
          <cell r="G3113" t="str">
            <v>Investment Services</v>
          </cell>
          <cell r="H3113" t="str">
            <v>0</v>
          </cell>
          <cell r="I3113" t="str">
            <v>0</v>
          </cell>
          <cell r="J3113" t="str">
            <v>0</v>
          </cell>
          <cell r="K3113" t="str">
            <v>0</v>
          </cell>
          <cell r="L3113" t="str">
            <v>0</v>
          </cell>
          <cell r="M3113" t="str">
            <v>0</v>
          </cell>
          <cell r="N3113" t="str">
            <v>0</v>
          </cell>
          <cell r="O3113" t="str">
            <v>0</v>
          </cell>
          <cell r="P3113" t="str">
            <v>0</v>
          </cell>
          <cell r="Q3113" t="str">
            <v>0</v>
          </cell>
          <cell r="R3113" t="str">
            <v>0</v>
          </cell>
          <cell r="S3113" t="str">
            <v>0</v>
          </cell>
          <cell r="T3113" t="str">
            <v>0</v>
          </cell>
          <cell r="U3113" t="str">
            <v>0</v>
          </cell>
          <cell r="V3113" t="str">
            <v>0</v>
          </cell>
          <cell r="W3113" t="str">
            <v>0</v>
          </cell>
        </row>
        <row r="3114">
          <cell r="B3114" t="str">
            <v>UgandaOthCB</v>
          </cell>
          <cell r="C3114" t="str">
            <v>OthCB</v>
          </cell>
          <cell r="D3114" t="str">
            <v>Uganda</v>
          </cell>
          <cell r="E3114" t="str">
            <v>Trade Operations</v>
          </cell>
          <cell r="F3114" t="str">
            <v>Mass Mkt &amp; Priority Banking</v>
          </cell>
          <cell r="G3114" t="str">
            <v>Other Products</v>
          </cell>
          <cell r="H3114" t="str">
            <v>0</v>
          </cell>
          <cell r="I3114" t="str">
            <v>0</v>
          </cell>
          <cell r="J3114" t="str">
            <v>0</v>
          </cell>
          <cell r="K3114" t="str">
            <v>0</v>
          </cell>
          <cell r="L3114" t="str">
            <v>0</v>
          </cell>
          <cell r="M3114" t="str">
            <v>0</v>
          </cell>
          <cell r="N3114" t="str">
            <v>0</v>
          </cell>
          <cell r="O3114" t="str">
            <v>0</v>
          </cell>
          <cell r="P3114" t="str">
            <v>0</v>
          </cell>
          <cell r="Q3114" t="str">
            <v>0</v>
          </cell>
          <cell r="R3114" t="str">
            <v>0</v>
          </cell>
          <cell r="S3114" t="str">
            <v>0</v>
          </cell>
          <cell r="T3114" t="str">
            <v>0</v>
          </cell>
          <cell r="U3114" t="str">
            <v>0</v>
          </cell>
          <cell r="V3114">
            <v>0</v>
          </cell>
          <cell r="W3114">
            <v>0</v>
          </cell>
        </row>
        <row r="3115">
          <cell r="B3115" t="str">
            <v>UgandaCROps</v>
          </cell>
          <cell r="C3115" t="str">
            <v>CROps</v>
          </cell>
          <cell r="D3115" t="str">
            <v>Uganda</v>
          </cell>
          <cell r="E3115" t="str">
            <v>Trade Operations</v>
          </cell>
          <cell r="F3115" t="str">
            <v>Customer - Wholesale</v>
          </cell>
          <cell r="G3115" t="str">
            <v>Corporate and Inst Lending</v>
          </cell>
          <cell r="H3115" t="str">
            <v>0</v>
          </cell>
          <cell r="I3115" t="str">
            <v>0</v>
          </cell>
          <cell r="J3115" t="str">
            <v>0</v>
          </cell>
          <cell r="K3115" t="str">
            <v>0</v>
          </cell>
          <cell r="L3115" t="str">
            <v>0</v>
          </cell>
          <cell r="M3115" t="str">
            <v>0</v>
          </cell>
          <cell r="N3115" t="str">
            <v>0</v>
          </cell>
          <cell r="O3115" t="str">
            <v>0</v>
          </cell>
          <cell r="P3115" t="str">
            <v>0</v>
          </cell>
          <cell r="Q3115" t="str">
            <v>0</v>
          </cell>
          <cell r="R3115" t="str">
            <v>0</v>
          </cell>
          <cell r="S3115" t="str">
            <v>0</v>
          </cell>
          <cell r="T3115" t="str">
            <v>0</v>
          </cell>
          <cell r="U3115" t="str">
            <v>0</v>
          </cell>
          <cell r="V3115">
            <v>0</v>
          </cell>
          <cell r="W3115">
            <v>0</v>
          </cell>
        </row>
        <row r="3116">
          <cell r="B3116" t="str">
            <v>UgandaCash</v>
          </cell>
          <cell r="C3116" t="str">
            <v>Cash</v>
          </cell>
          <cell r="D3116" t="str">
            <v>Uganda</v>
          </cell>
          <cell r="E3116" t="str">
            <v>Trade Operations</v>
          </cell>
          <cell r="F3116" t="str">
            <v>Customer - Wholesale</v>
          </cell>
          <cell r="G3116" t="str">
            <v>Cash Management and Payments</v>
          </cell>
          <cell r="H3116" t="str">
            <v>0</v>
          </cell>
          <cell r="I3116" t="str">
            <v>0</v>
          </cell>
          <cell r="J3116" t="str">
            <v>0</v>
          </cell>
          <cell r="K3116" t="str">
            <v>0</v>
          </cell>
          <cell r="L3116" t="str">
            <v>0</v>
          </cell>
          <cell r="M3116" t="str">
            <v>0</v>
          </cell>
          <cell r="N3116" t="str">
            <v>0</v>
          </cell>
          <cell r="O3116" t="str">
            <v>0</v>
          </cell>
          <cell r="P3116" t="str">
            <v>0</v>
          </cell>
          <cell r="Q3116" t="str">
            <v>0</v>
          </cell>
          <cell r="R3116" t="str">
            <v>0</v>
          </cell>
          <cell r="S3116" t="str">
            <v>0</v>
          </cell>
          <cell r="T3116" t="str">
            <v>0</v>
          </cell>
          <cell r="U3116" t="str">
            <v>0</v>
          </cell>
          <cell r="V3116">
            <v>0</v>
          </cell>
          <cell r="W3116">
            <v>0</v>
          </cell>
        </row>
        <row r="3117">
          <cell r="B3117" t="str">
            <v>UgandaTrade</v>
          </cell>
          <cell r="C3117" t="str">
            <v>Trade</v>
          </cell>
          <cell r="D3117" t="str">
            <v>Uganda</v>
          </cell>
          <cell r="E3117" t="str">
            <v>Trade Operations</v>
          </cell>
          <cell r="F3117" t="str">
            <v>Customer - Wholesale</v>
          </cell>
          <cell r="G3117" t="str">
            <v>Trade Finance</v>
          </cell>
          <cell r="H3117">
            <v>72.088017551549427</v>
          </cell>
          <cell r="I3117" t="str">
            <v>0</v>
          </cell>
          <cell r="J3117" t="str">
            <v>0</v>
          </cell>
          <cell r="K3117" t="str">
            <v>0</v>
          </cell>
          <cell r="L3117" t="str">
            <v>0</v>
          </cell>
          <cell r="M3117" t="str">
            <v>0</v>
          </cell>
          <cell r="N3117" t="str">
            <v>0</v>
          </cell>
          <cell r="O3117" t="str">
            <v>0</v>
          </cell>
          <cell r="P3117" t="str">
            <v>0</v>
          </cell>
          <cell r="Q3117" t="str">
            <v>0</v>
          </cell>
          <cell r="R3117" t="str">
            <v>0</v>
          </cell>
          <cell r="S3117" t="str">
            <v>0</v>
          </cell>
          <cell r="T3117" t="str">
            <v>0</v>
          </cell>
          <cell r="U3117" t="str">
            <v>0</v>
          </cell>
          <cell r="V3117">
            <v>0</v>
          </cell>
          <cell r="W3117">
            <v>0</v>
          </cell>
        </row>
        <row r="3118">
          <cell r="B3118" t="str">
            <v>UgandaTrade</v>
          </cell>
          <cell r="C3118" t="str">
            <v>Trade</v>
          </cell>
          <cell r="D3118" t="str">
            <v>Uganda</v>
          </cell>
          <cell r="E3118" t="str">
            <v>Trade Operations</v>
          </cell>
          <cell r="F3118" t="str">
            <v>Customer - Wholesale</v>
          </cell>
          <cell r="G3118" t="str">
            <v>Trade Contingents</v>
          </cell>
          <cell r="H3118">
            <v>60.289358758239331</v>
          </cell>
          <cell r="I3118">
            <v>17.888644179131624</v>
          </cell>
          <cell r="J3118">
            <v>36.024840436292848</v>
          </cell>
          <cell r="K3118">
            <v>54.840851268907116</v>
          </cell>
          <cell r="L3118">
            <v>75.343817705697475</v>
          </cell>
          <cell r="M3118">
            <v>96.846335937457496</v>
          </cell>
          <cell r="N3118">
            <v>124.69235555856628</v>
          </cell>
          <cell r="O3118">
            <v>147.16611823271376</v>
          </cell>
          <cell r="P3118">
            <v>170.57237679387316</v>
          </cell>
          <cell r="Q3118">
            <v>196.1425836115306</v>
          </cell>
          <cell r="R3118">
            <v>222.72386288954232</v>
          </cell>
          <cell r="S3118">
            <v>254.89637268323361</v>
          </cell>
          <cell r="T3118">
            <v>285.75753707046869</v>
          </cell>
          <cell r="U3118" t="str">
            <v>0</v>
          </cell>
          <cell r="V3118">
            <v>203.12182998579826</v>
          </cell>
          <cell r="W3118">
            <v>203.12182998579826</v>
          </cell>
        </row>
        <row r="3119">
          <cell r="B3119" t="str">
            <v>UgandaTrade</v>
          </cell>
          <cell r="C3119" t="str">
            <v>Trade</v>
          </cell>
          <cell r="D3119" t="str">
            <v>Uganda</v>
          </cell>
          <cell r="E3119" t="str">
            <v>Trade Operations</v>
          </cell>
          <cell r="F3119" t="str">
            <v>Customer - Wholesale</v>
          </cell>
          <cell r="G3119" t="str">
            <v>Trade Transactional</v>
          </cell>
          <cell r="H3119" t="str">
            <v>0</v>
          </cell>
          <cell r="I3119" t="str">
            <v>0</v>
          </cell>
          <cell r="J3119" t="str">
            <v>0</v>
          </cell>
          <cell r="K3119" t="str">
            <v>0</v>
          </cell>
          <cell r="L3119" t="str">
            <v>0</v>
          </cell>
          <cell r="M3119" t="str">
            <v>0</v>
          </cell>
          <cell r="N3119" t="str">
            <v>0</v>
          </cell>
          <cell r="O3119" t="str">
            <v>0</v>
          </cell>
          <cell r="P3119" t="str">
            <v>0</v>
          </cell>
          <cell r="Q3119" t="str">
            <v>0</v>
          </cell>
          <cell r="R3119" t="str">
            <v>0</v>
          </cell>
          <cell r="S3119" t="str">
            <v>0</v>
          </cell>
          <cell r="T3119" t="str">
            <v>0</v>
          </cell>
          <cell r="U3119" t="str">
            <v>0</v>
          </cell>
          <cell r="V3119">
            <v>0</v>
          </cell>
          <cell r="W3119">
            <v>0</v>
          </cell>
        </row>
        <row r="3120">
          <cell r="B3120" t="str">
            <v>UgandaTrade</v>
          </cell>
          <cell r="C3120" t="str">
            <v>Trade</v>
          </cell>
          <cell r="D3120" t="str">
            <v>Uganda</v>
          </cell>
          <cell r="E3120" t="str">
            <v>Trade Operations</v>
          </cell>
          <cell r="F3120" t="str">
            <v>Customer - Wholesale</v>
          </cell>
          <cell r="G3120" t="str">
            <v>Trade Other</v>
          </cell>
          <cell r="H3120" t="str">
            <v>0</v>
          </cell>
          <cell r="I3120" t="str">
            <v>0</v>
          </cell>
          <cell r="J3120" t="str">
            <v>0</v>
          </cell>
          <cell r="K3120" t="str">
            <v>0</v>
          </cell>
          <cell r="L3120" t="str">
            <v>0</v>
          </cell>
          <cell r="M3120" t="str">
            <v>0</v>
          </cell>
          <cell r="N3120" t="str">
            <v>0</v>
          </cell>
          <cell r="O3120" t="str">
            <v>0</v>
          </cell>
          <cell r="P3120" t="str">
            <v>0</v>
          </cell>
          <cell r="Q3120" t="str">
            <v>0</v>
          </cell>
          <cell r="R3120" t="str">
            <v>0</v>
          </cell>
          <cell r="S3120" t="str">
            <v>0</v>
          </cell>
          <cell r="T3120" t="str">
            <v>0</v>
          </cell>
          <cell r="U3120" t="str">
            <v>0</v>
          </cell>
          <cell r="V3120">
            <v>0</v>
          </cell>
          <cell r="W3120">
            <v>0</v>
          </cell>
        </row>
        <row r="3121">
          <cell r="B3121" t="str">
            <v>UgandaFX/MM</v>
          </cell>
          <cell r="C3121" t="str">
            <v>FX/MM</v>
          </cell>
          <cell r="D3121" t="str">
            <v>Uganda</v>
          </cell>
          <cell r="E3121" t="str">
            <v>Trade Operations</v>
          </cell>
          <cell r="F3121" t="str">
            <v>Customer - Wholesale</v>
          </cell>
          <cell r="G3121" t="str">
            <v>FX Sales</v>
          </cell>
          <cell r="H3121" t="str">
            <v>0</v>
          </cell>
          <cell r="I3121" t="str">
            <v>0</v>
          </cell>
          <cell r="J3121" t="str">
            <v>0</v>
          </cell>
          <cell r="K3121" t="str">
            <v>0</v>
          </cell>
          <cell r="L3121" t="str">
            <v>0</v>
          </cell>
          <cell r="M3121" t="str">
            <v>0</v>
          </cell>
          <cell r="N3121" t="str">
            <v>0</v>
          </cell>
          <cell r="O3121" t="str">
            <v>0</v>
          </cell>
          <cell r="P3121" t="str">
            <v>0</v>
          </cell>
          <cell r="Q3121" t="str">
            <v>0</v>
          </cell>
          <cell r="R3121" t="str">
            <v>0</v>
          </cell>
          <cell r="S3121" t="str">
            <v>0</v>
          </cell>
          <cell r="T3121" t="str">
            <v>0</v>
          </cell>
          <cell r="U3121" t="str">
            <v>0</v>
          </cell>
          <cell r="V3121">
            <v>0</v>
          </cell>
          <cell r="W3121">
            <v>0</v>
          </cell>
        </row>
        <row r="3122">
          <cell r="B3122" t="str">
            <v>UgandaFX/MM</v>
          </cell>
          <cell r="C3122" t="str">
            <v>FX/MM</v>
          </cell>
          <cell r="D3122" t="str">
            <v>Uganda</v>
          </cell>
          <cell r="E3122" t="str">
            <v>Trade Operations</v>
          </cell>
          <cell r="F3122" t="str">
            <v>Customer - Wholesale</v>
          </cell>
          <cell r="G3122" t="str">
            <v>FX Trading</v>
          </cell>
          <cell r="H3122" t="str">
            <v>0</v>
          </cell>
          <cell r="I3122" t="str">
            <v>0</v>
          </cell>
          <cell r="J3122" t="str">
            <v>0</v>
          </cell>
          <cell r="K3122" t="str">
            <v>0</v>
          </cell>
          <cell r="L3122" t="str">
            <v>0</v>
          </cell>
          <cell r="M3122" t="str">
            <v>0</v>
          </cell>
          <cell r="N3122" t="str">
            <v>0</v>
          </cell>
          <cell r="O3122" t="str">
            <v>0</v>
          </cell>
          <cell r="P3122" t="str">
            <v>0</v>
          </cell>
          <cell r="Q3122" t="str">
            <v>0</v>
          </cell>
          <cell r="R3122" t="str">
            <v>0</v>
          </cell>
          <cell r="S3122" t="str">
            <v>0</v>
          </cell>
          <cell r="T3122" t="str">
            <v>0</v>
          </cell>
          <cell r="U3122" t="str">
            <v>0</v>
          </cell>
          <cell r="V3122">
            <v>0</v>
          </cell>
          <cell r="W3122">
            <v>0</v>
          </cell>
        </row>
        <row r="3123">
          <cell r="B3123" t="str">
            <v>UgandaFI</v>
          </cell>
          <cell r="C3123" t="str">
            <v>FI</v>
          </cell>
          <cell r="D3123" t="str">
            <v>Uganda</v>
          </cell>
          <cell r="E3123" t="str">
            <v>Trade Operations</v>
          </cell>
          <cell r="F3123" t="str">
            <v>Customer - Wholesale</v>
          </cell>
          <cell r="G3123" t="str">
            <v>Fixed Income</v>
          </cell>
          <cell r="H3123" t="str">
            <v>0</v>
          </cell>
          <cell r="I3123" t="str">
            <v>0</v>
          </cell>
          <cell r="J3123" t="str">
            <v>0</v>
          </cell>
          <cell r="K3123" t="str">
            <v>0</v>
          </cell>
          <cell r="L3123" t="str">
            <v>0</v>
          </cell>
          <cell r="M3123" t="str">
            <v>0</v>
          </cell>
          <cell r="N3123" t="str">
            <v>0</v>
          </cell>
          <cell r="O3123" t="str">
            <v>0</v>
          </cell>
          <cell r="P3123" t="str">
            <v>0</v>
          </cell>
          <cell r="Q3123" t="str">
            <v>0</v>
          </cell>
          <cell r="R3123" t="str">
            <v>0</v>
          </cell>
          <cell r="S3123" t="str">
            <v>0</v>
          </cell>
          <cell r="T3123" t="str">
            <v>0</v>
          </cell>
          <cell r="U3123" t="str">
            <v>0</v>
          </cell>
          <cell r="V3123">
            <v>0</v>
          </cell>
          <cell r="W3123">
            <v>0</v>
          </cell>
        </row>
        <row r="3124">
          <cell r="B3124" t="str">
            <v>UgandaFX/MM</v>
          </cell>
          <cell r="C3124" t="str">
            <v>FX/MM</v>
          </cell>
          <cell r="D3124" t="str">
            <v>Uganda</v>
          </cell>
          <cell r="E3124" t="str">
            <v>Trade Operations</v>
          </cell>
          <cell r="F3124" t="str">
            <v>Customer - Wholesale</v>
          </cell>
          <cell r="G3124" t="str">
            <v>ALM</v>
          </cell>
          <cell r="H3124" t="str">
            <v>0</v>
          </cell>
          <cell r="I3124" t="str">
            <v>0</v>
          </cell>
          <cell r="J3124" t="str">
            <v>0</v>
          </cell>
          <cell r="K3124" t="str">
            <v>0</v>
          </cell>
          <cell r="L3124" t="str">
            <v>0</v>
          </cell>
          <cell r="M3124" t="str">
            <v>0</v>
          </cell>
          <cell r="N3124" t="str">
            <v>0</v>
          </cell>
          <cell r="O3124" t="str">
            <v>0</v>
          </cell>
          <cell r="P3124" t="str">
            <v>0</v>
          </cell>
          <cell r="Q3124" t="str">
            <v>0</v>
          </cell>
          <cell r="R3124" t="str">
            <v>0</v>
          </cell>
          <cell r="S3124" t="str">
            <v>0</v>
          </cell>
          <cell r="T3124" t="str">
            <v>0</v>
          </cell>
          <cell r="U3124" t="str">
            <v>0</v>
          </cell>
          <cell r="V3124">
            <v>0</v>
          </cell>
          <cell r="W3124">
            <v>0</v>
          </cell>
        </row>
        <row r="3125">
          <cell r="B3125" t="str">
            <v>UgandaSEF</v>
          </cell>
          <cell r="C3125" t="str">
            <v>SEF</v>
          </cell>
          <cell r="D3125" t="str">
            <v>Uganda</v>
          </cell>
          <cell r="E3125" t="str">
            <v>Trade Operations</v>
          </cell>
          <cell r="F3125" t="str">
            <v>Customer - Wholesale</v>
          </cell>
          <cell r="G3125" t="str">
            <v>Structured Trade</v>
          </cell>
          <cell r="H3125" t="str">
            <v>0</v>
          </cell>
          <cell r="I3125" t="str">
            <v>0</v>
          </cell>
          <cell r="J3125" t="str">
            <v>0</v>
          </cell>
          <cell r="K3125" t="str">
            <v>0</v>
          </cell>
          <cell r="L3125" t="str">
            <v>0</v>
          </cell>
          <cell r="M3125" t="str">
            <v>0</v>
          </cell>
          <cell r="N3125" t="str">
            <v>0</v>
          </cell>
          <cell r="O3125" t="str">
            <v>0</v>
          </cell>
          <cell r="P3125" t="str">
            <v>0</v>
          </cell>
          <cell r="Q3125" t="str">
            <v>0</v>
          </cell>
          <cell r="R3125" t="str">
            <v>0</v>
          </cell>
          <cell r="S3125" t="str">
            <v>0</v>
          </cell>
          <cell r="T3125" t="str">
            <v>0</v>
          </cell>
          <cell r="U3125" t="str">
            <v>0</v>
          </cell>
          <cell r="V3125">
            <v>0</v>
          </cell>
          <cell r="W3125">
            <v>0</v>
          </cell>
        </row>
        <row r="3126">
          <cell r="B3126" t="str">
            <v>UgandaSME</v>
          </cell>
          <cell r="C3126" t="str">
            <v>SME</v>
          </cell>
          <cell r="D3126" t="str">
            <v>Uganda</v>
          </cell>
          <cell r="E3126" t="str">
            <v>Trade Operations</v>
          </cell>
          <cell r="F3126" t="str">
            <v>SME</v>
          </cell>
          <cell r="G3126" t="str">
            <v>Product</v>
          </cell>
          <cell r="H3126">
            <v>23.686701365357148</v>
          </cell>
          <cell r="I3126">
            <v>0.38794650027032368</v>
          </cell>
          <cell r="J3126">
            <v>0.78126159982321808</v>
          </cell>
          <cell r="K3126">
            <v>1.1893196660726839</v>
          </cell>
          <cell r="L3126">
            <v>1.6339623116898252</v>
          </cell>
          <cell r="M3126">
            <v>2.100281984185822</v>
          </cell>
          <cell r="N3126">
            <v>2.7041715663303525</v>
          </cell>
          <cell r="O3126">
            <v>3.1915543713118635</v>
          </cell>
          <cell r="P3126">
            <v>3.6991599786623</v>
          </cell>
          <cell r="Q3126">
            <v>4.2536945843464489</v>
          </cell>
          <cell r="R3126">
            <v>4.8301560626647682</v>
          </cell>
          <cell r="S3126">
            <v>5.5278731425279553</v>
          </cell>
          <cell r="T3126">
            <v>6.1971514063475066</v>
          </cell>
          <cell r="U3126" t="str">
            <v>0</v>
          </cell>
          <cell r="V3126">
            <v>4.4050517346317681</v>
          </cell>
          <cell r="W3126">
            <v>4.4050517346317681</v>
          </cell>
        </row>
        <row r="3127">
          <cell r="B3127" t="str">
            <v>UgandaTotal</v>
          </cell>
          <cell r="C3127" t="str">
            <v>Total</v>
          </cell>
          <cell r="D3127" t="str">
            <v>Uganda</v>
          </cell>
          <cell r="E3127" t="str">
            <v>Trade Operations</v>
          </cell>
          <cell r="F3127" t="str">
            <v>Customer</v>
          </cell>
          <cell r="G3127" t="str">
            <v>Product</v>
          </cell>
          <cell r="H3127">
            <v>156.42161279009468</v>
          </cell>
          <cell r="I3127">
            <v>18.276590679401949</v>
          </cell>
          <cell r="J3127">
            <v>36.806102036116066</v>
          </cell>
          <cell r="K3127">
            <v>56.0301709349798</v>
          </cell>
          <cell r="L3127">
            <v>76.977780017387303</v>
          </cell>
          <cell r="M3127">
            <v>98.946617921643323</v>
          </cell>
          <cell r="N3127">
            <v>127.39652712489664</v>
          </cell>
          <cell r="O3127">
            <v>150.35767260402562</v>
          </cell>
          <cell r="P3127">
            <v>174.27153677253546</v>
          </cell>
          <cell r="Q3127">
            <v>200.39627819587704</v>
          </cell>
          <cell r="R3127">
            <v>227.55401895220709</v>
          </cell>
          <cell r="S3127">
            <v>260.42424582576155</v>
          </cell>
          <cell r="T3127">
            <v>291.95468847681622</v>
          </cell>
          <cell r="U3127" t="str">
            <v>0</v>
          </cell>
          <cell r="V3127">
            <v>207.52688172043003</v>
          </cell>
          <cell r="W3127">
            <v>207.52688172043003</v>
          </cell>
        </row>
        <row r="3128">
          <cell r="B3128" t="str">
            <v>UgandaCCPL</v>
          </cell>
          <cell r="C3128" t="str">
            <v>CCPL</v>
          </cell>
          <cell r="D3128" t="str">
            <v>Uganda</v>
          </cell>
          <cell r="E3128" t="str">
            <v>Global Mkt Risk</v>
          </cell>
          <cell r="F3128" t="str">
            <v>Mass Mkt &amp; Priority Banking</v>
          </cell>
          <cell r="G3128" t="str">
            <v>Unsecured Lending</v>
          </cell>
          <cell r="H3128" t="str">
            <v>0</v>
          </cell>
          <cell r="I3128" t="str">
            <v>0</v>
          </cell>
          <cell r="J3128" t="str">
            <v>0</v>
          </cell>
          <cell r="K3128" t="str">
            <v>0</v>
          </cell>
          <cell r="L3128" t="str">
            <v>0</v>
          </cell>
          <cell r="M3128" t="str">
            <v>0</v>
          </cell>
          <cell r="N3128" t="str">
            <v>0</v>
          </cell>
          <cell r="O3128" t="str">
            <v>0</v>
          </cell>
          <cell r="P3128" t="str">
            <v>0</v>
          </cell>
          <cell r="Q3128" t="str">
            <v>0</v>
          </cell>
          <cell r="R3128" t="str">
            <v>0</v>
          </cell>
          <cell r="S3128" t="str">
            <v>0</v>
          </cell>
          <cell r="T3128" t="str">
            <v>0</v>
          </cell>
          <cell r="U3128" t="str">
            <v>0</v>
          </cell>
          <cell r="V3128" t="str">
            <v>0</v>
          </cell>
          <cell r="W3128" t="str">
            <v>0</v>
          </cell>
        </row>
        <row r="3129">
          <cell r="B3129" t="str">
            <v>UgandaM &amp; AL</v>
          </cell>
          <cell r="C3129" t="str">
            <v>M &amp; AL</v>
          </cell>
          <cell r="D3129" t="str">
            <v>Uganda</v>
          </cell>
          <cell r="E3129" t="str">
            <v>Global Mkt Risk</v>
          </cell>
          <cell r="F3129" t="str">
            <v>Mass Mkt &amp; Priority Banking</v>
          </cell>
          <cell r="G3129" t="str">
            <v>Secured Lending</v>
          </cell>
          <cell r="H3129" t="str">
            <v>0</v>
          </cell>
          <cell r="I3129" t="str">
            <v>0</v>
          </cell>
          <cell r="J3129" t="str">
            <v>0</v>
          </cell>
          <cell r="K3129" t="str">
            <v>0</v>
          </cell>
          <cell r="L3129" t="str">
            <v>0</v>
          </cell>
          <cell r="M3129" t="str">
            <v>0</v>
          </cell>
          <cell r="N3129" t="str">
            <v>0</v>
          </cell>
          <cell r="O3129" t="str">
            <v>0</v>
          </cell>
          <cell r="P3129" t="str">
            <v>0</v>
          </cell>
          <cell r="Q3129" t="str">
            <v>0</v>
          </cell>
          <cell r="R3129" t="str">
            <v>0</v>
          </cell>
          <cell r="S3129" t="str">
            <v>0</v>
          </cell>
          <cell r="T3129" t="str">
            <v>0</v>
          </cell>
          <cell r="U3129" t="str">
            <v>0</v>
          </cell>
          <cell r="V3129" t="str">
            <v>0</v>
          </cell>
          <cell r="W3129" t="str">
            <v>0</v>
          </cell>
        </row>
        <row r="3130">
          <cell r="B3130" t="str">
            <v>UgandaWM</v>
          </cell>
          <cell r="C3130" t="str">
            <v>WM</v>
          </cell>
          <cell r="D3130" t="str">
            <v>Uganda</v>
          </cell>
          <cell r="E3130" t="str">
            <v>Global Mkt Risk</v>
          </cell>
          <cell r="F3130" t="str">
            <v>Mass Mkt &amp; Priority Banking</v>
          </cell>
          <cell r="G3130" t="str">
            <v>Account Management Services</v>
          </cell>
          <cell r="H3130" t="str">
            <v>0</v>
          </cell>
          <cell r="I3130" t="str">
            <v>0</v>
          </cell>
          <cell r="J3130" t="str">
            <v>0</v>
          </cell>
          <cell r="K3130" t="str">
            <v>0</v>
          </cell>
          <cell r="L3130" t="str">
            <v>0</v>
          </cell>
          <cell r="M3130" t="str">
            <v>0</v>
          </cell>
          <cell r="N3130" t="str">
            <v>0</v>
          </cell>
          <cell r="O3130" t="str">
            <v>0</v>
          </cell>
          <cell r="P3130" t="str">
            <v>0</v>
          </cell>
          <cell r="Q3130" t="str">
            <v>0</v>
          </cell>
          <cell r="R3130" t="str">
            <v>0</v>
          </cell>
          <cell r="S3130" t="str">
            <v>0</v>
          </cell>
          <cell r="T3130" t="str">
            <v>0</v>
          </cell>
          <cell r="U3130" t="str">
            <v>0</v>
          </cell>
          <cell r="V3130" t="str">
            <v>0</v>
          </cell>
          <cell r="W3130" t="str">
            <v>0</v>
          </cell>
        </row>
        <row r="3131">
          <cell r="B3131" t="str">
            <v>UgandaWM</v>
          </cell>
          <cell r="C3131" t="str">
            <v>WM</v>
          </cell>
          <cell r="D3131" t="str">
            <v>Uganda</v>
          </cell>
          <cell r="E3131" t="str">
            <v>Global Mkt Risk</v>
          </cell>
          <cell r="F3131" t="str">
            <v>Mass Mkt &amp; Priority Banking</v>
          </cell>
          <cell r="G3131" t="str">
            <v>Trade Products</v>
          </cell>
          <cell r="H3131" t="str">
            <v>0</v>
          </cell>
          <cell r="I3131" t="str">
            <v>0</v>
          </cell>
          <cell r="J3131" t="str">
            <v>0</v>
          </cell>
          <cell r="K3131" t="str">
            <v>0</v>
          </cell>
          <cell r="L3131" t="str">
            <v>0</v>
          </cell>
          <cell r="M3131" t="str">
            <v>0</v>
          </cell>
          <cell r="N3131" t="str">
            <v>0</v>
          </cell>
          <cell r="O3131" t="str">
            <v>0</v>
          </cell>
          <cell r="P3131" t="str">
            <v>0</v>
          </cell>
          <cell r="Q3131" t="str">
            <v>0</v>
          </cell>
          <cell r="R3131" t="str">
            <v>0</v>
          </cell>
          <cell r="S3131" t="str">
            <v>0</v>
          </cell>
          <cell r="T3131" t="str">
            <v>0</v>
          </cell>
          <cell r="U3131" t="str">
            <v>0</v>
          </cell>
          <cell r="V3131" t="str">
            <v>0</v>
          </cell>
          <cell r="W3131" t="str">
            <v>0</v>
          </cell>
        </row>
        <row r="3132">
          <cell r="B3132" t="str">
            <v>UgandaWM</v>
          </cell>
          <cell r="C3132" t="str">
            <v>WM</v>
          </cell>
          <cell r="D3132" t="str">
            <v>Uganda</v>
          </cell>
          <cell r="E3132" t="str">
            <v>Global Mkt Risk</v>
          </cell>
          <cell r="F3132" t="str">
            <v>Mass Mkt &amp; Priority Banking</v>
          </cell>
          <cell r="G3132" t="str">
            <v>Treasury Products</v>
          </cell>
          <cell r="H3132" t="str">
            <v>0</v>
          </cell>
          <cell r="I3132" t="str">
            <v>0</v>
          </cell>
          <cell r="J3132" t="str">
            <v>0</v>
          </cell>
          <cell r="K3132" t="str">
            <v>0</v>
          </cell>
          <cell r="L3132" t="str">
            <v>0</v>
          </cell>
          <cell r="M3132" t="str">
            <v>0</v>
          </cell>
          <cell r="N3132" t="str">
            <v>0</v>
          </cell>
          <cell r="O3132" t="str">
            <v>0</v>
          </cell>
          <cell r="P3132" t="str">
            <v>0</v>
          </cell>
          <cell r="Q3132" t="str">
            <v>0</v>
          </cell>
          <cell r="R3132" t="str">
            <v>0</v>
          </cell>
          <cell r="S3132" t="str">
            <v>0</v>
          </cell>
          <cell r="T3132" t="str">
            <v>0</v>
          </cell>
          <cell r="U3132" t="str">
            <v>0</v>
          </cell>
          <cell r="V3132" t="str">
            <v>0</v>
          </cell>
          <cell r="W3132" t="str">
            <v>0</v>
          </cell>
        </row>
        <row r="3133">
          <cell r="B3133" t="str">
            <v>UgandaWM</v>
          </cell>
          <cell r="C3133" t="str">
            <v>WM</v>
          </cell>
          <cell r="D3133" t="str">
            <v>Uganda</v>
          </cell>
          <cell r="E3133" t="str">
            <v>Global Mkt Risk</v>
          </cell>
          <cell r="F3133" t="str">
            <v>Mass Mkt &amp; Priority Banking</v>
          </cell>
          <cell r="G3133" t="str">
            <v>Investment Services</v>
          </cell>
          <cell r="H3133" t="str">
            <v>0</v>
          </cell>
          <cell r="I3133" t="str">
            <v>0</v>
          </cell>
          <cell r="J3133" t="str">
            <v>0</v>
          </cell>
          <cell r="K3133" t="str">
            <v>0</v>
          </cell>
          <cell r="L3133" t="str">
            <v>0</v>
          </cell>
          <cell r="M3133" t="str">
            <v>0</v>
          </cell>
          <cell r="N3133" t="str">
            <v>0</v>
          </cell>
          <cell r="O3133" t="str">
            <v>0</v>
          </cell>
          <cell r="P3133" t="str">
            <v>0</v>
          </cell>
          <cell r="Q3133" t="str">
            <v>0</v>
          </cell>
          <cell r="R3133" t="str">
            <v>0</v>
          </cell>
          <cell r="S3133" t="str">
            <v>0</v>
          </cell>
          <cell r="T3133" t="str">
            <v>0</v>
          </cell>
          <cell r="U3133" t="str">
            <v>0</v>
          </cell>
          <cell r="V3133" t="str">
            <v>0</v>
          </cell>
          <cell r="W3133" t="str">
            <v>0</v>
          </cell>
        </row>
        <row r="3134">
          <cell r="B3134" t="str">
            <v>UgandaOthCB</v>
          </cell>
          <cell r="C3134" t="str">
            <v>OthCB</v>
          </cell>
          <cell r="D3134" t="str">
            <v>Uganda</v>
          </cell>
          <cell r="E3134" t="str">
            <v>Global Mkt Risk</v>
          </cell>
          <cell r="F3134" t="str">
            <v>Mass Mkt &amp; Priority Banking</v>
          </cell>
          <cell r="G3134" t="str">
            <v>Other Products</v>
          </cell>
          <cell r="H3134" t="str">
            <v>0</v>
          </cell>
          <cell r="I3134" t="str">
            <v>0</v>
          </cell>
          <cell r="J3134" t="str">
            <v>0</v>
          </cell>
          <cell r="K3134" t="str">
            <v>0</v>
          </cell>
          <cell r="L3134" t="str">
            <v>0</v>
          </cell>
          <cell r="M3134" t="str">
            <v>0</v>
          </cell>
          <cell r="N3134" t="str">
            <v>0</v>
          </cell>
          <cell r="O3134" t="str">
            <v>0</v>
          </cell>
          <cell r="P3134" t="str">
            <v>0</v>
          </cell>
          <cell r="Q3134" t="str">
            <v>0</v>
          </cell>
          <cell r="R3134" t="str">
            <v>0</v>
          </cell>
          <cell r="S3134" t="str">
            <v>0</v>
          </cell>
          <cell r="T3134" t="str">
            <v>0</v>
          </cell>
          <cell r="U3134" t="str">
            <v>0</v>
          </cell>
          <cell r="V3134" t="str">
            <v>0</v>
          </cell>
          <cell r="W3134" t="str">
            <v>0</v>
          </cell>
        </row>
        <row r="3135">
          <cell r="B3135" t="str">
            <v>UgandaCROps</v>
          </cell>
          <cell r="C3135" t="str">
            <v>CROps</v>
          </cell>
          <cell r="D3135" t="str">
            <v>Uganda</v>
          </cell>
          <cell r="E3135" t="str">
            <v>Global Mkt Risk</v>
          </cell>
          <cell r="F3135" t="str">
            <v>Customer - Wholesale</v>
          </cell>
          <cell r="G3135" t="str">
            <v>Corporate and Inst Lending</v>
          </cell>
          <cell r="H3135" t="str">
            <v>0</v>
          </cell>
          <cell r="I3135" t="str">
            <v>0</v>
          </cell>
          <cell r="J3135" t="str">
            <v>0</v>
          </cell>
          <cell r="K3135" t="str">
            <v>0</v>
          </cell>
          <cell r="L3135" t="str">
            <v>0</v>
          </cell>
          <cell r="M3135" t="str">
            <v>0</v>
          </cell>
          <cell r="N3135" t="str">
            <v>0</v>
          </cell>
          <cell r="O3135" t="str">
            <v>0</v>
          </cell>
          <cell r="P3135" t="str">
            <v>0</v>
          </cell>
          <cell r="Q3135" t="str">
            <v>0</v>
          </cell>
          <cell r="R3135" t="str">
            <v>0</v>
          </cell>
          <cell r="S3135" t="str">
            <v>0</v>
          </cell>
          <cell r="T3135" t="str">
            <v>0</v>
          </cell>
          <cell r="U3135" t="str">
            <v>0</v>
          </cell>
          <cell r="V3135" t="str">
            <v>0</v>
          </cell>
          <cell r="W3135" t="str">
            <v>0</v>
          </cell>
        </row>
        <row r="3136">
          <cell r="B3136" t="str">
            <v>UgandaCash</v>
          </cell>
          <cell r="C3136" t="str">
            <v>Cash</v>
          </cell>
          <cell r="D3136" t="str">
            <v>Uganda</v>
          </cell>
          <cell r="E3136" t="str">
            <v>Global Mkt Risk</v>
          </cell>
          <cell r="F3136" t="str">
            <v>Customer - Wholesale</v>
          </cell>
          <cell r="G3136" t="str">
            <v>Cash Management and Payments</v>
          </cell>
          <cell r="H3136" t="str">
            <v>0</v>
          </cell>
          <cell r="I3136" t="str">
            <v>0</v>
          </cell>
          <cell r="J3136" t="str">
            <v>0</v>
          </cell>
          <cell r="K3136" t="str">
            <v>0</v>
          </cell>
          <cell r="L3136" t="str">
            <v>0</v>
          </cell>
          <cell r="M3136" t="str">
            <v>0</v>
          </cell>
          <cell r="N3136" t="str">
            <v>0</v>
          </cell>
          <cell r="O3136" t="str">
            <v>0</v>
          </cell>
          <cell r="P3136" t="str">
            <v>0</v>
          </cell>
          <cell r="Q3136" t="str">
            <v>0</v>
          </cell>
          <cell r="R3136" t="str">
            <v>0</v>
          </cell>
          <cell r="S3136" t="str">
            <v>0</v>
          </cell>
          <cell r="T3136" t="str">
            <v>0</v>
          </cell>
          <cell r="U3136" t="str">
            <v>0</v>
          </cell>
          <cell r="V3136" t="str">
            <v>0</v>
          </cell>
          <cell r="W3136" t="str">
            <v>0</v>
          </cell>
        </row>
        <row r="3137">
          <cell r="B3137" t="str">
            <v>UgandaTrade</v>
          </cell>
          <cell r="C3137" t="str">
            <v>Trade</v>
          </cell>
          <cell r="D3137" t="str">
            <v>Uganda</v>
          </cell>
          <cell r="E3137" t="str">
            <v>Global Mkt Risk</v>
          </cell>
          <cell r="F3137" t="str">
            <v>Customer - Wholesale</v>
          </cell>
          <cell r="G3137" t="str">
            <v>Trade Finance</v>
          </cell>
          <cell r="H3137" t="str">
            <v>0</v>
          </cell>
          <cell r="I3137" t="str">
            <v>0</v>
          </cell>
          <cell r="J3137" t="str">
            <v>0</v>
          </cell>
          <cell r="K3137" t="str">
            <v>0</v>
          </cell>
          <cell r="L3137" t="str">
            <v>0</v>
          </cell>
          <cell r="M3137" t="str">
            <v>0</v>
          </cell>
          <cell r="N3137" t="str">
            <v>0</v>
          </cell>
          <cell r="O3137" t="str">
            <v>0</v>
          </cell>
          <cell r="P3137" t="str">
            <v>0</v>
          </cell>
          <cell r="Q3137" t="str">
            <v>0</v>
          </cell>
          <cell r="R3137" t="str">
            <v>0</v>
          </cell>
          <cell r="S3137" t="str">
            <v>0</v>
          </cell>
          <cell r="T3137" t="str">
            <v>0</v>
          </cell>
          <cell r="U3137" t="str">
            <v>0</v>
          </cell>
          <cell r="V3137" t="str">
            <v>0</v>
          </cell>
          <cell r="W3137" t="str">
            <v>0</v>
          </cell>
        </row>
        <row r="3138">
          <cell r="B3138" t="str">
            <v>UgandaTrade</v>
          </cell>
          <cell r="C3138" t="str">
            <v>Trade</v>
          </cell>
          <cell r="D3138" t="str">
            <v>Uganda</v>
          </cell>
          <cell r="E3138" t="str">
            <v>Global Mkt Risk</v>
          </cell>
          <cell r="F3138" t="str">
            <v>Customer - Wholesale</v>
          </cell>
          <cell r="G3138" t="str">
            <v>Trade Contingents</v>
          </cell>
          <cell r="H3138" t="str">
            <v>0</v>
          </cell>
          <cell r="I3138" t="str">
            <v>0</v>
          </cell>
          <cell r="J3138" t="str">
            <v>0</v>
          </cell>
          <cell r="K3138" t="str">
            <v>0</v>
          </cell>
          <cell r="L3138" t="str">
            <v>0</v>
          </cell>
          <cell r="M3138" t="str">
            <v>0</v>
          </cell>
          <cell r="N3138" t="str">
            <v>0</v>
          </cell>
          <cell r="O3138" t="str">
            <v>0</v>
          </cell>
          <cell r="P3138" t="str">
            <v>0</v>
          </cell>
          <cell r="Q3138" t="str">
            <v>0</v>
          </cell>
          <cell r="R3138" t="str">
            <v>0</v>
          </cell>
          <cell r="S3138" t="str">
            <v>0</v>
          </cell>
          <cell r="T3138" t="str">
            <v>0</v>
          </cell>
          <cell r="U3138" t="str">
            <v>0</v>
          </cell>
          <cell r="V3138" t="str">
            <v>0</v>
          </cell>
          <cell r="W3138" t="str">
            <v>0</v>
          </cell>
        </row>
        <row r="3139">
          <cell r="B3139" t="str">
            <v>UgandaTrade</v>
          </cell>
          <cell r="C3139" t="str">
            <v>Trade</v>
          </cell>
          <cell r="D3139" t="str">
            <v>Uganda</v>
          </cell>
          <cell r="E3139" t="str">
            <v>Global Mkt Risk</v>
          </cell>
          <cell r="F3139" t="str">
            <v>Customer - Wholesale</v>
          </cell>
          <cell r="G3139" t="str">
            <v>Trade Transactional</v>
          </cell>
          <cell r="H3139" t="str">
            <v>0</v>
          </cell>
          <cell r="I3139" t="str">
            <v>0</v>
          </cell>
          <cell r="J3139" t="str">
            <v>0</v>
          </cell>
          <cell r="K3139" t="str">
            <v>0</v>
          </cell>
          <cell r="L3139" t="str">
            <v>0</v>
          </cell>
          <cell r="M3139" t="str">
            <v>0</v>
          </cell>
          <cell r="N3139" t="str">
            <v>0</v>
          </cell>
          <cell r="O3139" t="str">
            <v>0</v>
          </cell>
          <cell r="P3139" t="str">
            <v>0</v>
          </cell>
          <cell r="Q3139" t="str">
            <v>0</v>
          </cell>
          <cell r="R3139" t="str">
            <v>0</v>
          </cell>
          <cell r="S3139" t="str">
            <v>0</v>
          </cell>
          <cell r="T3139" t="str">
            <v>0</v>
          </cell>
          <cell r="U3139" t="str">
            <v>0</v>
          </cell>
          <cell r="V3139" t="str">
            <v>0</v>
          </cell>
          <cell r="W3139" t="str">
            <v>0</v>
          </cell>
        </row>
        <row r="3140">
          <cell r="B3140" t="str">
            <v>UgandaTrade</v>
          </cell>
          <cell r="C3140" t="str">
            <v>Trade</v>
          </cell>
          <cell r="D3140" t="str">
            <v>Uganda</v>
          </cell>
          <cell r="E3140" t="str">
            <v>Global Mkt Risk</v>
          </cell>
          <cell r="F3140" t="str">
            <v>Customer - Wholesale</v>
          </cell>
          <cell r="G3140" t="str">
            <v>Trade Other</v>
          </cell>
          <cell r="H3140" t="str">
            <v>0</v>
          </cell>
          <cell r="I3140" t="str">
            <v>0</v>
          </cell>
          <cell r="J3140" t="str">
            <v>0</v>
          </cell>
          <cell r="K3140" t="str">
            <v>0</v>
          </cell>
          <cell r="L3140" t="str">
            <v>0</v>
          </cell>
          <cell r="M3140" t="str">
            <v>0</v>
          </cell>
          <cell r="N3140" t="str">
            <v>0</v>
          </cell>
          <cell r="O3140" t="str">
            <v>0</v>
          </cell>
          <cell r="P3140" t="str">
            <v>0</v>
          </cell>
          <cell r="Q3140" t="str">
            <v>0</v>
          </cell>
          <cell r="R3140" t="str">
            <v>0</v>
          </cell>
          <cell r="S3140" t="str">
            <v>0</v>
          </cell>
          <cell r="T3140" t="str">
            <v>0</v>
          </cell>
          <cell r="U3140" t="str">
            <v>0</v>
          </cell>
          <cell r="V3140" t="str">
            <v>0</v>
          </cell>
          <cell r="W3140" t="str">
            <v>0</v>
          </cell>
        </row>
        <row r="3141">
          <cell r="B3141" t="str">
            <v>UgandaFX/MM</v>
          </cell>
          <cell r="C3141" t="str">
            <v>FX/MM</v>
          </cell>
          <cell r="D3141" t="str">
            <v>Uganda</v>
          </cell>
          <cell r="E3141" t="str">
            <v>Global Mkt Risk</v>
          </cell>
          <cell r="F3141" t="str">
            <v>Customer - Wholesale</v>
          </cell>
          <cell r="G3141" t="str">
            <v>FX Sales</v>
          </cell>
          <cell r="H3141" t="str">
            <v>0</v>
          </cell>
          <cell r="I3141" t="str">
            <v>0</v>
          </cell>
          <cell r="J3141" t="str">
            <v>0</v>
          </cell>
          <cell r="K3141" t="str">
            <v>0</v>
          </cell>
          <cell r="L3141" t="str">
            <v>0</v>
          </cell>
          <cell r="M3141" t="str">
            <v>0</v>
          </cell>
          <cell r="N3141" t="str">
            <v>0</v>
          </cell>
          <cell r="O3141" t="str">
            <v>0</v>
          </cell>
          <cell r="P3141" t="str">
            <v>0</v>
          </cell>
          <cell r="Q3141" t="str">
            <v>0</v>
          </cell>
          <cell r="R3141" t="str">
            <v>0</v>
          </cell>
          <cell r="S3141" t="str">
            <v>0</v>
          </cell>
          <cell r="T3141" t="str">
            <v>0</v>
          </cell>
          <cell r="U3141" t="str">
            <v>0</v>
          </cell>
          <cell r="V3141" t="str">
            <v>0</v>
          </cell>
          <cell r="W3141" t="str">
            <v>0</v>
          </cell>
        </row>
        <row r="3142">
          <cell r="B3142" t="str">
            <v>UgandaFX/MM</v>
          </cell>
          <cell r="C3142" t="str">
            <v>FX/MM</v>
          </cell>
          <cell r="D3142" t="str">
            <v>Uganda</v>
          </cell>
          <cell r="E3142" t="str">
            <v>Global Mkt Risk</v>
          </cell>
          <cell r="F3142" t="str">
            <v>Customer - Wholesale</v>
          </cell>
          <cell r="G3142" t="str">
            <v>FX Trading</v>
          </cell>
          <cell r="H3142" t="str">
            <v>0</v>
          </cell>
          <cell r="I3142" t="str">
            <v>0</v>
          </cell>
          <cell r="J3142" t="str">
            <v>0</v>
          </cell>
          <cell r="K3142" t="str">
            <v>0</v>
          </cell>
          <cell r="L3142" t="str">
            <v>0</v>
          </cell>
          <cell r="M3142" t="str">
            <v>0</v>
          </cell>
          <cell r="N3142" t="str">
            <v>0</v>
          </cell>
          <cell r="O3142" t="str">
            <v>0</v>
          </cell>
          <cell r="P3142" t="str">
            <v>0</v>
          </cell>
          <cell r="Q3142" t="str">
            <v>0</v>
          </cell>
          <cell r="R3142" t="str">
            <v>0</v>
          </cell>
          <cell r="S3142" t="str">
            <v>0</v>
          </cell>
          <cell r="T3142" t="str">
            <v>0</v>
          </cell>
          <cell r="U3142" t="str">
            <v>0</v>
          </cell>
          <cell r="V3142" t="str">
            <v>0</v>
          </cell>
          <cell r="W3142" t="str">
            <v>0</v>
          </cell>
        </row>
        <row r="3143">
          <cell r="B3143" t="str">
            <v>UgandaFI</v>
          </cell>
          <cell r="C3143" t="str">
            <v>FI</v>
          </cell>
          <cell r="D3143" t="str">
            <v>Uganda</v>
          </cell>
          <cell r="E3143" t="str">
            <v>Global Mkt Risk</v>
          </cell>
          <cell r="F3143" t="str">
            <v>Customer - Wholesale</v>
          </cell>
          <cell r="G3143" t="str">
            <v>Fixed Income</v>
          </cell>
          <cell r="H3143" t="str">
            <v>0</v>
          </cell>
          <cell r="I3143" t="str">
            <v>0</v>
          </cell>
          <cell r="J3143" t="str">
            <v>0</v>
          </cell>
          <cell r="K3143" t="str">
            <v>0</v>
          </cell>
          <cell r="L3143" t="str">
            <v>0</v>
          </cell>
          <cell r="M3143" t="str">
            <v>0</v>
          </cell>
          <cell r="N3143" t="str">
            <v>0</v>
          </cell>
          <cell r="O3143" t="str">
            <v>0</v>
          </cell>
          <cell r="P3143" t="str">
            <v>0</v>
          </cell>
          <cell r="Q3143" t="str">
            <v>0</v>
          </cell>
          <cell r="R3143" t="str">
            <v>0</v>
          </cell>
          <cell r="S3143" t="str">
            <v>0</v>
          </cell>
          <cell r="T3143" t="str">
            <v>0</v>
          </cell>
          <cell r="U3143" t="str">
            <v>0</v>
          </cell>
          <cell r="V3143" t="str">
            <v>0</v>
          </cell>
          <cell r="W3143" t="str">
            <v>0</v>
          </cell>
        </row>
        <row r="3144">
          <cell r="B3144" t="str">
            <v>UgandaFX/MM</v>
          </cell>
          <cell r="C3144" t="str">
            <v>FX/MM</v>
          </cell>
          <cell r="D3144" t="str">
            <v>Uganda</v>
          </cell>
          <cell r="E3144" t="str">
            <v>Global Mkt Risk</v>
          </cell>
          <cell r="F3144" t="str">
            <v>Customer - Wholesale</v>
          </cell>
          <cell r="G3144" t="str">
            <v>ALM</v>
          </cell>
          <cell r="H3144" t="str">
            <v>0</v>
          </cell>
          <cell r="I3144" t="str">
            <v>0</v>
          </cell>
          <cell r="J3144" t="str">
            <v>0</v>
          </cell>
          <cell r="K3144" t="str">
            <v>0</v>
          </cell>
          <cell r="L3144" t="str">
            <v>0</v>
          </cell>
          <cell r="M3144" t="str">
            <v>0</v>
          </cell>
          <cell r="N3144" t="str">
            <v>0</v>
          </cell>
          <cell r="O3144" t="str">
            <v>0</v>
          </cell>
          <cell r="P3144" t="str">
            <v>0</v>
          </cell>
          <cell r="Q3144" t="str">
            <v>0</v>
          </cell>
          <cell r="R3144" t="str">
            <v>0</v>
          </cell>
          <cell r="S3144" t="str">
            <v>0</v>
          </cell>
          <cell r="T3144" t="str">
            <v>0</v>
          </cell>
          <cell r="U3144" t="str">
            <v>0</v>
          </cell>
          <cell r="V3144" t="str">
            <v>0</v>
          </cell>
          <cell r="W3144" t="str">
            <v>0</v>
          </cell>
        </row>
        <row r="3145">
          <cell r="B3145" t="str">
            <v>UgandaSEF</v>
          </cell>
          <cell r="C3145" t="str">
            <v>SEF</v>
          </cell>
          <cell r="D3145" t="str">
            <v>Uganda</v>
          </cell>
          <cell r="E3145" t="str">
            <v>Global Mkt Risk</v>
          </cell>
          <cell r="F3145" t="str">
            <v>Customer - Wholesale</v>
          </cell>
          <cell r="G3145" t="str">
            <v>Structured Trade</v>
          </cell>
          <cell r="H3145" t="str">
            <v>0</v>
          </cell>
          <cell r="I3145" t="str">
            <v>0</v>
          </cell>
          <cell r="J3145" t="str">
            <v>0</v>
          </cell>
          <cell r="K3145" t="str">
            <v>0</v>
          </cell>
          <cell r="L3145" t="str">
            <v>0</v>
          </cell>
          <cell r="M3145" t="str">
            <v>0</v>
          </cell>
          <cell r="N3145" t="str">
            <v>0</v>
          </cell>
          <cell r="O3145" t="str">
            <v>0</v>
          </cell>
          <cell r="P3145" t="str">
            <v>0</v>
          </cell>
          <cell r="Q3145" t="str">
            <v>0</v>
          </cell>
          <cell r="R3145" t="str">
            <v>0</v>
          </cell>
          <cell r="S3145" t="str">
            <v>0</v>
          </cell>
          <cell r="T3145" t="str">
            <v>0</v>
          </cell>
          <cell r="U3145" t="str">
            <v>0</v>
          </cell>
          <cell r="V3145" t="str">
            <v>0</v>
          </cell>
          <cell r="W3145" t="str">
            <v>0</v>
          </cell>
        </row>
        <row r="3146">
          <cell r="B3146" t="str">
            <v>UgandaSME</v>
          </cell>
          <cell r="C3146" t="str">
            <v>SME</v>
          </cell>
          <cell r="D3146" t="str">
            <v>Uganda</v>
          </cell>
          <cell r="E3146" t="str">
            <v>Global Mkt Risk</v>
          </cell>
          <cell r="F3146" t="str">
            <v>SME</v>
          </cell>
          <cell r="G3146" t="str">
            <v>Product</v>
          </cell>
          <cell r="H3146" t="str">
            <v>0</v>
          </cell>
          <cell r="I3146" t="str">
            <v>0</v>
          </cell>
          <cell r="J3146" t="str">
            <v>0</v>
          </cell>
          <cell r="K3146" t="str">
            <v>0</v>
          </cell>
          <cell r="L3146" t="str">
            <v>0</v>
          </cell>
          <cell r="M3146" t="str">
            <v>0</v>
          </cell>
          <cell r="N3146" t="str">
            <v>0</v>
          </cell>
          <cell r="O3146" t="str">
            <v>0</v>
          </cell>
          <cell r="P3146" t="str">
            <v>0</v>
          </cell>
          <cell r="Q3146" t="str">
            <v>0</v>
          </cell>
          <cell r="R3146" t="str">
            <v>0</v>
          </cell>
          <cell r="S3146" t="str">
            <v>0</v>
          </cell>
          <cell r="T3146" t="str">
            <v>0</v>
          </cell>
          <cell r="U3146" t="str">
            <v>0</v>
          </cell>
          <cell r="V3146" t="str">
            <v>0</v>
          </cell>
          <cell r="W3146" t="str">
            <v>0</v>
          </cell>
        </row>
        <row r="3147">
          <cell r="B3147" t="str">
            <v>UgandaTotal</v>
          </cell>
          <cell r="C3147" t="str">
            <v>Total</v>
          </cell>
          <cell r="D3147" t="str">
            <v>Uganda</v>
          </cell>
          <cell r="E3147" t="str">
            <v>Global Mkt Risk</v>
          </cell>
          <cell r="F3147" t="str">
            <v>Customer</v>
          </cell>
          <cell r="G3147" t="str">
            <v>Product</v>
          </cell>
          <cell r="H3147" t="str">
            <v>0</v>
          </cell>
          <cell r="I3147" t="str">
            <v>0</v>
          </cell>
          <cell r="J3147" t="str">
            <v>0</v>
          </cell>
          <cell r="K3147" t="str">
            <v>0</v>
          </cell>
          <cell r="L3147" t="str">
            <v>0</v>
          </cell>
          <cell r="M3147" t="str">
            <v>0</v>
          </cell>
          <cell r="N3147" t="str">
            <v>0</v>
          </cell>
          <cell r="O3147" t="str">
            <v>0</v>
          </cell>
          <cell r="P3147" t="str">
            <v>0</v>
          </cell>
          <cell r="Q3147" t="str">
            <v>0</v>
          </cell>
          <cell r="R3147" t="str">
            <v>0</v>
          </cell>
          <cell r="S3147" t="str">
            <v>0</v>
          </cell>
          <cell r="T3147" t="str">
            <v>0</v>
          </cell>
          <cell r="U3147" t="str">
            <v>0</v>
          </cell>
          <cell r="V3147" t="str">
            <v>0</v>
          </cell>
          <cell r="W3147" t="str">
            <v>0</v>
          </cell>
        </row>
        <row r="3148">
          <cell r="B3148" t="str">
            <v>UgandaCCPL</v>
          </cell>
          <cell r="C3148" t="str">
            <v>CCPL</v>
          </cell>
          <cell r="D3148" t="str">
            <v>Uganda</v>
          </cell>
          <cell r="E3148" t="str">
            <v>Global Mkt Operations</v>
          </cell>
          <cell r="F3148" t="str">
            <v>Mass Mkt &amp; Priority Banking</v>
          </cell>
          <cell r="G3148" t="str">
            <v>Unsecured Lending</v>
          </cell>
          <cell r="H3148" t="str">
            <v>0</v>
          </cell>
          <cell r="I3148" t="str">
            <v>0</v>
          </cell>
          <cell r="J3148" t="str">
            <v>0</v>
          </cell>
          <cell r="K3148" t="str">
            <v>0</v>
          </cell>
          <cell r="L3148" t="str">
            <v>0</v>
          </cell>
          <cell r="M3148" t="str">
            <v>0</v>
          </cell>
          <cell r="N3148" t="str">
            <v>0</v>
          </cell>
          <cell r="O3148" t="str">
            <v>0</v>
          </cell>
          <cell r="P3148" t="str">
            <v>0</v>
          </cell>
          <cell r="Q3148" t="str">
            <v>0</v>
          </cell>
          <cell r="R3148" t="str">
            <v>0</v>
          </cell>
          <cell r="S3148" t="str">
            <v>0</v>
          </cell>
          <cell r="T3148" t="str">
            <v>0</v>
          </cell>
          <cell r="U3148" t="str">
            <v>0</v>
          </cell>
          <cell r="V3148">
            <v>0</v>
          </cell>
          <cell r="W3148">
            <v>0</v>
          </cell>
        </row>
        <row r="3149">
          <cell r="B3149" t="str">
            <v>UgandaM &amp; AL</v>
          </cell>
          <cell r="C3149" t="str">
            <v>M &amp; AL</v>
          </cell>
          <cell r="D3149" t="str">
            <v>Uganda</v>
          </cell>
          <cell r="E3149" t="str">
            <v>Global Mkt Operations</v>
          </cell>
          <cell r="F3149" t="str">
            <v>Mass Mkt &amp; Priority Banking</v>
          </cell>
          <cell r="G3149" t="str">
            <v>Secured Lending</v>
          </cell>
          <cell r="H3149" t="str">
            <v>0</v>
          </cell>
          <cell r="I3149" t="str">
            <v>0</v>
          </cell>
          <cell r="J3149" t="str">
            <v>0</v>
          </cell>
          <cell r="K3149" t="str">
            <v>0</v>
          </cell>
          <cell r="L3149" t="str">
            <v>0</v>
          </cell>
          <cell r="M3149" t="str">
            <v>0</v>
          </cell>
          <cell r="N3149" t="str">
            <v>0</v>
          </cell>
          <cell r="O3149" t="str">
            <v>0</v>
          </cell>
          <cell r="P3149" t="str">
            <v>0</v>
          </cell>
          <cell r="Q3149" t="str">
            <v>0</v>
          </cell>
          <cell r="R3149" t="str">
            <v>0</v>
          </cell>
          <cell r="S3149" t="str">
            <v>0</v>
          </cell>
          <cell r="T3149" t="str">
            <v>0</v>
          </cell>
          <cell r="U3149" t="str">
            <v>0</v>
          </cell>
          <cell r="V3149">
            <v>0</v>
          </cell>
          <cell r="W3149">
            <v>0</v>
          </cell>
        </row>
        <row r="3150">
          <cell r="B3150" t="str">
            <v>UgandaWM</v>
          </cell>
          <cell r="C3150" t="str">
            <v>WM</v>
          </cell>
          <cell r="D3150" t="str">
            <v>Uganda</v>
          </cell>
          <cell r="E3150" t="str">
            <v>Global Mkt Operations</v>
          </cell>
          <cell r="F3150" t="str">
            <v>Mass Mkt &amp; Priority Banking</v>
          </cell>
          <cell r="G3150" t="str">
            <v>Account Management Services</v>
          </cell>
          <cell r="H3150" t="str">
            <v>0</v>
          </cell>
          <cell r="I3150" t="str">
            <v>0</v>
          </cell>
          <cell r="J3150" t="str">
            <v>0</v>
          </cell>
          <cell r="K3150" t="str">
            <v>0</v>
          </cell>
          <cell r="L3150" t="str">
            <v>0</v>
          </cell>
          <cell r="M3150" t="str">
            <v>0</v>
          </cell>
          <cell r="N3150" t="str">
            <v>0</v>
          </cell>
          <cell r="O3150" t="str">
            <v>0</v>
          </cell>
          <cell r="P3150" t="str">
            <v>0</v>
          </cell>
          <cell r="Q3150" t="str">
            <v>0</v>
          </cell>
          <cell r="R3150" t="str">
            <v>0</v>
          </cell>
          <cell r="S3150" t="str">
            <v>0</v>
          </cell>
          <cell r="T3150" t="str">
            <v>0</v>
          </cell>
          <cell r="U3150" t="str">
            <v>0</v>
          </cell>
          <cell r="V3150">
            <v>0</v>
          </cell>
          <cell r="W3150">
            <v>0</v>
          </cell>
        </row>
        <row r="3151">
          <cell r="B3151" t="str">
            <v>UgandaWM</v>
          </cell>
          <cell r="C3151" t="str">
            <v>WM</v>
          </cell>
          <cell r="D3151" t="str">
            <v>Uganda</v>
          </cell>
          <cell r="E3151" t="str">
            <v>Global Mkt Operations</v>
          </cell>
          <cell r="F3151" t="str">
            <v>Mass Mkt &amp; Priority Banking</v>
          </cell>
          <cell r="G3151" t="str">
            <v>Trade Products</v>
          </cell>
          <cell r="H3151" t="str">
            <v>0</v>
          </cell>
          <cell r="I3151" t="str">
            <v>0</v>
          </cell>
          <cell r="J3151" t="str">
            <v>0</v>
          </cell>
          <cell r="K3151" t="str">
            <v>0</v>
          </cell>
          <cell r="L3151" t="str">
            <v>0</v>
          </cell>
          <cell r="M3151" t="str">
            <v>0</v>
          </cell>
          <cell r="N3151" t="str">
            <v>0</v>
          </cell>
          <cell r="O3151" t="str">
            <v>0</v>
          </cell>
          <cell r="P3151" t="str">
            <v>0</v>
          </cell>
          <cell r="Q3151" t="str">
            <v>0</v>
          </cell>
          <cell r="R3151" t="str">
            <v>0</v>
          </cell>
          <cell r="S3151" t="str">
            <v>0</v>
          </cell>
          <cell r="T3151" t="str">
            <v>0</v>
          </cell>
          <cell r="U3151" t="str">
            <v>0</v>
          </cell>
          <cell r="V3151" t="str">
            <v>0</v>
          </cell>
          <cell r="W3151" t="str">
            <v>0</v>
          </cell>
        </row>
        <row r="3152">
          <cell r="B3152" t="str">
            <v>UgandaWM</v>
          </cell>
          <cell r="C3152" t="str">
            <v>WM</v>
          </cell>
          <cell r="D3152" t="str">
            <v>Uganda</v>
          </cell>
          <cell r="E3152" t="str">
            <v>Global Mkt Operations</v>
          </cell>
          <cell r="F3152" t="str">
            <v>Mass Mkt &amp; Priority Banking</v>
          </cell>
          <cell r="G3152" t="str">
            <v>Treasury Products</v>
          </cell>
          <cell r="H3152" t="str">
            <v>0</v>
          </cell>
          <cell r="I3152" t="str">
            <v>0</v>
          </cell>
          <cell r="J3152" t="str">
            <v>0</v>
          </cell>
          <cell r="K3152" t="str">
            <v>0</v>
          </cell>
          <cell r="L3152" t="str">
            <v>0</v>
          </cell>
          <cell r="M3152" t="str">
            <v>0</v>
          </cell>
          <cell r="N3152" t="str">
            <v>0</v>
          </cell>
          <cell r="O3152" t="str">
            <v>0</v>
          </cell>
          <cell r="P3152" t="str">
            <v>0</v>
          </cell>
          <cell r="Q3152" t="str">
            <v>0</v>
          </cell>
          <cell r="R3152" t="str">
            <v>0</v>
          </cell>
          <cell r="S3152" t="str">
            <v>0</v>
          </cell>
          <cell r="T3152" t="str">
            <v>0</v>
          </cell>
          <cell r="U3152" t="str">
            <v>0</v>
          </cell>
          <cell r="V3152">
            <v>0</v>
          </cell>
          <cell r="W3152">
            <v>0</v>
          </cell>
        </row>
        <row r="3153">
          <cell r="B3153" t="str">
            <v>UgandaWM</v>
          </cell>
          <cell r="C3153" t="str">
            <v>WM</v>
          </cell>
          <cell r="D3153" t="str">
            <v>Uganda</v>
          </cell>
          <cell r="E3153" t="str">
            <v>Global Mkt Operations</v>
          </cell>
          <cell r="F3153" t="str">
            <v>Mass Mkt &amp; Priority Banking</v>
          </cell>
          <cell r="G3153" t="str">
            <v>Investment Services</v>
          </cell>
          <cell r="H3153" t="str">
            <v>0</v>
          </cell>
          <cell r="I3153" t="str">
            <v>0</v>
          </cell>
          <cell r="J3153" t="str">
            <v>0</v>
          </cell>
          <cell r="K3153" t="str">
            <v>0</v>
          </cell>
          <cell r="L3153" t="str">
            <v>0</v>
          </cell>
          <cell r="M3153" t="str">
            <v>0</v>
          </cell>
          <cell r="N3153" t="str">
            <v>0</v>
          </cell>
          <cell r="O3153" t="str">
            <v>0</v>
          </cell>
          <cell r="P3153" t="str">
            <v>0</v>
          </cell>
          <cell r="Q3153" t="str">
            <v>0</v>
          </cell>
          <cell r="R3153" t="str">
            <v>0</v>
          </cell>
          <cell r="S3153" t="str">
            <v>0</v>
          </cell>
          <cell r="T3153" t="str">
            <v>0</v>
          </cell>
          <cell r="U3153" t="str">
            <v>0</v>
          </cell>
          <cell r="V3153" t="str">
            <v>0</v>
          </cell>
          <cell r="W3153" t="str">
            <v>0</v>
          </cell>
        </row>
        <row r="3154">
          <cell r="B3154" t="str">
            <v>UgandaOthCB</v>
          </cell>
          <cell r="C3154" t="str">
            <v>OthCB</v>
          </cell>
          <cell r="D3154" t="str">
            <v>Uganda</v>
          </cell>
          <cell r="E3154" t="str">
            <v>Global Mkt Operations</v>
          </cell>
          <cell r="F3154" t="str">
            <v>Mass Mkt &amp; Priority Banking</v>
          </cell>
          <cell r="G3154" t="str">
            <v>Other Products</v>
          </cell>
          <cell r="H3154" t="str">
            <v>0</v>
          </cell>
          <cell r="I3154" t="str">
            <v>0</v>
          </cell>
          <cell r="J3154" t="str">
            <v>0</v>
          </cell>
          <cell r="K3154" t="str">
            <v>0</v>
          </cell>
          <cell r="L3154" t="str">
            <v>0</v>
          </cell>
          <cell r="M3154" t="str">
            <v>0</v>
          </cell>
          <cell r="N3154" t="str">
            <v>0</v>
          </cell>
          <cell r="O3154" t="str">
            <v>0</v>
          </cell>
          <cell r="P3154" t="str">
            <v>0</v>
          </cell>
          <cell r="Q3154" t="str">
            <v>0</v>
          </cell>
          <cell r="R3154" t="str">
            <v>0</v>
          </cell>
          <cell r="S3154" t="str">
            <v>0</v>
          </cell>
          <cell r="T3154" t="str">
            <v>0</v>
          </cell>
          <cell r="U3154" t="str">
            <v>0</v>
          </cell>
          <cell r="V3154">
            <v>0</v>
          </cell>
          <cell r="W3154">
            <v>0</v>
          </cell>
        </row>
        <row r="3155">
          <cell r="B3155" t="str">
            <v>UgandaCROps</v>
          </cell>
          <cell r="C3155" t="str">
            <v>CROps</v>
          </cell>
          <cell r="D3155" t="str">
            <v>Uganda</v>
          </cell>
          <cell r="E3155" t="str">
            <v>Global Mkt Operations</v>
          </cell>
          <cell r="F3155" t="str">
            <v>Customer - Wholesale</v>
          </cell>
          <cell r="G3155" t="str">
            <v>Corporate and Inst Lending</v>
          </cell>
          <cell r="H3155" t="str">
            <v>0</v>
          </cell>
          <cell r="I3155" t="str">
            <v>0</v>
          </cell>
          <cell r="J3155" t="str">
            <v>0</v>
          </cell>
          <cell r="K3155" t="str">
            <v>0</v>
          </cell>
          <cell r="L3155" t="str">
            <v>0</v>
          </cell>
          <cell r="M3155" t="str">
            <v>0</v>
          </cell>
          <cell r="N3155" t="str">
            <v>0</v>
          </cell>
          <cell r="O3155" t="str">
            <v>0</v>
          </cell>
          <cell r="P3155" t="str">
            <v>0</v>
          </cell>
          <cell r="Q3155" t="str">
            <v>0</v>
          </cell>
          <cell r="R3155" t="str">
            <v>0</v>
          </cell>
          <cell r="S3155" t="str">
            <v>0</v>
          </cell>
          <cell r="T3155" t="str">
            <v>0</v>
          </cell>
          <cell r="U3155" t="str">
            <v>0</v>
          </cell>
          <cell r="V3155">
            <v>0</v>
          </cell>
          <cell r="W3155">
            <v>0</v>
          </cell>
        </row>
        <row r="3156">
          <cell r="B3156" t="str">
            <v>UgandaCash</v>
          </cell>
          <cell r="C3156" t="str">
            <v>Cash</v>
          </cell>
          <cell r="D3156" t="str">
            <v>Uganda</v>
          </cell>
          <cell r="E3156" t="str">
            <v>Global Mkt Operations</v>
          </cell>
          <cell r="F3156" t="str">
            <v>Customer - Wholesale</v>
          </cell>
          <cell r="G3156" t="str">
            <v>Cash Management and Payments</v>
          </cell>
          <cell r="H3156" t="str">
            <v>0</v>
          </cell>
          <cell r="I3156" t="str">
            <v>0</v>
          </cell>
          <cell r="J3156" t="str">
            <v>0</v>
          </cell>
          <cell r="K3156" t="str">
            <v>0</v>
          </cell>
          <cell r="L3156" t="str">
            <v>0</v>
          </cell>
          <cell r="M3156" t="str">
            <v>0</v>
          </cell>
          <cell r="N3156" t="str">
            <v>0</v>
          </cell>
          <cell r="O3156" t="str">
            <v>0</v>
          </cell>
          <cell r="P3156" t="str">
            <v>0</v>
          </cell>
          <cell r="Q3156" t="str">
            <v>0</v>
          </cell>
          <cell r="R3156" t="str">
            <v>0</v>
          </cell>
          <cell r="S3156" t="str">
            <v>0</v>
          </cell>
          <cell r="T3156" t="str">
            <v>0</v>
          </cell>
          <cell r="U3156" t="str">
            <v>0</v>
          </cell>
          <cell r="V3156">
            <v>0</v>
          </cell>
          <cell r="W3156">
            <v>0</v>
          </cell>
        </row>
        <row r="3157">
          <cell r="B3157" t="str">
            <v>UgandaTrade</v>
          </cell>
          <cell r="C3157" t="str">
            <v>Trade</v>
          </cell>
          <cell r="D3157" t="str">
            <v>Uganda</v>
          </cell>
          <cell r="E3157" t="str">
            <v>Global Mkt Operations</v>
          </cell>
          <cell r="F3157" t="str">
            <v>Customer - Wholesale</v>
          </cell>
          <cell r="G3157" t="str">
            <v>Trade Finance</v>
          </cell>
          <cell r="H3157" t="str">
            <v>0</v>
          </cell>
          <cell r="I3157" t="str">
            <v>0</v>
          </cell>
          <cell r="J3157" t="str">
            <v>0</v>
          </cell>
          <cell r="K3157" t="str">
            <v>0</v>
          </cell>
          <cell r="L3157" t="str">
            <v>0</v>
          </cell>
          <cell r="M3157" t="str">
            <v>0</v>
          </cell>
          <cell r="N3157" t="str">
            <v>0</v>
          </cell>
          <cell r="O3157" t="str">
            <v>0</v>
          </cell>
          <cell r="P3157" t="str">
            <v>0</v>
          </cell>
          <cell r="Q3157" t="str">
            <v>0</v>
          </cell>
          <cell r="R3157" t="str">
            <v>0</v>
          </cell>
          <cell r="S3157" t="str">
            <v>0</v>
          </cell>
          <cell r="T3157" t="str">
            <v>0</v>
          </cell>
          <cell r="U3157" t="str">
            <v>0</v>
          </cell>
          <cell r="V3157">
            <v>0</v>
          </cell>
          <cell r="W3157">
            <v>0</v>
          </cell>
        </row>
        <row r="3158">
          <cell r="B3158" t="str">
            <v>UgandaTrade</v>
          </cell>
          <cell r="C3158" t="str">
            <v>Trade</v>
          </cell>
          <cell r="D3158" t="str">
            <v>Uganda</v>
          </cell>
          <cell r="E3158" t="str">
            <v>Global Mkt Operations</v>
          </cell>
          <cell r="F3158" t="str">
            <v>Customer - Wholesale</v>
          </cell>
          <cell r="G3158" t="str">
            <v>Trade Contingents</v>
          </cell>
          <cell r="H3158" t="str">
            <v>0</v>
          </cell>
          <cell r="I3158" t="str">
            <v>0</v>
          </cell>
          <cell r="J3158" t="str">
            <v>0</v>
          </cell>
          <cell r="K3158" t="str">
            <v>0</v>
          </cell>
          <cell r="L3158" t="str">
            <v>0</v>
          </cell>
          <cell r="M3158" t="str">
            <v>0</v>
          </cell>
          <cell r="N3158" t="str">
            <v>0</v>
          </cell>
          <cell r="O3158" t="str">
            <v>0</v>
          </cell>
          <cell r="P3158" t="str">
            <v>0</v>
          </cell>
          <cell r="Q3158" t="str">
            <v>0</v>
          </cell>
          <cell r="R3158" t="str">
            <v>0</v>
          </cell>
          <cell r="S3158" t="str">
            <v>0</v>
          </cell>
          <cell r="T3158" t="str">
            <v>0</v>
          </cell>
          <cell r="U3158" t="str">
            <v>0</v>
          </cell>
          <cell r="V3158">
            <v>0</v>
          </cell>
          <cell r="W3158">
            <v>0</v>
          </cell>
        </row>
        <row r="3159">
          <cell r="B3159" t="str">
            <v>UgandaTrade</v>
          </cell>
          <cell r="C3159" t="str">
            <v>Trade</v>
          </cell>
          <cell r="D3159" t="str">
            <v>Uganda</v>
          </cell>
          <cell r="E3159" t="str">
            <v>Global Mkt Operations</v>
          </cell>
          <cell r="F3159" t="str">
            <v>Customer - Wholesale</v>
          </cell>
          <cell r="G3159" t="str">
            <v>Trade Transactional</v>
          </cell>
          <cell r="H3159" t="str">
            <v>0</v>
          </cell>
          <cell r="I3159" t="str">
            <v>0</v>
          </cell>
          <cell r="J3159" t="str">
            <v>0</v>
          </cell>
          <cell r="K3159" t="str">
            <v>0</v>
          </cell>
          <cell r="L3159" t="str">
            <v>0</v>
          </cell>
          <cell r="M3159" t="str">
            <v>0</v>
          </cell>
          <cell r="N3159" t="str">
            <v>0</v>
          </cell>
          <cell r="O3159" t="str">
            <v>0</v>
          </cell>
          <cell r="P3159" t="str">
            <v>0</v>
          </cell>
          <cell r="Q3159" t="str">
            <v>0</v>
          </cell>
          <cell r="R3159" t="str">
            <v>0</v>
          </cell>
          <cell r="S3159" t="str">
            <v>0</v>
          </cell>
          <cell r="T3159" t="str">
            <v>0</v>
          </cell>
          <cell r="U3159" t="str">
            <v>0</v>
          </cell>
          <cell r="V3159">
            <v>0</v>
          </cell>
          <cell r="W3159">
            <v>0</v>
          </cell>
        </row>
        <row r="3160">
          <cell r="B3160" t="str">
            <v>UgandaTrade</v>
          </cell>
          <cell r="C3160" t="str">
            <v>Trade</v>
          </cell>
          <cell r="D3160" t="str">
            <v>Uganda</v>
          </cell>
          <cell r="E3160" t="str">
            <v>Global Mkt Operations</v>
          </cell>
          <cell r="F3160" t="str">
            <v>Customer - Wholesale</v>
          </cell>
          <cell r="G3160" t="str">
            <v>Trade Other</v>
          </cell>
          <cell r="H3160" t="str">
            <v>0</v>
          </cell>
          <cell r="I3160" t="str">
            <v>0</v>
          </cell>
          <cell r="J3160" t="str">
            <v>0</v>
          </cell>
          <cell r="K3160" t="str">
            <v>0</v>
          </cell>
          <cell r="L3160" t="str">
            <v>0</v>
          </cell>
          <cell r="M3160" t="str">
            <v>0</v>
          </cell>
          <cell r="N3160" t="str">
            <v>0</v>
          </cell>
          <cell r="O3160" t="str">
            <v>0</v>
          </cell>
          <cell r="P3160" t="str">
            <v>0</v>
          </cell>
          <cell r="Q3160" t="str">
            <v>0</v>
          </cell>
          <cell r="R3160" t="str">
            <v>0</v>
          </cell>
          <cell r="S3160" t="str">
            <v>0</v>
          </cell>
          <cell r="T3160" t="str">
            <v>0</v>
          </cell>
          <cell r="U3160" t="str">
            <v>0</v>
          </cell>
          <cell r="V3160">
            <v>0</v>
          </cell>
          <cell r="W3160">
            <v>0</v>
          </cell>
        </row>
        <row r="3161">
          <cell r="B3161" t="str">
            <v>UgandaFX/MM</v>
          </cell>
          <cell r="C3161" t="str">
            <v>FX/MM</v>
          </cell>
          <cell r="D3161" t="str">
            <v>Uganda</v>
          </cell>
          <cell r="E3161" t="str">
            <v>Global Mkt Operations</v>
          </cell>
          <cell r="F3161" t="str">
            <v>Customer - Wholesale</v>
          </cell>
          <cell r="G3161" t="str">
            <v>FX Sales</v>
          </cell>
          <cell r="H3161">
            <v>260.89070048632658</v>
          </cell>
          <cell r="I3161">
            <v>6.9801342648800793</v>
          </cell>
          <cell r="J3161">
            <v>12.979385150692188</v>
          </cell>
          <cell r="K3161">
            <v>19.200044578554966</v>
          </cell>
          <cell r="L3161">
            <v>21.49894815932949</v>
          </cell>
          <cell r="M3161">
            <v>27.073053995806305</v>
          </cell>
          <cell r="N3161">
            <v>33.369756948488721</v>
          </cell>
          <cell r="O3161">
            <v>38.714015698850218</v>
          </cell>
          <cell r="P3161">
            <v>44.443036601285279</v>
          </cell>
          <cell r="Q3161">
            <v>48.056973864421892</v>
          </cell>
          <cell r="R3161">
            <v>58.06102412529485</v>
          </cell>
          <cell r="S3161">
            <v>68.751924257286703</v>
          </cell>
          <cell r="T3161">
            <v>77.618800322000226</v>
          </cell>
          <cell r="U3161" t="str">
            <v>0</v>
          </cell>
          <cell r="V3161">
            <v>81.436678614098</v>
          </cell>
          <cell r="W3161">
            <v>81.436678614098</v>
          </cell>
        </row>
        <row r="3162">
          <cell r="B3162" t="str">
            <v>UgandaFX/MM</v>
          </cell>
          <cell r="C3162" t="str">
            <v>FX/MM</v>
          </cell>
          <cell r="D3162" t="str">
            <v>Uganda</v>
          </cell>
          <cell r="E3162" t="str">
            <v>Global Mkt Operations</v>
          </cell>
          <cell r="F3162" t="str">
            <v>Customer - Wholesale</v>
          </cell>
          <cell r="G3162" t="str">
            <v>FX Trading</v>
          </cell>
          <cell r="H3162" t="str">
            <v>0</v>
          </cell>
          <cell r="I3162">
            <v>2.4746643256151502</v>
          </cell>
          <cell r="J3162">
            <v>4.601576442797664</v>
          </cell>
          <cell r="K3162">
            <v>6.8069844455330042</v>
          </cell>
          <cell r="L3162">
            <v>7.6220138509121034</v>
          </cell>
          <cell r="M3162">
            <v>9.598199456701348</v>
          </cell>
          <cell r="N3162">
            <v>11.830567141145393</v>
          </cell>
          <cell r="O3162">
            <v>13.725265147588889</v>
          </cell>
          <cell r="P3162">
            <v>15.756372732337159</v>
          </cell>
          <cell r="Q3162">
            <v>17.037620525104259</v>
          </cell>
          <cell r="R3162">
            <v>20.584352629786604</v>
          </cell>
          <cell r="S3162">
            <v>24.37459335602415</v>
          </cell>
          <cell r="T3162">
            <v>27.518163528792762</v>
          </cell>
          <cell r="U3162" t="str">
            <v>0</v>
          </cell>
          <cell r="V3162">
            <v>28.871714456391881</v>
          </cell>
          <cell r="W3162">
            <v>28.871714456391881</v>
          </cell>
        </row>
        <row r="3163">
          <cell r="B3163" t="str">
            <v>UgandaFI</v>
          </cell>
          <cell r="C3163" t="str">
            <v>FI</v>
          </cell>
          <cell r="D3163" t="str">
            <v>Uganda</v>
          </cell>
          <cell r="E3163" t="str">
            <v>Global Mkt Operations</v>
          </cell>
          <cell r="F3163" t="str">
            <v>Customer - Wholesale</v>
          </cell>
          <cell r="G3163" t="str">
            <v>Fixed Income</v>
          </cell>
          <cell r="H3163">
            <v>0.37607899596205407</v>
          </cell>
          <cell r="I3163" t="str">
            <v>0</v>
          </cell>
          <cell r="J3163" t="str">
            <v>0</v>
          </cell>
          <cell r="K3163" t="str">
            <v>0</v>
          </cell>
          <cell r="L3163" t="str">
            <v>0</v>
          </cell>
          <cell r="M3163" t="str">
            <v>0</v>
          </cell>
          <cell r="N3163" t="str">
            <v>0</v>
          </cell>
          <cell r="O3163" t="str">
            <v>0</v>
          </cell>
          <cell r="P3163" t="str">
            <v>0</v>
          </cell>
          <cell r="Q3163" t="str">
            <v>0</v>
          </cell>
          <cell r="R3163" t="str">
            <v>0</v>
          </cell>
          <cell r="S3163" t="str">
            <v>0</v>
          </cell>
          <cell r="T3163" t="str">
            <v>0</v>
          </cell>
          <cell r="U3163" t="str">
            <v>0</v>
          </cell>
          <cell r="V3163">
            <v>0</v>
          </cell>
          <cell r="W3163">
            <v>0</v>
          </cell>
        </row>
        <row r="3164">
          <cell r="B3164" t="str">
            <v>UgandaFX/MM</v>
          </cell>
          <cell r="C3164" t="str">
            <v>FX/MM</v>
          </cell>
          <cell r="D3164" t="str">
            <v>Uganda</v>
          </cell>
          <cell r="E3164" t="str">
            <v>Global Mkt Operations</v>
          </cell>
          <cell r="F3164" t="str">
            <v>Customer - Wholesale</v>
          </cell>
          <cell r="G3164" t="str">
            <v>ALM</v>
          </cell>
          <cell r="H3164">
            <v>246.25182556850345</v>
          </cell>
          <cell r="I3164">
            <v>5.4296689011654333</v>
          </cell>
          <cell r="J3164">
            <v>10.096333571052362</v>
          </cell>
          <cell r="K3164">
            <v>14.935226314154709</v>
          </cell>
          <cell r="L3164">
            <v>16.723484935785066</v>
          </cell>
          <cell r="M3164">
            <v>21.059440085588037</v>
          </cell>
          <cell r="N3164">
            <v>25.957485152439368</v>
          </cell>
          <cell r="O3164">
            <v>30.114648100238007</v>
          </cell>
          <cell r="P3164">
            <v>34.571107739501507</v>
          </cell>
          <cell r="Q3164">
            <v>37.382297614049428</v>
          </cell>
          <cell r="R3164">
            <v>45.164193853561258</v>
          </cell>
          <cell r="S3164">
            <v>53.480373137419051</v>
          </cell>
          <cell r="T3164">
            <v>60.377690494378427</v>
          </cell>
          <cell r="U3164" t="str">
            <v>0</v>
          </cell>
          <cell r="V3164">
            <v>63.347520908004832</v>
          </cell>
          <cell r="W3164">
            <v>63.347520908004832</v>
          </cell>
        </row>
        <row r="3165">
          <cell r="B3165" t="str">
            <v>UgandaSEF</v>
          </cell>
          <cell r="C3165" t="str">
            <v>SEF</v>
          </cell>
          <cell r="D3165" t="str">
            <v>Uganda</v>
          </cell>
          <cell r="E3165" t="str">
            <v>Global Mkt Operations</v>
          </cell>
          <cell r="F3165" t="str">
            <v>Customer - Wholesale</v>
          </cell>
          <cell r="G3165" t="str">
            <v>Structured Trade</v>
          </cell>
          <cell r="H3165" t="str">
            <v>0</v>
          </cell>
          <cell r="I3165" t="str">
            <v>0</v>
          </cell>
          <cell r="J3165" t="str">
            <v>0</v>
          </cell>
          <cell r="K3165" t="str">
            <v>0</v>
          </cell>
          <cell r="L3165" t="str">
            <v>0</v>
          </cell>
          <cell r="M3165" t="str">
            <v>0</v>
          </cell>
          <cell r="N3165" t="str">
            <v>0</v>
          </cell>
          <cell r="O3165" t="str">
            <v>0</v>
          </cell>
          <cell r="P3165" t="str">
            <v>0</v>
          </cell>
          <cell r="Q3165" t="str">
            <v>0</v>
          </cell>
          <cell r="R3165" t="str">
            <v>0</v>
          </cell>
          <cell r="S3165" t="str">
            <v>0</v>
          </cell>
          <cell r="T3165" t="str">
            <v>0</v>
          </cell>
          <cell r="U3165" t="str">
            <v>0</v>
          </cell>
          <cell r="V3165">
            <v>0</v>
          </cell>
          <cell r="W3165">
            <v>0</v>
          </cell>
        </row>
        <row r="3166">
          <cell r="B3166" t="str">
            <v>UgandaSME</v>
          </cell>
          <cell r="C3166" t="str">
            <v>SME</v>
          </cell>
          <cell r="D3166" t="str">
            <v>Uganda</v>
          </cell>
          <cell r="E3166" t="str">
            <v>Global Mkt Operations</v>
          </cell>
          <cell r="F3166" t="str">
            <v>SME</v>
          </cell>
          <cell r="G3166" t="str">
            <v>Product</v>
          </cell>
          <cell r="H3166" t="str">
            <v>0</v>
          </cell>
          <cell r="I3166" t="str">
            <v>0</v>
          </cell>
          <cell r="J3166" t="str">
            <v>0</v>
          </cell>
          <cell r="K3166" t="str">
            <v>0</v>
          </cell>
          <cell r="L3166" t="str">
            <v>0</v>
          </cell>
          <cell r="M3166" t="str">
            <v>0</v>
          </cell>
          <cell r="N3166" t="str">
            <v>0</v>
          </cell>
          <cell r="O3166" t="str">
            <v>0</v>
          </cell>
          <cell r="P3166" t="str">
            <v>0</v>
          </cell>
          <cell r="Q3166" t="str">
            <v>0</v>
          </cell>
          <cell r="R3166" t="str">
            <v>0</v>
          </cell>
          <cell r="S3166" t="str">
            <v>0</v>
          </cell>
          <cell r="T3166" t="str">
            <v>0</v>
          </cell>
          <cell r="U3166" t="str">
            <v>0</v>
          </cell>
          <cell r="V3166">
            <v>0</v>
          </cell>
          <cell r="W3166">
            <v>0</v>
          </cell>
        </row>
        <row r="3167">
          <cell r="B3167" t="str">
            <v>UgandaTotal</v>
          </cell>
          <cell r="C3167" t="str">
            <v>Total</v>
          </cell>
          <cell r="D3167" t="str">
            <v>Uganda</v>
          </cell>
          <cell r="E3167" t="str">
            <v>Global Mkt Operations</v>
          </cell>
          <cell r="F3167" t="str">
            <v>Customer</v>
          </cell>
          <cell r="G3167" t="str">
            <v>Product</v>
          </cell>
          <cell r="H3167">
            <v>508.45880254069721</v>
          </cell>
          <cell r="I3167">
            <v>14.884467491660661</v>
          </cell>
          <cell r="J3167">
            <v>27.677295164542215</v>
          </cell>
          <cell r="K3167">
            <v>40.942255338242681</v>
          </cell>
          <cell r="L3167">
            <v>45.844446946026665</v>
          </cell>
          <cell r="M3167">
            <v>57.730693538095693</v>
          </cell>
          <cell r="N3167">
            <v>71.157809242073483</v>
          </cell>
          <cell r="O3167">
            <v>82.553928946677118</v>
          </cell>
          <cell r="P3167">
            <v>94.770517073123955</v>
          </cell>
          <cell r="Q3167">
            <v>102.47689200357559</v>
          </cell>
          <cell r="R3167">
            <v>123.80957060864272</v>
          </cell>
          <cell r="S3167">
            <v>146.60689075072992</v>
          </cell>
          <cell r="T3167">
            <v>165.51465434517141</v>
          </cell>
          <cell r="U3167" t="str">
            <v>0</v>
          </cell>
          <cell r="V3167">
            <v>173.65591397849471</v>
          </cell>
          <cell r="W3167">
            <v>173.65591397849471</v>
          </cell>
        </row>
        <row r="3168">
          <cell r="B3168" t="str">
            <v>UgandaCCPL</v>
          </cell>
          <cell r="C3168" t="str">
            <v>CCPL</v>
          </cell>
          <cell r="D3168" t="str">
            <v>Uganda</v>
          </cell>
          <cell r="E3168" t="str">
            <v>Cash Mgt, Payments &amp; IP</v>
          </cell>
          <cell r="F3168" t="str">
            <v>Mass Mkt &amp; Priority Banking</v>
          </cell>
          <cell r="G3168" t="str">
            <v>Unsecured Lending</v>
          </cell>
          <cell r="H3168">
            <v>4.0552855797926766</v>
          </cell>
          <cell r="I3168">
            <v>1.3736984150059332E-2</v>
          </cell>
          <cell r="J3168">
            <v>2.6695187869280511E-2</v>
          </cell>
          <cell r="K3168">
            <v>4.0188182119533303E-2</v>
          </cell>
          <cell r="L3168">
            <v>5.5954101378954069E-2</v>
          </cell>
          <cell r="M3168">
            <v>7.0957908471423387E-2</v>
          </cell>
          <cell r="N3168">
            <v>8.8414464589719022E-2</v>
          </cell>
          <cell r="O3168">
            <v>0.10364875109826117</v>
          </cell>
          <cell r="P3168">
            <v>0.12000167748477819</v>
          </cell>
          <cell r="Q3168">
            <v>0.14047769870399304</v>
          </cell>
          <cell r="R3168">
            <v>0.15716664067103925</v>
          </cell>
          <cell r="S3168">
            <v>0.17432713792527305</v>
          </cell>
          <cell r="T3168">
            <v>0.19790517708423688</v>
          </cell>
          <cell r="U3168" t="str">
            <v>0</v>
          </cell>
          <cell r="V3168">
            <v>0.15873635715657902</v>
          </cell>
          <cell r="W3168">
            <v>0.15873635715657902</v>
          </cell>
        </row>
        <row r="3169">
          <cell r="B3169" t="str">
            <v>UgandaM &amp; AL</v>
          </cell>
          <cell r="C3169" t="str">
            <v>M &amp; AL</v>
          </cell>
          <cell r="D3169" t="str">
            <v>Uganda</v>
          </cell>
          <cell r="E3169" t="str">
            <v>Cash Mgt, Payments &amp; IP</v>
          </cell>
          <cell r="F3169" t="str">
            <v>Mass Mkt &amp; Priority Banking</v>
          </cell>
          <cell r="G3169" t="str">
            <v>Secured Lending</v>
          </cell>
          <cell r="H3169" t="str">
            <v>0</v>
          </cell>
          <cell r="I3169" t="str">
            <v>0</v>
          </cell>
          <cell r="J3169" t="str">
            <v>0</v>
          </cell>
          <cell r="K3169" t="str">
            <v>0</v>
          </cell>
          <cell r="L3169" t="str">
            <v>0</v>
          </cell>
          <cell r="M3169" t="str">
            <v>0</v>
          </cell>
          <cell r="N3169" t="str">
            <v>0</v>
          </cell>
          <cell r="O3169" t="str">
            <v>0</v>
          </cell>
          <cell r="P3169" t="str">
            <v>0</v>
          </cell>
          <cell r="Q3169" t="str">
            <v>0</v>
          </cell>
          <cell r="R3169" t="str">
            <v>0</v>
          </cell>
          <cell r="S3169" t="str">
            <v>0</v>
          </cell>
          <cell r="T3169" t="str">
            <v>0</v>
          </cell>
          <cell r="U3169" t="str">
            <v>0</v>
          </cell>
          <cell r="V3169">
            <v>0</v>
          </cell>
          <cell r="W3169">
            <v>0</v>
          </cell>
        </row>
        <row r="3170">
          <cell r="B3170" t="str">
            <v>UgandaWM</v>
          </cell>
          <cell r="C3170" t="str">
            <v>WM</v>
          </cell>
          <cell r="D3170" t="str">
            <v>Uganda</v>
          </cell>
          <cell r="E3170" t="str">
            <v>Cash Mgt, Payments &amp; IP</v>
          </cell>
          <cell r="F3170" t="str">
            <v>Mass Mkt &amp; Priority Banking</v>
          </cell>
          <cell r="G3170" t="str">
            <v>Account Management Services</v>
          </cell>
          <cell r="H3170">
            <v>246.57809283714141</v>
          </cell>
          <cell r="I3170">
            <v>4.9207073348501496</v>
          </cell>
          <cell r="J3170">
            <v>9.5403218716313489</v>
          </cell>
          <cell r="K3170">
            <v>14.359848975380718</v>
          </cell>
          <cell r="L3170">
            <v>20.009246483904569</v>
          </cell>
          <cell r="M3170">
            <v>25.365320139187073</v>
          </cell>
          <cell r="N3170">
            <v>31.615241927436887</v>
          </cell>
          <cell r="O3170">
            <v>37.061115367351711</v>
          </cell>
          <cell r="P3170">
            <v>42.9005768429207</v>
          </cell>
          <cell r="Q3170">
            <v>50.221367109720077</v>
          </cell>
          <cell r="R3170">
            <v>56.189739991948642</v>
          </cell>
          <cell r="S3170">
            <v>62.33251733347511</v>
          </cell>
          <cell r="T3170">
            <v>70.752786991726012</v>
          </cell>
          <cell r="U3170" t="str">
            <v>0</v>
          </cell>
          <cell r="V3170">
            <v>56.755462972438764</v>
          </cell>
          <cell r="W3170">
            <v>56.755462972438764</v>
          </cell>
        </row>
        <row r="3171">
          <cell r="B3171" t="str">
            <v>UgandaWM</v>
          </cell>
          <cell r="C3171" t="str">
            <v>WM</v>
          </cell>
          <cell r="D3171" t="str">
            <v>Uganda</v>
          </cell>
          <cell r="E3171" t="str">
            <v>Cash Mgt, Payments &amp; IP</v>
          </cell>
          <cell r="F3171" t="str">
            <v>Mass Mkt &amp; Priority Banking</v>
          </cell>
          <cell r="G3171" t="str">
            <v>Trade Products</v>
          </cell>
          <cell r="H3171">
            <v>7.6264675561780529E-3</v>
          </cell>
          <cell r="I3171" t="str">
            <v>0</v>
          </cell>
          <cell r="J3171" t="str">
            <v>0</v>
          </cell>
          <cell r="K3171" t="str">
            <v>0</v>
          </cell>
          <cell r="L3171" t="str">
            <v>0</v>
          </cell>
          <cell r="M3171" t="str">
            <v>0</v>
          </cell>
          <cell r="N3171" t="str">
            <v>0</v>
          </cell>
          <cell r="O3171" t="str">
            <v>0</v>
          </cell>
          <cell r="P3171" t="str">
            <v>0</v>
          </cell>
          <cell r="Q3171" t="str">
            <v>0</v>
          </cell>
          <cell r="R3171" t="str">
            <v>0</v>
          </cell>
          <cell r="S3171" t="str">
            <v>0</v>
          </cell>
          <cell r="T3171" t="str">
            <v>0</v>
          </cell>
          <cell r="U3171" t="str">
            <v>0</v>
          </cell>
          <cell r="V3171" t="str">
            <v>0</v>
          </cell>
          <cell r="W3171" t="str">
            <v>0</v>
          </cell>
        </row>
        <row r="3172">
          <cell r="B3172" t="str">
            <v>UgandaWM</v>
          </cell>
          <cell r="C3172" t="str">
            <v>WM</v>
          </cell>
          <cell r="D3172" t="str">
            <v>Uganda</v>
          </cell>
          <cell r="E3172" t="str">
            <v>Cash Mgt, Payments &amp; IP</v>
          </cell>
          <cell r="F3172" t="str">
            <v>Mass Mkt &amp; Priority Banking</v>
          </cell>
          <cell r="G3172" t="str">
            <v>Treasury Products</v>
          </cell>
          <cell r="H3172" t="str">
            <v>0</v>
          </cell>
          <cell r="I3172" t="str">
            <v>0</v>
          </cell>
          <cell r="J3172" t="str">
            <v>0</v>
          </cell>
          <cell r="K3172" t="str">
            <v>0</v>
          </cell>
          <cell r="L3172" t="str">
            <v>0</v>
          </cell>
          <cell r="M3172" t="str">
            <v>0</v>
          </cell>
          <cell r="N3172" t="str">
            <v>0</v>
          </cell>
          <cell r="O3172" t="str">
            <v>0</v>
          </cell>
          <cell r="P3172" t="str">
            <v>0</v>
          </cell>
          <cell r="Q3172" t="str">
            <v>0</v>
          </cell>
          <cell r="R3172" t="str">
            <v>0</v>
          </cell>
          <cell r="S3172" t="str">
            <v>0</v>
          </cell>
          <cell r="T3172" t="str">
            <v>0</v>
          </cell>
          <cell r="U3172" t="str">
            <v>0</v>
          </cell>
          <cell r="V3172">
            <v>0</v>
          </cell>
          <cell r="W3172">
            <v>0</v>
          </cell>
        </row>
        <row r="3173">
          <cell r="B3173" t="str">
            <v>UgandaWM</v>
          </cell>
          <cell r="C3173" t="str">
            <v>WM</v>
          </cell>
          <cell r="D3173" t="str">
            <v>Uganda</v>
          </cell>
          <cell r="E3173" t="str">
            <v>Cash Mgt, Payments &amp; IP</v>
          </cell>
          <cell r="F3173" t="str">
            <v>Mass Mkt &amp; Priority Banking</v>
          </cell>
          <cell r="G3173" t="str">
            <v>Investment Services</v>
          </cell>
          <cell r="H3173" t="str">
            <v>0</v>
          </cell>
          <cell r="I3173" t="str">
            <v>0</v>
          </cell>
          <cell r="J3173" t="str">
            <v>0</v>
          </cell>
          <cell r="K3173" t="str">
            <v>0</v>
          </cell>
          <cell r="L3173" t="str">
            <v>0</v>
          </cell>
          <cell r="M3173" t="str">
            <v>0</v>
          </cell>
          <cell r="N3173" t="str">
            <v>0</v>
          </cell>
          <cell r="O3173" t="str">
            <v>0</v>
          </cell>
          <cell r="P3173" t="str">
            <v>0</v>
          </cell>
          <cell r="Q3173" t="str">
            <v>0</v>
          </cell>
          <cell r="R3173" t="str">
            <v>0</v>
          </cell>
          <cell r="S3173" t="str">
            <v>0</v>
          </cell>
          <cell r="T3173" t="str">
            <v>0</v>
          </cell>
          <cell r="U3173" t="str">
            <v>0</v>
          </cell>
          <cell r="V3173" t="str">
            <v>0</v>
          </cell>
          <cell r="W3173" t="str">
            <v>0</v>
          </cell>
        </row>
        <row r="3174">
          <cell r="B3174" t="str">
            <v>UgandaOthCB</v>
          </cell>
          <cell r="C3174" t="str">
            <v>OthCB</v>
          </cell>
          <cell r="D3174" t="str">
            <v>Uganda</v>
          </cell>
          <cell r="E3174" t="str">
            <v>Cash Mgt, Payments &amp; IP</v>
          </cell>
          <cell r="F3174" t="str">
            <v>Mass Mkt &amp; Priority Banking</v>
          </cell>
          <cell r="G3174" t="str">
            <v>Other Products</v>
          </cell>
          <cell r="H3174" t="str">
            <v>0</v>
          </cell>
          <cell r="I3174" t="str">
            <v>0</v>
          </cell>
          <cell r="J3174" t="str">
            <v>0</v>
          </cell>
          <cell r="K3174" t="str">
            <v>0</v>
          </cell>
          <cell r="L3174" t="str">
            <v>0</v>
          </cell>
          <cell r="M3174" t="str">
            <v>0</v>
          </cell>
          <cell r="N3174" t="str">
            <v>0</v>
          </cell>
          <cell r="O3174" t="str">
            <v>0</v>
          </cell>
          <cell r="P3174" t="str">
            <v>0</v>
          </cell>
          <cell r="Q3174" t="str">
            <v>0</v>
          </cell>
          <cell r="R3174" t="str">
            <v>0</v>
          </cell>
          <cell r="S3174" t="str">
            <v>0</v>
          </cell>
          <cell r="T3174" t="str">
            <v>0</v>
          </cell>
          <cell r="U3174" t="str">
            <v>0</v>
          </cell>
          <cell r="V3174">
            <v>0</v>
          </cell>
          <cell r="W3174">
            <v>0</v>
          </cell>
        </row>
        <row r="3175">
          <cell r="B3175" t="str">
            <v>UgandaCROps</v>
          </cell>
          <cell r="C3175" t="str">
            <v>CROps</v>
          </cell>
          <cell r="D3175" t="str">
            <v>Uganda</v>
          </cell>
          <cell r="E3175" t="str">
            <v>Cash Mgt, Payments &amp; IP</v>
          </cell>
          <cell r="F3175" t="str">
            <v>Customer - Wholesale</v>
          </cell>
          <cell r="G3175" t="str">
            <v>Corporate and Inst Lending</v>
          </cell>
          <cell r="H3175">
            <v>33.99396789997752</v>
          </cell>
          <cell r="I3175" t="str">
            <v>0</v>
          </cell>
          <cell r="J3175" t="str">
            <v>0</v>
          </cell>
          <cell r="K3175" t="str">
            <v>0</v>
          </cell>
          <cell r="L3175" t="str">
            <v>0</v>
          </cell>
          <cell r="M3175" t="str">
            <v>0</v>
          </cell>
          <cell r="N3175" t="str">
            <v>0</v>
          </cell>
          <cell r="O3175" t="str">
            <v>0</v>
          </cell>
          <cell r="P3175" t="str">
            <v>0</v>
          </cell>
          <cell r="Q3175" t="str">
            <v>0</v>
          </cell>
          <cell r="R3175" t="str">
            <v>0</v>
          </cell>
          <cell r="S3175" t="str">
            <v>0</v>
          </cell>
          <cell r="T3175" t="str">
            <v>0</v>
          </cell>
          <cell r="U3175" t="str">
            <v>0</v>
          </cell>
          <cell r="V3175">
            <v>0</v>
          </cell>
          <cell r="W3175">
            <v>0</v>
          </cell>
        </row>
        <row r="3176">
          <cell r="B3176" t="str">
            <v>UgandaCash</v>
          </cell>
          <cell r="C3176" t="str">
            <v>Cash</v>
          </cell>
          <cell r="D3176" t="str">
            <v>Uganda</v>
          </cell>
          <cell r="E3176" t="str">
            <v>Cash Mgt, Payments &amp; IP</v>
          </cell>
          <cell r="F3176" t="str">
            <v>Customer - Wholesale</v>
          </cell>
          <cell r="G3176" t="str">
            <v>Cash Management and Payments</v>
          </cell>
          <cell r="H3176">
            <v>234.98293244575433</v>
          </cell>
          <cell r="I3176">
            <v>13.246974075609515</v>
          </cell>
          <cell r="J3176">
            <v>25.683441802729359</v>
          </cell>
          <cell r="K3176">
            <v>38.658068327708634</v>
          </cell>
          <cell r="L3176">
            <v>53.866734691325306</v>
          </cell>
          <cell r="M3176">
            <v>68.285804364657864</v>
          </cell>
          <cell r="N3176">
            <v>85.111148730163023</v>
          </cell>
          <cell r="O3176">
            <v>99.771947057856181</v>
          </cell>
          <cell r="P3176">
            <v>115.49233863847448</v>
          </cell>
          <cell r="Q3176">
            <v>135.20058446694924</v>
          </cell>
          <cell r="R3176">
            <v>151.26799295514866</v>
          </cell>
          <cell r="S3176">
            <v>167.80489816161335</v>
          </cell>
          <cell r="T3176">
            <v>190.47307121102449</v>
          </cell>
          <cell r="U3176" t="str">
            <v>0</v>
          </cell>
          <cell r="V3176">
            <v>152.79095905216889</v>
          </cell>
          <cell r="W3176">
            <v>152.79095905216889</v>
          </cell>
        </row>
        <row r="3177">
          <cell r="B3177" t="str">
            <v>UgandaTrade</v>
          </cell>
          <cell r="C3177" t="str">
            <v>Trade</v>
          </cell>
          <cell r="D3177" t="str">
            <v>Uganda</v>
          </cell>
          <cell r="E3177" t="str">
            <v>Cash Mgt, Payments &amp; IP</v>
          </cell>
          <cell r="F3177" t="str">
            <v>Customer - Wholesale</v>
          </cell>
          <cell r="G3177" t="str">
            <v>Trade Finance</v>
          </cell>
          <cell r="H3177">
            <v>1.5147818443769498</v>
          </cell>
          <cell r="I3177" t="str">
            <v>0</v>
          </cell>
          <cell r="J3177" t="str">
            <v>0</v>
          </cell>
          <cell r="K3177" t="str">
            <v>0</v>
          </cell>
          <cell r="L3177" t="str">
            <v>0</v>
          </cell>
          <cell r="M3177" t="str">
            <v>0</v>
          </cell>
          <cell r="N3177" t="str">
            <v>0</v>
          </cell>
          <cell r="O3177" t="str">
            <v>0</v>
          </cell>
          <cell r="P3177" t="str">
            <v>0</v>
          </cell>
          <cell r="Q3177" t="str">
            <v>0</v>
          </cell>
          <cell r="R3177" t="str">
            <v>0</v>
          </cell>
          <cell r="S3177" t="str">
            <v>0</v>
          </cell>
          <cell r="T3177" t="str">
            <v>0</v>
          </cell>
          <cell r="U3177" t="str">
            <v>0</v>
          </cell>
          <cell r="V3177">
            <v>0</v>
          </cell>
          <cell r="W3177">
            <v>0</v>
          </cell>
        </row>
        <row r="3178">
          <cell r="B3178" t="str">
            <v>UgandaTrade</v>
          </cell>
          <cell r="C3178" t="str">
            <v>Trade</v>
          </cell>
          <cell r="D3178" t="str">
            <v>Uganda</v>
          </cell>
          <cell r="E3178" t="str">
            <v>Cash Mgt, Payments &amp; IP</v>
          </cell>
          <cell r="F3178" t="str">
            <v>Customer - Wholesale</v>
          </cell>
          <cell r="G3178" t="str">
            <v>Trade Contingents</v>
          </cell>
          <cell r="H3178">
            <v>1.4039441484469291</v>
          </cell>
          <cell r="I3178" t="str">
            <v>0</v>
          </cell>
          <cell r="J3178" t="str">
            <v>0</v>
          </cell>
          <cell r="K3178" t="str">
            <v>0</v>
          </cell>
          <cell r="L3178" t="str">
            <v>0</v>
          </cell>
          <cell r="M3178" t="str">
            <v>0</v>
          </cell>
          <cell r="N3178" t="str">
            <v>0</v>
          </cell>
          <cell r="O3178" t="str">
            <v>0</v>
          </cell>
          <cell r="P3178" t="str">
            <v>0</v>
          </cell>
          <cell r="Q3178" t="str">
            <v>0</v>
          </cell>
          <cell r="R3178" t="str">
            <v>0</v>
          </cell>
          <cell r="S3178" t="str">
            <v>0</v>
          </cell>
          <cell r="T3178" t="str">
            <v>0</v>
          </cell>
          <cell r="U3178" t="str">
            <v>0</v>
          </cell>
          <cell r="V3178">
            <v>0</v>
          </cell>
          <cell r="W3178">
            <v>0</v>
          </cell>
        </row>
        <row r="3179">
          <cell r="B3179" t="str">
            <v>UgandaTrade</v>
          </cell>
          <cell r="C3179" t="str">
            <v>Trade</v>
          </cell>
          <cell r="D3179" t="str">
            <v>Uganda</v>
          </cell>
          <cell r="E3179" t="str">
            <v>Cash Mgt, Payments &amp; IP</v>
          </cell>
          <cell r="F3179" t="str">
            <v>Customer - Wholesale</v>
          </cell>
          <cell r="G3179" t="str">
            <v>Trade Transactional</v>
          </cell>
          <cell r="H3179" t="str">
            <v>0</v>
          </cell>
          <cell r="I3179" t="str">
            <v>0</v>
          </cell>
          <cell r="J3179" t="str">
            <v>0</v>
          </cell>
          <cell r="K3179" t="str">
            <v>0</v>
          </cell>
          <cell r="L3179" t="str">
            <v>0</v>
          </cell>
          <cell r="M3179" t="str">
            <v>0</v>
          </cell>
          <cell r="N3179" t="str">
            <v>0</v>
          </cell>
          <cell r="O3179" t="str">
            <v>0</v>
          </cell>
          <cell r="P3179" t="str">
            <v>0</v>
          </cell>
          <cell r="Q3179" t="str">
            <v>0</v>
          </cell>
          <cell r="R3179" t="str">
            <v>0</v>
          </cell>
          <cell r="S3179" t="str">
            <v>0</v>
          </cell>
          <cell r="T3179" t="str">
            <v>0</v>
          </cell>
          <cell r="U3179" t="str">
            <v>0</v>
          </cell>
          <cell r="V3179">
            <v>0</v>
          </cell>
          <cell r="W3179">
            <v>0</v>
          </cell>
        </row>
        <row r="3180">
          <cell r="B3180" t="str">
            <v>UgandaTrade</v>
          </cell>
          <cell r="C3180" t="str">
            <v>Trade</v>
          </cell>
          <cell r="D3180" t="str">
            <v>Uganda</v>
          </cell>
          <cell r="E3180" t="str">
            <v>Cash Mgt, Payments &amp; IP</v>
          </cell>
          <cell r="F3180" t="str">
            <v>Customer - Wholesale</v>
          </cell>
          <cell r="G3180" t="str">
            <v>Trade Other</v>
          </cell>
          <cell r="H3180" t="str">
            <v>0</v>
          </cell>
          <cell r="I3180" t="str">
            <v>0</v>
          </cell>
          <cell r="J3180" t="str">
            <v>0</v>
          </cell>
          <cell r="K3180" t="str">
            <v>0</v>
          </cell>
          <cell r="L3180" t="str">
            <v>0</v>
          </cell>
          <cell r="M3180" t="str">
            <v>0</v>
          </cell>
          <cell r="N3180" t="str">
            <v>0</v>
          </cell>
          <cell r="O3180" t="str">
            <v>0</v>
          </cell>
          <cell r="P3180" t="str">
            <v>0</v>
          </cell>
          <cell r="Q3180" t="str">
            <v>0</v>
          </cell>
          <cell r="R3180" t="str">
            <v>0</v>
          </cell>
          <cell r="S3180" t="str">
            <v>0</v>
          </cell>
          <cell r="T3180" t="str">
            <v>0</v>
          </cell>
          <cell r="U3180" t="str">
            <v>0</v>
          </cell>
          <cell r="V3180">
            <v>0</v>
          </cell>
          <cell r="W3180">
            <v>0</v>
          </cell>
        </row>
        <row r="3181">
          <cell r="B3181" t="str">
            <v>UgandaFX/MM</v>
          </cell>
          <cell r="C3181" t="str">
            <v>FX/MM</v>
          </cell>
          <cell r="D3181" t="str">
            <v>Uganda</v>
          </cell>
          <cell r="E3181" t="str">
            <v>Cash Mgt, Payments &amp; IP</v>
          </cell>
          <cell r="F3181" t="str">
            <v>Customer - Wholesale</v>
          </cell>
          <cell r="G3181" t="str">
            <v>FX Sales</v>
          </cell>
          <cell r="H3181">
            <v>6.5018662208776987E-2</v>
          </cell>
          <cell r="I3181" t="str">
            <v>0</v>
          </cell>
          <cell r="J3181" t="str">
            <v>0</v>
          </cell>
          <cell r="K3181" t="str">
            <v>0</v>
          </cell>
          <cell r="L3181" t="str">
            <v>0</v>
          </cell>
          <cell r="M3181" t="str">
            <v>0</v>
          </cell>
          <cell r="N3181" t="str">
            <v>0</v>
          </cell>
          <cell r="O3181" t="str">
            <v>0</v>
          </cell>
          <cell r="P3181" t="str">
            <v>0</v>
          </cell>
          <cell r="Q3181" t="str">
            <v>0</v>
          </cell>
          <cell r="R3181" t="str">
            <v>0</v>
          </cell>
          <cell r="S3181" t="str">
            <v>0</v>
          </cell>
          <cell r="T3181" t="str">
            <v>0</v>
          </cell>
          <cell r="U3181" t="str">
            <v>0</v>
          </cell>
          <cell r="V3181">
            <v>0</v>
          </cell>
          <cell r="W3181">
            <v>0</v>
          </cell>
        </row>
        <row r="3182">
          <cell r="B3182" t="str">
            <v>UgandaFX/MM</v>
          </cell>
          <cell r="C3182" t="str">
            <v>FX/MM</v>
          </cell>
          <cell r="D3182" t="str">
            <v>Uganda</v>
          </cell>
          <cell r="E3182" t="str">
            <v>Cash Mgt, Payments &amp; IP</v>
          </cell>
          <cell r="F3182" t="str">
            <v>Customer - Wholesale</v>
          </cell>
          <cell r="G3182" t="str">
            <v>FX Trading</v>
          </cell>
          <cell r="H3182" t="str">
            <v>0</v>
          </cell>
          <cell r="I3182" t="str">
            <v>0</v>
          </cell>
          <cell r="J3182" t="str">
            <v>0</v>
          </cell>
          <cell r="K3182" t="str">
            <v>0</v>
          </cell>
          <cell r="L3182" t="str">
            <v>0</v>
          </cell>
          <cell r="M3182" t="str">
            <v>0</v>
          </cell>
          <cell r="N3182" t="str">
            <v>0</v>
          </cell>
          <cell r="O3182" t="str">
            <v>0</v>
          </cell>
          <cell r="P3182" t="str">
            <v>0</v>
          </cell>
          <cell r="Q3182" t="str">
            <v>0</v>
          </cell>
          <cell r="R3182" t="str">
            <v>0</v>
          </cell>
          <cell r="S3182" t="str">
            <v>0</v>
          </cell>
          <cell r="T3182" t="str">
            <v>0</v>
          </cell>
          <cell r="U3182" t="str">
            <v>0</v>
          </cell>
          <cell r="V3182">
            <v>0</v>
          </cell>
          <cell r="W3182">
            <v>0</v>
          </cell>
        </row>
        <row r="3183">
          <cell r="B3183" t="str">
            <v>UgandaFI</v>
          </cell>
          <cell r="C3183" t="str">
            <v>FI</v>
          </cell>
          <cell r="D3183" t="str">
            <v>Uganda</v>
          </cell>
          <cell r="E3183" t="str">
            <v>Cash Mgt, Payments &amp; IP</v>
          </cell>
          <cell r="F3183" t="str">
            <v>Customer - Wholesale</v>
          </cell>
          <cell r="G3183" t="str">
            <v>Fixed Income</v>
          </cell>
          <cell r="H3183" t="str">
            <v>0</v>
          </cell>
          <cell r="I3183" t="str">
            <v>0</v>
          </cell>
          <cell r="J3183" t="str">
            <v>0</v>
          </cell>
          <cell r="K3183" t="str">
            <v>0</v>
          </cell>
          <cell r="L3183" t="str">
            <v>0</v>
          </cell>
          <cell r="M3183" t="str">
            <v>0</v>
          </cell>
          <cell r="N3183" t="str">
            <v>0</v>
          </cell>
          <cell r="O3183" t="str">
            <v>0</v>
          </cell>
          <cell r="P3183" t="str">
            <v>0</v>
          </cell>
          <cell r="Q3183" t="str">
            <v>0</v>
          </cell>
          <cell r="R3183" t="str">
            <v>0</v>
          </cell>
          <cell r="S3183" t="str">
            <v>0</v>
          </cell>
          <cell r="T3183" t="str">
            <v>0</v>
          </cell>
          <cell r="U3183" t="str">
            <v>0</v>
          </cell>
          <cell r="V3183">
            <v>0</v>
          </cell>
          <cell r="W3183">
            <v>0</v>
          </cell>
        </row>
        <row r="3184">
          <cell r="B3184" t="str">
            <v>UgandaFX/MM</v>
          </cell>
          <cell r="C3184" t="str">
            <v>FX/MM</v>
          </cell>
          <cell r="D3184" t="str">
            <v>Uganda</v>
          </cell>
          <cell r="E3184" t="str">
            <v>Cash Mgt, Payments &amp; IP</v>
          </cell>
          <cell r="F3184" t="str">
            <v>Customer - Wholesale</v>
          </cell>
          <cell r="G3184" t="str">
            <v>ALM</v>
          </cell>
          <cell r="H3184">
            <v>1.9767252747120649</v>
          </cell>
          <cell r="I3184" t="str">
            <v>0</v>
          </cell>
          <cell r="J3184" t="str">
            <v>0</v>
          </cell>
          <cell r="K3184" t="str">
            <v>0</v>
          </cell>
          <cell r="L3184" t="str">
            <v>0</v>
          </cell>
          <cell r="M3184" t="str">
            <v>0</v>
          </cell>
          <cell r="N3184" t="str">
            <v>0</v>
          </cell>
          <cell r="O3184" t="str">
            <v>0</v>
          </cell>
          <cell r="P3184" t="str">
            <v>0</v>
          </cell>
          <cell r="Q3184" t="str">
            <v>0</v>
          </cell>
          <cell r="R3184" t="str">
            <v>0</v>
          </cell>
          <cell r="S3184" t="str">
            <v>0</v>
          </cell>
          <cell r="T3184" t="str">
            <v>0</v>
          </cell>
          <cell r="U3184" t="str">
            <v>0</v>
          </cell>
          <cell r="V3184">
            <v>0</v>
          </cell>
          <cell r="W3184">
            <v>0</v>
          </cell>
        </row>
        <row r="3185">
          <cell r="B3185" t="str">
            <v>UgandaSEF</v>
          </cell>
          <cell r="C3185" t="str">
            <v>SEF</v>
          </cell>
          <cell r="D3185" t="str">
            <v>Uganda</v>
          </cell>
          <cell r="E3185" t="str">
            <v>Cash Mgt, Payments &amp; IP</v>
          </cell>
          <cell r="F3185" t="str">
            <v>Customer - Wholesale</v>
          </cell>
          <cell r="G3185" t="str">
            <v>Structured Trade</v>
          </cell>
          <cell r="H3185" t="str">
            <v>0</v>
          </cell>
          <cell r="I3185" t="str">
            <v>0</v>
          </cell>
          <cell r="J3185" t="str">
            <v>0</v>
          </cell>
          <cell r="K3185" t="str">
            <v>0</v>
          </cell>
          <cell r="L3185" t="str">
            <v>0</v>
          </cell>
          <cell r="M3185" t="str">
            <v>0</v>
          </cell>
          <cell r="N3185" t="str">
            <v>0</v>
          </cell>
          <cell r="O3185" t="str">
            <v>0</v>
          </cell>
          <cell r="P3185" t="str">
            <v>0</v>
          </cell>
          <cell r="Q3185" t="str">
            <v>0</v>
          </cell>
          <cell r="R3185" t="str">
            <v>0</v>
          </cell>
          <cell r="S3185" t="str">
            <v>0</v>
          </cell>
          <cell r="T3185" t="str">
            <v>0</v>
          </cell>
          <cell r="U3185" t="str">
            <v>0</v>
          </cell>
          <cell r="V3185">
            <v>0</v>
          </cell>
          <cell r="W3185">
            <v>0</v>
          </cell>
        </row>
        <row r="3186">
          <cell r="B3186" t="str">
            <v>UgandaSME</v>
          </cell>
          <cell r="C3186" t="str">
            <v>SME</v>
          </cell>
          <cell r="D3186" t="str">
            <v>Uganda</v>
          </cell>
          <cell r="E3186" t="str">
            <v>Cash Mgt, Payments &amp; IP</v>
          </cell>
          <cell r="F3186" t="str">
            <v>SME</v>
          </cell>
          <cell r="G3186" t="str">
            <v>Product</v>
          </cell>
          <cell r="H3186">
            <v>276.71960653911327</v>
          </cell>
          <cell r="I3186">
            <v>11.790680377225479</v>
          </cell>
          <cell r="J3186">
            <v>22.85990168274947</v>
          </cell>
          <cell r="K3186">
            <v>34.408140540042687</v>
          </cell>
          <cell r="L3186">
            <v>47.94486114017716</v>
          </cell>
          <cell r="M3186">
            <v>60.778738111288746</v>
          </cell>
          <cell r="N3186">
            <v>75.754396115983852</v>
          </cell>
          <cell r="O3186">
            <v>88.803445517905459</v>
          </cell>
          <cell r="P3186">
            <v>102.79558509221587</v>
          </cell>
          <cell r="Q3186">
            <v>120.33718882329049</v>
          </cell>
          <cell r="R3186">
            <v>134.63821756524874</v>
          </cell>
          <cell r="S3186">
            <v>149.35714298262653</v>
          </cell>
          <cell r="T3186">
            <v>169.53324805746911</v>
          </cell>
          <cell r="U3186" t="str">
            <v>0</v>
          </cell>
          <cell r="V3186">
            <v>135.99376634941854</v>
          </cell>
          <cell r="W3186">
            <v>135.99376634941854</v>
          </cell>
        </row>
        <row r="3187">
          <cell r="B3187" t="str">
            <v>UgandaTotal</v>
          </cell>
          <cell r="C3187" t="str">
            <v>Total</v>
          </cell>
          <cell r="D3187" t="str">
            <v>Uganda</v>
          </cell>
          <cell r="E3187" t="str">
            <v>Cash Mgt, Payments &amp; IP</v>
          </cell>
          <cell r="F3187" t="str">
            <v>Customer</v>
          </cell>
          <cell r="G3187" t="str">
            <v>Product</v>
          </cell>
          <cell r="H3187">
            <v>801.29798169908008</v>
          </cell>
          <cell r="I3187">
            <v>29.972098771835203</v>
          </cell>
          <cell r="J3187">
            <v>58.110360544979457</v>
          </cell>
          <cell r="K3187">
            <v>87.466246025251564</v>
          </cell>
          <cell r="L3187">
            <v>121.87679641678599</v>
          </cell>
          <cell r="M3187">
            <v>154.50082052360511</v>
          </cell>
          <cell r="N3187">
            <v>192.56920123817349</v>
          </cell>
          <cell r="O3187">
            <v>225.74015669421161</v>
          </cell>
          <cell r="P3187">
            <v>261.30850225109583</v>
          </cell>
          <cell r="Q3187">
            <v>305.89961809866378</v>
          </cell>
          <cell r="R3187">
            <v>342.25311715301706</v>
          </cell>
          <cell r="S3187">
            <v>379.66888561564031</v>
          </cell>
          <cell r="T3187">
            <v>430.95701143730383</v>
          </cell>
          <cell r="U3187" t="str">
            <v>0</v>
          </cell>
          <cell r="V3187">
            <v>345.69892473118279</v>
          </cell>
          <cell r="W3187">
            <v>345.69892473118279</v>
          </cell>
        </row>
        <row r="3188">
          <cell r="B3188" t="str">
            <v>UgandaCCPL</v>
          </cell>
          <cell r="C3188" t="str">
            <v>CCPL</v>
          </cell>
          <cell r="D3188" t="str">
            <v>Uganda</v>
          </cell>
          <cell r="E3188" t="str">
            <v>Messaging Operations</v>
          </cell>
          <cell r="F3188" t="str">
            <v>Mass Mkt &amp; Priority Banking</v>
          </cell>
          <cell r="G3188" t="str">
            <v>Unsecured Lending</v>
          </cell>
          <cell r="H3188" t="str">
            <v>0</v>
          </cell>
          <cell r="I3188" t="str">
            <v>0</v>
          </cell>
          <cell r="J3188" t="str">
            <v>0</v>
          </cell>
          <cell r="K3188" t="str">
            <v>0</v>
          </cell>
          <cell r="L3188" t="str">
            <v>0</v>
          </cell>
          <cell r="M3188" t="str">
            <v>0</v>
          </cell>
          <cell r="N3188" t="str">
            <v>0</v>
          </cell>
          <cell r="O3188" t="str">
            <v>0</v>
          </cell>
          <cell r="P3188" t="str">
            <v>0</v>
          </cell>
          <cell r="Q3188" t="str">
            <v>0</v>
          </cell>
          <cell r="R3188" t="str">
            <v>0</v>
          </cell>
          <cell r="S3188" t="str">
            <v>0</v>
          </cell>
          <cell r="T3188" t="str">
            <v>0</v>
          </cell>
          <cell r="U3188" t="str">
            <v>0</v>
          </cell>
          <cell r="V3188">
            <v>0</v>
          </cell>
          <cell r="W3188">
            <v>0</v>
          </cell>
        </row>
        <row r="3189">
          <cell r="B3189" t="str">
            <v>UgandaM &amp; AL</v>
          </cell>
          <cell r="C3189" t="str">
            <v>M &amp; AL</v>
          </cell>
          <cell r="D3189" t="str">
            <v>Uganda</v>
          </cell>
          <cell r="E3189" t="str">
            <v>Messaging Operations</v>
          </cell>
          <cell r="F3189" t="str">
            <v>Mass Mkt &amp; Priority Banking</v>
          </cell>
          <cell r="G3189" t="str">
            <v>Secured Lending</v>
          </cell>
          <cell r="H3189" t="str">
            <v>0</v>
          </cell>
          <cell r="I3189" t="str">
            <v>0</v>
          </cell>
          <cell r="J3189" t="str">
            <v>0</v>
          </cell>
          <cell r="K3189" t="str">
            <v>0</v>
          </cell>
          <cell r="L3189" t="str">
            <v>0</v>
          </cell>
          <cell r="M3189" t="str">
            <v>0</v>
          </cell>
          <cell r="N3189" t="str">
            <v>0</v>
          </cell>
          <cell r="O3189" t="str">
            <v>0</v>
          </cell>
          <cell r="P3189" t="str">
            <v>0</v>
          </cell>
          <cell r="Q3189" t="str">
            <v>0</v>
          </cell>
          <cell r="R3189" t="str">
            <v>0</v>
          </cell>
          <cell r="S3189" t="str">
            <v>0</v>
          </cell>
          <cell r="T3189" t="str">
            <v>0</v>
          </cell>
          <cell r="U3189" t="str">
            <v>0</v>
          </cell>
          <cell r="V3189">
            <v>0</v>
          </cell>
          <cell r="W3189">
            <v>0</v>
          </cell>
        </row>
        <row r="3190">
          <cell r="B3190" t="str">
            <v>UgandaWM</v>
          </cell>
          <cell r="C3190" t="str">
            <v>WM</v>
          </cell>
          <cell r="D3190" t="str">
            <v>Uganda</v>
          </cell>
          <cell r="E3190" t="str">
            <v>Messaging Operations</v>
          </cell>
          <cell r="F3190" t="str">
            <v>Mass Mkt &amp; Priority Banking</v>
          </cell>
          <cell r="G3190" t="str">
            <v>Account Management Services</v>
          </cell>
          <cell r="H3190" t="str">
            <v>0</v>
          </cell>
          <cell r="I3190">
            <v>5.2941767307181049</v>
          </cell>
          <cell r="J3190">
            <v>8.8773378696528304</v>
          </cell>
          <cell r="K3190">
            <v>11.02340819466751</v>
          </cell>
          <cell r="L3190">
            <v>15.816210629191533</v>
          </cell>
          <cell r="M3190">
            <v>19.160074201771288</v>
          </cell>
          <cell r="N3190">
            <v>22.789138342326442</v>
          </cell>
          <cell r="O3190">
            <v>27.258074466145267</v>
          </cell>
          <cell r="P3190">
            <v>30.879882113001806</v>
          </cell>
          <cell r="Q3190">
            <v>36.183039315640656</v>
          </cell>
          <cell r="R3190">
            <v>39.80624147691217</v>
          </cell>
          <cell r="S3190">
            <v>42.929539066493817</v>
          </cell>
          <cell r="T3190">
            <v>45.956329078752397</v>
          </cell>
          <cell r="U3190" t="str">
            <v>0</v>
          </cell>
          <cell r="V3190">
            <v>55.186281922042994</v>
          </cell>
          <cell r="W3190">
            <v>55.186281922042994</v>
          </cell>
        </row>
        <row r="3191">
          <cell r="B3191" t="str">
            <v>UgandaWM</v>
          </cell>
          <cell r="C3191" t="str">
            <v>WM</v>
          </cell>
          <cell r="D3191" t="str">
            <v>Uganda</v>
          </cell>
          <cell r="E3191" t="str">
            <v>Messaging Operations</v>
          </cell>
          <cell r="F3191" t="str">
            <v>Mass Mkt &amp; Priority Banking</v>
          </cell>
          <cell r="G3191" t="str">
            <v>Trade Products</v>
          </cell>
          <cell r="H3191" t="str">
            <v>0</v>
          </cell>
          <cell r="I3191" t="str">
            <v>0</v>
          </cell>
          <cell r="J3191" t="str">
            <v>0</v>
          </cell>
          <cell r="K3191" t="str">
            <v>0</v>
          </cell>
          <cell r="L3191" t="str">
            <v>0</v>
          </cell>
          <cell r="M3191" t="str">
            <v>0</v>
          </cell>
          <cell r="N3191" t="str">
            <v>0</v>
          </cell>
          <cell r="O3191" t="str">
            <v>0</v>
          </cell>
          <cell r="P3191" t="str">
            <v>0</v>
          </cell>
          <cell r="Q3191" t="str">
            <v>0</v>
          </cell>
          <cell r="R3191" t="str">
            <v>0</v>
          </cell>
          <cell r="S3191" t="str">
            <v>0</v>
          </cell>
          <cell r="T3191" t="str">
            <v>0</v>
          </cell>
          <cell r="U3191" t="str">
            <v>0</v>
          </cell>
          <cell r="V3191" t="str">
            <v>0</v>
          </cell>
          <cell r="W3191" t="str">
            <v>0</v>
          </cell>
        </row>
        <row r="3192">
          <cell r="B3192" t="str">
            <v>UgandaWM</v>
          </cell>
          <cell r="C3192" t="str">
            <v>WM</v>
          </cell>
          <cell r="D3192" t="str">
            <v>Uganda</v>
          </cell>
          <cell r="E3192" t="str">
            <v>Messaging Operations</v>
          </cell>
          <cell r="F3192" t="str">
            <v>Mass Mkt &amp; Priority Banking</v>
          </cell>
          <cell r="G3192" t="str">
            <v>Treasury Products</v>
          </cell>
          <cell r="H3192" t="str">
            <v>0</v>
          </cell>
          <cell r="I3192" t="str">
            <v>0</v>
          </cell>
          <cell r="J3192" t="str">
            <v>0</v>
          </cell>
          <cell r="K3192" t="str">
            <v>0</v>
          </cell>
          <cell r="L3192" t="str">
            <v>0</v>
          </cell>
          <cell r="M3192" t="str">
            <v>0</v>
          </cell>
          <cell r="N3192" t="str">
            <v>0</v>
          </cell>
          <cell r="O3192" t="str">
            <v>0</v>
          </cell>
          <cell r="P3192" t="str">
            <v>0</v>
          </cell>
          <cell r="Q3192" t="str">
            <v>0</v>
          </cell>
          <cell r="R3192" t="str">
            <v>0</v>
          </cell>
          <cell r="S3192" t="str">
            <v>0</v>
          </cell>
          <cell r="T3192" t="str">
            <v>0</v>
          </cell>
          <cell r="U3192" t="str">
            <v>0</v>
          </cell>
          <cell r="V3192">
            <v>0</v>
          </cell>
          <cell r="W3192">
            <v>0</v>
          </cell>
        </row>
        <row r="3193">
          <cell r="B3193" t="str">
            <v>UgandaWM</v>
          </cell>
          <cell r="C3193" t="str">
            <v>WM</v>
          </cell>
          <cell r="D3193" t="str">
            <v>Uganda</v>
          </cell>
          <cell r="E3193" t="str">
            <v>Messaging Operations</v>
          </cell>
          <cell r="F3193" t="str">
            <v>Mass Mkt &amp; Priority Banking</v>
          </cell>
          <cell r="G3193" t="str">
            <v>Investment Services</v>
          </cell>
          <cell r="H3193" t="str">
            <v>0</v>
          </cell>
          <cell r="I3193" t="str">
            <v>0</v>
          </cell>
          <cell r="J3193" t="str">
            <v>0</v>
          </cell>
          <cell r="K3193" t="str">
            <v>0</v>
          </cell>
          <cell r="L3193" t="str">
            <v>0</v>
          </cell>
          <cell r="M3193" t="str">
            <v>0</v>
          </cell>
          <cell r="N3193" t="str">
            <v>0</v>
          </cell>
          <cell r="O3193" t="str">
            <v>0</v>
          </cell>
          <cell r="P3193" t="str">
            <v>0</v>
          </cell>
          <cell r="Q3193" t="str">
            <v>0</v>
          </cell>
          <cell r="R3193" t="str">
            <v>0</v>
          </cell>
          <cell r="S3193" t="str">
            <v>0</v>
          </cell>
          <cell r="T3193" t="str">
            <v>0</v>
          </cell>
          <cell r="U3193" t="str">
            <v>0</v>
          </cell>
          <cell r="V3193" t="str">
            <v>0</v>
          </cell>
          <cell r="W3193" t="str">
            <v>0</v>
          </cell>
        </row>
        <row r="3194">
          <cell r="B3194" t="str">
            <v>UgandaOthCB</v>
          </cell>
          <cell r="C3194" t="str">
            <v>OthCB</v>
          </cell>
          <cell r="D3194" t="str">
            <v>Uganda</v>
          </cell>
          <cell r="E3194" t="str">
            <v>Messaging Operations</v>
          </cell>
          <cell r="F3194" t="str">
            <v>Mass Mkt &amp; Priority Banking</v>
          </cell>
          <cell r="G3194" t="str">
            <v>Other Products</v>
          </cell>
          <cell r="H3194" t="str">
            <v>0</v>
          </cell>
          <cell r="I3194" t="str">
            <v>0</v>
          </cell>
          <cell r="J3194" t="str">
            <v>0</v>
          </cell>
          <cell r="K3194" t="str">
            <v>0</v>
          </cell>
          <cell r="L3194" t="str">
            <v>0</v>
          </cell>
          <cell r="M3194" t="str">
            <v>0</v>
          </cell>
          <cell r="N3194" t="str">
            <v>0</v>
          </cell>
          <cell r="O3194" t="str">
            <v>0</v>
          </cell>
          <cell r="P3194" t="str">
            <v>0</v>
          </cell>
          <cell r="Q3194" t="str">
            <v>0</v>
          </cell>
          <cell r="R3194" t="str">
            <v>0</v>
          </cell>
          <cell r="S3194" t="str">
            <v>0</v>
          </cell>
          <cell r="T3194" t="str">
            <v>0</v>
          </cell>
          <cell r="U3194" t="str">
            <v>0</v>
          </cell>
          <cell r="V3194">
            <v>0</v>
          </cell>
          <cell r="W3194">
            <v>0</v>
          </cell>
        </row>
        <row r="3195">
          <cell r="B3195" t="str">
            <v>UgandaCROps</v>
          </cell>
          <cell r="C3195" t="str">
            <v>CROps</v>
          </cell>
          <cell r="D3195" t="str">
            <v>Uganda</v>
          </cell>
          <cell r="E3195" t="str">
            <v>Messaging Operations</v>
          </cell>
          <cell r="F3195" t="str">
            <v>Customer - Wholesale</v>
          </cell>
          <cell r="G3195" t="str">
            <v>Corporate and Inst Lending</v>
          </cell>
          <cell r="H3195" t="str">
            <v>0</v>
          </cell>
          <cell r="I3195">
            <v>2.470615807668453</v>
          </cell>
          <cell r="J3195">
            <v>4.1427576725046498</v>
          </cell>
          <cell r="K3195">
            <v>5.1442571575115004</v>
          </cell>
          <cell r="L3195">
            <v>7.3808982936227103</v>
          </cell>
          <cell r="M3195">
            <v>8.941367960826609</v>
          </cell>
          <cell r="N3195">
            <v>10.634931226419008</v>
          </cell>
          <cell r="O3195">
            <v>12.72043475086779</v>
          </cell>
          <cell r="P3195">
            <v>14.410611652734159</v>
          </cell>
          <cell r="Q3195">
            <v>16.885418347298973</v>
          </cell>
          <cell r="R3195">
            <v>18.576246022559012</v>
          </cell>
          <cell r="S3195">
            <v>20.033784897697146</v>
          </cell>
          <cell r="T3195">
            <v>21.446286903417821</v>
          </cell>
          <cell r="U3195" t="str">
            <v>0</v>
          </cell>
          <cell r="V3195">
            <v>25.753598230286698</v>
          </cell>
          <cell r="W3195">
            <v>25.753598230286698</v>
          </cell>
        </row>
        <row r="3196">
          <cell r="B3196" t="str">
            <v>UgandaCash</v>
          </cell>
          <cell r="C3196" t="str">
            <v>Cash</v>
          </cell>
          <cell r="D3196" t="str">
            <v>Uganda</v>
          </cell>
          <cell r="E3196" t="str">
            <v>Messaging Operations</v>
          </cell>
          <cell r="F3196" t="str">
            <v>Customer - Wholesale</v>
          </cell>
          <cell r="G3196" t="str">
            <v>Cash Management and Payments</v>
          </cell>
          <cell r="H3196" t="str">
            <v>0</v>
          </cell>
          <cell r="I3196">
            <v>10.158681147059083</v>
          </cell>
          <cell r="J3196">
            <v>17.034196144087467</v>
          </cell>
          <cell r="K3196">
            <v>21.15216297063737</v>
          </cell>
          <cell r="L3196">
            <v>30.348786772535593</v>
          </cell>
          <cell r="M3196">
            <v>36.765127888616249</v>
          </cell>
          <cell r="N3196">
            <v>43.728723427884361</v>
          </cell>
          <cell r="O3196">
            <v>52.303899410400476</v>
          </cell>
          <cell r="P3196">
            <v>59.253570895093389</v>
          </cell>
          <cell r="Q3196">
            <v>69.429484136098878</v>
          </cell>
          <cell r="R3196">
            <v>76.381831471640169</v>
          </cell>
          <cell r="S3196">
            <v>82.374941629040222</v>
          </cell>
          <cell r="T3196">
            <v>88.182869130823377</v>
          </cell>
          <cell r="U3196" t="str">
            <v>0</v>
          </cell>
          <cell r="V3196">
            <v>105.89367719534053</v>
          </cell>
          <cell r="W3196">
            <v>105.89367719534053</v>
          </cell>
        </row>
        <row r="3197">
          <cell r="B3197" t="str">
            <v>UgandaTrade</v>
          </cell>
          <cell r="C3197" t="str">
            <v>Trade</v>
          </cell>
          <cell r="D3197" t="str">
            <v>Uganda</v>
          </cell>
          <cell r="E3197" t="str">
            <v>Messaging Operations</v>
          </cell>
          <cell r="F3197" t="str">
            <v>Customer - Wholesale</v>
          </cell>
          <cell r="G3197" t="str">
            <v>Trade Finance</v>
          </cell>
          <cell r="H3197" t="str">
            <v>0</v>
          </cell>
          <cell r="I3197" t="str">
            <v>0</v>
          </cell>
          <cell r="J3197" t="str">
            <v>0</v>
          </cell>
          <cell r="K3197" t="str">
            <v>0</v>
          </cell>
          <cell r="L3197" t="str">
            <v>0</v>
          </cell>
          <cell r="M3197" t="str">
            <v>0</v>
          </cell>
          <cell r="N3197" t="str">
            <v>0</v>
          </cell>
          <cell r="O3197" t="str">
            <v>0</v>
          </cell>
          <cell r="P3197" t="str">
            <v>0</v>
          </cell>
          <cell r="Q3197" t="str">
            <v>0</v>
          </cell>
          <cell r="R3197" t="str">
            <v>0</v>
          </cell>
          <cell r="S3197" t="str">
            <v>0</v>
          </cell>
          <cell r="T3197" t="str">
            <v>0</v>
          </cell>
          <cell r="U3197" t="str">
            <v>0</v>
          </cell>
          <cell r="V3197">
            <v>0</v>
          </cell>
          <cell r="W3197">
            <v>0</v>
          </cell>
        </row>
        <row r="3198">
          <cell r="B3198" t="str">
            <v>UgandaTrade</v>
          </cell>
          <cell r="C3198" t="str">
            <v>Trade</v>
          </cell>
          <cell r="D3198" t="str">
            <v>Uganda</v>
          </cell>
          <cell r="E3198" t="str">
            <v>Messaging Operations</v>
          </cell>
          <cell r="F3198" t="str">
            <v>Customer - Wholesale</v>
          </cell>
          <cell r="G3198" t="str">
            <v>Trade Contingents</v>
          </cell>
          <cell r="H3198" t="str">
            <v>0</v>
          </cell>
          <cell r="I3198" t="str">
            <v>0</v>
          </cell>
          <cell r="J3198" t="str">
            <v>0</v>
          </cell>
          <cell r="K3198" t="str">
            <v>0</v>
          </cell>
          <cell r="L3198" t="str">
            <v>0</v>
          </cell>
          <cell r="M3198" t="str">
            <v>0</v>
          </cell>
          <cell r="N3198" t="str">
            <v>0</v>
          </cell>
          <cell r="O3198" t="str">
            <v>0</v>
          </cell>
          <cell r="P3198" t="str">
            <v>0</v>
          </cell>
          <cell r="Q3198" t="str">
            <v>0</v>
          </cell>
          <cell r="R3198" t="str">
            <v>0</v>
          </cell>
          <cell r="S3198" t="str">
            <v>0</v>
          </cell>
          <cell r="T3198" t="str">
            <v>0</v>
          </cell>
          <cell r="U3198" t="str">
            <v>0</v>
          </cell>
          <cell r="V3198">
            <v>0</v>
          </cell>
          <cell r="W3198">
            <v>0</v>
          </cell>
        </row>
        <row r="3199">
          <cell r="B3199" t="str">
            <v>UgandaTrade</v>
          </cell>
          <cell r="C3199" t="str">
            <v>Trade</v>
          </cell>
          <cell r="D3199" t="str">
            <v>Uganda</v>
          </cell>
          <cell r="E3199" t="str">
            <v>Messaging Operations</v>
          </cell>
          <cell r="F3199" t="str">
            <v>Customer - Wholesale</v>
          </cell>
          <cell r="G3199" t="str">
            <v>Trade Transactional</v>
          </cell>
          <cell r="H3199" t="str">
            <v>0</v>
          </cell>
          <cell r="I3199" t="str">
            <v>0</v>
          </cell>
          <cell r="J3199" t="str">
            <v>0</v>
          </cell>
          <cell r="K3199" t="str">
            <v>0</v>
          </cell>
          <cell r="L3199" t="str">
            <v>0</v>
          </cell>
          <cell r="M3199" t="str">
            <v>0</v>
          </cell>
          <cell r="N3199" t="str">
            <v>0</v>
          </cell>
          <cell r="O3199" t="str">
            <v>0</v>
          </cell>
          <cell r="P3199" t="str">
            <v>0</v>
          </cell>
          <cell r="Q3199" t="str">
            <v>0</v>
          </cell>
          <cell r="R3199" t="str">
            <v>0</v>
          </cell>
          <cell r="S3199" t="str">
            <v>0</v>
          </cell>
          <cell r="T3199" t="str">
            <v>0</v>
          </cell>
          <cell r="U3199" t="str">
            <v>0</v>
          </cell>
          <cell r="V3199">
            <v>0</v>
          </cell>
          <cell r="W3199">
            <v>0</v>
          </cell>
        </row>
        <row r="3200">
          <cell r="B3200" t="str">
            <v>UgandaTrade</v>
          </cell>
          <cell r="C3200" t="str">
            <v>Trade</v>
          </cell>
          <cell r="D3200" t="str">
            <v>Uganda</v>
          </cell>
          <cell r="E3200" t="str">
            <v>Messaging Operations</v>
          </cell>
          <cell r="F3200" t="str">
            <v>Customer - Wholesale</v>
          </cell>
          <cell r="G3200" t="str">
            <v>Trade Other</v>
          </cell>
          <cell r="H3200" t="str">
            <v>0</v>
          </cell>
          <cell r="I3200" t="str">
            <v>0</v>
          </cell>
          <cell r="J3200" t="str">
            <v>0</v>
          </cell>
          <cell r="K3200" t="str">
            <v>0</v>
          </cell>
          <cell r="L3200" t="str">
            <v>0</v>
          </cell>
          <cell r="M3200" t="str">
            <v>0</v>
          </cell>
          <cell r="N3200" t="str">
            <v>0</v>
          </cell>
          <cell r="O3200" t="str">
            <v>0</v>
          </cell>
          <cell r="P3200" t="str">
            <v>0</v>
          </cell>
          <cell r="Q3200" t="str">
            <v>0</v>
          </cell>
          <cell r="R3200" t="str">
            <v>0</v>
          </cell>
          <cell r="S3200" t="str">
            <v>0</v>
          </cell>
          <cell r="T3200" t="str">
            <v>0</v>
          </cell>
          <cell r="U3200" t="str">
            <v>0</v>
          </cell>
          <cell r="V3200">
            <v>0</v>
          </cell>
          <cell r="W3200">
            <v>0</v>
          </cell>
        </row>
        <row r="3201">
          <cell r="B3201" t="str">
            <v>UgandaFX/MM</v>
          </cell>
          <cell r="C3201" t="str">
            <v>FX/MM</v>
          </cell>
          <cell r="D3201" t="str">
            <v>Uganda</v>
          </cell>
          <cell r="E3201" t="str">
            <v>Messaging Operations</v>
          </cell>
          <cell r="F3201" t="str">
            <v>Customer - Wholesale</v>
          </cell>
          <cell r="G3201" t="str">
            <v>FX Sales</v>
          </cell>
          <cell r="H3201" t="str">
            <v>0</v>
          </cell>
          <cell r="I3201" t="str">
            <v>0</v>
          </cell>
          <cell r="J3201" t="str">
            <v>0</v>
          </cell>
          <cell r="K3201" t="str">
            <v>0</v>
          </cell>
          <cell r="L3201" t="str">
            <v>0</v>
          </cell>
          <cell r="M3201" t="str">
            <v>0</v>
          </cell>
          <cell r="N3201" t="str">
            <v>0</v>
          </cell>
          <cell r="O3201" t="str">
            <v>0</v>
          </cell>
          <cell r="P3201" t="str">
            <v>0</v>
          </cell>
          <cell r="Q3201" t="str">
            <v>0</v>
          </cell>
          <cell r="R3201" t="str">
            <v>0</v>
          </cell>
          <cell r="S3201" t="str">
            <v>0</v>
          </cell>
          <cell r="T3201" t="str">
            <v>0</v>
          </cell>
          <cell r="U3201" t="str">
            <v>0</v>
          </cell>
          <cell r="V3201">
            <v>0</v>
          </cell>
          <cell r="W3201">
            <v>0</v>
          </cell>
        </row>
        <row r="3202">
          <cell r="B3202" t="str">
            <v>UgandaFX/MM</v>
          </cell>
          <cell r="C3202" t="str">
            <v>FX/MM</v>
          </cell>
          <cell r="D3202" t="str">
            <v>Uganda</v>
          </cell>
          <cell r="E3202" t="str">
            <v>Messaging Operations</v>
          </cell>
          <cell r="F3202" t="str">
            <v>Customer - Wholesale</v>
          </cell>
          <cell r="G3202" t="str">
            <v>FX Trading</v>
          </cell>
          <cell r="H3202" t="str">
            <v>0</v>
          </cell>
          <cell r="I3202" t="str">
            <v>0</v>
          </cell>
          <cell r="J3202" t="str">
            <v>0</v>
          </cell>
          <cell r="K3202" t="str">
            <v>0</v>
          </cell>
          <cell r="L3202" t="str">
            <v>0</v>
          </cell>
          <cell r="M3202" t="str">
            <v>0</v>
          </cell>
          <cell r="N3202" t="str">
            <v>0</v>
          </cell>
          <cell r="O3202" t="str">
            <v>0</v>
          </cell>
          <cell r="P3202" t="str">
            <v>0</v>
          </cell>
          <cell r="Q3202" t="str">
            <v>0</v>
          </cell>
          <cell r="R3202" t="str">
            <v>0</v>
          </cell>
          <cell r="S3202" t="str">
            <v>0</v>
          </cell>
          <cell r="T3202" t="str">
            <v>0</v>
          </cell>
          <cell r="U3202" t="str">
            <v>0</v>
          </cell>
          <cell r="V3202">
            <v>0</v>
          </cell>
          <cell r="W3202">
            <v>0</v>
          </cell>
        </row>
        <row r="3203">
          <cell r="B3203" t="str">
            <v>UgandaFI</v>
          </cell>
          <cell r="C3203" t="str">
            <v>FI</v>
          </cell>
          <cell r="D3203" t="str">
            <v>Uganda</v>
          </cell>
          <cell r="E3203" t="str">
            <v>Messaging Operations</v>
          </cell>
          <cell r="F3203" t="str">
            <v>Customer - Wholesale</v>
          </cell>
          <cell r="G3203" t="str">
            <v>Fixed Income</v>
          </cell>
          <cell r="H3203" t="str">
            <v>0</v>
          </cell>
          <cell r="I3203" t="str">
            <v>0</v>
          </cell>
          <cell r="J3203" t="str">
            <v>0</v>
          </cell>
          <cell r="K3203" t="str">
            <v>0</v>
          </cell>
          <cell r="L3203" t="str">
            <v>0</v>
          </cell>
          <cell r="M3203" t="str">
            <v>0</v>
          </cell>
          <cell r="N3203" t="str">
            <v>0</v>
          </cell>
          <cell r="O3203" t="str">
            <v>0</v>
          </cell>
          <cell r="P3203" t="str">
            <v>0</v>
          </cell>
          <cell r="Q3203" t="str">
            <v>0</v>
          </cell>
          <cell r="R3203" t="str">
            <v>0</v>
          </cell>
          <cell r="S3203" t="str">
            <v>0</v>
          </cell>
          <cell r="T3203" t="str">
            <v>0</v>
          </cell>
          <cell r="U3203" t="str">
            <v>0</v>
          </cell>
          <cell r="V3203">
            <v>0</v>
          </cell>
          <cell r="W3203">
            <v>0</v>
          </cell>
        </row>
        <row r="3204">
          <cell r="B3204" t="str">
            <v>UgandaFX/MM</v>
          </cell>
          <cell r="C3204" t="str">
            <v>FX/MM</v>
          </cell>
          <cell r="D3204" t="str">
            <v>Uganda</v>
          </cell>
          <cell r="E3204" t="str">
            <v>Messaging Operations</v>
          </cell>
          <cell r="F3204" t="str">
            <v>Customer - Wholesale</v>
          </cell>
          <cell r="G3204" t="str">
            <v>ALM</v>
          </cell>
          <cell r="H3204" t="str">
            <v>0</v>
          </cell>
          <cell r="I3204" t="str">
            <v>0</v>
          </cell>
          <cell r="J3204" t="str">
            <v>0</v>
          </cell>
          <cell r="K3204" t="str">
            <v>0</v>
          </cell>
          <cell r="L3204" t="str">
            <v>0</v>
          </cell>
          <cell r="M3204" t="str">
            <v>0</v>
          </cell>
          <cell r="N3204" t="str">
            <v>0</v>
          </cell>
          <cell r="O3204" t="str">
            <v>0</v>
          </cell>
          <cell r="P3204" t="str">
            <v>0</v>
          </cell>
          <cell r="Q3204" t="str">
            <v>0</v>
          </cell>
          <cell r="R3204" t="str">
            <v>0</v>
          </cell>
          <cell r="S3204" t="str">
            <v>0</v>
          </cell>
          <cell r="T3204" t="str">
            <v>0</v>
          </cell>
          <cell r="U3204" t="str">
            <v>0</v>
          </cell>
          <cell r="V3204">
            <v>0</v>
          </cell>
          <cell r="W3204">
            <v>0</v>
          </cell>
        </row>
        <row r="3205">
          <cell r="B3205" t="str">
            <v>UgandaSEF</v>
          </cell>
          <cell r="C3205" t="str">
            <v>SEF</v>
          </cell>
          <cell r="D3205" t="str">
            <v>Uganda</v>
          </cell>
          <cell r="E3205" t="str">
            <v>Messaging Operations</v>
          </cell>
          <cell r="F3205" t="str">
            <v>Customer - Wholesale</v>
          </cell>
          <cell r="G3205" t="str">
            <v>Structured Trade</v>
          </cell>
          <cell r="H3205" t="str">
            <v>0</v>
          </cell>
          <cell r="I3205">
            <v>6.1381759196731445E-2</v>
          </cell>
          <cell r="J3205">
            <v>0.10292565645974318</v>
          </cell>
          <cell r="K3205">
            <v>0.12780763124252206</v>
          </cell>
          <cell r="L3205">
            <v>0.18337635512106082</v>
          </cell>
          <cell r="M3205">
            <v>0.22214578784662403</v>
          </cell>
          <cell r="N3205">
            <v>0.26422189382407468</v>
          </cell>
          <cell r="O3205">
            <v>0.31603564598429296</v>
          </cell>
          <cell r="P3205">
            <v>0.35802761870147054</v>
          </cell>
          <cell r="Q3205">
            <v>0.41951349931177567</v>
          </cell>
          <cell r="R3205">
            <v>0.46152164031202514</v>
          </cell>
          <cell r="S3205">
            <v>0.49773378627818871</v>
          </cell>
          <cell r="T3205">
            <v>0.53282700381162162</v>
          </cell>
          <cell r="U3205" t="str">
            <v>0</v>
          </cell>
          <cell r="V3205">
            <v>0.63984094982079032</v>
          </cell>
          <cell r="W3205">
            <v>0.63984094982079032</v>
          </cell>
        </row>
        <row r="3206">
          <cell r="B3206" t="str">
            <v>UgandaSME</v>
          </cell>
          <cell r="C3206" t="str">
            <v>SME</v>
          </cell>
          <cell r="D3206" t="str">
            <v>Uganda</v>
          </cell>
          <cell r="E3206" t="str">
            <v>Messaging Operations</v>
          </cell>
          <cell r="F3206" t="str">
            <v>SME</v>
          </cell>
          <cell r="G3206" t="str">
            <v>Product</v>
          </cell>
          <cell r="H3206" t="str">
            <v>0</v>
          </cell>
          <cell r="I3206">
            <v>5.5857400869025797</v>
          </cell>
          <cell r="J3206">
            <v>9.36623473783661</v>
          </cell>
          <cell r="K3206">
            <v>11.630494443069487</v>
          </cell>
          <cell r="L3206">
            <v>16.68724831601655</v>
          </cell>
          <cell r="M3206">
            <v>20.215266694042771</v>
          </cell>
          <cell r="N3206">
            <v>24.0441923379908</v>
          </cell>
          <cell r="O3206">
            <v>28.759243784570653</v>
          </cell>
          <cell r="P3206">
            <v>32.580513301833804</v>
          </cell>
          <cell r="Q3206">
            <v>38.175728437371589</v>
          </cell>
          <cell r="R3206">
            <v>41.998469268394288</v>
          </cell>
          <cell r="S3206">
            <v>45.293774551315195</v>
          </cell>
          <cell r="T3206">
            <v>48.487257346857582</v>
          </cell>
          <cell r="U3206" t="str">
            <v>0</v>
          </cell>
          <cell r="V3206">
            <v>58.225526433691755</v>
          </cell>
          <cell r="W3206">
            <v>58.225526433691755</v>
          </cell>
        </row>
        <row r="3207">
          <cell r="B3207" t="str">
            <v>UgandaTotal</v>
          </cell>
          <cell r="C3207" t="str">
            <v>Total</v>
          </cell>
          <cell r="D3207" t="str">
            <v>Uganda</v>
          </cell>
          <cell r="E3207" t="str">
            <v>Messaging Operations</v>
          </cell>
          <cell r="F3207" t="str">
            <v>Customer</v>
          </cell>
          <cell r="G3207" t="str">
            <v>Product</v>
          </cell>
          <cell r="H3207" t="str">
            <v>0</v>
          </cell>
          <cell r="I3207">
            <v>23.570595531544953</v>
          </cell>
          <cell r="J3207">
            <v>39.523452080541304</v>
          </cell>
          <cell r="K3207">
            <v>49.07813039712839</v>
          </cell>
          <cell r="L3207">
            <v>70.416520366487447</v>
          </cell>
          <cell r="M3207">
            <v>85.30398253310355</v>
          </cell>
          <cell r="N3207">
            <v>101.46120722844469</v>
          </cell>
          <cell r="O3207">
            <v>121.35768805796849</v>
          </cell>
          <cell r="P3207">
            <v>137.48260558136462</v>
          </cell>
          <cell r="Q3207">
            <v>161.09318373572188</v>
          </cell>
          <cell r="R3207">
            <v>177.22430987981767</v>
          </cell>
          <cell r="S3207">
            <v>191.12977393082457</v>
          </cell>
          <cell r="T3207">
            <v>204.60556946366279</v>
          </cell>
          <cell r="U3207" t="str">
            <v>0</v>
          </cell>
          <cell r="V3207">
            <v>245.69892473118279</v>
          </cell>
          <cell r="W3207">
            <v>245.69892473118279</v>
          </cell>
        </row>
        <row r="3208">
          <cell r="B3208" t="str">
            <v>UgandaCCPL</v>
          </cell>
          <cell r="C3208" t="str">
            <v>CCPL</v>
          </cell>
          <cell r="D3208" t="str">
            <v>Uganda</v>
          </cell>
          <cell r="E3208" t="str">
            <v>Account Services</v>
          </cell>
          <cell r="F3208" t="str">
            <v>Mass Mkt &amp; Priority Banking</v>
          </cell>
          <cell r="G3208" t="str">
            <v>Unsecured Lending</v>
          </cell>
          <cell r="H3208" t="str">
            <v>0</v>
          </cell>
          <cell r="I3208" t="str">
            <v>0</v>
          </cell>
          <cell r="J3208" t="str">
            <v>0</v>
          </cell>
          <cell r="K3208" t="str">
            <v>0</v>
          </cell>
          <cell r="L3208" t="str">
            <v>0</v>
          </cell>
          <cell r="M3208" t="str">
            <v>0</v>
          </cell>
          <cell r="N3208" t="str">
            <v>0</v>
          </cell>
          <cell r="O3208" t="str">
            <v>0</v>
          </cell>
          <cell r="P3208" t="str">
            <v>0</v>
          </cell>
          <cell r="Q3208" t="str">
            <v>0</v>
          </cell>
          <cell r="R3208" t="str">
            <v>0</v>
          </cell>
          <cell r="S3208" t="str">
            <v>0</v>
          </cell>
          <cell r="T3208" t="str">
            <v>0</v>
          </cell>
          <cell r="U3208" t="str">
            <v>0</v>
          </cell>
          <cell r="V3208">
            <v>0</v>
          </cell>
          <cell r="W3208">
            <v>0</v>
          </cell>
        </row>
        <row r="3209">
          <cell r="B3209" t="str">
            <v>UgandaM &amp; AL</v>
          </cell>
          <cell r="C3209" t="str">
            <v>M &amp; AL</v>
          </cell>
          <cell r="D3209" t="str">
            <v>Uganda</v>
          </cell>
          <cell r="E3209" t="str">
            <v>Account Services</v>
          </cell>
          <cell r="F3209" t="str">
            <v>Mass Mkt &amp; Priority Banking</v>
          </cell>
          <cell r="G3209" t="str">
            <v>Secured Lending</v>
          </cell>
          <cell r="H3209" t="str">
            <v>0</v>
          </cell>
          <cell r="I3209" t="str">
            <v>0</v>
          </cell>
          <cell r="J3209" t="str">
            <v>0</v>
          </cell>
          <cell r="K3209" t="str">
            <v>0</v>
          </cell>
          <cell r="L3209" t="str">
            <v>0</v>
          </cell>
          <cell r="M3209" t="str">
            <v>0</v>
          </cell>
          <cell r="N3209" t="str">
            <v>0</v>
          </cell>
          <cell r="O3209" t="str">
            <v>0</v>
          </cell>
          <cell r="P3209" t="str">
            <v>0</v>
          </cell>
          <cell r="Q3209" t="str">
            <v>0</v>
          </cell>
          <cell r="R3209" t="str">
            <v>0</v>
          </cell>
          <cell r="S3209" t="str">
            <v>0</v>
          </cell>
          <cell r="T3209" t="str">
            <v>0</v>
          </cell>
          <cell r="U3209" t="str">
            <v>0</v>
          </cell>
          <cell r="V3209">
            <v>0</v>
          </cell>
          <cell r="W3209">
            <v>0</v>
          </cell>
        </row>
        <row r="3210">
          <cell r="B3210" t="str">
            <v>UgandaWM</v>
          </cell>
          <cell r="C3210" t="str">
            <v>WM</v>
          </cell>
          <cell r="D3210" t="str">
            <v>Uganda</v>
          </cell>
          <cell r="E3210" t="str">
            <v>Account Services</v>
          </cell>
          <cell r="F3210" t="str">
            <v>Mass Mkt &amp; Priority Banking</v>
          </cell>
          <cell r="G3210" t="str">
            <v>Account Management Services</v>
          </cell>
          <cell r="H3210" t="str">
            <v>0</v>
          </cell>
          <cell r="I3210">
            <v>6.3674689016765464</v>
          </cell>
          <cell r="J3210">
            <v>12.733438891088049</v>
          </cell>
          <cell r="K3210">
            <v>25.88408113222161</v>
          </cell>
          <cell r="L3210">
            <v>34.526605331312744</v>
          </cell>
          <cell r="M3210">
            <v>42.74958143193728</v>
          </cell>
          <cell r="N3210">
            <v>51.284498326964453</v>
          </cell>
          <cell r="O3210">
            <v>58.2340019720275</v>
          </cell>
          <cell r="P3210">
            <v>64.779097641454044</v>
          </cell>
          <cell r="Q3210">
            <v>72.833481722842777</v>
          </cell>
          <cell r="R3210">
            <v>79.387234103094443</v>
          </cell>
          <cell r="S3210">
            <v>87.994941954026359</v>
          </cell>
          <cell r="T3210">
            <v>97.740626365927625</v>
          </cell>
          <cell r="U3210" t="str">
            <v>0</v>
          </cell>
          <cell r="V3210">
            <v>75.66962936090448</v>
          </cell>
          <cell r="W3210">
            <v>75.66962936090448</v>
          </cell>
        </row>
        <row r="3211">
          <cell r="B3211" t="str">
            <v>UgandaWM</v>
          </cell>
          <cell r="C3211" t="str">
            <v>WM</v>
          </cell>
          <cell r="D3211" t="str">
            <v>Uganda</v>
          </cell>
          <cell r="E3211" t="str">
            <v>Account Services</v>
          </cell>
          <cell r="F3211" t="str">
            <v>Mass Mkt &amp; Priority Banking</v>
          </cell>
          <cell r="G3211" t="str">
            <v>Trade Products</v>
          </cell>
          <cell r="H3211" t="str">
            <v>0</v>
          </cell>
          <cell r="I3211" t="str">
            <v>0</v>
          </cell>
          <cell r="J3211" t="str">
            <v>0</v>
          </cell>
          <cell r="K3211" t="str">
            <v>0</v>
          </cell>
          <cell r="L3211" t="str">
            <v>0</v>
          </cell>
          <cell r="M3211" t="str">
            <v>0</v>
          </cell>
          <cell r="N3211" t="str">
            <v>0</v>
          </cell>
          <cell r="O3211" t="str">
            <v>0</v>
          </cell>
          <cell r="P3211" t="str">
            <v>0</v>
          </cell>
          <cell r="Q3211" t="str">
            <v>0</v>
          </cell>
          <cell r="R3211" t="str">
            <v>0</v>
          </cell>
          <cell r="S3211" t="str">
            <v>0</v>
          </cell>
          <cell r="T3211" t="str">
            <v>0</v>
          </cell>
          <cell r="U3211" t="str">
            <v>0</v>
          </cell>
          <cell r="V3211" t="str">
            <v>0</v>
          </cell>
          <cell r="W3211" t="str">
            <v>0</v>
          </cell>
        </row>
        <row r="3212">
          <cell r="B3212" t="str">
            <v>UgandaWM</v>
          </cell>
          <cell r="C3212" t="str">
            <v>WM</v>
          </cell>
          <cell r="D3212" t="str">
            <v>Uganda</v>
          </cell>
          <cell r="E3212" t="str">
            <v>Account Services</v>
          </cell>
          <cell r="F3212" t="str">
            <v>Mass Mkt &amp; Priority Banking</v>
          </cell>
          <cell r="G3212" t="str">
            <v>Treasury Products</v>
          </cell>
          <cell r="H3212" t="str">
            <v>0</v>
          </cell>
          <cell r="I3212" t="str">
            <v>0</v>
          </cell>
          <cell r="J3212" t="str">
            <v>0</v>
          </cell>
          <cell r="K3212" t="str">
            <v>0</v>
          </cell>
          <cell r="L3212" t="str">
            <v>0</v>
          </cell>
          <cell r="M3212" t="str">
            <v>0</v>
          </cell>
          <cell r="N3212" t="str">
            <v>0</v>
          </cell>
          <cell r="O3212" t="str">
            <v>0</v>
          </cell>
          <cell r="P3212" t="str">
            <v>0</v>
          </cell>
          <cell r="Q3212" t="str">
            <v>0</v>
          </cell>
          <cell r="R3212" t="str">
            <v>0</v>
          </cell>
          <cell r="S3212" t="str">
            <v>0</v>
          </cell>
          <cell r="T3212" t="str">
            <v>0</v>
          </cell>
          <cell r="U3212" t="str">
            <v>0</v>
          </cell>
          <cell r="V3212">
            <v>0</v>
          </cell>
          <cell r="W3212">
            <v>0</v>
          </cell>
        </row>
        <row r="3213">
          <cell r="B3213" t="str">
            <v>UgandaWM</v>
          </cell>
          <cell r="C3213" t="str">
            <v>WM</v>
          </cell>
          <cell r="D3213" t="str">
            <v>Uganda</v>
          </cell>
          <cell r="E3213" t="str">
            <v>Account Services</v>
          </cell>
          <cell r="F3213" t="str">
            <v>Mass Mkt &amp; Priority Banking</v>
          </cell>
          <cell r="G3213" t="str">
            <v>Investment Services</v>
          </cell>
          <cell r="H3213" t="str">
            <v>0</v>
          </cell>
          <cell r="I3213" t="str">
            <v>0</v>
          </cell>
          <cell r="J3213" t="str">
            <v>0</v>
          </cell>
          <cell r="K3213" t="str">
            <v>0</v>
          </cell>
          <cell r="L3213" t="str">
            <v>0</v>
          </cell>
          <cell r="M3213" t="str">
            <v>0</v>
          </cell>
          <cell r="N3213" t="str">
            <v>0</v>
          </cell>
          <cell r="O3213" t="str">
            <v>0</v>
          </cell>
          <cell r="P3213" t="str">
            <v>0</v>
          </cell>
          <cell r="Q3213" t="str">
            <v>0</v>
          </cell>
          <cell r="R3213" t="str">
            <v>0</v>
          </cell>
          <cell r="S3213" t="str">
            <v>0</v>
          </cell>
          <cell r="T3213" t="str">
            <v>0</v>
          </cell>
          <cell r="U3213" t="str">
            <v>0</v>
          </cell>
          <cell r="V3213" t="str">
            <v>0</v>
          </cell>
          <cell r="W3213" t="str">
            <v>0</v>
          </cell>
        </row>
        <row r="3214">
          <cell r="B3214" t="str">
            <v>UgandaOthCB</v>
          </cell>
          <cell r="C3214" t="str">
            <v>OthCB</v>
          </cell>
          <cell r="D3214" t="str">
            <v>Uganda</v>
          </cell>
          <cell r="E3214" t="str">
            <v>Account Services</v>
          </cell>
          <cell r="F3214" t="str">
            <v>Mass Mkt &amp; Priority Banking</v>
          </cell>
          <cell r="G3214" t="str">
            <v>Other Products</v>
          </cell>
          <cell r="H3214" t="str">
            <v>0</v>
          </cell>
          <cell r="I3214" t="str">
            <v>0</v>
          </cell>
          <cell r="J3214" t="str">
            <v>0</v>
          </cell>
          <cell r="K3214" t="str">
            <v>0</v>
          </cell>
          <cell r="L3214" t="str">
            <v>0</v>
          </cell>
          <cell r="M3214" t="str">
            <v>0</v>
          </cell>
          <cell r="N3214" t="str">
            <v>0</v>
          </cell>
          <cell r="O3214" t="str">
            <v>0</v>
          </cell>
          <cell r="P3214" t="str">
            <v>0</v>
          </cell>
          <cell r="Q3214" t="str">
            <v>0</v>
          </cell>
          <cell r="R3214" t="str">
            <v>0</v>
          </cell>
          <cell r="S3214" t="str">
            <v>0</v>
          </cell>
          <cell r="T3214" t="str">
            <v>0</v>
          </cell>
          <cell r="U3214" t="str">
            <v>0</v>
          </cell>
          <cell r="V3214">
            <v>0</v>
          </cell>
          <cell r="W3214">
            <v>0</v>
          </cell>
        </row>
        <row r="3215">
          <cell r="B3215" t="str">
            <v>UgandaCROps</v>
          </cell>
          <cell r="C3215" t="str">
            <v>CROps</v>
          </cell>
          <cell r="D3215" t="str">
            <v>Uganda</v>
          </cell>
          <cell r="E3215" t="str">
            <v>Account Services</v>
          </cell>
          <cell r="F3215" t="str">
            <v>Customer - Wholesale</v>
          </cell>
          <cell r="G3215" t="str">
            <v>Corporate and Inst Lending</v>
          </cell>
          <cell r="H3215" t="str">
            <v>0</v>
          </cell>
          <cell r="I3215" t="str">
            <v>0</v>
          </cell>
          <cell r="J3215" t="str">
            <v>0</v>
          </cell>
          <cell r="K3215" t="str">
            <v>0</v>
          </cell>
          <cell r="L3215" t="str">
            <v>0</v>
          </cell>
          <cell r="M3215" t="str">
            <v>0</v>
          </cell>
          <cell r="N3215" t="str">
            <v>0</v>
          </cell>
          <cell r="O3215" t="str">
            <v>0</v>
          </cell>
          <cell r="P3215" t="str">
            <v>0</v>
          </cell>
          <cell r="Q3215" t="str">
            <v>0</v>
          </cell>
          <cell r="R3215" t="str">
            <v>0</v>
          </cell>
          <cell r="S3215" t="str">
            <v>0</v>
          </cell>
          <cell r="T3215" t="str">
            <v>0</v>
          </cell>
          <cell r="U3215" t="str">
            <v>0</v>
          </cell>
          <cell r="V3215">
            <v>0</v>
          </cell>
          <cell r="W3215">
            <v>0</v>
          </cell>
        </row>
        <row r="3216">
          <cell r="B3216" t="str">
            <v>UgandaCash</v>
          </cell>
          <cell r="C3216" t="str">
            <v>Cash</v>
          </cell>
          <cell r="D3216" t="str">
            <v>Uganda</v>
          </cell>
          <cell r="E3216" t="str">
            <v>Account Services</v>
          </cell>
          <cell r="F3216" t="str">
            <v>Customer - Wholesale</v>
          </cell>
          <cell r="G3216" t="str">
            <v>Cash Management and Payments</v>
          </cell>
          <cell r="H3216" t="str">
            <v>0</v>
          </cell>
          <cell r="I3216">
            <v>4.2381954415473952</v>
          </cell>
          <cell r="J3216">
            <v>8.4753932051748588</v>
          </cell>
          <cell r="K3216">
            <v>17.228477493520245</v>
          </cell>
          <cell r="L3216">
            <v>22.980952649607254</v>
          </cell>
          <cell r="M3216">
            <v>28.454176054976983</v>
          </cell>
          <cell r="N3216">
            <v>34.135027651906846</v>
          </cell>
          <cell r="O3216">
            <v>38.760626162763863</v>
          </cell>
          <cell r="P3216">
            <v>43.117050208015343</v>
          </cell>
          <cell r="Q3216">
            <v>48.478058549842707</v>
          </cell>
          <cell r="R3216">
            <v>52.840244512886692</v>
          </cell>
          <cell r="S3216">
            <v>58.569545863127502</v>
          </cell>
          <cell r="T3216">
            <v>65.056285867213319</v>
          </cell>
          <cell r="U3216" t="str">
            <v>0</v>
          </cell>
          <cell r="V3216">
            <v>50.365802043654412</v>
          </cell>
          <cell r="W3216">
            <v>50.365802043654412</v>
          </cell>
        </row>
        <row r="3217">
          <cell r="B3217" t="str">
            <v>UgandaTrade</v>
          </cell>
          <cell r="C3217" t="str">
            <v>Trade</v>
          </cell>
          <cell r="D3217" t="str">
            <v>Uganda</v>
          </cell>
          <cell r="E3217" t="str">
            <v>Account Services</v>
          </cell>
          <cell r="F3217" t="str">
            <v>Customer - Wholesale</v>
          </cell>
          <cell r="G3217" t="str">
            <v>Trade Finance</v>
          </cell>
          <cell r="H3217" t="str">
            <v>0</v>
          </cell>
          <cell r="I3217" t="str">
            <v>0</v>
          </cell>
          <cell r="J3217" t="str">
            <v>0</v>
          </cell>
          <cell r="K3217" t="str">
            <v>0</v>
          </cell>
          <cell r="L3217" t="str">
            <v>0</v>
          </cell>
          <cell r="M3217" t="str">
            <v>0</v>
          </cell>
          <cell r="N3217" t="str">
            <v>0</v>
          </cell>
          <cell r="O3217" t="str">
            <v>0</v>
          </cell>
          <cell r="P3217" t="str">
            <v>0</v>
          </cell>
          <cell r="Q3217" t="str">
            <v>0</v>
          </cell>
          <cell r="R3217" t="str">
            <v>0</v>
          </cell>
          <cell r="S3217" t="str">
            <v>0</v>
          </cell>
          <cell r="T3217" t="str">
            <v>0</v>
          </cell>
          <cell r="U3217" t="str">
            <v>0</v>
          </cell>
          <cell r="V3217">
            <v>0</v>
          </cell>
          <cell r="W3217">
            <v>0</v>
          </cell>
        </row>
        <row r="3218">
          <cell r="B3218" t="str">
            <v>UgandaTrade</v>
          </cell>
          <cell r="C3218" t="str">
            <v>Trade</v>
          </cell>
          <cell r="D3218" t="str">
            <v>Uganda</v>
          </cell>
          <cell r="E3218" t="str">
            <v>Account Services</v>
          </cell>
          <cell r="F3218" t="str">
            <v>Customer - Wholesale</v>
          </cell>
          <cell r="G3218" t="str">
            <v>Trade Contingents</v>
          </cell>
          <cell r="H3218" t="str">
            <v>0</v>
          </cell>
          <cell r="I3218" t="str">
            <v>0</v>
          </cell>
          <cell r="J3218" t="str">
            <v>0</v>
          </cell>
          <cell r="K3218" t="str">
            <v>0</v>
          </cell>
          <cell r="L3218" t="str">
            <v>0</v>
          </cell>
          <cell r="M3218" t="str">
            <v>0</v>
          </cell>
          <cell r="N3218" t="str">
            <v>0</v>
          </cell>
          <cell r="O3218" t="str">
            <v>0</v>
          </cell>
          <cell r="P3218" t="str">
            <v>0</v>
          </cell>
          <cell r="Q3218" t="str">
            <v>0</v>
          </cell>
          <cell r="R3218" t="str">
            <v>0</v>
          </cell>
          <cell r="S3218" t="str">
            <v>0</v>
          </cell>
          <cell r="T3218" t="str">
            <v>0</v>
          </cell>
          <cell r="U3218" t="str">
            <v>0</v>
          </cell>
          <cell r="V3218">
            <v>0</v>
          </cell>
          <cell r="W3218">
            <v>0</v>
          </cell>
        </row>
        <row r="3219">
          <cell r="B3219" t="str">
            <v>UgandaTrade</v>
          </cell>
          <cell r="C3219" t="str">
            <v>Trade</v>
          </cell>
          <cell r="D3219" t="str">
            <v>Uganda</v>
          </cell>
          <cell r="E3219" t="str">
            <v>Account Services</v>
          </cell>
          <cell r="F3219" t="str">
            <v>Customer - Wholesale</v>
          </cell>
          <cell r="G3219" t="str">
            <v>Trade Transactional</v>
          </cell>
          <cell r="H3219" t="str">
            <v>0</v>
          </cell>
          <cell r="I3219" t="str">
            <v>0</v>
          </cell>
          <cell r="J3219" t="str">
            <v>0</v>
          </cell>
          <cell r="K3219" t="str">
            <v>0</v>
          </cell>
          <cell r="L3219" t="str">
            <v>0</v>
          </cell>
          <cell r="M3219" t="str">
            <v>0</v>
          </cell>
          <cell r="N3219" t="str">
            <v>0</v>
          </cell>
          <cell r="O3219" t="str">
            <v>0</v>
          </cell>
          <cell r="P3219" t="str">
            <v>0</v>
          </cell>
          <cell r="Q3219" t="str">
            <v>0</v>
          </cell>
          <cell r="R3219" t="str">
            <v>0</v>
          </cell>
          <cell r="S3219" t="str">
            <v>0</v>
          </cell>
          <cell r="T3219" t="str">
            <v>0</v>
          </cell>
          <cell r="U3219" t="str">
            <v>0</v>
          </cell>
          <cell r="V3219">
            <v>0</v>
          </cell>
          <cell r="W3219">
            <v>0</v>
          </cell>
        </row>
        <row r="3220">
          <cell r="B3220" t="str">
            <v>UgandaTrade</v>
          </cell>
          <cell r="C3220" t="str">
            <v>Trade</v>
          </cell>
          <cell r="D3220" t="str">
            <v>Uganda</v>
          </cell>
          <cell r="E3220" t="str">
            <v>Account Services</v>
          </cell>
          <cell r="F3220" t="str">
            <v>Customer - Wholesale</v>
          </cell>
          <cell r="G3220" t="str">
            <v>Trade Other</v>
          </cell>
          <cell r="H3220" t="str">
            <v>0</v>
          </cell>
          <cell r="I3220" t="str">
            <v>0</v>
          </cell>
          <cell r="J3220" t="str">
            <v>0</v>
          </cell>
          <cell r="K3220" t="str">
            <v>0</v>
          </cell>
          <cell r="L3220" t="str">
            <v>0</v>
          </cell>
          <cell r="M3220" t="str">
            <v>0</v>
          </cell>
          <cell r="N3220" t="str">
            <v>0</v>
          </cell>
          <cell r="O3220" t="str">
            <v>0</v>
          </cell>
          <cell r="P3220" t="str">
            <v>0</v>
          </cell>
          <cell r="Q3220" t="str">
            <v>0</v>
          </cell>
          <cell r="R3220" t="str">
            <v>0</v>
          </cell>
          <cell r="S3220" t="str">
            <v>0</v>
          </cell>
          <cell r="T3220" t="str">
            <v>0</v>
          </cell>
          <cell r="U3220" t="str">
            <v>0</v>
          </cell>
          <cell r="V3220">
            <v>0</v>
          </cell>
          <cell r="W3220">
            <v>0</v>
          </cell>
        </row>
        <row r="3221">
          <cell r="B3221" t="str">
            <v>UgandaFX/MM</v>
          </cell>
          <cell r="C3221" t="str">
            <v>FX/MM</v>
          </cell>
          <cell r="D3221" t="str">
            <v>Uganda</v>
          </cell>
          <cell r="E3221" t="str">
            <v>Account Services</v>
          </cell>
          <cell r="F3221" t="str">
            <v>Customer - Wholesale</v>
          </cell>
          <cell r="G3221" t="str">
            <v>FX Sales</v>
          </cell>
          <cell r="H3221" t="str">
            <v>0</v>
          </cell>
          <cell r="I3221" t="str">
            <v>0</v>
          </cell>
          <cell r="J3221" t="str">
            <v>0</v>
          </cell>
          <cell r="K3221" t="str">
            <v>0</v>
          </cell>
          <cell r="L3221" t="str">
            <v>0</v>
          </cell>
          <cell r="M3221" t="str">
            <v>0</v>
          </cell>
          <cell r="N3221" t="str">
            <v>0</v>
          </cell>
          <cell r="O3221" t="str">
            <v>0</v>
          </cell>
          <cell r="P3221" t="str">
            <v>0</v>
          </cell>
          <cell r="Q3221" t="str">
            <v>0</v>
          </cell>
          <cell r="R3221" t="str">
            <v>0</v>
          </cell>
          <cell r="S3221" t="str">
            <v>0</v>
          </cell>
          <cell r="T3221" t="str">
            <v>0</v>
          </cell>
          <cell r="U3221" t="str">
            <v>0</v>
          </cell>
          <cell r="V3221">
            <v>0</v>
          </cell>
          <cell r="W3221">
            <v>0</v>
          </cell>
        </row>
        <row r="3222">
          <cell r="B3222" t="str">
            <v>UgandaFX/MM</v>
          </cell>
          <cell r="C3222" t="str">
            <v>FX/MM</v>
          </cell>
          <cell r="D3222" t="str">
            <v>Uganda</v>
          </cell>
          <cell r="E3222" t="str">
            <v>Account Services</v>
          </cell>
          <cell r="F3222" t="str">
            <v>Customer - Wholesale</v>
          </cell>
          <cell r="G3222" t="str">
            <v>FX Trading</v>
          </cell>
          <cell r="H3222" t="str">
            <v>0</v>
          </cell>
          <cell r="I3222" t="str">
            <v>0</v>
          </cell>
          <cell r="J3222" t="str">
            <v>0</v>
          </cell>
          <cell r="K3222" t="str">
            <v>0</v>
          </cell>
          <cell r="L3222" t="str">
            <v>0</v>
          </cell>
          <cell r="M3222" t="str">
            <v>0</v>
          </cell>
          <cell r="N3222" t="str">
            <v>0</v>
          </cell>
          <cell r="O3222" t="str">
            <v>0</v>
          </cell>
          <cell r="P3222" t="str">
            <v>0</v>
          </cell>
          <cell r="Q3222" t="str">
            <v>0</v>
          </cell>
          <cell r="R3222" t="str">
            <v>0</v>
          </cell>
          <cell r="S3222" t="str">
            <v>0</v>
          </cell>
          <cell r="T3222" t="str">
            <v>0</v>
          </cell>
          <cell r="U3222" t="str">
            <v>0</v>
          </cell>
          <cell r="V3222">
            <v>0</v>
          </cell>
          <cell r="W3222">
            <v>0</v>
          </cell>
        </row>
        <row r="3223">
          <cell r="B3223" t="str">
            <v>UgandaFI</v>
          </cell>
          <cell r="C3223" t="str">
            <v>FI</v>
          </cell>
          <cell r="D3223" t="str">
            <v>Uganda</v>
          </cell>
          <cell r="E3223" t="str">
            <v>Account Services</v>
          </cell>
          <cell r="F3223" t="str">
            <v>Customer - Wholesale</v>
          </cell>
          <cell r="G3223" t="str">
            <v>Fixed Income</v>
          </cell>
          <cell r="H3223" t="str">
            <v>0</v>
          </cell>
          <cell r="I3223" t="str">
            <v>0</v>
          </cell>
          <cell r="J3223" t="str">
            <v>0</v>
          </cell>
          <cell r="K3223" t="str">
            <v>0</v>
          </cell>
          <cell r="L3223" t="str">
            <v>0</v>
          </cell>
          <cell r="M3223" t="str">
            <v>0</v>
          </cell>
          <cell r="N3223" t="str">
            <v>0</v>
          </cell>
          <cell r="O3223" t="str">
            <v>0</v>
          </cell>
          <cell r="P3223" t="str">
            <v>0</v>
          </cell>
          <cell r="Q3223" t="str">
            <v>0</v>
          </cell>
          <cell r="R3223" t="str">
            <v>0</v>
          </cell>
          <cell r="S3223" t="str">
            <v>0</v>
          </cell>
          <cell r="T3223" t="str">
            <v>0</v>
          </cell>
          <cell r="U3223" t="str">
            <v>0</v>
          </cell>
          <cell r="V3223">
            <v>0</v>
          </cell>
          <cell r="W3223">
            <v>0</v>
          </cell>
        </row>
        <row r="3224">
          <cell r="B3224" t="str">
            <v>UgandaFX/MM</v>
          </cell>
          <cell r="C3224" t="str">
            <v>FX/MM</v>
          </cell>
          <cell r="D3224" t="str">
            <v>Uganda</v>
          </cell>
          <cell r="E3224" t="str">
            <v>Account Services</v>
          </cell>
          <cell r="F3224" t="str">
            <v>Customer - Wholesale</v>
          </cell>
          <cell r="G3224" t="str">
            <v>ALM</v>
          </cell>
          <cell r="H3224" t="str">
            <v>0</v>
          </cell>
          <cell r="I3224" t="str">
            <v>0</v>
          </cell>
          <cell r="J3224" t="str">
            <v>0</v>
          </cell>
          <cell r="K3224" t="str">
            <v>0</v>
          </cell>
          <cell r="L3224" t="str">
            <v>0</v>
          </cell>
          <cell r="M3224" t="str">
            <v>0</v>
          </cell>
          <cell r="N3224" t="str">
            <v>0</v>
          </cell>
          <cell r="O3224" t="str">
            <v>0</v>
          </cell>
          <cell r="P3224" t="str">
            <v>0</v>
          </cell>
          <cell r="Q3224" t="str">
            <v>0</v>
          </cell>
          <cell r="R3224" t="str">
            <v>0</v>
          </cell>
          <cell r="S3224" t="str">
            <v>0</v>
          </cell>
          <cell r="T3224" t="str">
            <v>0</v>
          </cell>
          <cell r="U3224" t="str">
            <v>0</v>
          </cell>
          <cell r="V3224">
            <v>0</v>
          </cell>
          <cell r="W3224">
            <v>0</v>
          </cell>
        </row>
        <row r="3225">
          <cell r="B3225" t="str">
            <v>UgandaSEF</v>
          </cell>
          <cell r="C3225" t="str">
            <v>SEF</v>
          </cell>
          <cell r="D3225" t="str">
            <v>Uganda</v>
          </cell>
          <cell r="E3225" t="str">
            <v>Account Services</v>
          </cell>
          <cell r="F3225" t="str">
            <v>Customer - Wholesale</v>
          </cell>
          <cell r="G3225" t="str">
            <v>Structured Trade</v>
          </cell>
          <cell r="H3225" t="str">
            <v>0</v>
          </cell>
          <cell r="I3225" t="str">
            <v>0</v>
          </cell>
          <cell r="J3225" t="str">
            <v>0</v>
          </cell>
          <cell r="K3225" t="str">
            <v>0</v>
          </cell>
          <cell r="L3225" t="str">
            <v>0</v>
          </cell>
          <cell r="M3225" t="str">
            <v>0</v>
          </cell>
          <cell r="N3225" t="str">
            <v>0</v>
          </cell>
          <cell r="O3225" t="str">
            <v>0</v>
          </cell>
          <cell r="P3225" t="str">
            <v>0</v>
          </cell>
          <cell r="Q3225" t="str">
            <v>0</v>
          </cell>
          <cell r="R3225" t="str">
            <v>0</v>
          </cell>
          <cell r="S3225" t="str">
            <v>0</v>
          </cell>
          <cell r="T3225" t="str">
            <v>0</v>
          </cell>
          <cell r="U3225" t="str">
            <v>0</v>
          </cell>
          <cell r="V3225">
            <v>0</v>
          </cell>
          <cell r="W3225">
            <v>0</v>
          </cell>
        </row>
        <row r="3226">
          <cell r="B3226" t="str">
            <v>UgandaSME</v>
          </cell>
          <cell r="C3226" t="str">
            <v>SME</v>
          </cell>
          <cell r="D3226" t="str">
            <v>Uganda</v>
          </cell>
          <cell r="E3226" t="str">
            <v>Account Services</v>
          </cell>
          <cell r="F3226" t="str">
            <v>SME</v>
          </cell>
          <cell r="G3226" t="str">
            <v>Product</v>
          </cell>
          <cell r="H3226" t="str">
            <v>0</v>
          </cell>
          <cell r="I3226">
            <v>3.4190484234331899</v>
          </cell>
          <cell r="J3226">
            <v>6.837291997451973</v>
          </cell>
          <cell r="K3226">
            <v>13.898603692251635</v>
          </cell>
          <cell r="L3226">
            <v>18.539255919010913</v>
          </cell>
          <cell r="M3226">
            <v>22.954629422502475</v>
          </cell>
          <cell r="N3226">
            <v>27.53750129901729</v>
          </cell>
          <cell r="O3226">
            <v>31.269076568280088</v>
          </cell>
          <cell r="P3226">
            <v>34.783502688819127</v>
          </cell>
          <cell r="Q3226">
            <v>39.108349754494924</v>
          </cell>
          <cell r="R3226">
            <v>42.627424144849776</v>
          </cell>
          <cell r="S3226">
            <v>47.249381536640648</v>
          </cell>
          <cell r="T3226">
            <v>52.482381876071315</v>
          </cell>
          <cell r="U3226" t="str">
            <v>0</v>
          </cell>
          <cell r="V3226">
            <v>40.631235262107737</v>
          </cell>
          <cell r="W3226">
            <v>40.631235262107737</v>
          </cell>
        </row>
        <row r="3227">
          <cell r="B3227" t="str">
            <v>UgandaTotal</v>
          </cell>
          <cell r="C3227" t="str">
            <v>Total</v>
          </cell>
          <cell r="D3227" t="str">
            <v>Uganda</v>
          </cell>
          <cell r="E3227" t="str">
            <v>Account Services</v>
          </cell>
          <cell r="F3227" t="str">
            <v>Customer</v>
          </cell>
          <cell r="G3227" t="str">
            <v>Product</v>
          </cell>
          <cell r="H3227" t="str">
            <v>0</v>
          </cell>
          <cell r="I3227">
            <v>14.024712766657132</v>
          </cell>
          <cell r="J3227">
            <v>28.04612409371488</v>
          </cell>
          <cell r="K3227">
            <v>57.011162317993488</v>
          </cell>
          <cell r="L3227">
            <v>76.04681389993091</v>
          </cell>
          <cell r="M3227">
            <v>94.158386909416734</v>
          </cell>
          <cell r="N3227">
            <v>112.95702727788859</v>
          </cell>
          <cell r="O3227">
            <v>128.26370470307145</v>
          </cell>
          <cell r="P3227">
            <v>142.67965053828851</v>
          </cell>
          <cell r="Q3227">
            <v>160.4198900271804</v>
          </cell>
          <cell r="R3227">
            <v>174.85490276083092</v>
          </cell>
          <cell r="S3227">
            <v>193.8138693537945</v>
          </cell>
          <cell r="T3227">
            <v>215.27929410921226</v>
          </cell>
          <cell r="U3227" t="str">
            <v>0</v>
          </cell>
          <cell r="V3227">
            <v>166.66666666666663</v>
          </cell>
          <cell r="W3227">
            <v>166.66666666666663</v>
          </cell>
        </row>
        <row r="3228">
          <cell r="B3228" t="str">
            <v>UgandaCCPL</v>
          </cell>
          <cell r="C3228" t="str">
            <v>CCPL</v>
          </cell>
          <cell r="D3228" t="str">
            <v>Uganda</v>
          </cell>
          <cell r="E3228" t="str">
            <v>Customer Support</v>
          </cell>
          <cell r="F3228" t="str">
            <v>Mass Mkt &amp; Priority Banking</v>
          </cell>
          <cell r="G3228" t="str">
            <v>Unsecured Lending</v>
          </cell>
          <cell r="H3228">
            <v>4.6924998691664594</v>
          </cell>
          <cell r="I3228">
            <v>6.7925648485157336E-2</v>
          </cell>
          <cell r="J3228">
            <v>0.11819714585969225</v>
          </cell>
          <cell r="K3228">
            <v>0.17498194646323054</v>
          </cell>
          <cell r="L3228">
            <v>0.2226958034782229</v>
          </cell>
          <cell r="M3228">
            <v>0.28086396397643182</v>
          </cell>
          <cell r="N3228">
            <v>0.34294322774966235</v>
          </cell>
          <cell r="O3228">
            <v>0.3960929844246448</v>
          </cell>
          <cell r="P3228">
            <v>0.44360497104103086</v>
          </cell>
          <cell r="Q3228">
            <v>0.49226083291305062</v>
          </cell>
          <cell r="R3228">
            <v>0.54496657210581101</v>
          </cell>
          <cell r="S3228">
            <v>0.59002961995050751</v>
          </cell>
          <cell r="T3228">
            <v>0.64524875398065429</v>
          </cell>
          <cell r="U3228" t="str">
            <v>0</v>
          </cell>
          <cell r="V3228">
            <v>0.71165576743419345</v>
          </cell>
          <cell r="W3228">
            <v>0.71165576743419345</v>
          </cell>
        </row>
        <row r="3229">
          <cell r="B3229" t="str">
            <v>UgandaM &amp; AL</v>
          </cell>
          <cell r="C3229" t="str">
            <v>M &amp; AL</v>
          </cell>
          <cell r="D3229" t="str">
            <v>Uganda</v>
          </cell>
          <cell r="E3229" t="str">
            <v>Customer Support</v>
          </cell>
          <cell r="F3229" t="str">
            <v>Mass Mkt &amp; Priority Banking</v>
          </cell>
          <cell r="G3229" t="str">
            <v>Secured Lending</v>
          </cell>
          <cell r="H3229" t="str">
            <v>0</v>
          </cell>
          <cell r="I3229" t="str">
            <v>0</v>
          </cell>
          <cell r="J3229" t="str">
            <v>0</v>
          </cell>
          <cell r="K3229" t="str">
            <v>0</v>
          </cell>
          <cell r="L3229" t="str">
            <v>0</v>
          </cell>
          <cell r="M3229" t="str">
            <v>0</v>
          </cell>
          <cell r="N3229" t="str">
            <v>0</v>
          </cell>
          <cell r="O3229" t="str">
            <v>0</v>
          </cell>
          <cell r="P3229" t="str">
            <v>0</v>
          </cell>
          <cell r="Q3229" t="str">
            <v>0</v>
          </cell>
          <cell r="R3229" t="str">
            <v>0</v>
          </cell>
          <cell r="S3229" t="str">
            <v>0</v>
          </cell>
          <cell r="T3229" t="str">
            <v>0</v>
          </cell>
          <cell r="U3229" t="str">
            <v>0</v>
          </cell>
          <cell r="V3229">
            <v>0</v>
          </cell>
          <cell r="W3229">
            <v>0</v>
          </cell>
        </row>
        <row r="3230">
          <cell r="B3230" t="str">
            <v>UgandaWM</v>
          </cell>
          <cell r="C3230" t="str">
            <v>WM</v>
          </cell>
          <cell r="D3230" t="str">
            <v>Uganda</v>
          </cell>
          <cell r="E3230" t="str">
            <v>Customer Support</v>
          </cell>
          <cell r="F3230" t="str">
            <v>Mass Mkt &amp; Priority Banking</v>
          </cell>
          <cell r="G3230" t="str">
            <v>Account Management Services</v>
          </cell>
          <cell r="H3230">
            <v>70.960819536985653</v>
          </cell>
          <cell r="I3230">
            <v>26.151374666785529</v>
          </cell>
          <cell r="J3230">
            <v>45.50590115598154</v>
          </cell>
          <cell r="K3230">
            <v>67.368049388343664</v>
          </cell>
          <cell r="L3230">
            <v>85.737884339115865</v>
          </cell>
          <cell r="M3230">
            <v>108.1326261309263</v>
          </cell>
          <cell r="N3230">
            <v>132.03314268362016</v>
          </cell>
          <cell r="O3230">
            <v>152.49579900348846</v>
          </cell>
          <cell r="P3230">
            <v>170.787913850797</v>
          </cell>
          <cell r="Q3230">
            <v>189.52042067152487</v>
          </cell>
          <cell r="R3230">
            <v>209.81213026073735</v>
          </cell>
          <cell r="S3230">
            <v>227.16140368094551</v>
          </cell>
          <cell r="T3230">
            <v>248.42077028255136</v>
          </cell>
          <cell r="U3230" t="str">
            <v>0</v>
          </cell>
          <cell r="V3230">
            <v>273.98747046216408</v>
          </cell>
          <cell r="W3230">
            <v>273.98747046216408</v>
          </cell>
        </row>
        <row r="3231">
          <cell r="B3231" t="str">
            <v>UgandaWM</v>
          </cell>
          <cell r="C3231" t="str">
            <v>WM</v>
          </cell>
          <cell r="D3231" t="str">
            <v>Uganda</v>
          </cell>
          <cell r="E3231" t="str">
            <v>Customer Support</v>
          </cell>
          <cell r="F3231" t="str">
            <v>Mass Mkt &amp; Priority Banking</v>
          </cell>
          <cell r="G3231" t="str">
            <v>Trade Products</v>
          </cell>
          <cell r="H3231">
            <v>3.8684980357424907E-3</v>
          </cell>
          <cell r="I3231" t="str">
            <v>0</v>
          </cell>
          <cell r="J3231" t="str">
            <v>0</v>
          </cell>
          <cell r="K3231" t="str">
            <v>0</v>
          </cell>
          <cell r="L3231" t="str">
            <v>0</v>
          </cell>
          <cell r="M3231" t="str">
            <v>0</v>
          </cell>
          <cell r="N3231" t="str">
            <v>0</v>
          </cell>
          <cell r="O3231" t="str">
            <v>0</v>
          </cell>
          <cell r="P3231" t="str">
            <v>0</v>
          </cell>
          <cell r="Q3231" t="str">
            <v>0</v>
          </cell>
          <cell r="R3231" t="str">
            <v>0</v>
          </cell>
          <cell r="S3231" t="str">
            <v>0</v>
          </cell>
          <cell r="T3231" t="str">
            <v>0</v>
          </cell>
          <cell r="U3231" t="str">
            <v>0</v>
          </cell>
          <cell r="V3231" t="str">
            <v>0</v>
          </cell>
          <cell r="W3231" t="str">
            <v>0</v>
          </cell>
        </row>
        <row r="3232">
          <cell r="B3232" t="str">
            <v>UgandaWM</v>
          </cell>
          <cell r="C3232" t="str">
            <v>WM</v>
          </cell>
          <cell r="D3232" t="str">
            <v>Uganda</v>
          </cell>
          <cell r="E3232" t="str">
            <v>Customer Support</v>
          </cell>
          <cell r="F3232" t="str">
            <v>Mass Mkt &amp; Priority Banking</v>
          </cell>
          <cell r="G3232" t="str">
            <v>Treasury Products</v>
          </cell>
          <cell r="H3232" t="str">
            <v>0</v>
          </cell>
          <cell r="I3232" t="str">
            <v>0</v>
          </cell>
          <cell r="J3232" t="str">
            <v>0</v>
          </cell>
          <cell r="K3232" t="str">
            <v>0</v>
          </cell>
          <cell r="L3232" t="str">
            <v>0</v>
          </cell>
          <cell r="M3232" t="str">
            <v>0</v>
          </cell>
          <cell r="N3232" t="str">
            <v>0</v>
          </cell>
          <cell r="O3232" t="str">
            <v>0</v>
          </cell>
          <cell r="P3232" t="str">
            <v>0</v>
          </cell>
          <cell r="Q3232" t="str">
            <v>0</v>
          </cell>
          <cell r="R3232" t="str">
            <v>0</v>
          </cell>
          <cell r="S3232" t="str">
            <v>0</v>
          </cell>
          <cell r="T3232" t="str">
            <v>0</v>
          </cell>
          <cell r="U3232" t="str">
            <v>0</v>
          </cell>
          <cell r="V3232">
            <v>0</v>
          </cell>
          <cell r="W3232">
            <v>0</v>
          </cell>
        </row>
        <row r="3233">
          <cell r="B3233" t="str">
            <v>UgandaWM</v>
          </cell>
          <cell r="C3233" t="str">
            <v>WM</v>
          </cell>
          <cell r="D3233" t="str">
            <v>Uganda</v>
          </cell>
          <cell r="E3233" t="str">
            <v>Customer Support</v>
          </cell>
          <cell r="F3233" t="str">
            <v>Mass Mkt &amp; Priority Banking</v>
          </cell>
          <cell r="G3233" t="str">
            <v>Investment Services</v>
          </cell>
          <cell r="H3233" t="str">
            <v>0</v>
          </cell>
          <cell r="I3233" t="str">
            <v>0</v>
          </cell>
          <cell r="J3233" t="str">
            <v>0</v>
          </cell>
          <cell r="K3233" t="str">
            <v>0</v>
          </cell>
          <cell r="L3233" t="str">
            <v>0</v>
          </cell>
          <cell r="M3233" t="str">
            <v>0</v>
          </cell>
          <cell r="N3233" t="str">
            <v>0</v>
          </cell>
          <cell r="O3233" t="str">
            <v>0</v>
          </cell>
          <cell r="P3233" t="str">
            <v>0</v>
          </cell>
          <cell r="Q3233" t="str">
            <v>0</v>
          </cell>
          <cell r="R3233" t="str">
            <v>0</v>
          </cell>
          <cell r="S3233" t="str">
            <v>0</v>
          </cell>
          <cell r="T3233" t="str">
            <v>0</v>
          </cell>
          <cell r="U3233" t="str">
            <v>0</v>
          </cell>
          <cell r="V3233" t="str">
            <v>0</v>
          </cell>
          <cell r="W3233" t="str">
            <v>0</v>
          </cell>
        </row>
        <row r="3234">
          <cell r="B3234" t="str">
            <v>UgandaOthCB</v>
          </cell>
          <cell r="C3234" t="str">
            <v>OthCB</v>
          </cell>
          <cell r="D3234" t="str">
            <v>Uganda</v>
          </cell>
          <cell r="E3234" t="str">
            <v>Customer Support</v>
          </cell>
          <cell r="F3234" t="str">
            <v>Mass Mkt &amp; Priority Banking</v>
          </cell>
          <cell r="G3234" t="str">
            <v>Other Products</v>
          </cell>
          <cell r="H3234" t="str">
            <v>0</v>
          </cell>
          <cell r="I3234" t="str">
            <v>0</v>
          </cell>
          <cell r="J3234" t="str">
            <v>0</v>
          </cell>
          <cell r="K3234" t="str">
            <v>0</v>
          </cell>
          <cell r="L3234" t="str">
            <v>0</v>
          </cell>
          <cell r="M3234" t="str">
            <v>0</v>
          </cell>
          <cell r="N3234" t="str">
            <v>0</v>
          </cell>
          <cell r="O3234" t="str">
            <v>0</v>
          </cell>
          <cell r="P3234" t="str">
            <v>0</v>
          </cell>
          <cell r="Q3234" t="str">
            <v>0</v>
          </cell>
          <cell r="R3234" t="str">
            <v>0</v>
          </cell>
          <cell r="S3234" t="str">
            <v>0</v>
          </cell>
          <cell r="T3234" t="str">
            <v>0</v>
          </cell>
          <cell r="U3234" t="str">
            <v>0</v>
          </cell>
          <cell r="V3234">
            <v>0</v>
          </cell>
          <cell r="W3234">
            <v>0</v>
          </cell>
        </row>
        <row r="3235">
          <cell r="B3235" t="str">
            <v>UgandaCROps</v>
          </cell>
          <cell r="C3235" t="str">
            <v>CROps</v>
          </cell>
          <cell r="D3235" t="str">
            <v>Uganda</v>
          </cell>
          <cell r="E3235" t="str">
            <v>Customer Support</v>
          </cell>
          <cell r="F3235" t="str">
            <v>Customer - Wholesale</v>
          </cell>
          <cell r="G3235" t="str">
            <v>Corporate and Inst Lending</v>
          </cell>
          <cell r="H3235">
            <v>35.391155508438054</v>
          </cell>
          <cell r="I3235">
            <v>0.74718213333672956</v>
          </cell>
          <cell r="J3235">
            <v>1.3001686044566123</v>
          </cell>
          <cell r="K3235">
            <v>1.9248014110955347</v>
          </cell>
          <cell r="L3235">
            <v>2.44965383826045</v>
          </cell>
          <cell r="M3235">
            <v>3.0895036037407526</v>
          </cell>
          <cell r="N3235">
            <v>3.7723755052462882</v>
          </cell>
          <cell r="O3235">
            <v>4.3570228286710888</v>
          </cell>
          <cell r="P3235">
            <v>4.8796546814513428</v>
          </cell>
          <cell r="Q3235">
            <v>5.4148691620435585</v>
          </cell>
          <cell r="R3235">
            <v>5.9946322931639235</v>
          </cell>
          <cell r="S3235">
            <v>6.4903258194555828</v>
          </cell>
          <cell r="T3235">
            <v>7.0977362937872028</v>
          </cell>
          <cell r="U3235" t="str">
            <v>0</v>
          </cell>
          <cell r="V3235">
            <v>7.8282134417761284</v>
          </cell>
          <cell r="W3235">
            <v>7.8282134417761284</v>
          </cell>
        </row>
        <row r="3236">
          <cell r="B3236" t="str">
            <v>UgandaCash</v>
          </cell>
          <cell r="C3236" t="str">
            <v>Cash</v>
          </cell>
          <cell r="D3236" t="str">
            <v>Uganda</v>
          </cell>
          <cell r="E3236" t="str">
            <v>Customer Support</v>
          </cell>
          <cell r="F3236" t="str">
            <v>Customer - Wholesale</v>
          </cell>
          <cell r="G3236" t="str">
            <v>Cash Management and Payments</v>
          </cell>
          <cell r="H3236">
            <v>201.84147532981979</v>
          </cell>
          <cell r="I3236">
            <v>5.8416057697235138</v>
          </cell>
          <cell r="J3236">
            <v>10.164954543933536</v>
          </cell>
          <cell r="K3236">
            <v>15.048447395837798</v>
          </cell>
          <cell r="L3236">
            <v>19.151839099127162</v>
          </cell>
          <cell r="M3236">
            <v>24.154300901973158</v>
          </cell>
          <cell r="N3236">
            <v>29.493117586470969</v>
          </cell>
          <cell r="O3236">
            <v>34.06399666051945</v>
          </cell>
          <cell r="P3236">
            <v>38.150027509528655</v>
          </cell>
          <cell r="Q3236">
            <v>42.334431630522367</v>
          </cell>
          <cell r="R3236">
            <v>46.867125201099732</v>
          </cell>
          <cell r="S3236">
            <v>50.742547315743693</v>
          </cell>
          <cell r="T3236">
            <v>55.491392842336076</v>
          </cell>
          <cell r="U3236" t="str">
            <v>0</v>
          </cell>
          <cell r="V3236">
            <v>61.202395999340538</v>
          </cell>
          <cell r="W3236">
            <v>61.202395999340538</v>
          </cell>
        </row>
        <row r="3237">
          <cell r="B3237" t="str">
            <v>UgandaTrade</v>
          </cell>
          <cell r="C3237" t="str">
            <v>Trade</v>
          </cell>
          <cell r="D3237" t="str">
            <v>Uganda</v>
          </cell>
          <cell r="E3237" t="str">
            <v>Customer Support</v>
          </cell>
          <cell r="F3237" t="str">
            <v>Customer - Wholesale</v>
          </cell>
          <cell r="G3237" t="str">
            <v>Trade Finance</v>
          </cell>
          <cell r="H3237">
            <v>0.91270936071683939</v>
          </cell>
          <cell r="I3237" t="str">
            <v>0</v>
          </cell>
          <cell r="J3237" t="str">
            <v>0</v>
          </cell>
          <cell r="K3237" t="str">
            <v>0</v>
          </cell>
          <cell r="L3237" t="str">
            <v>0</v>
          </cell>
          <cell r="M3237" t="str">
            <v>0</v>
          </cell>
          <cell r="N3237" t="str">
            <v>0</v>
          </cell>
          <cell r="O3237" t="str">
            <v>0</v>
          </cell>
          <cell r="P3237" t="str">
            <v>0</v>
          </cell>
          <cell r="Q3237" t="str">
            <v>0</v>
          </cell>
          <cell r="R3237" t="str">
            <v>0</v>
          </cell>
          <cell r="S3237" t="str">
            <v>0</v>
          </cell>
          <cell r="T3237" t="str">
            <v>0</v>
          </cell>
          <cell r="U3237" t="str">
            <v>0</v>
          </cell>
          <cell r="V3237">
            <v>0</v>
          </cell>
          <cell r="W3237">
            <v>0</v>
          </cell>
        </row>
        <row r="3238">
          <cell r="B3238" t="str">
            <v>UgandaTrade</v>
          </cell>
          <cell r="C3238" t="str">
            <v>Trade</v>
          </cell>
          <cell r="D3238" t="str">
            <v>Uganda</v>
          </cell>
          <cell r="E3238" t="str">
            <v>Customer Support</v>
          </cell>
          <cell r="F3238" t="str">
            <v>Customer - Wholesale</v>
          </cell>
          <cell r="G3238" t="str">
            <v>Trade Contingents</v>
          </cell>
          <cell r="H3238">
            <v>0.71667988815979311</v>
          </cell>
          <cell r="I3238" t="str">
            <v>0</v>
          </cell>
          <cell r="J3238" t="str">
            <v>0</v>
          </cell>
          <cell r="K3238" t="str">
            <v>0</v>
          </cell>
          <cell r="L3238" t="str">
            <v>0</v>
          </cell>
          <cell r="M3238" t="str">
            <v>0</v>
          </cell>
          <cell r="N3238" t="str">
            <v>0</v>
          </cell>
          <cell r="O3238" t="str">
            <v>0</v>
          </cell>
          <cell r="P3238" t="str">
            <v>0</v>
          </cell>
          <cell r="Q3238" t="str">
            <v>0</v>
          </cell>
          <cell r="R3238" t="str">
            <v>0</v>
          </cell>
          <cell r="S3238" t="str">
            <v>0</v>
          </cell>
          <cell r="T3238" t="str">
            <v>0</v>
          </cell>
          <cell r="U3238" t="str">
            <v>0</v>
          </cell>
          <cell r="V3238">
            <v>0</v>
          </cell>
          <cell r="W3238">
            <v>0</v>
          </cell>
        </row>
        <row r="3239">
          <cell r="B3239" t="str">
            <v>UgandaTrade</v>
          </cell>
          <cell r="C3239" t="str">
            <v>Trade</v>
          </cell>
          <cell r="D3239" t="str">
            <v>Uganda</v>
          </cell>
          <cell r="E3239" t="str">
            <v>Customer Support</v>
          </cell>
          <cell r="F3239" t="str">
            <v>Customer - Wholesale</v>
          </cell>
          <cell r="G3239" t="str">
            <v>Trade Transactional</v>
          </cell>
          <cell r="H3239" t="str">
            <v>0</v>
          </cell>
          <cell r="I3239" t="str">
            <v>0</v>
          </cell>
          <cell r="J3239" t="str">
            <v>0</v>
          </cell>
          <cell r="K3239" t="str">
            <v>0</v>
          </cell>
          <cell r="L3239" t="str">
            <v>0</v>
          </cell>
          <cell r="M3239" t="str">
            <v>0</v>
          </cell>
          <cell r="N3239" t="str">
            <v>0</v>
          </cell>
          <cell r="O3239" t="str">
            <v>0</v>
          </cell>
          <cell r="P3239" t="str">
            <v>0</v>
          </cell>
          <cell r="Q3239" t="str">
            <v>0</v>
          </cell>
          <cell r="R3239" t="str">
            <v>0</v>
          </cell>
          <cell r="S3239" t="str">
            <v>0</v>
          </cell>
          <cell r="T3239" t="str">
            <v>0</v>
          </cell>
          <cell r="U3239" t="str">
            <v>0</v>
          </cell>
          <cell r="V3239">
            <v>0</v>
          </cell>
          <cell r="W3239">
            <v>0</v>
          </cell>
        </row>
        <row r="3240">
          <cell r="B3240" t="str">
            <v>UgandaTrade</v>
          </cell>
          <cell r="C3240" t="str">
            <v>Trade</v>
          </cell>
          <cell r="D3240" t="str">
            <v>Uganda</v>
          </cell>
          <cell r="E3240" t="str">
            <v>Customer Support</v>
          </cell>
          <cell r="F3240" t="str">
            <v>Customer - Wholesale</v>
          </cell>
          <cell r="G3240" t="str">
            <v>Trade Other</v>
          </cell>
          <cell r="H3240" t="str">
            <v>0</v>
          </cell>
          <cell r="I3240" t="str">
            <v>0</v>
          </cell>
          <cell r="J3240" t="str">
            <v>0</v>
          </cell>
          <cell r="K3240" t="str">
            <v>0</v>
          </cell>
          <cell r="L3240" t="str">
            <v>0</v>
          </cell>
          <cell r="M3240" t="str">
            <v>0</v>
          </cell>
          <cell r="N3240" t="str">
            <v>0</v>
          </cell>
          <cell r="O3240" t="str">
            <v>0</v>
          </cell>
          <cell r="P3240" t="str">
            <v>0</v>
          </cell>
          <cell r="Q3240" t="str">
            <v>0</v>
          </cell>
          <cell r="R3240" t="str">
            <v>0</v>
          </cell>
          <cell r="S3240" t="str">
            <v>0</v>
          </cell>
          <cell r="T3240" t="str">
            <v>0</v>
          </cell>
          <cell r="U3240" t="str">
            <v>0</v>
          </cell>
          <cell r="V3240">
            <v>0</v>
          </cell>
          <cell r="W3240">
            <v>0</v>
          </cell>
        </row>
        <row r="3241">
          <cell r="B3241" t="str">
            <v>UgandaFX/MM</v>
          </cell>
          <cell r="C3241" t="str">
            <v>FX/MM</v>
          </cell>
          <cell r="D3241" t="str">
            <v>Uganda</v>
          </cell>
          <cell r="E3241" t="str">
            <v>Customer Support</v>
          </cell>
          <cell r="F3241" t="str">
            <v>Customer - Wholesale</v>
          </cell>
          <cell r="G3241" t="str">
            <v>FX Sales</v>
          </cell>
          <cell r="H3241">
            <v>3.241343575352644E-2</v>
          </cell>
          <cell r="I3241" t="str">
            <v>0</v>
          </cell>
          <cell r="J3241" t="str">
            <v>0</v>
          </cell>
          <cell r="K3241" t="str">
            <v>0</v>
          </cell>
          <cell r="L3241" t="str">
            <v>0</v>
          </cell>
          <cell r="M3241" t="str">
            <v>0</v>
          </cell>
          <cell r="N3241" t="str">
            <v>0</v>
          </cell>
          <cell r="O3241" t="str">
            <v>0</v>
          </cell>
          <cell r="P3241" t="str">
            <v>0</v>
          </cell>
          <cell r="Q3241" t="str">
            <v>0</v>
          </cell>
          <cell r="R3241" t="str">
            <v>0</v>
          </cell>
          <cell r="S3241" t="str">
            <v>0</v>
          </cell>
          <cell r="T3241" t="str">
            <v>0</v>
          </cell>
          <cell r="U3241" t="str">
            <v>0</v>
          </cell>
          <cell r="V3241">
            <v>0</v>
          </cell>
          <cell r="W3241">
            <v>0</v>
          </cell>
        </row>
        <row r="3242">
          <cell r="B3242" t="str">
            <v>UgandaFX/MM</v>
          </cell>
          <cell r="C3242" t="str">
            <v>FX/MM</v>
          </cell>
          <cell r="D3242" t="str">
            <v>Uganda</v>
          </cell>
          <cell r="E3242" t="str">
            <v>Customer Support</v>
          </cell>
          <cell r="F3242" t="str">
            <v>Customer - Wholesale</v>
          </cell>
          <cell r="G3242" t="str">
            <v>FX Trading</v>
          </cell>
          <cell r="H3242" t="str">
            <v>0</v>
          </cell>
          <cell r="I3242" t="str">
            <v>0</v>
          </cell>
          <cell r="J3242" t="str">
            <v>0</v>
          </cell>
          <cell r="K3242" t="str">
            <v>0</v>
          </cell>
          <cell r="L3242" t="str">
            <v>0</v>
          </cell>
          <cell r="M3242" t="str">
            <v>0</v>
          </cell>
          <cell r="N3242" t="str">
            <v>0</v>
          </cell>
          <cell r="O3242" t="str">
            <v>0</v>
          </cell>
          <cell r="P3242" t="str">
            <v>0</v>
          </cell>
          <cell r="Q3242" t="str">
            <v>0</v>
          </cell>
          <cell r="R3242" t="str">
            <v>0</v>
          </cell>
          <cell r="S3242" t="str">
            <v>0</v>
          </cell>
          <cell r="T3242" t="str">
            <v>0</v>
          </cell>
          <cell r="U3242" t="str">
            <v>0</v>
          </cell>
          <cell r="V3242">
            <v>0</v>
          </cell>
          <cell r="W3242">
            <v>0</v>
          </cell>
        </row>
        <row r="3243">
          <cell r="B3243" t="str">
            <v>UgandaFI</v>
          </cell>
          <cell r="C3243" t="str">
            <v>FI</v>
          </cell>
          <cell r="D3243" t="str">
            <v>Uganda</v>
          </cell>
          <cell r="E3243" t="str">
            <v>Customer Support</v>
          </cell>
          <cell r="F3243" t="str">
            <v>Customer - Wholesale</v>
          </cell>
          <cell r="G3243" t="str">
            <v>Fixed Income</v>
          </cell>
          <cell r="H3243" t="str">
            <v>0</v>
          </cell>
          <cell r="I3243" t="str">
            <v>0</v>
          </cell>
          <cell r="J3243" t="str">
            <v>0</v>
          </cell>
          <cell r="K3243" t="str">
            <v>0</v>
          </cell>
          <cell r="L3243" t="str">
            <v>0</v>
          </cell>
          <cell r="M3243" t="str">
            <v>0</v>
          </cell>
          <cell r="N3243" t="str">
            <v>0</v>
          </cell>
          <cell r="O3243" t="str">
            <v>0</v>
          </cell>
          <cell r="P3243" t="str">
            <v>0</v>
          </cell>
          <cell r="Q3243" t="str">
            <v>0</v>
          </cell>
          <cell r="R3243" t="str">
            <v>0</v>
          </cell>
          <cell r="S3243" t="str">
            <v>0</v>
          </cell>
          <cell r="T3243" t="str">
            <v>0</v>
          </cell>
          <cell r="U3243" t="str">
            <v>0</v>
          </cell>
          <cell r="V3243">
            <v>0</v>
          </cell>
          <cell r="W3243">
            <v>0</v>
          </cell>
        </row>
        <row r="3244">
          <cell r="B3244" t="str">
            <v>UgandaFX/MM</v>
          </cell>
          <cell r="C3244" t="str">
            <v>FX/MM</v>
          </cell>
          <cell r="D3244" t="str">
            <v>Uganda</v>
          </cell>
          <cell r="E3244" t="str">
            <v>Customer Support</v>
          </cell>
          <cell r="F3244" t="str">
            <v>Customer - Wholesale</v>
          </cell>
          <cell r="G3244" t="str">
            <v>ALM</v>
          </cell>
          <cell r="H3244">
            <v>2.1266389698685564</v>
          </cell>
          <cell r="I3244" t="str">
            <v>0</v>
          </cell>
          <cell r="J3244" t="str">
            <v>0</v>
          </cell>
          <cell r="K3244" t="str">
            <v>0</v>
          </cell>
          <cell r="L3244" t="str">
            <v>0</v>
          </cell>
          <cell r="M3244" t="str">
            <v>0</v>
          </cell>
          <cell r="N3244" t="str">
            <v>0</v>
          </cell>
          <cell r="O3244" t="str">
            <v>0</v>
          </cell>
          <cell r="P3244" t="str">
            <v>0</v>
          </cell>
          <cell r="Q3244" t="str">
            <v>0</v>
          </cell>
          <cell r="R3244" t="str">
            <v>0</v>
          </cell>
          <cell r="S3244" t="str">
            <v>0</v>
          </cell>
          <cell r="T3244" t="str">
            <v>0</v>
          </cell>
          <cell r="U3244" t="str">
            <v>0</v>
          </cell>
          <cell r="V3244">
            <v>0</v>
          </cell>
          <cell r="W3244">
            <v>0</v>
          </cell>
        </row>
        <row r="3245">
          <cell r="B3245" t="str">
            <v>UgandaSEF</v>
          </cell>
          <cell r="C3245" t="str">
            <v>SEF</v>
          </cell>
          <cell r="D3245" t="str">
            <v>Uganda</v>
          </cell>
          <cell r="E3245" t="str">
            <v>Customer Support</v>
          </cell>
          <cell r="F3245" t="str">
            <v>Customer - Wholesale</v>
          </cell>
          <cell r="G3245" t="str">
            <v>Structured Trade</v>
          </cell>
          <cell r="H3245" t="str">
            <v>0</v>
          </cell>
          <cell r="I3245" t="str">
            <v>0</v>
          </cell>
          <cell r="J3245" t="str">
            <v>0</v>
          </cell>
          <cell r="K3245" t="str">
            <v>0</v>
          </cell>
          <cell r="L3245" t="str">
            <v>0</v>
          </cell>
          <cell r="M3245" t="str">
            <v>0</v>
          </cell>
          <cell r="N3245" t="str">
            <v>0</v>
          </cell>
          <cell r="O3245" t="str">
            <v>0</v>
          </cell>
          <cell r="P3245" t="str">
            <v>0</v>
          </cell>
          <cell r="Q3245" t="str">
            <v>0</v>
          </cell>
          <cell r="R3245" t="str">
            <v>0</v>
          </cell>
          <cell r="S3245" t="str">
            <v>0</v>
          </cell>
          <cell r="T3245" t="str">
            <v>0</v>
          </cell>
          <cell r="U3245" t="str">
            <v>0</v>
          </cell>
          <cell r="V3245">
            <v>0</v>
          </cell>
          <cell r="W3245">
            <v>0</v>
          </cell>
        </row>
        <row r="3246">
          <cell r="B3246" t="str">
            <v>UgandaSME</v>
          </cell>
          <cell r="C3246" t="str">
            <v>SME</v>
          </cell>
          <cell r="D3246" t="str">
            <v>Uganda</v>
          </cell>
          <cell r="E3246" t="str">
            <v>Customer Support</v>
          </cell>
          <cell r="F3246" t="str">
            <v>SME</v>
          </cell>
          <cell r="G3246" t="str">
            <v>Product</v>
          </cell>
          <cell r="H3246">
            <v>82.789043041514049</v>
          </cell>
          <cell r="I3246">
            <v>7.0642674424563401</v>
          </cell>
          <cell r="J3246">
            <v>12.292503169408013</v>
          </cell>
          <cell r="K3246">
            <v>18.198122432175953</v>
          </cell>
          <cell r="L3246">
            <v>23.160363561735174</v>
          </cell>
          <cell r="M3246">
            <v>29.209852253548934</v>
          </cell>
          <cell r="N3246">
            <v>35.666095685964891</v>
          </cell>
          <cell r="O3246">
            <v>41.193670380163027</v>
          </cell>
          <cell r="P3246">
            <v>46.134916988267207</v>
          </cell>
          <cell r="Q3246">
            <v>51.19512662295724</v>
          </cell>
          <cell r="R3246">
            <v>56.676523499004333</v>
          </cell>
          <cell r="S3246">
            <v>61.363080474852765</v>
          </cell>
          <cell r="T3246">
            <v>67.105870413987816</v>
          </cell>
          <cell r="U3246" t="str">
            <v>0</v>
          </cell>
          <cell r="V3246">
            <v>74.012199813155917</v>
          </cell>
          <cell r="W3246">
            <v>74.012199813155917</v>
          </cell>
        </row>
        <row r="3247">
          <cell r="B3247" t="str">
            <v>UgandaTotal</v>
          </cell>
          <cell r="C3247" t="str">
            <v>Total</v>
          </cell>
          <cell r="D3247" t="str">
            <v>Uganda</v>
          </cell>
          <cell r="E3247" t="str">
            <v>Customer Support</v>
          </cell>
          <cell r="F3247" t="str">
            <v>Customer</v>
          </cell>
          <cell r="G3247" t="str">
            <v>Product</v>
          </cell>
          <cell r="H3247">
            <v>399.46730343845843</v>
          </cell>
          <cell r="I3247">
            <v>39.872355660787264</v>
          </cell>
          <cell r="J3247">
            <v>69.3817246196394</v>
          </cell>
          <cell r="K3247">
            <v>102.71440257391617</v>
          </cell>
          <cell r="L3247">
            <v>130.72243664171688</v>
          </cell>
          <cell r="M3247">
            <v>164.86714685416558</v>
          </cell>
          <cell r="N3247">
            <v>201.30767468905196</v>
          </cell>
          <cell r="O3247">
            <v>232.50658185726667</v>
          </cell>
          <cell r="P3247">
            <v>260.39611800108526</v>
          </cell>
          <cell r="Q3247">
            <v>288.95710891996112</v>
          </cell>
          <cell r="R3247">
            <v>319.89537782611114</v>
          </cell>
          <cell r="S3247">
            <v>346.34738691094805</v>
          </cell>
          <cell r="T3247">
            <v>378.7610185866431</v>
          </cell>
          <cell r="U3247" t="str">
            <v>0</v>
          </cell>
          <cell r="V3247">
            <v>417.74193548387086</v>
          </cell>
          <cell r="W3247">
            <v>417.74193548387086</v>
          </cell>
        </row>
        <row r="3248">
          <cell r="B3248" t="str">
            <v>UgandaCCPL</v>
          </cell>
          <cell r="C3248" t="str">
            <v>CCPL</v>
          </cell>
          <cell r="D3248" t="str">
            <v>Uganda</v>
          </cell>
          <cell r="E3248" t="str">
            <v>Card Operations</v>
          </cell>
          <cell r="F3248" t="str">
            <v>Mass Mkt &amp; Priority Banking</v>
          </cell>
          <cell r="G3248" t="str">
            <v>Unsecured Lending</v>
          </cell>
          <cell r="H3248" t="str">
            <v>0</v>
          </cell>
          <cell r="I3248" t="str">
            <v>0</v>
          </cell>
          <cell r="J3248" t="str">
            <v>0</v>
          </cell>
          <cell r="K3248" t="str">
            <v>0</v>
          </cell>
          <cell r="L3248" t="str">
            <v>0</v>
          </cell>
          <cell r="M3248" t="str">
            <v>0</v>
          </cell>
          <cell r="N3248" t="str">
            <v>0</v>
          </cell>
          <cell r="O3248" t="str">
            <v>0</v>
          </cell>
          <cell r="P3248" t="str">
            <v>0</v>
          </cell>
          <cell r="Q3248" t="str">
            <v>0</v>
          </cell>
          <cell r="R3248" t="str">
            <v>0</v>
          </cell>
          <cell r="S3248" t="str">
            <v>0</v>
          </cell>
          <cell r="T3248" t="str">
            <v>0</v>
          </cell>
          <cell r="U3248" t="str">
            <v>0</v>
          </cell>
          <cell r="V3248">
            <v>0</v>
          </cell>
          <cell r="W3248">
            <v>0</v>
          </cell>
        </row>
        <row r="3249">
          <cell r="B3249" t="str">
            <v>UgandaM &amp; AL</v>
          </cell>
          <cell r="C3249" t="str">
            <v>M &amp; AL</v>
          </cell>
          <cell r="D3249" t="str">
            <v>Uganda</v>
          </cell>
          <cell r="E3249" t="str">
            <v>Card Operations</v>
          </cell>
          <cell r="F3249" t="str">
            <v>Mass Mkt &amp; Priority Banking</v>
          </cell>
          <cell r="G3249" t="str">
            <v>Secured Lending</v>
          </cell>
          <cell r="H3249" t="str">
            <v>0</v>
          </cell>
          <cell r="I3249" t="str">
            <v>0</v>
          </cell>
          <cell r="J3249" t="str">
            <v>0</v>
          </cell>
          <cell r="K3249" t="str">
            <v>0</v>
          </cell>
          <cell r="L3249" t="str">
            <v>0</v>
          </cell>
          <cell r="M3249" t="str">
            <v>0</v>
          </cell>
          <cell r="N3249" t="str">
            <v>0</v>
          </cell>
          <cell r="O3249" t="str">
            <v>0</v>
          </cell>
          <cell r="P3249" t="str">
            <v>0</v>
          </cell>
          <cell r="Q3249" t="str">
            <v>0</v>
          </cell>
          <cell r="R3249" t="str">
            <v>0</v>
          </cell>
          <cell r="S3249" t="str">
            <v>0</v>
          </cell>
          <cell r="T3249" t="str">
            <v>0</v>
          </cell>
          <cell r="U3249" t="str">
            <v>0</v>
          </cell>
          <cell r="V3249">
            <v>0</v>
          </cell>
          <cell r="W3249">
            <v>0</v>
          </cell>
        </row>
        <row r="3250">
          <cell r="B3250" t="str">
            <v>UgandaWM</v>
          </cell>
          <cell r="C3250" t="str">
            <v>WM</v>
          </cell>
          <cell r="D3250" t="str">
            <v>Uganda</v>
          </cell>
          <cell r="E3250" t="str">
            <v>Card Operations</v>
          </cell>
          <cell r="F3250" t="str">
            <v>Mass Mkt &amp; Priority Banking</v>
          </cell>
          <cell r="G3250" t="str">
            <v>Account Management Services</v>
          </cell>
          <cell r="H3250" t="str">
            <v>0</v>
          </cell>
          <cell r="I3250">
            <v>4.4097178572578342</v>
          </cell>
          <cell r="J3250">
            <v>9.1743864638951482</v>
          </cell>
          <cell r="K3250">
            <v>12.844862219388697</v>
          </cell>
          <cell r="L3250">
            <v>16.936493156902962</v>
          </cell>
          <cell r="M3250">
            <v>20.246908896795137</v>
          </cell>
          <cell r="N3250">
            <v>23.591843693429208</v>
          </cell>
          <cell r="O3250">
            <v>26.290833577564793</v>
          </cell>
          <cell r="P3250">
            <v>30.124039127362078</v>
          </cell>
          <cell r="Q3250">
            <v>31.715116407566118</v>
          </cell>
          <cell r="R3250">
            <v>33.24797810547684</v>
          </cell>
          <cell r="S3250">
            <v>40.319581367232622</v>
          </cell>
          <cell r="T3250">
            <v>46.32786997177373</v>
          </cell>
          <cell r="U3250" t="str">
            <v>0</v>
          </cell>
          <cell r="V3250">
            <v>51.774138550550354</v>
          </cell>
          <cell r="W3250">
            <v>51.774138550550354</v>
          </cell>
        </row>
        <row r="3251">
          <cell r="B3251" t="str">
            <v>UgandaWM</v>
          </cell>
          <cell r="C3251" t="str">
            <v>WM</v>
          </cell>
          <cell r="D3251" t="str">
            <v>Uganda</v>
          </cell>
          <cell r="E3251" t="str">
            <v>Card Operations</v>
          </cell>
          <cell r="F3251" t="str">
            <v>Mass Mkt &amp; Priority Banking</v>
          </cell>
          <cell r="G3251" t="str">
            <v>Trade Products</v>
          </cell>
          <cell r="H3251" t="str">
            <v>0</v>
          </cell>
          <cell r="I3251" t="str">
            <v>0</v>
          </cell>
          <cell r="J3251" t="str">
            <v>0</v>
          </cell>
          <cell r="K3251" t="str">
            <v>0</v>
          </cell>
          <cell r="L3251" t="str">
            <v>0</v>
          </cell>
          <cell r="M3251" t="str">
            <v>0</v>
          </cell>
          <cell r="N3251" t="str">
            <v>0</v>
          </cell>
          <cell r="O3251" t="str">
            <v>0</v>
          </cell>
          <cell r="P3251" t="str">
            <v>0</v>
          </cell>
          <cell r="Q3251" t="str">
            <v>0</v>
          </cell>
          <cell r="R3251" t="str">
            <v>0</v>
          </cell>
          <cell r="S3251" t="str">
            <v>0</v>
          </cell>
          <cell r="T3251" t="str">
            <v>0</v>
          </cell>
          <cell r="U3251" t="str">
            <v>0</v>
          </cell>
          <cell r="V3251" t="str">
            <v>0</v>
          </cell>
          <cell r="W3251" t="str">
            <v>0</v>
          </cell>
        </row>
        <row r="3252">
          <cell r="B3252" t="str">
            <v>UgandaWM</v>
          </cell>
          <cell r="C3252" t="str">
            <v>WM</v>
          </cell>
          <cell r="D3252" t="str">
            <v>Uganda</v>
          </cell>
          <cell r="E3252" t="str">
            <v>Card Operations</v>
          </cell>
          <cell r="F3252" t="str">
            <v>Mass Mkt &amp; Priority Banking</v>
          </cell>
          <cell r="G3252" t="str">
            <v>Treasury Products</v>
          </cell>
          <cell r="H3252" t="str">
            <v>0</v>
          </cell>
          <cell r="I3252" t="str">
            <v>0</v>
          </cell>
          <cell r="J3252" t="str">
            <v>0</v>
          </cell>
          <cell r="K3252" t="str">
            <v>0</v>
          </cell>
          <cell r="L3252" t="str">
            <v>0</v>
          </cell>
          <cell r="M3252" t="str">
            <v>0</v>
          </cell>
          <cell r="N3252" t="str">
            <v>0</v>
          </cell>
          <cell r="O3252" t="str">
            <v>0</v>
          </cell>
          <cell r="P3252" t="str">
            <v>0</v>
          </cell>
          <cell r="Q3252" t="str">
            <v>0</v>
          </cell>
          <cell r="R3252" t="str">
            <v>0</v>
          </cell>
          <cell r="S3252" t="str">
            <v>0</v>
          </cell>
          <cell r="T3252" t="str">
            <v>0</v>
          </cell>
          <cell r="U3252" t="str">
            <v>0</v>
          </cell>
          <cell r="V3252">
            <v>0</v>
          </cell>
          <cell r="W3252">
            <v>0</v>
          </cell>
        </row>
        <row r="3253">
          <cell r="B3253" t="str">
            <v>UgandaWM</v>
          </cell>
          <cell r="C3253" t="str">
            <v>WM</v>
          </cell>
          <cell r="D3253" t="str">
            <v>Uganda</v>
          </cell>
          <cell r="E3253" t="str">
            <v>Card Operations</v>
          </cell>
          <cell r="F3253" t="str">
            <v>Mass Mkt &amp; Priority Banking</v>
          </cell>
          <cell r="G3253" t="str">
            <v>Investment Services</v>
          </cell>
          <cell r="H3253" t="str">
            <v>0</v>
          </cell>
          <cell r="I3253" t="str">
            <v>0</v>
          </cell>
          <cell r="J3253" t="str">
            <v>0</v>
          </cell>
          <cell r="K3253" t="str">
            <v>0</v>
          </cell>
          <cell r="L3253" t="str">
            <v>0</v>
          </cell>
          <cell r="M3253" t="str">
            <v>0</v>
          </cell>
          <cell r="N3253" t="str">
            <v>0</v>
          </cell>
          <cell r="O3253" t="str">
            <v>0</v>
          </cell>
          <cell r="P3253" t="str">
            <v>0</v>
          </cell>
          <cell r="Q3253" t="str">
            <v>0</v>
          </cell>
          <cell r="R3253" t="str">
            <v>0</v>
          </cell>
          <cell r="S3253" t="str">
            <v>0</v>
          </cell>
          <cell r="T3253" t="str">
            <v>0</v>
          </cell>
          <cell r="U3253" t="str">
            <v>0</v>
          </cell>
          <cell r="V3253" t="str">
            <v>0</v>
          </cell>
          <cell r="W3253" t="str">
            <v>0</v>
          </cell>
        </row>
        <row r="3254">
          <cell r="B3254" t="str">
            <v>UgandaOthCB</v>
          </cell>
          <cell r="C3254" t="str">
            <v>OthCB</v>
          </cell>
          <cell r="D3254" t="str">
            <v>Uganda</v>
          </cell>
          <cell r="E3254" t="str">
            <v>Card Operations</v>
          </cell>
          <cell r="F3254" t="str">
            <v>Mass Mkt &amp; Priority Banking</v>
          </cell>
          <cell r="G3254" t="str">
            <v>Other Products</v>
          </cell>
          <cell r="H3254">
            <v>29.281766917687978</v>
          </cell>
          <cell r="I3254" t="str">
            <v>0</v>
          </cell>
          <cell r="J3254" t="str">
            <v>0</v>
          </cell>
          <cell r="K3254" t="str">
            <v>0</v>
          </cell>
          <cell r="L3254" t="str">
            <v>0</v>
          </cell>
          <cell r="M3254" t="str">
            <v>0</v>
          </cell>
          <cell r="N3254" t="str">
            <v>0</v>
          </cell>
          <cell r="O3254" t="str">
            <v>0</v>
          </cell>
          <cell r="P3254" t="str">
            <v>0</v>
          </cell>
          <cell r="Q3254" t="str">
            <v>0</v>
          </cell>
          <cell r="R3254" t="str">
            <v>0</v>
          </cell>
          <cell r="S3254" t="str">
            <v>0</v>
          </cell>
          <cell r="T3254" t="str">
            <v>0</v>
          </cell>
          <cell r="U3254" t="str">
            <v>0</v>
          </cell>
          <cell r="V3254">
            <v>0</v>
          </cell>
          <cell r="W3254">
            <v>0</v>
          </cell>
        </row>
        <row r="3255">
          <cell r="B3255" t="str">
            <v>UgandaCROps</v>
          </cell>
          <cell r="C3255" t="str">
            <v>CROps</v>
          </cell>
          <cell r="D3255" t="str">
            <v>Uganda</v>
          </cell>
          <cell r="E3255" t="str">
            <v>Card Operations</v>
          </cell>
          <cell r="F3255" t="str">
            <v>Customer - Wholesale</v>
          </cell>
          <cell r="G3255" t="str">
            <v>Corporate and Inst Lending</v>
          </cell>
          <cell r="H3255" t="str">
            <v>0</v>
          </cell>
          <cell r="I3255" t="str">
            <v>0</v>
          </cell>
          <cell r="J3255" t="str">
            <v>0</v>
          </cell>
          <cell r="K3255" t="str">
            <v>0</v>
          </cell>
          <cell r="L3255" t="str">
            <v>0</v>
          </cell>
          <cell r="M3255" t="str">
            <v>0</v>
          </cell>
          <cell r="N3255" t="str">
            <v>0</v>
          </cell>
          <cell r="O3255" t="str">
            <v>0</v>
          </cell>
          <cell r="P3255" t="str">
            <v>0</v>
          </cell>
          <cell r="Q3255" t="str">
            <v>0</v>
          </cell>
          <cell r="R3255" t="str">
            <v>0</v>
          </cell>
          <cell r="S3255" t="str">
            <v>0</v>
          </cell>
          <cell r="T3255" t="str">
            <v>0</v>
          </cell>
          <cell r="U3255" t="str">
            <v>0</v>
          </cell>
          <cell r="V3255">
            <v>0</v>
          </cell>
          <cell r="W3255">
            <v>0</v>
          </cell>
        </row>
        <row r="3256">
          <cell r="B3256" t="str">
            <v>UgandaCash</v>
          </cell>
          <cell r="C3256" t="str">
            <v>Cash</v>
          </cell>
          <cell r="D3256" t="str">
            <v>Uganda</v>
          </cell>
          <cell r="E3256" t="str">
            <v>Card Operations</v>
          </cell>
          <cell r="F3256" t="str">
            <v>Customer - Wholesale</v>
          </cell>
          <cell r="G3256" t="str">
            <v>Cash Management and Payments</v>
          </cell>
          <cell r="H3256" t="str">
            <v>0</v>
          </cell>
          <cell r="I3256">
            <v>5.7895941077679678E-5</v>
          </cell>
          <cell r="J3256">
            <v>1.1634981992829245E-4</v>
          </cell>
          <cell r="K3256">
            <v>1.7486477415573246E-4</v>
          </cell>
          <cell r="L3256">
            <v>2.3115235691033439E-4</v>
          </cell>
          <cell r="M3256">
            <v>2.874433312658493E-4</v>
          </cell>
          <cell r="N3256">
            <v>3.4502986492253302E-4</v>
          </cell>
          <cell r="O3256">
            <v>4.0214721334099249E-4</v>
          </cell>
          <cell r="P3256">
            <v>4.5703374360109913E-4</v>
          </cell>
          <cell r="Q3256">
            <v>4.5416101756592627E-4</v>
          </cell>
          <cell r="R3256">
            <v>4.5185356261964586E-4</v>
          </cell>
          <cell r="S3256">
            <v>5.6293947629402759E-4</v>
          </cell>
          <cell r="T3256">
            <v>6.7427192959881833E-4</v>
          </cell>
          <cell r="U3256" t="str">
            <v>0</v>
          </cell>
          <cell r="V3256">
            <v>7.4094307846113438E-4</v>
          </cell>
          <cell r="W3256">
            <v>7.4094307846113438E-4</v>
          </cell>
        </row>
        <row r="3257">
          <cell r="B3257" t="str">
            <v>UgandaTrade</v>
          </cell>
          <cell r="C3257" t="str">
            <v>Trade</v>
          </cell>
          <cell r="D3257" t="str">
            <v>Uganda</v>
          </cell>
          <cell r="E3257" t="str">
            <v>Card Operations</v>
          </cell>
          <cell r="F3257" t="str">
            <v>Customer - Wholesale</v>
          </cell>
          <cell r="G3257" t="str">
            <v>Trade Finance</v>
          </cell>
          <cell r="H3257" t="str">
            <v>0</v>
          </cell>
          <cell r="I3257" t="str">
            <v>0</v>
          </cell>
          <cell r="J3257" t="str">
            <v>0</v>
          </cell>
          <cell r="K3257" t="str">
            <v>0</v>
          </cell>
          <cell r="L3257" t="str">
            <v>0</v>
          </cell>
          <cell r="M3257" t="str">
            <v>0</v>
          </cell>
          <cell r="N3257" t="str">
            <v>0</v>
          </cell>
          <cell r="O3257" t="str">
            <v>0</v>
          </cell>
          <cell r="P3257" t="str">
            <v>0</v>
          </cell>
          <cell r="Q3257" t="str">
            <v>0</v>
          </cell>
          <cell r="R3257" t="str">
            <v>0</v>
          </cell>
          <cell r="S3257" t="str">
            <v>0</v>
          </cell>
          <cell r="T3257" t="str">
            <v>0</v>
          </cell>
          <cell r="U3257" t="str">
            <v>0</v>
          </cell>
          <cell r="V3257">
            <v>0</v>
          </cell>
          <cell r="W3257">
            <v>0</v>
          </cell>
        </row>
        <row r="3258">
          <cell r="B3258" t="str">
            <v>UgandaTrade</v>
          </cell>
          <cell r="C3258" t="str">
            <v>Trade</v>
          </cell>
          <cell r="D3258" t="str">
            <v>Uganda</v>
          </cell>
          <cell r="E3258" t="str">
            <v>Card Operations</v>
          </cell>
          <cell r="F3258" t="str">
            <v>Customer - Wholesale</v>
          </cell>
          <cell r="G3258" t="str">
            <v>Trade Contingents</v>
          </cell>
          <cell r="H3258" t="str">
            <v>0</v>
          </cell>
          <cell r="I3258" t="str">
            <v>0</v>
          </cell>
          <cell r="J3258" t="str">
            <v>0</v>
          </cell>
          <cell r="K3258" t="str">
            <v>0</v>
          </cell>
          <cell r="L3258" t="str">
            <v>0</v>
          </cell>
          <cell r="M3258" t="str">
            <v>0</v>
          </cell>
          <cell r="N3258" t="str">
            <v>0</v>
          </cell>
          <cell r="O3258" t="str">
            <v>0</v>
          </cell>
          <cell r="P3258" t="str">
            <v>0</v>
          </cell>
          <cell r="Q3258" t="str">
            <v>0</v>
          </cell>
          <cell r="R3258" t="str">
            <v>0</v>
          </cell>
          <cell r="S3258" t="str">
            <v>0</v>
          </cell>
          <cell r="T3258" t="str">
            <v>0</v>
          </cell>
          <cell r="U3258" t="str">
            <v>0</v>
          </cell>
          <cell r="V3258">
            <v>0</v>
          </cell>
          <cell r="W3258">
            <v>0</v>
          </cell>
        </row>
        <row r="3259">
          <cell r="B3259" t="str">
            <v>UgandaTrade</v>
          </cell>
          <cell r="C3259" t="str">
            <v>Trade</v>
          </cell>
          <cell r="D3259" t="str">
            <v>Uganda</v>
          </cell>
          <cell r="E3259" t="str">
            <v>Card Operations</v>
          </cell>
          <cell r="F3259" t="str">
            <v>Customer - Wholesale</v>
          </cell>
          <cell r="G3259" t="str">
            <v>Trade Transactional</v>
          </cell>
          <cell r="H3259" t="str">
            <v>0</v>
          </cell>
          <cell r="I3259" t="str">
            <v>0</v>
          </cell>
          <cell r="J3259" t="str">
            <v>0</v>
          </cell>
          <cell r="K3259" t="str">
            <v>0</v>
          </cell>
          <cell r="L3259" t="str">
            <v>0</v>
          </cell>
          <cell r="M3259" t="str">
            <v>0</v>
          </cell>
          <cell r="N3259" t="str">
            <v>0</v>
          </cell>
          <cell r="O3259" t="str">
            <v>0</v>
          </cell>
          <cell r="P3259" t="str">
            <v>0</v>
          </cell>
          <cell r="Q3259" t="str">
            <v>0</v>
          </cell>
          <cell r="R3259" t="str">
            <v>0</v>
          </cell>
          <cell r="S3259" t="str">
            <v>0</v>
          </cell>
          <cell r="T3259" t="str">
            <v>0</v>
          </cell>
          <cell r="U3259" t="str">
            <v>0</v>
          </cell>
          <cell r="V3259">
            <v>0</v>
          </cell>
          <cell r="W3259">
            <v>0</v>
          </cell>
        </row>
        <row r="3260">
          <cell r="B3260" t="str">
            <v>UgandaTrade</v>
          </cell>
          <cell r="C3260" t="str">
            <v>Trade</v>
          </cell>
          <cell r="D3260" t="str">
            <v>Uganda</v>
          </cell>
          <cell r="E3260" t="str">
            <v>Card Operations</v>
          </cell>
          <cell r="F3260" t="str">
            <v>Customer - Wholesale</v>
          </cell>
          <cell r="G3260" t="str">
            <v>Trade Other</v>
          </cell>
          <cell r="H3260" t="str">
            <v>0</v>
          </cell>
          <cell r="I3260" t="str">
            <v>0</v>
          </cell>
          <cell r="J3260" t="str">
            <v>0</v>
          </cell>
          <cell r="K3260" t="str">
            <v>0</v>
          </cell>
          <cell r="L3260" t="str">
            <v>0</v>
          </cell>
          <cell r="M3260" t="str">
            <v>0</v>
          </cell>
          <cell r="N3260" t="str">
            <v>0</v>
          </cell>
          <cell r="O3260" t="str">
            <v>0</v>
          </cell>
          <cell r="P3260" t="str">
            <v>0</v>
          </cell>
          <cell r="Q3260" t="str">
            <v>0</v>
          </cell>
          <cell r="R3260" t="str">
            <v>0</v>
          </cell>
          <cell r="S3260" t="str">
            <v>0</v>
          </cell>
          <cell r="T3260" t="str">
            <v>0</v>
          </cell>
          <cell r="U3260" t="str">
            <v>0</v>
          </cell>
          <cell r="V3260">
            <v>0</v>
          </cell>
          <cell r="W3260">
            <v>0</v>
          </cell>
        </row>
        <row r="3261">
          <cell r="B3261" t="str">
            <v>UgandaFX/MM</v>
          </cell>
          <cell r="C3261" t="str">
            <v>FX/MM</v>
          </cell>
          <cell r="D3261" t="str">
            <v>Uganda</v>
          </cell>
          <cell r="E3261" t="str">
            <v>Card Operations</v>
          </cell>
          <cell r="F3261" t="str">
            <v>Customer - Wholesale</v>
          </cell>
          <cell r="G3261" t="str">
            <v>FX Sales</v>
          </cell>
          <cell r="H3261" t="str">
            <v>0</v>
          </cell>
          <cell r="I3261" t="str">
            <v>0</v>
          </cell>
          <cell r="J3261" t="str">
            <v>0</v>
          </cell>
          <cell r="K3261" t="str">
            <v>0</v>
          </cell>
          <cell r="L3261" t="str">
            <v>0</v>
          </cell>
          <cell r="M3261" t="str">
            <v>0</v>
          </cell>
          <cell r="N3261" t="str">
            <v>0</v>
          </cell>
          <cell r="O3261" t="str">
            <v>0</v>
          </cell>
          <cell r="P3261" t="str">
            <v>0</v>
          </cell>
          <cell r="Q3261" t="str">
            <v>0</v>
          </cell>
          <cell r="R3261" t="str">
            <v>0</v>
          </cell>
          <cell r="S3261" t="str">
            <v>0</v>
          </cell>
          <cell r="T3261" t="str">
            <v>0</v>
          </cell>
          <cell r="U3261" t="str">
            <v>0</v>
          </cell>
          <cell r="V3261">
            <v>0</v>
          </cell>
          <cell r="W3261">
            <v>0</v>
          </cell>
        </row>
        <row r="3262">
          <cell r="B3262" t="str">
            <v>UgandaFX/MM</v>
          </cell>
          <cell r="C3262" t="str">
            <v>FX/MM</v>
          </cell>
          <cell r="D3262" t="str">
            <v>Uganda</v>
          </cell>
          <cell r="E3262" t="str">
            <v>Card Operations</v>
          </cell>
          <cell r="F3262" t="str">
            <v>Customer - Wholesale</v>
          </cell>
          <cell r="G3262" t="str">
            <v>FX Trading</v>
          </cell>
          <cell r="H3262" t="str">
            <v>0</v>
          </cell>
          <cell r="I3262" t="str">
            <v>0</v>
          </cell>
          <cell r="J3262" t="str">
            <v>0</v>
          </cell>
          <cell r="K3262" t="str">
            <v>0</v>
          </cell>
          <cell r="L3262" t="str">
            <v>0</v>
          </cell>
          <cell r="M3262" t="str">
            <v>0</v>
          </cell>
          <cell r="N3262" t="str">
            <v>0</v>
          </cell>
          <cell r="O3262" t="str">
            <v>0</v>
          </cell>
          <cell r="P3262" t="str">
            <v>0</v>
          </cell>
          <cell r="Q3262" t="str">
            <v>0</v>
          </cell>
          <cell r="R3262" t="str">
            <v>0</v>
          </cell>
          <cell r="S3262" t="str">
            <v>0</v>
          </cell>
          <cell r="T3262" t="str">
            <v>0</v>
          </cell>
          <cell r="U3262" t="str">
            <v>0</v>
          </cell>
          <cell r="V3262">
            <v>0</v>
          </cell>
          <cell r="W3262">
            <v>0</v>
          </cell>
        </row>
        <row r="3263">
          <cell r="B3263" t="str">
            <v>UgandaFI</v>
          </cell>
          <cell r="C3263" t="str">
            <v>FI</v>
          </cell>
          <cell r="D3263" t="str">
            <v>Uganda</v>
          </cell>
          <cell r="E3263" t="str">
            <v>Card Operations</v>
          </cell>
          <cell r="F3263" t="str">
            <v>Customer - Wholesale</v>
          </cell>
          <cell r="G3263" t="str">
            <v>Fixed Income</v>
          </cell>
          <cell r="H3263" t="str">
            <v>0</v>
          </cell>
          <cell r="I3263" t="str">
            <v>0</v>
          </cell>
          <cell r="J3263" t="str">
            <v>0</v>
          </cell>
          <cell r="K3263" t="str">
            <v>0</v>
          </cell>
          <cell r="L3263" t="str">
            <v>0</v>
          </cell>
          <cell r="M3263" t="str">
            <v>0</v>
          </cell>
          <cell r="N3263" t="str">
            <v>0</v>
          </cell>
          <cell r="O3263" t="str">
            <v>0</v>
          </cell>
          <cell r="P3263" t="str">
            <v>0</v>
          </cell>
          <cell r="Q3263" t="str">
            <v>0</v>
          </cell>
          <cell r="R3263" t="str">
            <v>0</v>
          </cell>
          <cell r="S3263" t="str">
            <v>0</v>
          </cell>
          <cell r="T3263" t="str">
            <v>0</v>
          </cell>
          <cell r="U3263" t="str">
            <v>0</v>
          </cell>
          <cell r="V3263">
            <v>0</v>
          </cell>
          <cell r="W3263">
            <v>0</v>
          </cell>
        </row>
        <row r="3264">
          <cell r="B3264" t="str">
            <v>UgandaFX/MM</v>
          </cell>
          <cell r="C3264" t="str">
            <v>FX/MM</v>
          </cell>
          <cell r="D3264" t="str">
            <v>Uganda</v>
          </cell>
          <cell r="E3264" t="str">
            <v>Card Operations</v>
          </cell>
          <cell r="F3264" t="str">
            <v>Customer - Wholesale</v>
          </cell>
          <cell r="G3264" t="str">
            <v>ALM</v>
          </cell>
          <cell r="H3264" t="str">
            <v>0</v>
          </cell>
          <cell r="I3264" t="str">
            <v>0</v>
          </cell>
          <cell r="J3264" t="str">
            <v>0</v>
          </cell>
          <cell r="K3264" t="str">
            <v>0</v>
          </cell>
          <cell r="L3264" t="str">
            <v>0</v>
          </cell>
          <cell r="M3264" t="str">
            <v>0</v>
          </cell>
          <cell r="N3264" t="str">
            <v>0</v>
          </cell>
          <cell r="O3264" t="str">
            <v>0</v>
          </cell>
          <cell r="P3264" t="str">
            <v>0</v>
          </cell>
          <cell r="Q3264" t="str">
            <v>0</v>
          </cell>
          <cell r="R3264" t="str">
            <v>0</v>
          </cell>
          <cell r="S3264" t="str">
            <v>0</v>
          </cell>
          <cell r="T3264" t="str">
            <v>0</v>
          </cell>
          <cell r="U3264" t="str">
            <v>0</v>
          </cell>
          <cell r="V3264">
            <v>0</v>
          </cell>
          <cell r="W3264">
            <v>0</v>
          </cell>
        </row>
        <row r="3265">
          <cell r="B3265" t="str">
            <v>UgandaSEF</v>
          </cell>
          <cell r="C3265" t="str">
            <v>SEF</v>
          </cell>
          <cell r="D3265" t="str">
            <v>Uganda</v>
          </cell>
          <cell r="E3265" t="str">
            <v>Card Operations</v>
          </cell>
          <cell r="F3265" t="str">
            <v>Customer - Wholesale</v>
          </cell>
          <cell r="G3265" t="str">
            <v>Structured Trade</v>
          </cell>
          <cell r="H3265" t="str">
            <v>0</v>
          </cell>
          <cell r="I3265" t="str">
            <v>0</v>
          </cell>
          <cell r="J3265" t="str">
            <v>0</v>
          </cell>
          <cell r="K3265" t="str">
            <v>0</v>
          </cell>
          <cell r="L3265" t="str">
            <v>0</v>
          </cell>
          <cell r="M3265" t="str">
            <v>0</v>
          </cell>
          <cell r="N3265" t="str">
            <v>0</v>
          </cell>
          <cell r="O3265" t="str">
            <v>0</v>
          </cell>
          <cell r="P3265" t="str">
            <v>0</v>
          </cell>
          <cell r="Q3265" t="str">
            <v>0</v>
          </cell>
          <cell r="R3265" t="str">
            <v>0</v>
          </cell>
          <cell r="S3265" t="str">
            <v>0</v>
          </cell>
          <cell r="T3265" t="str">
            <v>0</v>
          </cell>
          <cell r="U3265" t="str">
            <v>0</v>
          </cell>
          <cell r="V3265">
            <v>0</v>
          </cell>
          <cell r="W3265">
            <v>0</v>
          </cell>
        </row>
        <row r="3266">
          <cell r="B3266" t="str">
            <v>UgandaSME</v>
          </cell>
          <cell r="C3266" t="str">
            <v>SME</v>
          </cell>
          <cell r="D3266" t="str">
            <v>Uganda</v>
          </cell>
          <cell r="E3266" t="str">
            <v>Card Operations</v>
          </cell>
          <cell r="F3266" t="str">
            <v>SME</v>
          </cell>
          <cell r="G3266" t="str">
            <v>Product</v>
          </cell>
          <cell r="H3266" t="str">
            <v>0</v>
          </cell>
          <cell r="I3266">
            <v>3.1995634461470655E-2</v>
          </cell>
          <cell r="J3266">
            <v>6.6566688665562396E-2</v>
          </cell>
          <cell r="K3266">
            <v>9.3198596731782796E-2</v>
          </cell>
          <cell r="L3266">
            <v>0.12288628471220167</v>
          </cell>
          <cell r="M3266">
            <v>0.14690570168119454</v>
          </cell>
          <cell r="N3266">
            <v>0.17117557891935153</v>
          </cell>
          <cell r="O3266">
            <v>0.19075866712212078</v>
          </cell>
          <cell r="P3266">
            <v>0.21857129540289294</v>
          </cell>
          <cell r="Q3266">
            <v>0.23011569091871378</v>
          </cell>
          <cell r="R3266">
            <v>0.24123769104523329</v>
          </cell>
          <cell r="S3266">
            <v>0.29254719436125315</v>
          </cell>
          <cell r="T3266">
            <v>0.33614159476342781</v>
          </cell>
          <cell r="U3266" t="str">
            <v>0</v>
          </cell>
          <cell r="V3266">
            <v>0.3756581407797962</v>
          </cell>
          <cell r="W3266">
            <v>0.3756581407797962</v>
          </cell>
        </row>
        <row r="3267">
          <cell r="B3267" t="str">
            <v>UgandaTotal</v>
          </cell>
          <cell r="C3267" t="str">
            <v>Total</v>
          </cell>
          <cell r="D3267" t="str">
            <v>Uganda</v>
          </cell>
          <cell r="E3267" t="str">
            <v>Card Operations</v>
          </cell>
          <cell r="F3267" t="str">
            <v>Customer</v>
          </cell>
          <cell r="G3267" t="str">
            <v>Product</v>
          </cell>
          <cell r="H3267">
            <v>29.281766917687978</v>
          </cell>
          <cell r="I3267">
            <v>4.4417713876603822</v>
          </cell>
          <cell r="J3267">
            <v>9.241069502380638</v>
          </cell>
          <cell r="K3267">
            <v>12.938235680894635</v>
          </cell>
          <cell r="L3267">
            <v>17.059610593972074</v>
          </cell>
          <cell r="M3267">
            <v>20.394102041807599</v>
          </cell>
          <cell r="N3267">
            <v>23.763364302213486</v>
          </cell>
          <cell r="O3267">
            <v>26.481994391900255</v>
          </cell>
          <cell r="P3267">
            <v>30.343067456508571</v>
          </cell>
          <cell r="Q3267">
            <v>31.945686259502395</v>
          </cell>
          <cell r="R3267">
            <v>33.489667650084691</v>
          </cell>
          <cell r="S3267">
            <v>40.612691501070174</v>
          </cell>
          <cell r="T3267">
            <v>46.664685838466752</v>
          </cell>
          <cell r="U3267" t="str">
            <v>0</v>
          </cell>
          <cell r="V3267">
            <v>52.150537634408614</v>
          </cell>
          <cell r="W3267">
            <v>52.150537634408614</v>
          </cell>
        </row>
        <row r="3268">
          <cell r="B3268" t="str">
            <v>UgandaCCPL</v>
          </cell>
          <cell r="C3268" t="str">
            <v>CCPL</v>
          </cell>
          <cell r="D3268" t="str">
            <v>Uganda</v>
          </cell>
          <cell r="E3268" t="str">
            <v>Compliance, Audit &amp; OR</v>
          </cell>
          <cell r="F3268" t="str">
            <v>Mass Mkt &amp; Priority Banking</v>
          </cell>
          <cell r="G3268" t="str">
            <v>Unsecured Lending</v>
          </cell>
          <cell r="H3268">
            <v>0.68493821424179269</v>
          </cell>
          <cell r="I3268">
            <v>0.16405404772832305</v>
          </cell>
          <cell r="J3268">
            <v>0.33504863697021164</v>
          </cell>
          <cell r="K3268">
            <v>0.50229697086765512</v>
          </cell>
          <cell r="L3268">
            <v>0.68559819141642298</v>
          </cell>
          <cell r="M3268">
            <v>0.85698970331582558</v>
          </cell>
          <cell r="N3268">
            <v>1.0874992449204044</v>
          </cell>
          <cell r="O3268">
            <v>1.2893507938530246</v>
          </cell>
          <cell r="P3268">
            <v>1.6475159660780641</v>
          </cell>
          <cell r="Q3268">
            <v>2.0478900969533229</v>
          </cell>
          <cell r="R3268">
            <v>2.4060038318175279</v>
          </cell>
          <cell r="S3268">
            <v>2.6364772949356667</v>
          </cell>
          <cell r="T3268">
            <v>3.0539756426004394</v>
          </cell>
          <cell r="U3268" t="str">
            <v>0</v>
          </cell>
          <cell r="V3268">
            <v>1.1908066706263225</v>
          </cell>
          <cell r="W3268">
            <v>1.1908066706263225</v>
          </cell>
        </row>
        <row r="3269">
          <cell r="B3269" t="str">
            <v>UgandaM &amp; AL</v>
          </cell>
          <cell r="C3269" t="str">
            <v>M &amp; AL</v>
          </cell>
          <cell r="D3269" t="str">
            <v>Uganda</v>
          </cell>
          <cell r="E3269" t="str">
            <v>Compliance, Audit &amp; OR</v>
          </cell>
          <cell r="F3269" t="str">
            <v>Mass Mkt &amp; Priority Banking</v>
          </cell>
          <cell r="G3269" t="str">
            <v>Secured Lending</v>
          </cell>
          <cell r="H3269" t="str">
            <v>0</v>
          </cell>
          <cell r="I3269">
            <v>1.7281498571433518E-2</v>
          </cell>
          <cell r="J3269">
            <v>3.5295091285377368E-2</v>
          </cell>
          <cell r="K3269">
            <v>5.291205965846095E-2</v>
          </cell>
          <cell r="L3269">
            <v>7.2221916768308594E-2</v>
          </cell>
          <cell r="M3269">
            <v>9.0277417724943534E-2</v>
          </cell>
          <cell r="N3269">
            <v>0.11455982680429716</v>
          </cell>
          <cell r="O3269">
            <v>0.13582229393857523</v>
          </cell>
          <cell r="P3269">
            <v>0.17355101925399807</v>
          </cell>
          <cell r="Q3269">
            <v>0.21572447440073508</v>
          </cell>
          <cell r="R3269">
            <v>0.25345042942928919</v>
          </cell>
          <cell r="S3269">
            <v>0.27772864307091083</v>
          </cell>
          <cell r="T3269">
            <v>0.32171009256453265</v>
          </cell>
          <cell r="U3269" t="str">
            <v>0</v>
          </cell>
          <cell r="V3269">
            <v>0.12544016663470267</v>
          </cell>
          <cell r="W3269">
            <v>0.12544016663470267</v>
          </cell>
        </row>
        <row r="3270">
          <cell r="B3270" t="str">
            <v>UgandaWM</v>
          </cell>
          <cell r="C3270" t="str">
            <v>WM</v>
          </cell>
          <cell r="D3270" t="str">
            <v>Uganda</v>
          </cell>
          <cell r="E3270" t="str">
            <v>Compliance, Audit &amp; OR</v>
          </cell>
          <cell r="F3270" t="str">
            <v>Mass Mkt &amp; Priority Banking</v>
          </cell>
          <cell r="G3270" t="str">
            <v>Account Management Services</v>
          </cell>
          <cell r="H3270">
            <v>38.342187217268361</v>
          </cell>
          <cell r="I3270">
            <v>2.9719550342021575</v>
          </cell>
          <cell r="J3270">
            <v>6.0697868006789415</v>
          </cell>
          <cell r="K3270">
            <v>9.099454813174118</v>
          </cell>
          <cell r="L3270">
            <v>12.420187712168438</v>
          </cell>
          <cell r="M3270">
            <v>15.525223330778008</v>
          </cell>
          <cell r="N3270">
            <v>19.701171958217003</v>
          </cell>
          <cell r="O3270">
            <v>23.357676375036011</v>
          </cell>
          <cell r="P3270">
            <v>29.846064106787374</v>
          </cell>
          <cell r="Q3270">
            <v>37.098716598999729</v>
          </cell>
          <cell r="R3270">
            <v>43.586548760238159</v>
          </cell>
          <cell r="S3270">
            <v>47.761772801670617</v>
          </cell>
          <cell r="T3270">
            <v>55.325330117225889</v>
          </cell>
          <cell r="U3270" t="str">
            <v>0</v>
          </cell>
          <cell r="V3270">
            <v>21.57228477232438</v>
          </cell>
          <cell r="W3270">
            <v>21.57228477232438</v>
          </cell>
        </row>
        <row r="3271">
          <cell r="B3271" t="str">
            <v>UgandaWM</v>
          </cell>
          <cell r="C3271" t="str">
            <v>WM</v>
          </cell>
          <cell r="D3271" t="str">
            <v>Uganda</v>
          </cell>
          <cell r="E3271" t="str">
            <v>Compliance, Audit &amp; OR</v>
          </cell>
          <cell r="F3271" t="str">
            <v>Mass Mkt &amp; Priority Banking</v>
          </cell>
          <cell r="G3271" t="str">
            <v>Trade Products</v>
          </cell>
          <cell r="H3271">
            <v>3.8684980357424906E-4</v>
          </cell>
          <cell r="I3271" t="str">
            <v>0</v>
          </cell>
          <cell r="J3271" t="str">
            <v>0</v>
          </cell>
          <cell r="K3271" t="str">
            <v>0</v>
          </cell>
          <cell r="L3271" t="str">
            <v>0</v>
          </cell>
          <cell r="M3271" t="str">
            <v>0</v>
          </cell>
          <cell r="N3271" t="str">
            <v>0</v>
          </cell>
          <cell r="O3271" t="str">
            <v>0</v>
          </cell>
          <cell r="P3271" t="str">
            <v>0</v>
          </cell>
          <cell r="Q3271" t="str">
            <v>0</v>
          </cell>
          <cell r="R3271" t="str">
            <v>0</v>
          </cell>
          <cell r="S3271" t="str">
            <v>0</v>
          </cell>
          <cell r="T3271" t="str">
            <v>0</v>
          </cell>
          <cell r="U3271" t="str">
            <v>0</v>
          </cell>
          <cell r="V3271" t="str">
            <v>0</v>
          </cell>
          <cell r="W3271" t="str">
            <v>0</v>
          </cell>
        </row>
        <row r="3272">
          <cell r="B3272" t="str">
            <v>UgandaWM</v>
          </cell>
          <cell r="C3272" t="str">
            <v>WM</v>
          </cell>
          <cell r="D3272" t="str">
            <v>Uganda</v>
          </cell>
          <cell r="E3272" t="str">
            <v>Compliance, Audit &amp; OR</v>
          </cell>
          <cell r="F3272" t="str">
            <v>Mass Mkt &amp; Priority Banking</v>
          </cell>
          <cell r="G3272" t="str">
            <v>Treasury Products</v>
          </cell>
          <cell r="H3272" t="str">
            <v>0</v>
          </cell>
          <cell r="I3272" t="str">
            <v>0</v>
          </cell>
          <cell r="J3272" t="str">
            <v>0</v>
          </cell>
          <cell r="K3272" t="str">
            <v>0</v>
          </cell>
          <cell r="L3272" t="str">
            <v>0</v>
          </cell>
          <cell r="M3272" t="str">
            <v>0</v>
          </cell>
          <cell r="N3272" t="str">
            <v>0</v>
          </cell>
          <cell r="O3272" t="str">
            <v>0</v>
          </cell>
          <cell r="P3272" t="str">
            <v>0</v>
          </cell>
          <cell r="Q3272" t="str">
            <v>0</v>
          </cell>
          <cell r="R3272" t="str">
            <v>0</v>
          </cell>
          <cell r="S3272" t="str">
            <v>0</v>
          </cell>
          <cell r="T3272" t="str">
            <v>0</v>
          </cell>
          <cell r="U3272" t="str">
            <v>0</v>
          </cell>
          <cell r="V3272">
            <v>0</v>
          </cell>
          <cell r="W3272">
            <v>0</v>
          </cell>
        </row>
        <row r="3273">
          <cell r="B3273" t="str">
            <v>UgandaWM</v>
          </cell>
          <cell r="C3273" t="str">
            <v>WM</v>
          </cell>
          <cell r="D3273" t="str">
            <v>Uganda</v>
          </cell>
          <cell r="E3273" t="str">
            <v>Compliance, Audit &amp; OR</v>
          </cell>
          <cell r="F3273" t="str">
            <v>Mass Mkt &amp; Priority Banking</v>
          </cell>
          <cell r="G3273" t="str">
            <v>Investment Services</v>
          </cell>
          <cell r="H3273" t="str">
            <v>0</v>
          </cell>
          <cell r="I3273" t="str">
            <v>0</v>
          </cell>
          <cell r="J3273" t="str">
            <v>0</v>
          </cell>
          <cell r="K3273" t="str">
            <v>0</v>
          </cell>
          <cell r="L3273" t="str">
            <v>0</v>
          </cell>
          <cell r="M3273" t="str">
            <v>0</v>
          </cell>
          <cell r="N3273" t="str">
            <v>0</v>
          </cell>
          <cell r="O3273" t="str">
            <v>0</v>
          </cell>
          <cell r="P3273" t="str">
            <v>0</v>
          </cell>
          <cell r="Q3273" t="str">
            <v>0</v>
          </cell>
          <cell r="R3273" t="str">
            <v>0</v>
          </cell>
          <cell r="S3273" t="str">
            <v>0</v>
          </cell>
          <cell r="T3273" t="str">
            <v>0</v>
          </cell>
          <cell r="U3273" t="str">
            <v>0</v>
          </cell>
          <cell r="V3273" t="str">
            <v>0</v>
          </cell>
          <cell r="W3273" t="str">
            <v>0</v>
          </cell>
        </row>
        <row r="3274">
          <cell r="B3274" t="str">
            <v>UgandaOthCB</v>
          </cell>
          <cell r="C3274" t="str">
            <v>OthCB</v>
          </cell>
          <cell r="D3274" t="str">
            <v>Uganda</v>
          </cell>
          <cell r="E3274" t="str">
            <v>Compliance, Audit &amp; OR</v>
          </cell>
          <cell r="F3274" t="str">
            <v>Mass Mkt &amp; Priority Banking</v>
          </cell>
          <cell r="G3274" t="str">
            <v>Other Products</v>
          </cell>
          <cell r="H3274" t="str">
            <v>0</v>
          </cell>
          <cell r="I3274" t="str">
            <v>0</v>
          </cell>
          <cell r="J3274" t="str">
            <v>0</v>
          </cell>
          <cell r="K3274" t="str">
            <v>0</v>
          </cell>
          <cell r="L3274" t="str">
            <v>0</v>
          </cell>
          <cell r="M3274" t="str">
            <v>0</v>
          </cell>
          <cell r="N3274" t="str">
            <v>0</v>
          </cell>
          <cell r="O3274" t="str">
            <v>0</v>
          </cell>
          <cell r="P3274" t="str">
            <v>0</v>
          </cell>
          <cell r="Q3274" t="str">
            <v>0</v>
          </cell>
          <cell r="R3274" t="str">
            <v>0</v>
          </cell>
          <cell r="S3274" t="str">
            <v>0</v>
          </cell>
          <cell r="T3274" t="str">
            <v>0</v>
          </cell>
          <cell r="U3274" t="str">
            <v>0</v>
          </cell>
          <cell r="V3274">
            <v>0</v>
          </cell>
          <cell r="W3274">
            <v>0</v>
          </cell>
        </row>
        <row r="3275">
          <cell r="B3275" t="str">
            <v>UgandaCROps</v>
          </cell>
          <cell r="C3275" t="str">
            <v>CROps</v>
          </cell>
          <cell r="D3275" t="str">
            <v>Uganda</v>
          </cell>
          <cell r="E3275" t="str">
            <v>Compliance, Audit &amp; OR</v>
          </cell>
          <cell r="F3275" t="str">
            <v>Customer - Wholesale</v>
          </cell>
          <cell r="G3275" t="str">
            <v>Corporate and Inst Lending</v>
          </cell>
          <cell r="H3275">
            <v>4.16441621009524</v>
          </cell>
          <cell r="I3275">
            <v>0.60756696944346644</v>
          </cell>
          <cell r="J3275">
            <v>1.2408722287507292</v>
          </cell>
          <cell r="K3275">
            <v>1.8602333357156515</v>
          </cell>
          <cell r="L3275">
            <v>2.539111461713925</v>
          </cell>
          <cell r="M3275">
            <v>3.1738900923206144</v>
          </cell>
          <cell r="N3275">
            <v>4.0275886089247583</v>
          </cell>
          <cell r="O3275">
            <v>4.7751147951675961</v>
          </cell>
          <cell r="P3275">
            <v>6.1015464819860146</v>
          </cell>
          <cell r="Q3275">
            <v>7.5842418760543193</v>
          </cell>
          <cell r="R3275">
            <v>8.9105761676850364</v>
          </cell>
          <cell r="S3275">
            <v>9.7641271849633533</v>
          </cell>
          <cell r="T3275">
            <v>11.310386374819846</v>
          </cell>
          <cell r="U3275" t="str">
            <v>0</v>
          </cell>
          <cell r="V3275">
            <v>4.4101095500312253</v>
          </cell>
          <cell r="W3275">
            <v>4.4101095500312253</v>
          </cell>
        </row>
        <row r="3276">
          <cell r="B3276" t="str">
            <v>UgandaCash</v>
          </cell>
          <cell r="C3276" t="str">
            <v>Cash</v>
          </cell>
          <cell r="D3276" t="str">
            <v>Uganda</v>
          </cell>
          <cell r="E3276" t="str">
            <v>Compliance, Audit &amp; OR</v>
          </cell>
          <cell r="F3276" t="str">
            <v>Customer - Wholesale</v>
          </cell>
          <cell r="G3276" t="str">
            <v>Cash Management and Payments</v>
          </cell>
          <cell r="H3276">
            <v>33.41204172672321</v>
          </cell>
          <cell r="I3276">
            <v>2.9442999735095352</v>
          </cell>
          <cell r="J3276">
            <v>6.0133289892077411</v>
          </cell>
          <cell r="K3276">
            <v>9.0147839440418753</v>
          </cell>
          <cell r="L3276">
            <v>12.304661354961455</v>
          </cell>
          <cell r="M3276">
            <v>15.380830401793752</v>
          </cell>
          <cell r="N3276">
            <v>19.517896184229468</v>
          </cell>
          <cell r="O3276">
            <v>23.140445534416354</v>
          </cell>
          <cell r="P3276">
            <v>29.568399944016754</v>
          </cell>
          <cell r="Q3276">
            <v>36.753616107885662</v>
          </cell>
          <cell r="R3276">
            <v>43.181098535526829</v>
          </cell>
          <cell r="S3276">
            <v>47.317449528839767</v>
          </cell>
          <cell r="T3276">
            <v>54.810699031694654</v>
          </cell>
          <cell r="U3276" t="str">
            <v>0</v>
          </cell>
          <cell r="V3276">
            <v>21.371611829433583</v>
          </cell>
          <cell r="W3276">
            <v>21.371611829433583</v>
          </cell>
        </row>
        <row r="3277">
          <cell r="B3277" t="str">
            <v>UgandaTrade</v>
          </cell>
          <cell r="C3277" t="str">
            <v>Trade</v>
          </cell>
          <cell r="D3277" t="str">
            <v>Uganda</v>
          </cell>
          <cell r="E3277" t="str">
            <v>Compliance, Audit &amp; OR</v>
          </cell>
          <cell r="F3277" t="str">
            <v>Customer - Wholesale</v>
          </cell>
          <cell r="G3277" t="str">
            <v>Trade Finance</v>
          </cell>
          <cell r="H3277">
            <v>1.9729339982286702E-2</v>
          </cell>
          <cell r="I3277" t="str">
            <v>0</v>
          </cell>
          <cell r="J3277" t="str">
            <v>0</v>
          </cell>
          <cell r="K3277" t="str">
            <v>0</v>
          </cell>
          <cell r="L3277" t="str">
            <v>0</v>
          </cell>
          <cell r="M3277" t="str">
            <v>0</v>
          </cell>
          <cell r="N3277" t="str">
            <v>0</v>
          </cell>
          <cell r="O3277" t="str">
            <v>0</v>
          </cell>
          <cell r="P3277" t="str">
            <v>0</v>
          </cell>
          <cell r="Q3277" t="str">
            <v>0</v>
          </cell>
          <cell r="R3277" t="str">
            <v>0</v>
          </cell>
          <cell r="S3277" t="str">
            <v>0</v>
          </cell>
          <cell r="T3277" t="str">
            <v>0</v>
          </cell>
          <cell r="U3277" t="str">
            <v>0</v>
          </cell>
          <cell r="V3277">
            <v>0</v>
          </cell>
          <cell r="W3277">
            <v>0</v>
          </cell>
        </row>
        <row r="3278">
          <cell r="B3278" t="str">
            <v>UgandaTrade</v>
          </cell>
          <cell r="C3278" t="str">
            <v>Trade</v>
          </cell>
          <cell r="D3278" t="str">
            <v>Uganda</v>
          </cell>
          <cell r="E3278" t="str">
            <v>Compliance, Audit &amp; OR</v>
          </cell>
          <cell r="F3278" t="str">
            <v>Customer - Wholesale</v>
          </cell>
          <cell r="G3278" t="str">
            <v>Trade Contingents</v>
          </cell>
          <cell r="H3278">
            <v>1.5772674018422559E-2</v>
          </cell>
          <cell r="I3278" t="str">
            <v>0</v>
          </cell>
          <cell r="J3278" t="str">
            <v>0</v>
          </cell>
          <cell r="K3278" t="str">
            <v>0</v>
          </cell>
          <cell r="L3278" t="str">
            <v>0</v>
          </cell>
          <cell r="M3278" t="str">
            <v>0</v>
          </cell>
          <cell r="N3278" t="str">
            <v>0</v>
          </cell>
          <cell r="O3278" t="str">
            <v>0</v>
          </cell>
          <cell r="P3278" t="str">
            <v>0</v>
          </cell>
          <cell r="Q3278" t="str">
            <v>0</v>
          </cell>
          <cell r="R3278" t="str">
            <v>0</v>
          </cell>
          <cell r="S3278" t="str">
            <v>0</v>
          </cell>
          <cell r="T3278" t="str">
            <v>0</v>
          </cell>
          <cell r="U3278" t="str">
            <v>0</v>
          </cell>
          <cell r="V3278">
            <v>0</v>
          </cell>
          <cell r="W3278">
            <v>0</v>
          </cell>
        </row>
        <row r="3279">
          <cell r="B3279" t="str">
            <v>UgandaTrade</v>
          </cell>
          <cell r="C3279" t="str">
            <v>Trade</v>
          </cell>
          <cell r="D3279" t="str">
            <v>Uganda</v>
          </cell>
          <cell r="E3279" t="str">
            <v>Compliance, Audit &amp; OR</v>
          </cell>
          <cell r="F3279" t="str">
            <v>Customer - Wholesale</v>
          </cell>
          <cell r="G3279" t="str">
            <v>Trade Transactional</v>
          </cell>
          <cell r="H3279" t="str">
            <v>0</v>
          </cell>
          <cell r="I3279" t="str">
            <v>0</v>
          </cell>
          <cell r="J3279" t="str">
            <v>0</v>
          </cell>
          <cell r="K3279" t="str">
            <v>0</v>
          </cell>
          <cell r="L3279" t="str">
            <v>0</v>
          </cell>
          <cell r="M3279" t="str">
            <v>0</v>
          </cell>
          <cell r="N3279" t="str">
            <v>0</v>
          </cell>
          <cell r="O3279" t="str">
            <v>0</v>
          </cell>
          <cell r="P3279" t="str">
            <v>0</v>
          </cell>
          <cell r="Q3279" t="str">
            <v>0</v>
          </cell>
          <cell r="R3279" t="str">
            <v>0</v>
          </cell>
          <cell r="S3279" t="str">
            <v>0</v>
          </cell>
          <cell r="T3279" t="str">
            <v>0</v>
          </cell>
          <cell r="U3279" t="str">
            <v>0</v>
          </cell>
          <cell r="V3279">
            <v>0</v>
          </cell>
          <cell r="W3279">
            <v>0</v>
          </cell>
        </row>
        <row r="3280">
          <cell r="B3280" t="str">
            <v>UgandaTrade</v>
          </cell>
          <cell r="C3280" t="str">
            <v>Trade</v>
          </cell>
          <cell r="D3280" t="str">
            <v>Uganda</v>
          </cell>
          <cell r="E3280" t="str">
            <v>Compliance, Audit &amp; OR</v>
          </cell>
          <cell r="F3280" t="str">
            <v>Customer - Wholesale</v>
          </cell>
          <cell r="G3280" t="str">
            <v>Trade Other</v>
          </cell>
          <cell r="H3280" t="str">
            <v>0</v>
          </cell>
          <cell r="I3280" t="str">
            <v>0</v>
          </cell>
          <cell r="J3280" t="str">
            <v>0</v>
          </cell>
          <cell r="K3280" t="str">
            <v>0</v>
          </cell>
          <cell r="L3280" t="str">
            <v>0</v>
          </cell>
          <cell r="M3280" t="str">
            <v>0</v>
          </cell>
          <cell r="N3280" t="str">
            <v>0</v>
          </cell>
          <cell r="O3280" t="str">
            <v>0</v>
          </cell>
          <cell r="P3280" t="str">
            <v>0</v>
          </cell>
          <cell r="Q3280" t="str">
            <v>0</v>
          </cell>
          <cell r="R3280" t="str">
            <v>0</v>
          </cell>
          <cell r="S3280" t="str">
            <v>0</v>
          </cell>
          <cell r="T3280" t="str">
            <v>0</v>
          </cell>
          <cell r="U3280" t="str">
            <v>0</v>
          </cell>
          <cell r="V3280">
            <v>0</v>
          </cell>
          <cell r="W3280">
            <v>0</v>
          </cell>
        </row>
        <row r="3281">
          <cell r="B3281" t="str">
            <v>UgandaFX/MM</v>
          </cell>
          <cell r="C3281" t="str">
            <v>FX/MM</v>
          </cell>
          <cell r="D3281" t="str">
            <v>Uganda</v>
          </cell>
          <cell r="E3281" t="str">
            <v>Compliance, Audit &amp; OR</v>
          </cell>
          <cell r="F3281" t="str">
            <v>Customer - Wholesale</v>
          </cell>
          <cell r="G3281" t="str">
            <v>FX Sales</v>
          </cell>
          <cell r="H3281" t="str">
            <v>0</v>
          </cell>
          <cell r="I3281" t="str">
            <v>0</v>
          </cell>
          <cell r="J3281" t="str">
            <v>0</v>
          </cell>
          <cell r="K3281" t="str">
            <v>0</v>
          </cell>
          <cell r="L3281" t="str">
            <v>0</v>
          </cell>
          <cell r="M3281" t="str">
            <v>0</v>
          </cell>
          <cell r="N3281" t="str">
            <v>0</v>
          </cell>
          <cell r="O3281" t="str">
            <v>0</v>
          </cell>
          <cell r="P3281" t="str">
            <v>0</v>
          </cell>
          <cell r="Q3281" t="str">
            <v>0</v>
          </cell>
          <cell r="R3281" t="str">
            <v>0</v>
          </cell>
          <cell r="S3281" t="str">
            <v>0</v>
          </cell>
          <cell r="T3281" t="str">
            <v>0</v>
          </cell>
          <cell r="U3281" t="str">
            <v>0</v>
          </cell>
          <cell r="V3281">
            <v>0</v>
          </cell>
          <cell r="W3281">
            <v>0</v>
          </cell>
        </row>
        <row r="3282">
          <cell r="B3282" t="str">
            <v>UgandaFX/MM</v>
          </cell>
          <cell r="C3282" t="str">
            <v>FX/MM</v>
          </cell>
          <cell r="D3282" t="str">
            <v>Uganda</v>
          </cell>
          <cell r="E3282" t="str">
            <v>Compliance, Audit &amp; OR</v>
          </cell>
          <cell r="F3282" t="str">
            <v>Customer - Wholesale</v>
          </cell>
          <cell r="G3282" t="str">
            <v>FX Trading</v>
          </cell>
          <cell r="H3282" t="str">
            <v>0</v>
          </cell>
          <cell r="I3282" t="str">
            <v>0</v>
          </cell>
          <cell r="J3282" t="str">
            <v>0</v>
          </cell>
          <cell r="K3282" t="str">
            <v>0</v>
          </cell>
          <cell r="L3282" t="str">
            <v>0</v>
          </cell>
          <cell r="M3282" t="str">
            <v>0</v>
          </cell>
          <cell r="N3282" t="str">
            <v>0</v>
          </cell>
          <cell r="O3282" t="str">
            <v>0</v>
          </cell>
          <cell r="P3282" t="str">
            <v>0</v>
          </cell>
          <cell r="Q3282" t="str">
            <v>0</v>
          </cell>
          <cell r="R3282" t="str">
            <v>0</v>
          </cell>
          <cell r="S3282" t="str">
            <v>0</v>
          </cell>
          <cell r="T3282" t="str">
            <v>0</v>
          </cell>
          <cell r="U3282" t="str">
            <v>0</v>
          </cell>
          <cell r="V3282">
            <v>0</v>
          </cell>
          <cell r="W3282">
            <v>0</v>
          </cell>
        </row>
        <row r="3283">
          <cell r="B3283" t="str">
            <v>UgandaFI</v>
          </cell>
          <cell r="C3283" t="str">
            <v>FI</v>
          </cell>
          <cell r="D3283" t="str">
            <v>Uganda</v>
          </cell>
          <cell r="E3283" t="str">
            <v>Compliance, Audit &amp; OR</v>
          </cell>
          <cell r="F3283" t="str">
            <v>Customer - Wholesale</v>
          </cell>
          <cell r="G3283" t="str">
            <v>Fixed Income</v>
          </cell>
          <cell r="H3283" t="str">
            <v>0</v>
          </cell>
          <cell r="I3283" t="str">
            <v>0</v>
          </cell>
          <cell r="J3283" t="str">
            <v>0</v>
          </cell>
          <cell r="K3283" t="str">
            <v>0</v>
          </cell>
          <cell r="L3283" t="str">
            <v>0</v>
          </cell>
          <cell r="M3283" t="str">
            <v>0</v>
          </cell>
          <cell r="N3283" t="str">
            <v>0</v>
          </cell>
          <cell r="O3283" t="str">
            <v>0</v>
          </cell>
          <cell r="P3283" t="str">
            <v>0</v>
          </cell>
          <cell r="Q3283" t="str">
            <v>0</v>
          </cell>
          <cell r="R3283" t="str">
            <v>0</v>
          </cell>
          <cell r="S3283" t="str">
            <v>0</v>
          </cell>
          <cell r="T3283" t="str">
            <v>0</v>
          </cell>
          <cell r="U3283" t="str">
            <v>0</v>
          </cell>
          <cell r="V3283">
            <v>0</v>
          </cell>
          <cell r="W3283">
            <v>0</v>
          </cell>
        </row>
        <row r="3284">
          <cell r="B3284" t="str">
            <v>UgandaFX/MM</v>
          </cell>
          <cell r="C3284" t="str">
            <v>FX/MM</v>
          </cell>
          <cell r="D3284" t="str">
            <v>Uganda</v>
          </cell>
          <cell r="E3284" t="str">
            <v>Compliance, Audit &amp; OR</v>
          </cell>
          <cell r="F3284" t="str">
            <v>Customer - Wholesale</v>
          </cell>
          <cell r="G3284" t="str">
            <v>ALM</v>
          </cell>
          <cell r="H3284" t="str">
            <v>0</v>
          </cell>
          <cell r="I3284" t="str">
            <v>0</v>
          </cell>
          <cell r="J3284" t="str">
            <v>0</v>
          </cell>
          <cell r="K3284" t="str">
            <v>0</v>
          </cell>
          <cell r="L3284" t="str">
            <v>0</v>
          </cell>
          <cell r="M3284" t="str">
            <v>0</v>
          </cell>
          <cell r="N3284" t="str">
            <v>0</v>
          </cell>
          <cell r="O3284" t="str">
            <v>0</v>
          </cell>
          <cell r="P3284" t="str">
            <v>0</v>
          </cell>
          <cell r="Q3284" t="str">
            <v>0</v>
          </cell>
          <cell r="R3284" t="str">
            <v>0</v>
          </cell>
          <cell r="S3284" t="str">
            <v>0</v>
          </cell>
          <cell r="T3284" t="str">
            <v>0</v>
          </cell>
          <cell r="U3284" t="str">
            <v>0</v>
          </cell>
          <cell r="V3284">
            <v>0</v>
          </cell>
          <cell r="W3284">
            <v>0</v>
          </cell>
        </row>
        <row r="3285">
          <cell r="B3285" t="str">
            <v>UgandaSEF</v>
          </cell>
          <cell r="C3285" t="str">
            <v>SEF</v>
          </cell>
          <cell r="D3285" t="str">
            <v>Uganda</v>
          </cell>
          <cell r="E3285" t="str">
            <v>Compliance, Audit &amp; OR</v>
          </cell>
          <cell r="F3285" t="str">
            <v>Customer - Wholesale</v>
          </cell>
          <cell r="G3285" t="str">
            <v>Structured Trade</v>
          </cell>
          <cell r="H3285" t="str">
            <v>0</v>
          </cell>
          <cell r="I3285" t="str">
            <v>0</v>
          </cell>
          <cell r="J3285" t="str">
            <v>0</v>
          </cell>
          <cell r="K3285" t="str">
            <v>0</v>
          </cell>
          <cell r="L3285" t="str">
            <v>0</v>
          </cell>
          <cell r="M3285" t="str">
            <v>0</v>
          </cell>
          <cell r="N3285" t="str">
            <v>0</v>
          </cell>
          <cell r="O3285" t="str">
            <v>0</v>
          </cell>
          <cell r="P3285" t="str">
            <v>0</v>
          </cell>
          <cell r="Q3285" t="str">
            <v>0</v>
          </cell>
          <cell r="R3285" t="str">
            <v>0</v>
          </cell>
          <cell r="S3285" t="str">
            <v>0</v>
          </cell>
          <cell r="T3285" t="str">
            <v>0</v>
          </cell>
          <cell r="U3285" t="str">
            <v>0</v>
          </cell>
          <cell r="V3285">
            <v>0</v>
          </cell>
          <cell r="W3285">
            <v>0</v>
          </cell>
        </row>
        <row r="3286">
          <cell r="B3286" t="str">
            <v>UgandaSME</v>
          </cell>
          <cell r="C3286" t="str">
            <v>SME</v>
          </cell>
          <cell r="D3286" t="str">
            <v>Uganda</v>
          </cell>
          <cell r="E3286" t="str">
            <v>Compliance, Audit &amp; OR</v>
          </cell>
          <cell r="F3286" t="str">
            <v>SME</v>
          </cell>
          <cell r="G3286" t="str">
            <v>Product</v>
          </cell>
          <cell r="H3286">
            <v>20.04077715759497</v>
          </cell>
          <cell r="I3286">
            <v>2.1830310800863306</v>
          </cell>
          <cell r="J3286">
            <v>4.4585356227861483</v>
          </cell>
          <cell r="K3286">
            <v>6.6839972895259665</v>
          </cell>
          <cell r="L3286">
            <v>9.1232327153784318</v>
          </cell>
          <cell r="M3286">
            <v>11.404018481210823</v>
          </cell>
          <cell r="N3286">
            <v>14.471414191669634</v>
          </cell>
          <cell r="O3286">
            <v>17.157383759781087</v>
          </cell>
          <cell r="P3286">
            <v>21.923325133630279</v>
          </cell>
          <cell r="Q3286">
            <v>27.250771474549108</v>
          </cell>
          <cell r="R3286">
            <v>32.01637619416983</v>
          </cell>
          <cell r="S3286">
            <v>35.083280773978771</v>
          </cell>
          <cell r="T3286">
            <v>40.639139263377679</v>
          </cell>
          <cell r="U3286" t="str">
            <v>0</v>
          </cell>
          <cell r="V3286">
            <v>15.845876043207848</v>
          </cell>
          <cell r="W3286">
            <v>15.845876043207848</v>
          </cell>
        </row>
        <row r="3287">
          <cell r="B3287" t="str">
            <v>UgandaTotal</v>
          </cell>
          <cell r="C3287" t="str">
            <v>Total</v>
          </cell>
          <cell r="D3287" t="str">
            <v>Uganda</v>
          </cell>
          <cell r="E3287" t="str">
            <v>Compliance, Audit &amp; OR</v>
          </cell>
          <cell r="F3287" t="str">
            <v>Customer</v>
          </cell>
          <cell r="G3287" t="str">
            <v>Product</v>
          </cell>
          <cell r="H3287">
            <v>96.680249389727862</v>
          </cell>
          <cell r="I3287">
            <v>8.8881886035412467</v>
          </cell>
          <cell r="J3287">
            <v>18.15286736967915</v>
          </cell>
          <cell r="K3287">
            <v>27.213678412983725</v>
          </cell>
          <cell r="L3287">
            <v>37.145013352406977</v>
          </cell>
          <cell r="M3287">
            <v>46.431229427143961</v>
          </cell>
          <cell r="N3287">
            <v>58.920130014765569</v>
          </cell>
          <cell r="O3287">
            <v>69.855793552192637</v>
          </cell>
          <cell r="P3287">
            <v>89.260402651752486</v>
          </cell>
          <cell r="Q3287">
            <v>110.95096062884288</v>
          </cell>
          <cell r="R3287">
            <v>130.35405391886667</v>
          </cell>
          <cell r="S3287">
            <v>142.84083622745908</v>
          </cell>
          <cell r="T3287">
            <v>165.46124052228305</v>
          </cell>
          <cell r="U3287" t="str">
            <v>0</v>
          </cell>
          <cell r="V3287">
            <v>64.516129032258064</v>
          </cell>
          <cell r="W3287">
            <v>64.516129032258064</v>
          </cell>
        </row>
        <row r="3288">
          <cell r="B3288" t="str">
            <v>UgandaCCPL</v>
          </cell>
          <cell r="C3288" t="str">
            <v>CCPL</v>
          </cell>
          <cell r="D3288" t="str">
            <v>Uganda</v>
          </cell>
          <cell r="E3288" t="str">
            <v>Central Cash</v>
          </cell>
          <cell r="F3288" t="str">
            <v>Mass Mkt &amp; Priority Banking</v>
          </cell>
          <cell r="G3288" t="str">
            <v>Unsecured Lending</v>
          </cell>
          <cell r="H3288" t="str">
            <v>0</v>
          </cell>
          <cell r="I3288" t="str">
            <v>0</v>
          </cell>
          <cell r="J3288" t="str">
            <v>0</v>
          </cell>
          <cell r="K3288" t="str">
            <v>0</v>
          </cell>
          <cell r="L3288" t="str">
            <v>0</v>
          </cell>
          <cell r="M3288" t="str">
            <v>0</v>
          </cell>
          <cell r="N3288" t="str">
            <v>0</v>
          </cell>
          <cell r="O3288" t="str">
            <v>0</v>
          </cell>
          <cell r="P3288" t="str">
            <v>0</v>
          </cell>
          <cell r="Q3288" t="str">
            <v>0</v>
          </cell>
          <cell r="R3288" t="str">
            <v>0</v>
          </cell>
          <cell r="S3288" t="str">
            <v>0</v>
          </cell>
          <cell r="T3288" t="str">
            <v>0</v>
          </cell>
          <cell r="U3288" t="str">
            <v>0</v>
          </cell>
          <cell r="V3288" t="str">
            <v>0</v>
          </cell>
          <cell r="W3288" t="str">
            <v>0</v>
          </cell>
        </row>
        <row r="3289">
          <cell r="B3289" t="str">
            <v>UgandaM &amp; AL</v>
          </cell>
          <cell r="C3289" t="str">
            <v>M &amp; AL</v>
          </cell>
          <cell r="D3289" t="str">
            <v>Uganda</v>
          </cell>
          <cell r="E3289" t="str">
            <v>Central Cash</v>
          </cell>
          <cell r="F3289" t="str">
            <v>Mass Mkt &amp; Priority Banking</v>
          </cell>
          <cell r="G3289" t="str">
            <v>Secured Lending</v>
          </cell>
          <cell r="H3289" t="str">
            <v>0</v>
          </cell>
          <cell r="I3289" t="str">
            <v>0</v>
          </cell>
          <cell r="J3289" t="str">
            <v>0</v>
          </cell>
          <cell r="K3289" t="str">
            <v>0</v>
          </cell>
          <cell r="L3289" t="str">
            <v>0</v>
          </cell>
          <cell r="M3289" t="str">
            <v>0</v>
          </cell>
          <cell r="N3289" t="str">
            <v>0</v>
          </cell>
          <cell r="O3289" t="str">
            <v>0</v>
          </cell>
          <cell r="P3289" t="str">
            <v>0</v>
          </cell>
          <cell r="Q3289" t="str">
            <v>0</v>
          </cell>
          <cell r="R3289" t="str">
            <v>0</v>
          </cell>
          <cell r="S3289" t="str">
            <v>0</v>
          </cell>
          <cell r="T3289" t="str">
            <v>0</v>
          </cell>
          <cell r="U3289" t="str">
            <v>0</v>
          </cell>
          <cell r="V3289" t="str">
            <v>0</v>
          </cell>
          <cell r="W3289" t="str">
            <v>0</v>
          </cell>
        </row>
        <row r="3290">
          <cell r="B3290" t="str">
            <v>UgandaWM</v>
          </cell>
          <cell r="C3290" t="str">
            <v>WM</v>
          </cell>
          <cell r="D3290" t="str">
            <v>Uganda</v>
          </cell>
          <cell r="E3290" t="str">
            <v>Central Cash</v>
          </cell>
          <cell r="F3290" t="str">
            <v>Mass Mkt &amp; Priority Banking</v>
          </cell>
          <cell r="G3290" t="str">
            <v>Account Management Services</v>
          </cell>
          <cell r="H3290" t="str">
            <v>0</v>
          </cell>
          <cell r="I3290" t="str">
            <v>0</v>
          </cell>
          <cell r="J3290" t="str">
            <v>0</v>
          </cell>
          <cell r="K3290" t="str">
            <v>0</v>
          </cell>
          <cell r="L3290" t="str">
            <v>0</v>
          </cell>
          <cell r="M3290" t="str">
            <v>0</v>
          </cell>
          <cell r="N3290" t="str">
            <v>0</v>
          </cell>
          <cell r="O3290" t="str">
            <v>0</v>
          </cell>
          <cell r="P3290" t="str">
            <v>0</v>
          </cell>
          <cell r="Q3290" t="str">
            <v>0</v>
          </cell>
          <cell r="R3290" t="str">
            <v>0</v>
          </cell>
          <cell r="S3290" t="str">
            <v>0</v>
          </cell>
          <cell r="T3290" t="str">
            <v>0</v>
          </cell>
          <cell r="U3290" t="str">
            <v>0</v>
          </cell>
          <cell r="V3290" t="str">
            <v>0</v>
          </cell>
          <cell r="W3290" t="str">
            <v>0</v>
          </cell>
        </row>
        <row r="3291">
          <cell r="B3291" t="str">
            <v>UgandaWM</v>
          </cell>
          <cell r="C3291" t="str">
            <v>WM</v>
          </cell>
          <cell r="D3291" t="str">
            <v>Uganda</v>
          </cell>
          <cell r="E3291" t="str">
            <v>Central Cash</v>
          </cell>
          <cell r="F3291" t="str">
            <v>Mass Mkt &amp; Priority Banking</v>
          </cell>
          <cell r="G3291" t="str">
            <v>Trade Products</v>
          </cell>
          <cell r="H3291" t="str">
            <v>0</v>
          </cell>
          <cell r="I3291" t="str">
            <v>0</v>
          </cell>
          <cell r="J3291" t="str">
            <v>0</v>
          </cell>
          <cell r="K3291" t="str">
            <v>0</v>
          </cell>
          <cell r="L3291" t="str">
            <v>0</v>
          </cell>
          <cell r="M3291" t="str">
            <v>0</v>
          </cell>
          <cell r="N3291" t="str">
            <v>0</v>
          </cell>
          <cell r="O3291" t="str">
            <v>0</v>
          </cell>
          <cell r="P3291" t="str">
            <v>0</v>
          </cell>
          <cell r="Q3291" t="str">
            <v>0</v>
          </cell>
          <cell r="R3291" t="str">
            <v>0</v>
          </cell>
          <cell r="S3291" t="str">
            <v>0</v>
          </cell>
          <cell r="T3291" t="str">
            <v>0</v>
          </cell>
          <cell r="U3291" t="str">
            <v>0</v>
          </cell>
          <cell r="V3291" t="str">
            <v>0</v>
          </cell>
          <cell r="W3291" t="str">
            <v>0</v>
          </cell>
        </row>
        <row r="3292">
          <cell r="B3292" t="str">
            <v>UgandaWM</v>
          </cell>
          <cell r="C3292" t="str">
            <v>WM</v>
          </cell>
          <cell r="D3292" t="str">
            <v>Uganda</v>
          </cell>
          <cell r="E3292" t="str">
            <v>Central Cash</v>
          </cell>
          <cell r="F3292" t="str">
            <v>Mass Mkt &amp; Priority Banking</v>
          </cell>
          <cell r="G3292" t="str">
            <v>Treasury Products</v>
          </cell>
          <cell r="H3292" t="str">
            <v>0</v>
          </cell>
          <cell r="I3292" t="str">
            <v>0</v>
          </cell>
          <cell r="J3292" t="str">
            <v>0</v>
          </cell>
          <cell r="K3292" t="str">
            <v>0</v>
          </cell>
          <cell r="L3292" t="str">
            <v>0</v>
          </cell>
          <cell r="M3292" t="str">
            <v>0</v>
          </cell>
          <cell r="N3292" t="str">
            <v>0</v>
          </cell>
          <cell r="O3292" t="str">
            <v>0</v>
          </cell>
          <cell r="P3292" t="str">
            <v>0</v>
          </cell>
          <cell r="Q3292" t="str">
            <v>0</v>
          </cell>
          <cell r="R3292" t="str">
            <v>0</v>
          </cell>
          <cell r="S3292" t="str">
            <v>0</v>
          </cell>
          <cell r="T3292" t="str">
            <v>0</v>
          </cell>
          <cell r="U3292" t="str">
            <v>0</v>
          </cell>
          <cell r="V3292" t="str">
            <v>0</v>
          </cell>
          <cell r="W3292" t="str">
            <v>0</v>
          </cell>
        </row>
        <row r="3293">
          <cell r="B3293" t="str">
            <v>UgandaWM</v>
          </cell>
          <cell r="C3293" t="str">
            <v>WM</v>
          </cell>
          <cell r="D3293" t="str">
            <v>Uganda</v>
          </cell>
          <cell r="E3293" t="str">
            <v>Central Cash</v>
          </cell>
          <cell r="F3293" t="str">
            <v>Mass Mkt &amp; Priority Banking</v>
          </cell>
          <cell r="G3293" t="str">
            <v>Investment Services</v>
          </cell>
          <cell r="H3293" t="str">
            <v>0</v>
          </cell>
          <cell r="I3293" t="str">
            <v>0</v>
          </cell>
          <cell r="J3293" t="str">
            <v>0</v>
          </cell>
          <cell r="K3293" t="str">
            <v>0</v>
          </cell>
          <cell r="L3293" t="str">
            <v>0</v>
          </cell>
          <cell r="M3293" t="str">
            <v>0</v>
          </cell>
          <cell r="N3293" t="str">
            <v>0</v>
          </cell>
          <cell r="O3293" t="str">
            <v>0</v>
          </cell>
          <cell r="P3293" t="str">
            <v>0</v>
          </cell>
          <cell r="Q3293" t="str">
            <v>0</v>
          </cell>
          <cell r="R3293" t="str">
            <v>0</v>
          </cell>
          <cell r="S3293" t="str">
            <v>0</v>
          </cell>
          <cell r="T3293" t="str">
            <v>0</v>
          </cell>
          <cell r="U3293" t="str">
            <v>0</v>
          </cell>
          <cell r="V3293" t="str">
            <v>0</v>
          </cell>
          <cell r="W3293" t="str">
            <v>0</v>
          </cell>
        </row>
        <row r="3294">
          <cell r="B3294" t="str">
            <v>UgandaOthCB</v>
          </cell>
          <cell r="C3294" t="str">
            <v>OthCB</v>
          </cell>
          <cell r="D3294" t="str">
            <v>Uganda</v>
          </cell>
          <cell r="E3294" t="str">
            <v>Central Cash</v>
          </cell>
          <cell r="F3294" t="str">
            <v>Mass Mkt &amp; Priority Banking</v>
          </cell>
          <cell r="G3294" t="str">
            <v>Other Products</v>
          </cell>
          <cell r="H3294" t="str">
            <v>0</v>
          </cell>
          <cell r="I3294" t="str">
            <v>0</v>
          </cell>
          <cell r="J3294" t="str">
            <v>0</v>
          </cell>
          <cell r="K3294" t="str">
            <v>0</v>
          </cell>
          <cell r="L3294" t="str">
            <v>0</v>
          </cell>
          <cell r="M3294" t="str">
            <v>0</v>
          </cell>
          <cell r="N3294" t="str">
            <v>0</v>
          </cell>
          <cell r="O3294" t="str">
            <v>0</v>
          </cell>
          <cell r="P3294" t="str">
            <v>0</v>
          </cell>
          <cell r="Q3294" t="str">
            <v>0</v>
          </cell>
          <cell r="R3294" t="str">
            <v>0</v>
          </cell>
          <cell r="S3294" t="str">
            <v>0</v>
          </cell>
          <cell r="T3294" t="str">
            <v>0</v>
          </cell>
          <cell r="U3294" t="str">
            <v>0</v>
          </cell>
          <cell r="V3294" t="str">
            <v>0</v>
          </cell>
          <cell r="W3294" t="str">
            <v>0</v>
          </cell>
        </row>
        <row r="3295">
          <cell r="B3295" t="str">
            <v>UgandaCROps</v>
          </cell>
          <cell r="C3295" t="str">
            <v>CROps</v>
          </cell>
          <cell r="D3295" t="str">
            <v>Uganda</v>
          </cell>
          <cell r="E3295" t="str">
            <v>Central Cash</v>
          </cell>
          <cell r="F3295" t="str">
            <v>Customer - Wholesale</v>
          </cell>
          <cell r="G3295" t="str">
            <v>Corporate and Inst Lending</v>
          </cell>
          <cell r="H3295" t="str">
            <v>0</v>
          </cell>
          <cell r="I3295" t="str">
            <v>0</v>
          </cell>
          <cell r="J3295" t="str">
            <v>0</v>
          </cell>
          <cell r="K3295" t="str">
            <v>0</v>
          </cell>
          <cell r="L3295" t="str">
            <v>0</v>
          </cell>
          <cell r="M3295" t="str">
            <v>0</v>
          </cell>
          <cell r="N3295" t="str">
            <v>0</v>
          </cell>
          <cell r="O3295" t="str">
            <v>0</v>
          </cell>
          <cell r="P3295" t="str">
            <v>0</v>
          </cell>
          <cell r="Q3295" t="str">
            <v>0</v>
          </cell>
          <cell r="R3295" t="str">
            <v>0</v>
          </cell>
          <cell r="S3295" t="str">
            <v>0</v>
          </cell>
          <cell r="T3295" t="str">
            <v>0</v>
          </cell>
          <cell r="U3295" t="str">
            <v>0</v>
          </cell>
          <cell r="V3295" t="str">
            <v>0</v>
          </cell>
          <cell r="W3295" t="str">
            <v>0</v>
          </cell>
        </row>
        <row r="3296">
          <cell r="B3296" t="str">
            <v>UgandaCash</v>
          </cell>
          <cell r="C3296" t="str">
            <v>Cash</v>
          </cell>
          <cell r="D3296" t="str">
            <v>Uganda</v>
          </cell>
          <cell r="E3296" t="str">
            <v>Central Cash</v>
          </cell>
          <cell r="F3296" t="str">
            <v>Customer - Wholesale</v>
          </cell>
          <cell r="G3296" t="str">
            <v>Cash Management and Payments</v>
          </cell>
          <cell r="H3296" t="str">
            <v>0</v>
          </cell>
          <cell r="I3296" t="str">
            <v>0</v>
          </cell>
          <cell r="J3296" t="str">
            <v>0</v>
          </cell>
          <cell r="K3296" t="str">
            <v>0</v>
          </cell>
          <cell r="L3296" t="str">
            <v>0</v>
          </cell>
          <cell r="M3296" t="str">
            <v>0</v>
          </cell>
          <cell r="N3296" t="str">
            <v>0</v>
          </cell>
          <cell r="O3296" t="str">
            <v>0</v>
          </cell>
          <cell r="P3296" t="str">
            <v>0</v>
          </cell>
          <cell r="Q3296" t="str">
            <v>0</v>
          </cell>
          <cell r="R3296" t="str">
            <v>0</v>
          </cell>
          <cell r="S3296" t="str">
            <v>0</v>
          </cell>
          <cell r="T3296" t="str">
            <v>0</v>
          </cell>
          <cell r="U3296" t="str">
            <v>0</v>
          </cell>
          <cell r="V3296" t="str">
            <v>0</v>
          </cell>
          <cell r="W3296" t="str">
            <v>0</v>
          </cell>
        </row>
        <row r="3297">
          <cell r="B3297" t="str">
            <v>UgandaTrade</v>
          </cell>
          <cell r="C3297" t="str">
            <v>Trade</v>
          </cell>
          <cell r="D3297" t="str">
            <v>Uganda</v>
          </cell>
          <cell r="E3297" t="str">
            <v>Central Cash</v>
          </cell>
          <cell r="F3297" t="str">
            <v>Customer - Wholesale</v>
          </cell>
          <cell r="G3297" t="str">
            <v>Trade Finance</v>
          </cell>
          <cell r="H3297" t="str">
            <v>0</v>
          </cell>
          <cell r="I3297" t="str">
            <v>0</v>
          </cell>
          <cell r="J3297" t="str">
            <v>0</v>
          </cell>
          <cell r="K3297" t="str">
            <v>0</v>
          </cell>
          <cell r="L3297" t="str">
            <v>0</v>
          </cell>
          <cell r="M3297" t="str">
            <v>0</v>
          </cell>
          <cell r="N3297" t="str">
            <v>0</v>
          </cell>
          <cell r="O3297" t="str">
            <v>0</v>
          </cell>
          <cell r="P3297" t="str">
            <v>0</v>
          </cell>
          <cell r="Q3297" t="str">
            <v>0</v>
          </cell>
          <cell r="R3297" t="str">
            <v>0</v>
          </cell>
          <cell r="S3297" t="str">
            <v>0</v>
          </cell>
          <cell r="T3297" t="str">
            <v>0</v>
          </cell>
          <cell r="U3297" t="str">
            <v>0</v>
          </cell>
          <cell r="V3297" t="str">
            <v>0</v>
          </cell>
          <cell r="W3297" t="str">
            <v>0</v>
          </cell>
        </row>
        <row r="3298">
          <cell r="B3298" t="str">
            <v>UgandaTrade</v>
          </cell>
          <cell r="C3298" t="str">
            <v>Trade</v>
          </cell>
          <cell r="D3298" t="str">
            <v>Uganda</v>
          </cell>
          <cell r="E3298" t="str">
            <v>Central Cash</v>
          </cell>
          <cell r="F3298" t="str">
            <v>Customer - Wholesale</v>
          </cell>
          <cell r="G3298" t="str">
            <v>Trade Contingents</v>
          </cell>
          <cell r="H3298" t="str">
            <v>0</v>
          </cell>
          <cell r="I3298" t="str">
            <v>0</v>
          </cell>
          <cell r="J3298" t="str">
            <v>0</v>
          </cell>
          <cell r="K3298" t="str">
            <v>0</v>
          </cell>
          <cell r="L3298" t="str">
            <v>0</v>
          </cell>
          <cell r="M3298" t="str">
            <v>0</v>
          </cell>
          <cell r="N3298" t="str">
            <v>0</v>
          </cell>
          <cell r="O3298" t="str">
            <v>0</v>
          </cell>
          <cell r="P3298" t="str">
            <v>0</v>
          </cell>
          <cell r="Q3298" t="str">
            <v>0</v>
          </cell>
          <cell r="R3298" t="str">
            <v>0</v>
          </cell>
          <cell r="S3298" t="str">
            <v>0</v>
          </cell>
          <cell r="T3298" t="str">
            <v>0</v>
          </cell>
          <cell r="U3298" t="str">
            <v>0</v>
          </cell>
          <cell r="V3298" t="str">
            <v>0</v>
          </cell>
          <cell r="W3298" t="str">
            <v>0</v>
          </cell>
        </row>
        <row r="3299">
          <cell r="B3299" t="str">
            <v>UgandaTrade</v>
          </cell>
          <cell r="C3299" t="str">
            <v>Trade</v>
          </cell>
          <cell r="D3299" t="str">
            <v>Uganda</v>
          </cell>
          <cell r="E3299" t="str">
            <v>Central Cash</v>
          </cell>
          <cell r="F3299" t="str">
            <v>Customer - Wholesale</v>
          </cell>
          <cell r="G3299" t="str">
            <v>Trade Transactional</v>
          </cell>
          <cell r="H3299" t="str">
            <v>0</v>
          </cell>
          <cell r="I3299" t="str">
            <v>0</v>
          </cell>
          <cell r="J3299" t="str">
            <v>0</v>
          </cell>
          <cell r="K3299" t="str">
            <v>0</v>
          </cell>
          <cell r="L3299" t="str">
            <v>0</v>
          </cell>
          <cell r="M3299" t="str">
            <v>0</v>
          </cell>
          <cell r="N3299" t="str">
            <v>0</v>
          </cell>
          <cell r="O3299" t="str">
            <v>0</v>
          </cell>
          <cell r="P3299" t="str">
            <v>0</v>
          </cell>
          <cell r="Q3299" t="str">
            <v>0</v>
          </cell>
          <cell r="R3299" t="str">
            <v>0</v>
          </cell>
          <cell r="S3299" t="str">
            <v>0</v>
          </cell>
          <cell r="T3299" t="str">
            <v>0</v>
          </cell>
          <cell r="U3299" t="str">
            <v>0</v>
          </cell>
          <cell r="V3299" t="str">
            <v>0</v>
          </cell>
          <cell r="W3299" t="str">
            <v>0</v>
          </cell>
        </row>
        <row r="3300">
          <cell r="B3300" t="str">
            <v>UgandaTrade</v>
          </cell>
          <cell r="C3300" t="str">
            <v>Trade</v>
          </cell>
          <cell r="D3300" t="str">
            <v>Uganda</v>
          </cell>
          <cell r="E3300" t="str">
            <v>Central Cash</v>
          </cell>
          <cell r="F3300" t="str">
            <v>Customer - Wholesale</v>
          </cell>
          <cell r="G3300" t="str">
            <v>Trade Other</v>
          </cell>
          <cell r="H3300" t="str">
            <v>0</v>
          </cell>
          <cell r="I3300" t="str">
            <v>0</v>
          </cell>
          <cell r="J3300" t="str">
            <v>0</v>
          </cell>
          <cell r="K3300" t="str">
            <v>0</v>
          </cell>
          <cell r="L3300" t="str">
            <v>0</v>
          </cell>
          <cell r="M3300" t="str">
            <v>0</v>
          </cell>
          <cell r="N3300" t="str">
            <v>0</v>
          </cell>
          <cell r="O3300" t="str">
            <v>0</v>
          </cell>
          <cell r="P3300" t="str">
            <v>0</v>
          </cell>
          <cell r="Q3300" t="str">
            <v>0</v>
          </cell>
          <cell r="R3300" t="str">
            <v>0</v>
          </cell>
          <cell r="S3300" t="str">
            <v>0</v>
          </cell>
          <cell r="T3300" t="str">
            <v>0</v>
          </cell>
          <cell r="U3300" t="str">
            <v>0</v>
          </cell>
          <cell r="V3300" t="str">
            <v>0</v>
          </cell>
          <cell r="W3300" t="str">
            <v>0</v>
          </cell>
        </row>
        <row r="3301">
          <cell r="B3301" t="str">
            <v>UgandaFX/MM</v>
          </cell>
          <cell r="C3301" t="str">
            <v>FX/MM</v>
          </cell>
          <cell r="D3301" t="str">
            <v>Uganda</v>
          </cell>
          <cell r="E3301" t="str">
            <v>Central Cash</v>
          </cell>
          <cell r="F3301" t="str">
            <v>Customer - Wholesale</v>
          </cell>
          <cell r="G3301" t="str">
            <v>FX Sales</v>
          </cell>
          <cell r="H3301" t="str">
            <v>0</v>
          </cell>
          <cell r="I3301" t="str">
            <v>0</v>
          </cell>
          <cell r="J3301" t="str">
            <v>0</v>
          </cell>
          <cell r="K3301" t="str">
            <v>0</v>
          </cell>
          <cell r="L3301" t="str">
            <v>0</v>
          </cell>
          <cell r="M3301" t="str">
            <v>0</v>
          </cell>
          <cell r="N3301" t="str">
            <v>0</v>
          </cell>
          <cell r="O3301" t="str">
            <v>0</v>
          </cell>
          <cell r="P3301" t="str">
            <v>0</v>
          </cell>
          <cell r="Q3301" t="str">
            <v>0</v>
          </cell>
          <cell r="R3301" t="str">
            <v>0</v>
          </cell>
          <cell r="S3301" t="str">
            <v>0</v>
          </cell>
          <cell r="T3301" t="str">
            <v>0</v>
          </cell>
          <cell r="U3301" t="str">
            <v>0</v>
          </cell>
          <cell r="V3301" t="str">
            <v>0</v>
          </cell>
          <cell r="W3301" t="str">
            <v>0</v>
          </cell>
        </row>
        <row r="3302">
          <cell r="B3302" t="str">
            <v>UgandaFX/MM</v>
          </cell>
          <cell r="C3302" t="str">
            <v>FX/MM</v>
          </cell>
          <cell r="D3302" t="str">
            <v>Uganda</v>
          </cell>
          <cell r="E3302" t="str">
            <v>Central Cash</v>
          </cell>
          <cell r="F3302" t="str">
            <v>Customer - Wholesale</v>
          </cell>
          <cell r="G3302" t="str">
            <v>FX Trading</v>
          </cell>
          <cell r="H3302" t="str">
            <v>0</v>
          </cell>
          <cell r="I3302" t="str">
            <v>0</v>
          </cell>
          <cell r="J3302" t="str">
            <v>0</v>
          </cell>
          <cell r="K3302" t="str">
            <v>0</v>
          </cell>
          <cell r="L3302" t="str">
            <v>0</v>
          </cell>
          <cell r="M3302" t="str">
            <v>0</v>
          </cell>
          <cell r="N3302" t="str">
            <v>0</v>
          </cell>
          <cell r="O3302" t="str">
            <v>0</v>
          </cell>
          <cell r="P3302" t="str">
            <v>0</v>
          </cell>
          <cell r="Q3302" t="str">
            <v>0</v>
          </cell>
          <cell r="R3302" t="str">
            <v>0</v>
          </cell>
          <cell r="S3302" t="str">
            <v>0</v>
          </cell>
          <cell r="T3302" t="str">
            <v>0</v>
          </cell>
          <cell r="U3302" t="str">
            <v>0</v>
          </cell>
          <cell r="V3302" t="str">
            <v>0</v>
          </cell>
          <cell r="W3302" t="str">
            <v>0</v>
          </cell>
        </row>
        <row r="3303">
          <cell r="B3303" t="str">
            <v>UgandaFI</v>
          </cell>
          <cell r="C3303" t="str">
            <v>FI</v>
          </cell>
          <cell r="D3303" t="str">
            <v>Uganda</v>
          </cell>
          <cell r="E3303" t="str">
            <v>Central Cash</v>
          </cell>
          <cell r="F3303" t="str">
            <v>Customer - Wholesale</v>
          </cell>
          <cell r="G3303" t="str">
            <v>Fixed Income</v>
          </cell>
          <cell r="H3303" t="str">
            <v>0</v>
          </cell>
          <cell r="I3303" t="str">
            <v>0</v>
          </cell>
          <cell r="J3303" t="str">
            <v>0</v>
          </cell>
          <cell r="K3303" t="str">
            <v>0</v>
          </cell>
          <cell r="L3303" t="str">
            <v>0</v>
          </cell>
          <cell r="M3303" t="str">
            <v>0</v>
          </cell>
          <cell r="N3303" t="str">
            <v>0</v>
          </cell>
          <cell r="O3303" t="str">
            <v>0</v>
          </cell>
          <cell r="P3303" t="str">
            <v>0</v>
          </cell>
          <cell r="Q3303" t="str">
            <v>0</v>
          </cell>
          <cell r="R3303" t="str">
            <v>0</v>
          </cell>
          <cell r="S3303" t="str">
            <v>0</v>
          </cell>
          <cell r="T3303" t="str">
            <v>0</v>
          </cell>
          <cell r="U3303" t="str">
            <v>0</v>
          </cell>
          <cell r="V3303" t="str">
            <v>0</v>
          </cell>
          <cell r="W3303" t="str">
            <v>0</v>
          </cell>
        </row>
        <row r="3304">
          <cell r="B3304" t="str">
            <v>UgandaFX/MM</v>
          </cell>
          <cell r="C3304" t="str">
            <v>FX/MM</v>
          </cell>
          <cell r="D3304" t="str">
            <v>Uganda</v>
          </cell>
          <cell r="E3304" t="str">
            <v>Central Cash</v>
          </cell>
          <cell r="F3304" t="str">
            <v>Customer - Wholesale</v>
          </cell>
          <cell r="G3304" t="str">
            <v>ALM</v>
          </cell>
          <cell r="H3304" t="str">
            <v>0</v>
          </cell>
          <cell r="I3304" t="str">
            <v>0</v>
          </cell>
          <cell r="J3304" t="str">
            <v>0</v>
          </cell>
          <cell r="K3304" t="str">
            <v>0</v>
          </cell>
          <cell r="L3304" t="str">
            <v>0</v>
          </cell>
          <cell r="M3304" t="str">
            <v>0</v>
          </cell>
          <cell r="N3304" t="str">
            <v>0</v>
          </cell>
          <cell r="O3304" t="str">
            <v>0</v>
          </cell>
          <cell r="P3304" t="str">
            <v>0</v>
          </cell>
          <cell r="Q3304" t="str">
            <v>0</v>
          </cell>
          <cell r="R3304" t="str">
            <v>0</v>
          </cell>
          <cell r="S3304" t="str">
            <v>0</v>
          </cell>
          <cell r="T3304" t="str">
            <v>0</v>
          </cell>
          <cell r="U3304" t="str">
            <v>0</v>
          </cell>
          <cell r="V3304" t="str">
            <v>0</v>
          </cell>
          <cell r="W3304" t="str">
            <v>0</v>
          </cell>
        </row>
        <row r="3305">
          <cell r="B3305" t="str">
            <v>UgandaSEF</v>
          </cell>
          <cell r="C3305" t="str">
            <v>SEF</v>
          </cell>
          <cell r="D3305" t="str">
            <v>Uganda</v>
          </cell>
          <cell r="E3305" t="str">
            <v>Central Cash</v>
          </cell>
          <cell r="F3305" t="str">
            <v>Customer - Wholesale</v>
          </cell>
          <cell r="G3305" t="str">
            <v>Structured Trade</v>
          </cell>
          <cell r="H3305" t="str">
            <v>0</v>
          </cell>
          <cell r="I3305" t="str">
            <v>0</v>
          </cell>
          <cell r="J3305" t="str">
            <v>0</v>
          </cell>
          <cell r="K3305" t="str">
            <v>0</v>
          </cell>
          <cell r="L3305" t="str">
            <v>0</v>
          </cell>
          <cell r="M3305" t="str">
            <v>0</v>
          </cell>
          <cell r="N3305" t="str">
            <v>0</v>
          </cell>
          <cell r="O3305" t="str">
            <v>0</v>
          </cell>
          <cell r="P3305" t="str">
            <v>0</v>
          </cell>
          <cell r="Q3305" t="str">
            <v>0</v>
          </cell>
          <cell r="R3305" t="str">
            <v>0</v>
          </cell>
          <cell r="S3305" t="str">
            <v>0</v>
          </cell>
          <cell r="T3305" t="str">
            <v>0</v>
          </cell>
          <cell r="U3305" t="str">
            <v>0</v>
          </cell>
          <cell r="V3305" t="str">
            <v>0</v>
          </cell>
          <cell r="W3305" t="str">
            <v>0</v>
          </cell>
        </row>
        <row r="3306">
          <cell r="B3306" t="str">
            <v>UgandaSME</v>
          </cell>
          <cell r="C3306" t="str">
            <v>SME</v>
          </cell>
          <cell r="D3306" t="str">
            <v>Uganda</v>
          </cell>
          <cell r="E3306" t="str">
            <v>Central Cash</v>
          </cell>
          <cell r="F3306" t="str">
            <v>SME</v>
          </cell>
          <cell r="G3306" t="str">
            <v>Product</v>
          </cell>
          <cell r="H3306" t="str">
            <v>0</v>
          </cell>
          <cell r="I3306" t="str">
            <v>0</v>
          </cell>
          <cell r="J3306" t="str">
            <v>0</v>
          </cell>
          <cell r="K3306" t="str">
            <v>0</v>
          </cell>
          <cell r="L3306" t="str">
            <v>0</v>
          </cell>
          <cell r="M3306" t="str">
            <v>0</v>
          </cell>
          <cell r="N3306" t="str">
            <v>0</v>
          </cell>
          <cell r="O3306" t="str">
            <v>0</v>
          </cell>
          <cell r="P3306" t="str">
            <v>0</v>
          </cell>
          <cell r="Q3306" t="str">
            <v>0</v>
          </cell>
          <cell r="R3306" t="str">
            <v>0</v>
          </cell>
          <cell r="S3306" t="str">
            <v>0</v>
          </cell>
          <cell r="T3306" t="str">
            <v>0</v>
          </cell>
          <cell r="U3306" t="str">
            <v>0</v>
          </cell>
          <cell r="V3306" t="str">
            <v>0</v>
          </cell>
          <cell r="W3306" t="str">
            <v>0</v>
          </cell>
        </row>
        <row r="3307">
          <cell r="B3307" t="str">
            <v>UgandaTotal</v>
          </cell>
          <cell r="C3307" t="str">
            <v>Total</v>
          </cell>
          <cell r="D3307" t="str">
            <v>Uganda</v>
          </cell>
          <cell r="E3307" t="str">
            <v>Central Cash</v>
          </cell>
          <cell r="F3307" t="str">
            <v>Customer</v>
          </cell>
          <cell r="G3307" t="str">
            <v>Product</v>
          </cell>
          <cell r="H3307" t="str">
            <v>0</v>
          </cell>
          <cell r="I3307" t="str">
            <v>0</v>
          </cell>
          <cell r="J3307" t="str">
            <v>0</v>
          </cell>
          <cell r="K3307" t="str">
            <v>0</v>
          </cell>
          <cell r="L3307" t="str">
            <v>0</v>
          </cell>
          <cell r="M3307" t="str">
            <v>0</v>
          </cell>
          <cell r="N3307" t="str">
            <v>0</v>
          </cell>
          <cell r="O3307" t="str">
            <v>0</v>
          </cell>
          <cell r="P3307" t="str">
            <v>0</v>
          </cell>
          <cell r="Q3307" t="str">
            <v>0</v>
          </cell>
          <cell r="R3307" t="str">
            <v>0</v>
          </cell>
          <cell r="S3307" t="str">
            <v>0</v>
          </cell>
          <cell r="T3307" t="str">
            <v>0</v>
          </cell>
          <cell r="U3307" t="str">
            <v>0</v>
          </cell>
          <cell r="V3307" t="str">
            <v>0</v>
          </cell>
          <cell r="W3307" t="str">
            <v>0</v>
          </cell>
        </row>
        <row r="3308">
          <cell r="B3308" t="str">
            <v>UgandaCCPL</v>
          </cell>
          <cell r="C3308" t="str">
            <v>CCPL</v>
          </cell>
          <cell r="D3308" t="str">
            <v>Uganda</v>
          </cell>
          <cell r="E3308" t="str">
            <v>Systems &amp; Processes</v>
          </cell>
          <cell r="F3308" t="str">
            <v>Mass Mkt &amp; Priority Banking</v>
          </cell>
          <cell r="G3308" t="str">
            <v>Unsecured Lending</v>
          </cell>
          <cell r="H3308">
            <v>1.3643070900811525</v>
          </cell>
          <cell r="I3308">
            <v>2.5498099232252928E-2</v>
          </cell>
          <cell r="J3308">
            <v>4.8210383422033265E-2</v>
          </cell>
          <cell r="K3308">
            <v>6.1846475991320649E-2</v>
          </cell>
          <cell r="L3308">
            <v>6.2396113480235084E-2</v>
          </cell>
          <cell r="M3308">
            <v>7.6683069203869358E-2</v>
          </cell>
          <cell r="N3308">
            <v>9.1319226514873453E-2</v>
          </cell>
          <cell r="O3308">
            <v>9.7288816028496955E-2</v>
          </cell>
          <cell r="P3308">
            <v>0.11163406745222998</v>
          </cell>
          <cell r="Q3308">
            <v>0.11093238164352924</v>
          </cell>
          <cell r="R3308">
            <v>0.1103687677206569</v>
          </cell>
          <cell r="S3308">
            <v>0.12312901540079743</v>
          </cell>
          <cell r="T3308">
            <v>0.14507636448436909</v>
          </cell>
          <cell r="U3308" t="str">
            <v>0</v>
          </cell>
          <cell r="V3308">
            <v>0.2840497312052806</v>
          </cell>
          <cell r="W3308">
            <v>0.2840497312052806</v>
          </cell>
        </row>
        <row r="3309">
          <cell r="B3309" t="str">
            <v>UgandaM &amp; AL</v>
          </cell>
          <cell r="C3309" t="str">
            <v>M &amp; AL</v>
          </cell>
          <cell r="D3309" t="str">
            <v>Uganda</v>
          </cell>
          <cell r="E3309" t="str">
            <v>Systems &amp; Processes</v>
          </cell>
          <cell r="F3309" t="str">
            <v>Mass Mkt &amp; Priority Banking</v>
          </cell>
          <cell r="G3309" t="str">
            <v>Secured Lending</v>
          </cell>
          <cell r="H3309" t="str">
            <v>0</v>
          </cell>
          <cell r="I3309" t="str">
            <v>0</v>
          </cell>
          <cell r="J3309" t="str">
            <v>0</v>
          </cell>
          <cell r="K3309" t="str">
            <v>0</v>
          </cell>
          <cell r="L3309" t="str">
            <v>0</v>
          </cell>
          <cell r="M3309" t="str">
            <v>0</v>
          </cell>
          <cell r="N3309" t="str">
            <v>0</v>
          </cell>
          <cell r="O3309" t="str">
            <v>0</v>
          </cell>
          <cell r="P3309" t="str">
            <v>0</v>
          </cell>
          <cell r="Q3309" t="str">
            <v>0</v>
          </cell>
          <cell r="R3309" t="str">
            <v>0</v>
          </cell>
          <cell r="S3309" t="str">
            <v>0</v>
          </cell>
          <cell r="T3309" t="str">
            <v>0</v>
          </cell>
          <cell r="U3309" t="str">
            <v>0</v>
          </cell>
          <cell r="V3309">
            <v>0</v>
          </cell>
          <cell r="W3309">
            <v>0</v>
          </cell>
        </row>
        <row r="3310">
          <cell r="B3310" t="str">
            <v>UgandaWM</v>
          </cell>
          <cell r="C3310" t="str">
            <v>WM</v>
          </cell>
          <cell r="D3310" t="str">
            <v>Uganda</v>
          </cell>
          <cell r="E3310" t="str">
            <v>Systems &amp; Processes</v>
          </cell>
          <cell r="F3310" t="str">
            <v>Mass Mkt &amp; Priority Banking</v>
          </cell>
          <cell r="G3310" t="str">
            <v>Account Management Services</v>
          </cell>
          <cell r="H3310">
            <v>12.454680981551732</v>
          </cell>
          <cell r="I3310">
            <v>1.7306710009383908</v>
          </cell>
          <cell r="J3310">
            <v>3.2722164381875007</v>
          </cell>
          <cell r="K3310">
            <v>4.1977110223179235</v>
          </cell>
          <cell r="L3310">
            <v>4.2350102805295364</v>
          </cell>
          <cell r="M3310">
            <v>5.2047985381348081</v>
          </cell>
          <cell r="N3310">
            <v>6.1981731898567691</v>
          </cell>
          <cell r="O3310">
            <v>6.6033005563976692</v>
          </cell>
          <cell r="P3310">
            <v>7.5770011901983283</v>
          </cell>
          <cell r="Q3310">
            <v>7.5293752787806891</v>
          </cell>
          <cell r="R3310">
            <v>7.4911207973138776</v>
          </cell>
          <cell r="S3310">
            <v>8.3572692414545013</v>
          </cell>
          <cell r="T3310">
            <v>9.8468544332528225</v>
          </cell>
          <cell r="U3310" t="str">
            <v>0</v>
          </cell>
          <cell r="V3310">
            <v>19.279463600495742</v>
          </cell>
          <cell r="W3310">
            <v>19.279463600495742</v>
          </cell>
        </row>
        <row r="3311">
          <cell r="B3311" t="str">
            <v>UgandaWM</v>
          </cell>
          <cell r="C3311" t="str">
            <v>WM</v>
          </cell>
          <cell r="D3311" t="str">
            <v>Uganda</v>
          </cell>
          <cell r="E3311" t="str">
            <v>Systems &amp; Processes</v>
          </cell>
          <cell r="F3311" t="str">
            <v>Mass Mkt &amp; Priority Banking</v>
          </cell>
          <cell r="G3311" t="str">
            <v>Trade Products</v>
          </cell>
          <cell r="H3311">
            <v>6.6317109184156988E-4</v>
          </cell>
          <cell r="I3311" t="str">
            <v>0</v>
          </cell>
          <cell r="J3311" t="str">
            <v>0</v>
          </cell>
          <cell r="K3311" t="str">
            <v>0</v>
          </cell>
          <cell r="L3311" t="str">
            <v>0</v>
          </cell>
          <cell r="M3311" t="str">
            <v>0</v>
          </cell>
          <cell r="N3311" t="str">
            <v>0</v>
          </cell>
          <cell r="O3311" t="str">
            <v>0</v>
          </cell>
          <cell r="P3311" t="str">
            <v>0</v>
          </cell>
          <cell r="Q3311" t="str">
            <v>0</v>
          </cell>
          <cell r="R3311" t="str">
            <v>0</v>
          </cell>
          <cell r="S3311" t="str">
            <v>0</v>
          </cell>
          <cell r="T3311" t="str">
            <v>0</v>
          </cell>
          <cell r="U3311" t="str">
            <v>0</v>
          </cell>
          <cell r="V3311" t="str">
            <v>0</v>
          </cell>
          <cell r="W3311" t="str">
            <v>0</v>
          </cell>
        </row>
        <row r="3312">
          <cell r="B3312" t="str">
            <v>UgandaWM</v>
          </cell>
          <cell r="C3312" t="str">
            <v>WM</v>
          </cell>
          <cell r="D3312" t="str">
            <v>Uganda</v>
          </cell>
          <cell r="E3312" t="str">
            <v>Systems &amp; Processes</v>
          </cell>
          <cell r="F3312" t="str">
            <v>Mass Mkt &amp; Priority Banking</v>
          </cell>
          <cell r="G3312" t="str">
            <v>Treasury Products</v>
          </cell>
          <cell r="H3312">
            <v>0.41166084510615436</v>
          </cell>
          <cell r="I3312">
            <v>6.6001372828554828E-3</v>
          </cell>
          <cell r="J3312">
            <v>1.2507605642291437E-2</v>
          </cell>
          <cell r="K3312">
            <v>1.6029270964275477E-2</v>
          </cell>
          <cell r="L3312">
            <v>1.6238453072950992E-2</v>
          </cell>
          <cell r="M3312">
            <v>1.989107852359677E-2</v>
          </cell>
          <cell r="N3312">
            <v>2.3749555702167691E-2</v>
          </cell>
          <cell r="O3312">
            <v>2.5277824838576671E-2</v>
          </cell>
          <cell r="P3312">
            <v>2.9021642718669791E-2</v>
          </cell>
          <cell r="Q3312">
            <v>2.8839224615436317E-2</v>
          </cell>
          <cell r="R3312">
            <v>2.8692701226347511E-2</v>
          </cell>
          <cell r="S3312">
            <v>3.1974962253500772E-2</v>
          </cell>
          <cell r="T3312">
            <v>3.7703038730067258E-2</v>
          </cell>
          <cell r="U3312" t="str">
            <v>0</v>
          </cell>
          <cell r="V3312">
            <v>7.3813387227358224E-2</v>
          </cell>
          <cell r="W3312">
            <v>7.3813387227358224E-2</v>
          </cell>
        </row>
        <row r="3313">
          <cell r="B3313" t="str">
            <v>UgandaWM</v>
          </cell>
          <cell r="C3313" t="str">
            <v>WM</v>
          </cell>
          <cell r="D3313" t="str">
            <v>Uganda</v>
          </cell>
          <cell r="E3313" t="str">
            <v>Systems &amp; Processes</v>
          </cell>
          <cell r="F3313" t="str">
            <v>Mass Mkt &amp; Priority Banking</v>
          </cell>
          <cell r="G3313" t="str">
            <v>Investment Services</v>
          </cell>
          <cell r="H3313" t="str">
            <v>0</v>
          </cell>
          <cell r="I3313" t="str">
            <v>0</v>
          </cell>
          <cell r="J3313" t="str">
            <v>0</v>
          </cell>
          <cell r="K3313" t="str">
            <v>0</v>
          </cell>
          <cell r="L3313" t="str">
            <v>0</v>
          </cell>
          <cell r="M3313" t="str">
            <v>0</v>
          </cell>
          <cell r="N3313" t="str">
            <v>0</v>
          </cell>
          <cell r="O3313" t="str">
            <v>0</v>
          </cell>
          <cell r="P3313" t="str">
            <v>0</v>
          </cell>
          <cell r="Q3313" t="str">
            <v>0</v>
          </cell>
          <cell r="R3313" t="str">
            <v>0</v>
          </cell>
          <cell r="S3313" t="str">
            <v>0</v>
          </cell>
          <cell r="T3313" t="str">
            <v>0</v>
          </cell>
          <cell r="U3313" t="str">
            <v>0</v>
          </cell>
          <cell r="V3313" t="str">
            <v>0</v>
          </cell>
          <cell r="W3313" t="str">
            <v>0</v>
          </cell>
        </row>
        <row r="3314">
          <cell r="B3314" t="str">
            <v>UgandaOthCB</v>
          </cell>
          <cell r="C3314" t="str">
            <v>OthCB</v>
          </cell>
          <cell r="D3314" t="str">
            <v>Uganda</v>
          </cell>
          <cell r="E3314" t="str">
            <v>Systems &amp; Processes</v>
          </cell>
          <cell r="F3314" t="str">
            <v>Mass Mkt &amp; Priority Banking</v>
          </cell>
          <cell r="G3314" t="str">
            <v>Other Products</v>
          </cell>
          <cell r="H3314" t="str">
            <v>0</v>
          </cell>
          <cell r="I3314" t="str">
            <v>0</v>
          </cell>
          <cell r="J3314" t="str">
            <v>0</v>
          </cell>
          <cell r="K3314" t="str">
            <v>0</v>
          </cell>
          <cell r="L3314" t="str">
            <v>0</v>
          </cell>
          <cell r="M3314" t="str">
            <v>0</v>
          </cell>
          <cell r="N3314" t="str">
            <v>0</v>
          </cell>
          <cell r="O3314" t="str">
            <v>0</v>
          </cell>
          <cell r="P3314" t="str">
            <v>0</v>
          </cell>
          <cell r="Q3314" t="str">
            <v>0</v>
          </cell>
          <cell r="R3314" t="str">
            <v>0</v>
          </cell>
          <cell r="S3314" t="str">
            <v>0</v>
          </cell>
          <cell r="T3314" t="str">
            <v>0</v>
          </cell>
          <cell r="U3314" t="str">
            <v>0</v>
          </cell>
          <cell r="V3314">
            <v>0</v>
          </cell>
          <cell r="W3314">
            <v>0</v>
          </cell>
        </row>
        <row r="3315">
          <cell r="B3315" t="str">
            <v>UgandaCROps</v>
          </cell>
          <cell r="C3315" t="str">
            <v>CROps</v>
          </cell>
          <cell r="D3315" t="str">
            <v>Uganda</v>
          </cell>
          <cell r="E3315" t="str">
            <v>Systems &amp; Processes</v>
          </cell>
          <cell r="F3315" t="str">
            <v>Customer - Wholesale</v>
          </cell>
          <cell r="G3315" t="str">
            <v>Corporate and Inst Lending</v>
          </cell>
          <cell r="H3315">
            <v>2.532816211376399</v>
          </cell>
          <cell r="I3315">
            <v>1.2447627331701131E-2</v>
          </cell>
          <cell r="J3315">
            <v>2.3502663625515077E-2</v>
          </cell>
          <cell r="K3315">
            <v>3.0135029412837896E-2</v>
          </cell>
          <cell r="L3315">
            <v>3.0396534933708967E-2</v>
          </cell>
          <cell r="M3315">
            <v>3.7425121730813575E-2</v>
          </cell>
          <cell r="N3315">
            <v>4.456635755249385E-2</v>
          </cell>
          <cell r="O3315">
            <v>4.7453371174237119E-2</v>
          </cell>
          <cell r="P3315">
            <v>5.4444144706480929E-2</v>
          </cell>
          <cell r="Q3315">
            <v>5.4101931217540977E-2</v>
          </cell>
          <cell r="R3315">
            <v>5.3827055647065317E-2</v>
          </cell>
          <cell r="S3315">
            <v>6.0065642120572749E-2</v>
          </cell>
          <cell r="T3315">
            <v>7.0742363280409365E-2</v>
          </cell>
          <cell r="U3315" t="str">
            <v>0</v>
          </cell>
          <cell r="V3315">
            <v>0.13856013997465574</v>
          </cell>
          <cell r="W3315">
            <v>0.13856013997465574</v>
          </cell>
        </row>
        <row r="3316">
          <cell r="B3316" t="str">
            <v>UgandaCash</v>
          </cell>
          <cell r="C3316" t="str">
            <v>Cash</v>
          </cell>
          <cell r="D3316" t="str">
            <v>Uganda</v>
          </cell>
          <cell r="E3316" t="str">
            <v>Systems &amp; Processes</v>
          </cell>
          <cell r="F3316" t="str">
            <v>Customer - Wholesale</v>
          </cell>
          <cell r="G3316" t="str">
            <v>Cash Management and Payments</v>
          </cell>
          <cell r="H3316">
            <v>14.131501422988302</v>
          </cell>
          <cell r="I3316">
            <v>1.9435720449553338</v>
          </cell>
          <cell r="J3316">
            <v>3.6748311317426259</v>
          </cell>
          <cell r="K3316">
            <v>4.714241716272868</v>
          </cell>
          <cell r="L3316">
            <v>4.756156406184445</v>
          </cell>
          <cell r="M3316">
            <v>5.8451334135949242</v>
          </cell>
          <cell r="N3316">
            <v>6.9607858599538606</v>
          </cell>
          <cell r="O3316">
            <v>7.4158366291884033</v>
          </cell>
          <cell r="P3316">
            <v>8.5092971801133892</v>
          </cell>
          <cell r="Q3316">
            <v>8.4558112397586882</v>
          </cell>
          <cell r="R3316">
            <v>8.412849817013587</v>
          </cell>
          <cell r="S3316">
            <v>9.3854819293428289</v>
          </cell>
          <cell r="T3316">
            <v>11.058418018025826</v>
          </cell>
          <cell r="U3316" t="str">
            <v>0</v>
          </cell>
          <cell r="V3316">
            <v>21.651640564263939</v>
          </cell>
          <cell r="W3316">
            <v>21.651640564263939</v>
          </cell>
        </row>
        <row r="3317">
          <cell r="B3317" t="str">
            <v>UgandaTrade</v>
          </cell>
          <cell r="C3317" t="str">
            <v>Trade</v>
          </cell>
          <cell r="D3317" t="str">
            <v>Uganda</v>
          </cell>
          <cell r="E3317" t="str">
            <v>Systems &amp; Processes</v>
          </cell>
          <cell r="F3317" t="str">
            <v>Customer - Wholesale</v>
          </cell>
          <cell r="G3317" t="str">
            <v>Trade Finance</v>
          </cell>
          <cell r="H3317">
            <v>0.11454036301628441</v>
          </cell>
          <cell r="I3317" t="str">
            <v>0</v>
          </cell>
          <cell r="J3317" t="str">
            <v>0</v>
          </cell>
          <cell r="K3317" t="str">
            <v>0</v>
          </cell>
          <cell r="L3317" t="str">
            <v>0</v>
          </cell>
          <cell r="M3317" t="str">
            <v>0</v>
          </cell>
          <cell r="N3317" t="str">
            <v>0</v>
          </cell>
          <cell r="O3317" t="str">
            <v>0</v>
          </cell>
          <cell r="P3317" t="str">
            <v>0</v>
          </cell>
          <cell r="Q3317" t="str">
            <v>0</v>
          </cell>
          <cell r="R3317" t="str">
            <v>0</v>
          </cell>
          <cell r="S3317" t="str">
            <v>0</v>
          </cell>
          <cell r="T3317" t="str">
            <v>0</v>
          </cell>
          <cell r="U3317" t="str">
            <v>0</v>
          </cell>
          <cell r="V3317">
            <v>0</v>
          </cell>
          <cell r="W3317">
            <v>0</v>
          </cell>
        </row>
        <row r="3318">
          <cell r="B3318" t="str">
            <v>UgandaTrade</v>
          </cell>
          <cell r="C3318" t="str">
            <v>Trade</v>
          </cell>
          <cell r="D3318" t="str">
            <v>Uganda</v>
          </cell>
          <cell r="E3318" t="str">
            <v>Systems &amp; Processes</v>
          </cell>
          <cell r="F3318" t="str">
            <v>Customer - Wholesale</v>
          </cell>
          <cell r="G3318" t="str">
            <v>Trade Contingents</v>
          </cell>
          <cell r="H3318">
            <v>0.10660475301353234</v>
          </cell>
          <cell r="I3318">
            <v>1.6095071619594951E-2</v>
          </cell>
          <cell r="J3318">
            <v>3.0425477911248475E-2</v>
          </cell>
          <cell r="K3318">
            <v>3.8994844636728337E-2</v>
          </cell>
          <cell r="L3318">
            <v>3.9353688763984415E-2</v>
          </cell>
          <cell r="M3318">
            <v>4.834796831891585E-2</v>
          </cell>
          <cell r="N3318">
            <v>5.7562482464575931E-2</v>
          </cell>
          <cell r="O3318">
            <v>6.1413624437360134E-2</v>
          </cell>
          <cell r="P3318">
            <v>7.0383196514569271E-2</v>
          </cell>
          <cell r="Q3318">
            <v>6.9940796705152644E-2</v>
          </cell>
          <cell r="R3318">
            <v>6.958544864342546E-2</v>
          </cell>
          <cell r="S3318">
            <v>7.7629353780946403E-2</v>
          </cell>
          <cell r="T3318">
            <v>9.1532414443039598E-2</v>
          </cell>
          <cell r="U3318" t="str">
            <v>0</v>
          </cell>
          <cell r="V3318">
            <v>0.17913538345633018</v>
          </cell>
          <cell r="W3318">
            <v>0.17913538345633018</v>
          </cell>
        </row>
        <row r="3319">
          <cell r="B3319" t="str">
            <v>UgandaTrade</v>
          </cell>
          <cell r="C3319" t="str">
            <v>Trade</v>
          </cell>
          <cell r="D3319" t="str">
            <v>Uganda</v>
          </cell>
          <cell r="E3319" t="str">
            <v>Systems &amp; Processes</v>
          </cell>
          <cell r="F3319" t="str">
            <v>Customer - Wholesale</v>
          </cell>
          <cell r="G3319" t="str">
            <v>Trade Transactional</v>
          </cell>
          <cell r="H3319" t="str">
            <v>0</v>
          </cell>
          <cell r="I3319" t="str">
            <v>0</v>
          </cell>
          <cell r="J3319" t="str">
            <v>0</v>
          </cell>
          <cell r="K3319" t="str">
            <v>0</v>
          </cell>
          <cell r="L3319" t="str">
            <v>0</v>
          </cell>
          <cell r="M3319" t="str">
            <v>0</v>
          </cell>
          <cell r="N3319" t="str">
            <v>0</v>
          </cell>
          <cell r="O3319" t="str">
            <v>0</v>
          </cell>
          <cell r="P3319" t="str">
            <v>0</v>
          </cell>
          <cell r="Q3319" t="str">
            <v>0</v>
          </cell>
          <cell r="R3319" t="str">
            <v>0</v>
          </cell>
          <cell r="S3319" t="str">
            <v>0</v>
          </cell>
          <cell r="T3319" t="str">
            <v>0</v>
          </cell>
          <cell r="U3319" t="str">
            <v>0</v>
          </cell>
          <cell r="V3319">
            <v>0</v>
          </cell>
          <cell r="W3319">
            <v>0</v>
          </cell>
        </row>
        <row r="3320">
          <cell r="B3320" t="str">
            <v>UgandaTrade</v>
          </cell>
          <cell r="C3320" t="str">
            <v>Trade</v>
          </cell>
          <cell r="D3320" t="str">
            <v>Uganda</v>
          </cell>
          <cell r="E3320" t="str">
            <v>Systems &amp; Processes</v>
          </cell>
          <cell r="F3320" t="str">
            <v>Customer - Wholesale</v>
          </cell>
          <cell r="G3320" t="str">
            <v>Trade Other</v>
          </cell>
          <cell r="H3320" t="str">
            <v>0</v>
          </cell>
          <cell r="I3320" t="str">
            <v>0</v>
          </cell>
          <cell r="J3320" t="str">
            <v>0</v>
          </cell>
          <cell r="K3320" t="str">
            <v>0</v>
          </cell>
          <cell r="L3320" t="str">
            <v>0</v>
          </cell>
          <cell r="M3320" t="str">
            <v>0</v>
          </cell>
          <cell r="N3320" t="str">
            <v>0</v>
          </cell>
          <cell r="O3320" t="str">
            <v>0</v>
          </cell>
          <cell r="P3320" t="str">
            <v>0</v>
          </cell>
          <cell r="Q3320" t="str">
            <v>0</v>
          </cell>
          <cell r="R3320" t="str">
            <v>0</v>
          </cell>
          <cell r="S3320" t="str">
            <v>0</v>
          </cell>
          <cell r="T3320" t="str">
            <v>0</v>
          </cell>
          <cell r="U3320" t="str">
            <v>0</v>
          </cell>
          <cell r="V3320">
            <v>0</v>
          </cell>
          <cell r="W3320">
            <v>0</v>
          </cell>
        </row>
        <row r="3321">
          <cell r="B3321" t="str">
            <v>UgandaFX/MM</v>
          </cell>
          <cell r="C3321" t="str">
            <v>FX/MM</v>
          </cell>
          <cell r="D3321" t="str">
            <v>Uganda</v>
          </cell>
          <cell r="E3321" t="str">
            <v>Systems &amp; Processes</v>
          </cell>
          <cell r="F3321" t="str">
            <v>Customer - Wholesale</v>
          </cell>
          <cell r="G3321" t="str">
            <v>FX Sales</v>
          </cell>
          <cell r="H3321">
            <v>6.8370514594924607</v>
          </cell>
          <cell r="I3321">
            <v>0.12378625845391622</v>
          </cell>
          <cell r="J3321">
            <v>0.23402956473664766</v>
          </cell>
          <cell r="K3321">
            <v>0.3003020334728651</v>
          </cell>
          <cell r="L3321">
            <v>0.30295369422901752</v>
          </cell>
          <cell r="M3321">
            <v>0.37230845975430377</v>
          </cell>
          <cell r="N3321">
            <v>0.44335870662820664</v>
          </cell>
          <cell r="O3321">
            <v>0.47234258059514223</v>
          </cell>
          <cell r="P3321">
            <v>0.54207256226041012</v>
          </cell>
          <cell r="Q3321">
            <v>0.53866531720605471</v>
          </cell>
          <cell r="R3321">
            <v>0.5359285214386893</v>
          </cell>
          <cell r="S3321">
            <v>0.59782712422258377</v>
          </cell>
          <cell r="T3321">
            <v>0.70439843475114483</v>
          </cell>
          <cell r="U3321" t="str">
            <v>0</v>
          </cell>
          <cell r="V3321">
            <v>1.379126626850544</v>
          </cell>
          <cell r="W3321">
            <v>1.379126626850544</v>
          </cell>
        </row>
        <row r="3322">
          <cell r="B3322" t="str">
            <v>UgandaFX/MM</v>
          </cell>
          <cell r="C3322" t="str">
            <v>FX/MM</v>
          </cell>
          <cell r="D3322" t="str">
            <v>Uganda</v>
          </cell>
          <cell r="E3322" t="str">
            <v>Systems &amp; Processes</v>
          </cell>
          <cell r="F3322" t="str">
            <v>Customer - Wholesale</v>
          </cell>
          <cell r="G3322" t="str">
            <v>FX Trading</v>
          </cell>
          <cell r="H3322" t="str">
            <v>0</v>
          </cell>
          <cell r="I3322">
            <v>0.11198105327142173</v>
          </cell>
          <cell r="J3322">
            <v>0.21172752780683907</v>
          </cell>
          <cell r="K3322">
            <v>0.27161371753834229</v>
          </cell>
          <cell r="L3322">
            <v>0.27402758315104869</v>
          </cell>
          <cell r="M3322">
            <v>0.33677219542202974</v>
          </cell>
          <cell r="N3322">
            <v>0.40105041069618402</v>
          </cell>
          <cell r="O3322">
            <v>0.42726730299253252</v>
          </cell>
          <cell r="P3322">
            <v>0.49026793489222459</v>
          </cell>
          <cell r="Q3322">
            <v>0.4871863124070267</v>
          </cell>
          <cell r="R3322">
            <v>0.48471106591328611</v>
          </cell>
          <cell r="S3322">
            <v>0.54075077154824125</v>
          </cell>
          <cell r="T3322">
            <v>0.63713784905185566</v>
          </cell>
          <cell r="U3322" t="str">
            <v>0</v>
          </cell>
          <cell r="V3322">
            <v>1.247472911298301</v>
          </cell>
          <cell r="W3322">
            <v>1.247472911298301</v>
          </cell>
        </row>
        <row r="3323">
          <cell r="B3323" t="str">
            <v>UgandaFI</v>
          </cell>
          <cell r="C3323" t="str">
            <v>FI</v>
          </cell>
          <cell r="D3323" t="str">
            <v>Uganda</v>
          </cell>
          <cell r="E3323" t="str">
            <v>Systems &amp; Processes</v>
          </cell>
          <cell r="F3323" t="str">
            <v>Customer - Wholesale</v>
          </cell>
          <cell r="G3323" t="str">
            <v>Fixed Income</v>
          </cell>
          <cell r="H3323" t="str">
            <v>0</v>
          </cell>
          <cell r="I3323">
            <v>7.9820404754023883E-2</v>
          </cell>
          <cell r="J3323">
            <v>0.15091996791767798</v>
          </cell>
          <cell r="K3323">
            <v>0.19360700973321288</v>
          </cell>
          <cell r="L3323">
            <v>0.19532761982393065</v>
          </cell>
          <cell r="M3323">
            <v>0.2400521531381942</v>
          </cell>
          <cell r="N3323">
            <v>0.28586984291838741</v>
          </cell>
          <cell r="O3323">
            <v>0.30455731631993704</v>
          </cell>
          <cell r="P3323">
            <v>0.34946434113425029</v>
          </cell>
          <cell r="Q3323">
            <v>0.34726775209635841</v>
          </cell>
          <cell r="R3323">
            <v>0.34550338954372672</v>
          </cell>
          <cell r="S3323">
            <v>0.38544864684753505</v>
          </cell>
          <cell r="T3323">
            <v>0.45415362250754937</v>
          </cell>
          <cell r="U3323" t="str">
            <v>0</v>
          </cell>
          <cell r="V3323">
            <v>0.88920214438563971</v>
          </cell>
          <cell r="W3323">
            <v>0.88920214438563971</v>
          </cell>
        </row>
        <row r="3324">
          <cell r="B3324" t="str">
            <v>UgandaFX/MM</v>
          </cell>
          <cell r="C3324" t="str">
            <v>FX/MM</v>
          </cell>
          <cell r="D3324" t="str">
            <v>Uganda</v>
          </cell>
          <cell r="E3324" t="str">
            <v>Systems &amp; Processes</v>
          </cell>
          <cell r="F3324" t="str">
            <v>Customer - Wholesale</v>
          </cell>
          <cell r="G3324" t="str">
            <v>ALM</v>
          </cell>
          <cell r="H3324">
            <v>1.0997636891950586</v>
          </cell>
          <cell r="I3324">
            <v>7.207085089441008E-2</v>
          </cell>
          <cell r="J3324">
            <v>0.13626754384800036</v>
          </cell>
          <cell r="K3324">
            <v>0.17481021267173555</v>
          </cell>
          <cell r="L3324">
            <v>0.17636377323908309</v>
          </cell>
          <cell r="M3324">
            <v>0.21674611885293266</v>
          </cell>
          <cell r="N3324">
            <v>0.25811548923699063</v>
          </cell>
          <cell r="O3324">
            <v>0.27498864483256458</v>
          </cell>
          <cell r="P3324">
            <v>0.31553576432509994</v>
          </cell>
          <cell r="Q3324">
            <v>0.31355243635884805</v>
          </cell>
          <cell r="R3324">
            <v>0.3119593711414233</v>
          </cell>
          <cell r="S3324">
            <v>0.34802644812447375</v>
          </cell>
          <cell r="T3324">
            <v>0.41006103779807856</v>
          </cell>
          <cell r="U3324" t="str">
            <v>0</v>
          </cell>
          <cell r="V3324">
            <v>0.80287183910547844</v>
          </cell>
          <cell r="W3324">
            <v>0.80287183910547844</v>
          </cell>
        </row>
        <row r="3325">
          <cell r="B3325" t="str">
            <v>UgandaSEF</v>
          </cell>
          <cell r="C3325" t="str">
            <v>SEF</v>
          </cell>
          <cell r="D3325" t="str">
            <v>Uganda</v>
          </cell>
          <cell r="E3325" t="str">
            <v>Systems &amp; Processes</v>
          </cell>
          <cell r="F3325" t="str">
            <v>Customer - Wholesale</v>
          </cell>
          <cell r="G3325" t="str">
            <v>Structured Trade</v>
          </cell>
          <cell r="H3325" t="str">
            <v>0</v>
          </cell>
          <cell r="I3325">
            <v>9.7450639784645632E-2</v>
          </cell>
          <cell r="J3325">
            <v>0.1842542326761942</v>
          </cell>
          <cell r="K3325">
            <v>0.23636972304807313</v>
          </cell>
          <cell r="L3325">
            <v>0.23847037080445929</v>
          </cell>
          <cell r="M3325">
            <v>0.2930733811371643</v>
          </cell>
          <cell r="N3325">
            <v>0.34901099754356507</v>
          </cell>
          <cell r="O3325">
            <v>0.37182604395370916</v>
          </cell>
          <cell r="P3325">
            <v>0.42665185337506734</v>
          </cell>
          <cell r="Q3325">
            <v>0.42397009539919445</v>
          </cell>
          <cell r="R3325">
            <v>0.4218160314089669</v>
          </cell>
          <cell r="S3325">
            <v>0.47058414894250017</v>
          </cell>
          <cell r="T3325">
            <v>0.55446425272159527</v>
          </cell>
          <cell r="U3325" t="str">
            <v>0</v>
          </cell>
          <cell r="V3325">
            <v>1.0856035888980053</v>
          </cell>
          <cell r="W3325">
            <v>1.0856035888980053</v>
          </cell>
        </row>
        <row r="3326">
          <cell r="B3326" t="str">
            <v>UgandaSME</v>
          </cell>
          <cell r="C3326" t="str">
            <v>SME</v>
          </cell>
          <cell r="D3326" t="str">
            <v>Uganda</v>
          </cell>
          <cell r="E3326" t="str">
            <v>Systems &amp; Processes</v>
          </cell>
          <cell r="F3326" t="str">
            <v>SME</v>
          </cell>
          <cell r="G3326" t="str">
            <v>Product</v>
          </cell>
          <cell r="H3326">
            <v>9.5041494848928973</v>
          </cell>
          <cell r="I3326">
            <v>1.4266384826375069</v>
          </cell>
          <cell r="J3326">
            <v>2.6973427504908787</v>
          </cell>
          <cell r="K3326">
            <v>3.4602507957120827</v>
          </cell>
          <cell r="L3326">
            <v>3.490925921104548</v>
          </cell>
          <cell r="M3326">
            <v>4.2903620943872376</v>
          </cell>
          <cell r="N3326">
            <v>5.1092203856021712</v>
          </cell>
          <cell r="O3326">
            <v>5.4431997664046987</v>
          </cell>
          <cell r="P3326">
            <v>6.2458071465613294</v>
          </cell>
          <cell r="Q3326">
            <v>6.206548573093162</v>
          </cell>
          <cell r="R3326">
            <v>6.175014974544637</v>
          </cell>
          <cell r="S3326">
            <v>6.8889505869020722</v>
          </cell>
          <cell r="T3326">
            <v>8.1168853276698787</v>
          </cell>
          <cell r="U3326" t="str">
            <v>0</v>
          </cell>
          <cell r="V3326">
            <v>15.892285889290305</v>
          </cell>
          <cell r="W3326">
            <v>15.892285889290305</v>
          </cell>
        </row>
        <row r="3327">
          <cell r="B3327" t="str">
            <v>UgandaTotal</v>
          </cell>
          <cell r="C3327" t="str">
            <v>Total</v>
          </cell>
          <cell r="D3327" t="str">
            <v>Uganda</v>
          </cell>
          <cell r="E3327" t="str">
            <v>Systems &amp; Processes</v>
          </cell>
          <cell r="F3327" t="str">
            <v>Customer</v>
          </cell>
          <cell r="G3327" t="str">
            <v>Product</v>
          </cell>
          <cell r="H3327">
            <v>48.557739471805817</v>
          </cell>
          <cell r="I3327">
            <v>5.6466316711560536</v>
          </cell>
          <cell r="J3327">
            <v>10.676235288007451</v>
          </cell>
          <cell r="K3327">
            <v>13.695911851772264</v>
          </cell>
          <cell r="L3327">
            <v>13.817620439316947</v>
          </cell>
          <cell r="M3327">
            <v>16.981593592198791</v>
          </cell>
          <cell r="N3327">
            <v>20.222782504670246</v>
          </cell>
          <cell r="O3327">
            <v>21.544752477163328</v>
          </cell>
          <cell r="P3327">
            <v>24.72158102425205</v>
          </cell>
          <cell r="Q3327">
            <v>24.56619133928168</v>
          </cell>
          <cell r="R3327">
            <v>24.441377941555686</v>
          </cell>
          <cell r="S3327">
            <v>27.267137870940555</v>
          </cell>
          <cell r="T3327">
            <v>32.127427156716635</v>
          </cell>
          <cell r="U3327" t="str">
            <v>0</v>
          </cell>
          <cell r="V3327">
            <v>62.90322580645158</v>
          </cell>
          <cell r="W3327">
            <v>62.90322580645158</v>
          </cell>
        </row>
        <row r="3328">
          <cell r="B3328" t="str">
            <v>UgandaCCPL</v>
          </cell>
          <cell r="C3328" t="str">
            <v>CCPL</v>
          </cell>
          <cell r="D3328" t="str">
            <v>Uganda</v>
          </cell>
          <cell r="E3328" t="str">
            <v>Projects</v>
          </cell>
          <cell r="F3328" t="str">
            <v>Mass Mkt &amp; Priority Banking</v>
          </cell>
          <cell r="G3328" t="str">
            <v>Unsecured Lending</v>
          </cell>
          <cell r="H3328">
            <v>1.7278790529133388</v>
          </cell>
          <cell r="I3328" t="str">
            <v>0</v>
          </cell>
          <cell r="J3328" t="str">
            <v>0</v>
          </cell>
          <cell r="K3328" t="str">
            <v>0</v>
          </cell>
          <cell r="L3328" t="str">
            <v>0</v>
          </cell>
          <cell r="M3328" t="str">
            <v>0</v>
          </cell>
          <cell r="N3328" t="str">
            <v>0</v>
          </cell>
          <cell r="O3328" t="str">
            <v>0</v>
          </cell>
          <cell r="P3328" t="str">
            <v>0</v>
          </cell>
          <cell r="Q3328" t="str">
            <v>0</v>
          </cell>
          <cell r="R3328" t="str">
            <v>0</v>
          </cell>
          <cell r="S3328" t="str">
            <v>0</v>
          </cell>
          <cell r="T3328" t="str">
            <v>0</v>
          </cell>
          <cell r="U3328" t="str">
            <v>0</v>
          </cell>
          <cell r="V3328">
            <v>0</v>
          </cell>
          <cell r="W3328">
            <v>0</v>
          </cell>
        </row>
        <row r="3329">
          <cell r="B3329" t="str">
            <v>UgandaM &amp; AL</v>
          </cell>
          <cell r="C3329" t="str">
            <v>M &amp; AL</v>
          </cell>
          <cell r="D3329" t="str">
            <v>Uganda</v>
          </cell>
          <cell r="E3329" t="str">
            <v>Projects</v>
          </cell>
          <cell r="F3329" t="str">
            <v>Mass Mkt &amp; Priority Banking</v>
          </cell>
          <cell r="G3329" t="str">
            <v>Secured Lending</v>
          </cell>
          <cell r="H3329" t="str">
            <v>0</v>
          </cell>
          <cell r="I3329" t="str">
            <v>0</v>
          </cell>
          <cell r="J3329" t="str">
            <v>0</v>
          </cell>
          <cell r="K3329" t="str">
            <v>0</v>
          </cell>
          <cell r="L3329" t="str">
            <v>0</v>
          </cell>
          <cell r="M3329" t="str">
            <v>0</v>
          </cell>
          <cell r="N3329" t="str">
            <v>0</v>
          </cell>
          <cell r="O3329" t="str">
            <v>0</v>
          </cell>
          <cell r="P3329" t="str">
            <v>0</v>
          </cell>
          <cell r="Q3329" t="str">
            <v>0</v>
          </cell>
          <cell r="R3329" t="str">
            <v>0</v>
          </cell>
          <cell r="S3329" t="str">
            <v>0</v>
          </cell>
          <cell r="T3329" t="str">
            <v>0</v>
          </cell>
          <cell r="U3329" t="str">
            <v>0</v>
          </cell>
          <cell r="V3329">
            <v>0</v>
          </cell>
          <cell r="W3329">
            <v>0</v>
          </cell>
        </row>
        <row r="3330">
          <cell r="B3330" t="str">
            <v>UgandaWM</v>
          </cell>
          <cell r="C3330" t="str">
            <v>WM</v>
          </cell>
          <cell r="D3330" t="str">
            <v>Uganda</v>
          </cell>
          <cell r="E3330" t="str">
            <v>Projects</v>
          </cell>
          <cell r="F3330" t="str">
            <v>Mass Mkt &amp; Priority Banking</v>
          </cell>
          <cell r="G3330" t="str">
            <v>Account Management Services</v>
          </cell>
          <cell r="H3330">
            <v>15.773773253930317</v>
          </cell>
          <cell r="I3330" t="str">
            <v>0</v>
          </cell>
          <cell r="J3330" t="str">
            <v>0</v>
          </cell>
          <cell r="K3330" t="str">
            <v>0</v>
          </cell>
          <cell r="L3330" t="str">
            <v>0</v>
          </cell>
          <cell r="M3330" t="str">
            <v>0</v>
          </cell>
          <cell r="N3330" t="str">
            <v>0</v>
          </cell>
          <cell r="O3330" t="str">
            <v>0</v>
          </cell>
          <cell r="P3330" t="str">
            <v>0</v>
          </cell>
          <cell r="Q3330" t="str">
            <v>0</v>
          </cell>
          <cell r="R3330" t="str">
            <v>0</v>
          </cell>
          <cell r="S3330" t="str">
            <v>0</v>
          </cell>
          <cell r="T3330" t="str">
            <v>0</v>
          </cell>
          <cell r="U3330" t="str">
            <v>0</v>
          </cell>
          <cell r="V3330">
            <v>0</v>
          </cell>
          <cell r="W3330">
            <v>0</v>
          </cell>
        </row>
        <row r="3331">
          <cell r="B3331" t="str">
            <v>UgandaWM</v>
          </cell>
          <cell r="C3331" t="str">
            <v>WM</v>
          </cell>
          <cell r="D3331" t="str">
            <v>Uganda</v>
          </cell>
          <cell r="E3331" t="str">
            <v>Projects</v>
          </cell>
          <cell r="F3331" t="str">
            <v>Mass Mkt &amp; Priority Banking</v>
          </cell>
          <cell r="G3331" t="str">
            <v>Trade Products</v>
          </cell>
          <cell r="H3331">
            <v>8.8344164688191934E-4</v>
          </cell>
          <cell r="I3331" t="str">
            <v>0</v>
          </cell>
          <cell r="J3331" t="str">
            <v>0</v>
          </cell>
          <cell r="K3331" t="str">
            <v>0</v>
          </cell>
          <cell r="L3331" t="str">
            <v>0</v>
          </cell>
          <cell r="M3331" t="str">
            <v>0</v>
          </cell>
          <cell r="N3331" t="str">
            <v>0</v>
          </cell>
          <cell r="O3331" t="str">
            <v>0</v>
          </cell>
          <cell r="P3331" t="str">
            <v>0</v>
          </cell>
          <cell r="Q3331" t="str">
            <v>0</v>
          </cell>
          <cell r="R3331" t="str">
            <v>0</v>
          </cell>
          <cell r="S3331" t="str">
            <v>0</v>
          </cell>
          <cell r="T3331" t="str">
            <v>0</v>
          </cell>
          <cell r="U3331" t="str">
            <v>0</v>
          </cell>
          <cell r="V3331" t="str">
            <v>0</v>
          </cell>
          <cell r="W3331" t="str">
            <v>0</v>
          </cell>
        </row>
        <row r="3332">
          <cell r="B3332" t="str">
            <v>UgandaWM</v>
          </cell>
          <cell r="C3332" t="str">
            <v>WM</v>
          </cell>
          <cell r="D3332" t="str">
            <v>Uganda</v>
          </cell>
          <cell r="E3332" t="str">
            <v>Projects</v>
          </cell>
          <cell r="F3332" t="str">
            <v>Mass Mkt &amp; Priority Banking</v>
          </cell>
          <cell r="G3332" t="str">
            <v>Treasury Products</v>
          </cell>
          <cell r="H3332">
            <v>0.52136366975943638</v>
          </cell>
          <cell r="I3332" t="str">
            <v>0</v>
          </cell>
          <cell r="J3332" t="str">
            <v>0</v>
          </cell>
          <cell r="K3332" t="str">
            <v>0</v>
          </cell>
          <cell r="L3332" t="str">
            <v>0</v>
          </cell>
          <cell r="M3332" t="str">
            <v>0</v>
          </cell>
          <cell r="N3332" t="str">
            <v>0</v>
          </cell>
          <cell r="O3332" t="str">
            <v>0</v>
          </cell>
          <cell r="P3332" t="str">
            <v>0</v>
          </cell>
          <cell r="Q3332" t="str">
            <v>0</v>
          </cell>
          <cell r="R3332" t="str">
            <v>0</v>
          </cell>
          <cell r="S3332" t="str">
            <v>0</v>
          </cell>
          <cell r="T3332" t="str">
            <v>0</v>
          </cell>
          <cell r="U3332" t="str">
            <v>0</v>
          </cell>
          <cell r="V3332">
            <v>0</v>
          </cell>
          <cell r="W3332">
            <v>0</v>
          </cell>
        </row>
        <row r="3333">
          <cell r="B3333" t="str">
            <v>UgandaWM</v>
          </cell>
          <cell r="C3333" t="str">
            <v>WM</v>
          </cell>
          <cell r="D3333" t="str">
            <v>Uganda</v>
          </cell>
          <cell r="E3333" t="str">
            <v>Projects</v>
          </cell>
          <cell r="F3333" t="str">
            <v>Mass Mkt &amp; Priority Banking</v>
          </cell>
          <cell r="G3333" t="str">
            <v>Investment Services</v>
          </cell>
          <cell r="H3333" t="str">
            <v>0</v>
          </cell>
          <cell r="I3333" t="str">
            <v>0</v>
          </cell>
          <cell r="J3333" t="str">
            <v>0</v>
          </cell>
          <cell r="K3333" t="str">
            <v>0</v>
          </cell>
          <cell r="L3333" t="str">
            <v>0</v>
          </cell>
          <cell r="M3333" t="str">
            <v>0</v>
          </cell>
          <cell r="N3333" t="str">
            <v>0</v>
          </cell>
          <cell r="O3333" t="str">
            <v>0</v>
          </cell>
          <cell r="P3333" t="str">
            <v>0</v>
          </cell>
          <cell r="Q3333" t="str">
            <v>0</v>
          </cell>
          <cell r="R3333" t="str">
            <v>0</v>
          </cell>
          <cell r="S3333" t="str">
            <v>0</v>
          </cell>
          <cell r="T3333" t="str">
            <v>0</v>
          </cell>
          <cell r="U3333" t="str">
            <v>0</v>
          </cell>
          <cell r="V3333" t="str">
            <v>0</v>
          </cell>
          <cell r="W3333" t="str">
            <v>0</v>
          </cell>
        </row>
        <row r="3334">
          <cell r="B3334" t="str">
            <v>UgandaOthCB</v>
          </cell>
          <cell r="C3334" t="str">
            <v>OthCB</v>
          </cell>
          <cell r="D3334" t="str">
            <v>Uganda</v>
          </cell>
          <cell r="E3334" t="str">
            <v>Projects</v>
          </cell>
          <cell r="F3334" t="str">
            <v>Mass Mkt &amp; Priority Banking</v>
          </cell>
          <cell r="G3334" t="str">
            <v>Other Products</v>
          </cell>
          <cell r="H3334" t="str">
            <v>0</v>
          </cell>
          <cell r="I3334" t="str">
            <v>0</v>
          </cell>
          <cell r="J3334" t="str">
            <v>0</v>
          </cell>
          <cell r="K3334" t="str">
            <v>0</v>
          </cell>
          <cell r="L3334" t="str">
            <v>0</v>
          </cell>
          <cell r="M3334" t="str">
            <v>0</v>
          </cell>
          <cell r="N3334" t="str">
            <v>0</v>
          </cell>
          <cell r="O3334" t="str">
            <v>0</v>
          </cell>
          <cell r="P3334" t="str">
            <v>0</v>
          </cell>
          <cell r="Q3334" t="str">
            <v>0</v>
          </cell>
          <cell r="R3334" t="str">
            <v>0</v>
          </cell>
          <cell r="S3334" t="str">
            <v>0</v>
          </cell>
          <cell r="T3334" t="str">
            <v>0</v>
          </cell>
          <cell r="U3334" t="str">
            <v>0</v>
          </cell>
          <cell r="V3334">
            <v>0</v>
          </cell>
          <cell r="W3334">
            <v>0</v>
          </cell>
        </row>
        <row r="3335">
          <cell r="B3335" t="str">
            <v>UgandaCROps</v>
          </cell>
          <cell r="C3335" t="str">
            <v>CROps</v>
          </cell>
          <cell r="D3335" t="str">
            <v>Uganda</v>
          </cell>
          <cell r="E3335" t="str">
            <v>Projects</v>
          </cell>
          <cell r="F3335" t="str">
            <v>Customer - Wholesale</v>
          </cell>
          <cell r="G3335" t="str">
            <v>Corporate and Inst Lending</v>
          </cell>
          <cell r="H3335">
            <v>3.2078061523972994</v>
          </cell>
          <cell r="I3335" t="str">
            <v>0</v>
          </cell>
          <cell r="J3335" t="str">
            <v>0</v>
          </cell>
          <cell r="K3335" t="str">
            <v>0</v>
          </cell>
          <cell r="L3335" t="str">
            <v>0</v>
          </cell>
          <cell r="M3335" t="str">
            <v>0</v>
          </cell>
          <cell r="N3335" t="str">
            <v>0</v>
          </cell>
          <cell r="O3335" t="str">
            <v>0</v>
          </cell>
          <cell r="P3335" t="str">
            <v>0</v>
          </cell>
          <cell r="Q3335" t="str">
            <v>0</v>
          </cell>
          <cell r="R3335" t="str">
            <v>0</v>
          </cell>
          <cell r="S3335" t="str">
            <v>0</v>
          </cell>
          <cell r="T3335" t="str">
            <v>0</v>
          </cell>
          <cell r="U3335" t="str">
            <v>0</v>
          </cell>
          <cell r="V3335">
            <v>0</v>
          </cell>
          <cell r="W3335">
            <v>0</v>
          </cell>
        </row>
        <row r="3336">
          <cell r="B3336" t="str">
            <v>UgandaCash</v>
          </cell>
          <cell r="C3336" t="str">
            <v>Cash</v>
          </cell>
          <cell r="D3336" t="str">
            <v>Uganda</v>
          </cell>
          <cell r="E3336" t="str">
            <v>Projects</v>
          </cell>
          <cell r="F3336" t="str">
            <v>Customer - Wholesale</v>
          </cell>
          <cell r="G3336" t="str">
            <v>Cash Management and Payments</v>
          </cell>
          <cell r="H3336">
            <v>17.897410494684983</v>
          </cell>
          <cell r="I3336" t="str">
            <v>0</v>
          </cell>
          <cell r="J3336" t="str">
            <v>0</v>
          </cell>
          <cell r="K3336" t="str">
            <v>0</v>
          </cell>
          <cell r="L3336" t="str">
            <v>0</v>
          </cell>
          <cell r="M3336" t="str">
            <v>0</v>
          </cell>
          <cell r="N3336" t="str">
            <v>0</v>
          </cell>
          <cell r="O3336" t="str">
            <v>0</v>
          </cell>
          <cell r="P3336" t="str">
            <v>0</v>
          </cell>
          <cell r="Q3336" t="str">
            <v>0</v>
          </cell>
          <cell r="R3336" t="str">
            <v>0</v>
          </cell>
          <cell r="S3336" t="str">
            <v>0</v>
          </cell>
          <cell r="T3336" t="str">
            <v>0</v>
          </cell>
          <cell r="U3336" t="str">
            <v>0</v>
          </cell>
          <cell r="V3336">
            <v>0</v>
          </cell>
          <cell r="W3336">
            <v>0</v>
          </cell>
        </row>
        <row r="3337">
          <cell r="B3337" t="str">
            <v>UgandaTrade</v>
          </cell>
          <cell r="C3337" t="str">
            <v>Trade</v>
          </cell>
          <cell r="D3337" t="str">
            <v>Uganda</v>
          </cell>
          <cell r="E3337" t="str">
            <v>Projects</v>
          </cell>
          <cell r="F3337" t="str">
            <v>Customer - Wholesale</v>
          </cell>
          <cell r="G3337" t="str">
            <v>Trade Finance</v>
          </cell>
          <cell r="H3337">
            <v>0.14508627886404163</v>
          </cell>
          <cell r="I3337" t="str">
            <v>0</v>
          </cell>
          <cell r="J3337" t="str">
            <v>0</v>
          </cell>
          <cell r="K3337" t="str">
            <v>0</v>
          </cell>
          <cell r="L3337" t="str">
            <v>0</v>
          </cell>
          <cell r="M3337" t="str">
            <v>0</v>
          </cell>
          <cell r="N3337" t="str">
            <v>0</v>
          </cell>
          <cell r="O3337" t="str">
            <v>0</v>
          </cell>
          <cell r="P3337" t="str">
            <v>0</v>
          </cell>
          <cell r="Q3337" t="str">
            <v>0</v>
          </cell>
          <cell r="R3337" t="str">
            <v>0</v>
          </cell>
          <cell r="S3337" t="str">
            <v>0</v>
          </cell>
          <cell r="T3337" t="str">
            <v>0</v>
          </cell>
          <cell r="U3337" t="str">
            <v>0</v>
          </cell>
          <cell r="V3337">
            <v>0</v>
          </cell>
          <cell r="W3337">
            <v>0</v>
          </cell>
        </row>
        <row r="3338">
          <cell r="B3338" t="str">
            <v>UgandaTrade</v>
          </cell>
          <cell r="C3338" t="str">
            <v>Trade</v>
          </cell>
          <cell r="D3338" t="str">
            <v>Uganda</v>
          </cell>
          <cell r="E3338" t="str">
            <v>Projects</v>
          </cell>
          <cell r="F3338" t="str">
            <v>Customer - Wholesale</v>
          </cell>
          <cell r="G3338" t="str">
            <v>Trade Contingents</v>
          </cell>
          <cell r="H3338">
            <v>0.13506048361435291</v>
          </cell>
          <cell r="I3338" t="str">
            <v>0</v>
          </cell>
          <cell r="J3338" t="str">
            <v>0</v>
          </cell>
          <cell r="K3338" t="str">
            <v>0</v>
          </cell>
          <cell r="L3338" t="str">
            <v>0</v>
          </cell>
          <cell r="M3338" t="str">
            <v>0</v>
          </cell>
          <cell r="N3338" t="str">
            <v>0</v>
          </cell>
          <cell r="O3338" t="str">
            <v>0</v>
          </cell>
          <cell r="P3338" t="str">
            <v>0</v>
          </cell>
          <cell r="Q3338" t="str">
            <v>0</v>
          </cell>
          <cell r="R3338" t="str">
            <v>0</v>
          </cell>
          <cell r="S3338" t="str">
            <v>0</v>
          </cell>
          <cell r="T3338" t="str">
            <v>0</v>
          </cell>
          <cell r="U3338" t="str">
            <v>0</v>
          </cell>
          <cell r="V3338">
            <v>0</v>
          </cell>
          <cell r="W3338">
            <v>0</v>
          </cell>
        </row>
        <row r="3339">
          <cell r="B3339" t="str">
            <v>UgandaTrade</v>
          </cell>
          <cell r="C3339" t="str">
            <v>Trade</v>
          </cell>
          <cell r="D3339" t="str">
            <v>Uganda</v>
          </cell>
          <cell r="E3339" t="str">
            <v>Projects</v>
          </cell>
          <cell r="F3339" t="str">
            <v>Customer - Wholesale</v>
          </cell>
          <cell r="G3339" t="str">
            <v>Trade Transactional</v>
          </cell>
          <cell r="H3339" t="str">
            <v>0</v>
          </cell>
          <cell r="I3339" t="str">
            <v>0</v>
          </cell>
          <cell r="J3339" t="str">
            <v>0</v>
          </cell>
          <cell r="K3339" t="str">
            <v>0</v>
          </cell>
          <cell r="L3339" t="str">
            <v>0</v>
          </cell>
          <cell r="M3339" t="str">
            <v>0</v>
          </cell>
          <cell r="N3339" t="str">
            <v>0</v>
          </cell>
          <cell r="O3339" t="str">
            <v>0</v>
          </cell>
          <cell r="P3339" t="str">
            <v>0</v>
          </cell>
          <cell r="Q3339" t="str">
            <v>0</v>
          </cell>
          <cell r="R3339" t="str">
            <v>0</v>
          </cell>
          <cell r="S3339" t="str">
            <v>0</v>
          </cell>
          <cell r="T3339" t="str">
            <v>0</v>
          </cell>
          <cell r="U3339" t="str">
            <v>0</v>
          </cell>
          <cell r="V3339">
            <v>0</v>
          </cell>
          <cell r="W3339">
            <v>0</v>
          </cell>
        </row>
        <row r="3340">
          <cell r="B3340" t="str">
            <v>UgandaTrade</v>
          </cell>
          <cell r="C3340" t="str">
            <v>Trade</v>
          </cell>
          <cell r="D3340" t="str">
            <v>Uganda</v>
          </cell>
          <cell r="E3340" t="str">
            <v>Projects</v>
          </cell>
          <cell r="F3340" t="str">
            <v>Customer - Wholesale</v>
          </cell>
          <cell r="G3340" t="str">
            <v>Trade Other</v>
          </cell>
          <cell r="H3340" t="str">
            <v>0</v>
          </cell>
          <cell r="I3340" t="str">
            <v>0</v>
          </cell>
          <cell r="J3340" t="str">
            <v>0</v>
          </cell>
          <cell r="K3340" t="str">
            <v>0</v>
          </cell>
          <cell r="L3340" t="str">
            <v>0</v>
          </cell>
          <cell r="M3340" t="str">
            <v>0</v>
          </cell>
          <cell r="N3340" t="str">
            <v>0</v>
          </cell>
          <cell r="O3340" t="str">
            <v>0</v>
          </cell>
          <cell r="P3340" t="str">
            <v>0</v>
          </cell>
          <cell r="Q3340" t="str">
            <v>0</v>
          </cell>
          <cell r="R3340" t="str">
            <v>0</v>
          </cell>
          <cell r="S3340" t="str">
            <v>0</v>
          </cell>
          <cell r="T3340" t="str">
            <v>0</v>
          </cell>
          <cell r="U3340" t="str">
            <v>0</v>
          </cell>
          <cell r="V3340">
            <v>0</v>
          </cell>
          <cell r="W3340">
            <v>0</v>
          </cell>
        </row>
        <row r="3341">
          <cell r="B3341" t="str">
            <v>UgandaFX/MM</v>
          </cell>
          <cell r="C3341" t="str">
            <v>FX/MM</v>
          </cell>
          <cell r="D3341" t="str">
            <v>Uganda</v>
          </cell>
          <cell r="E3341" t="str">
            <v>Projects</v>
          </cell>
          <cell r="F3341" t="str">
            <v>Customer - Wholesale</v>
          </cell>
          <cell r="G3341" t="str">
            <v>FX Sales</v>
          </cell>
          <cell r="H3341">
            <v>8.6590461095125377</v>
          </cell>
          <cell r="I3341" t="str">
            <v>0</v>
          </cell>
          <cell r="J3341" t="str">
            <v>0</v>
          </cell>
          <cell r="K3341" t="str">
            <v>0</v>
          </cell>
          <cell r="L3341" t="str">
            <v>0</v>
          </cell>
          <cell r="M3341" t="str">
            <v>0</v>
          </cell>
          <cell r="N3341" t="str">
            <v>0</v>
          </cell>
          <cell r="O3341" t="str">
            <v>0</v>
          </cell>
          <cell r="P3341" t="str">
            <v>0</v>
          </cell>
          <cell r="Q3341" t="str">
            <v>0</v>
          </cell>
          <cell r="R3341" t="str">
            <v>0</v>
          </cell>
          <cell r="S3341" t="str">
            <v>0</v>
          </cell>
          <cell r="T3341" t="str">
            <v>0</v>
          </cell>
          <cell r="U3341" t="str">
            <v>0</v>
          </cell>
          <cell r="V3341">
            <v>0</v>
          </cell>
          <cell r="W3341">
            <v>0</v>
          </cell>
        </row>
        <row r="3342">
          <cell r="B3342" t="str">
            <v>UgandaFX/MM</v>
          </cell>
          <cell r="C3342" t="str">
            <v>FX/MM</v>
          </cell>
          <cell r="D3342" t="str">
            <v>Uganda</v>
          </cell>
          <cell r="E3342" t="str">
            <v>Projects</v>
          </cell>
          <cell r="F3342" t="str">
            <v>Customer - Wholesale</v>
          </cell>
          <cell r="G3342" t="str">
            <v>FX Trading</v>
          </cell>
          <cell r="H3342" t="str">
            <v>0</v>
          </cell>
          <cell r="I3342" t="str">
            <v>0</v>
          </cell>
          <cell r="J3342" t="str">
            <v>0</v>
          </cell>
          <cell r="K3342" t="str">
            <v>0</v>
          </cell>
          <cell r="L3342" t="str">
            <v>0</v>
          </cell>
          <cell r="M3342" t="str">
            <v>0</v>
          </cell>
          <cell r="N3342" t="str">
            <v>0</v>
          </cell>
          <cell r="O3342" t="str">
            <v>0</v>
          </cell>
          <cell r="P3342" t="str">
            <v>0</v>
          </cell>
          <cell r="Q3342" t="str">
            <v>0</v>
          </cell>
          <cell r="R3342" t="str">
            <v>0</v>
          </cell>
          <cell r="S3342" t="str">
            <v>0</v>
          </cell>
          <cell r="T3342" t="str">
            <v>0</v>
          </cell>
          <cell r="U3342" t="str">
            <v>0</v>
          </cell>
          <cell r="V3342">
            <v>0</v>
          </cell>
          <cell r="W3342">
            <v>0</v>
          </cell>
        </row>
        <row r="3343">
          <cell r="B3343" t="str">
            <v>UgandaFI</v>
          </cell>
          <cell r="C3343" t="str">
            <v>FI</v>
          </cell>
          <cell r="D3343" t="str">
            <v>Uganda</v>
          </cell>
          <cell r="E3343" t="str">
            <v>Projects</v>
          </cell>
          <cell r="F3343" t="str">
            <v>Customer - Wholesale</v>
          </cell>
          <cell r="G3343" t="str">
            <v>Fixed Income</v>
          </cell>
          <cell r="H3343" t="str">
            <v>0</v>
          </cell>
          <cell r="I3343" t="str">
            <v>0</v>
          </cell>
          <cell r="J3343" t="str">
            <v>0</v>
          </cell>
          <cell r="K3343" t="str">
            <v>0</v>
          </cell>
          <cell r="L3343" t="str">
            <v>0</v>
          </cell>
          <cell r="M3343" t="str">
            <v>0</v>
          </cell>
          <cell r="N3343" t="str">
            <v>0</v>
          </cell>
          <cell r="O3343" t="str">
            <v>0</v>
          </cell>
          <cell r="P3343" t="str">
            <v>0</v>
          </cell>
          <cell r="Q3343" t="str">
            <v>0</v>
          </cell>
          <cell r="R3343" t="str">
            <v>0</v>
          </cell>
          <cell r="S3343" t="str">
            <v>0</v>
          </cell>
          <cell r="T3343" t="str">
            <v>0</v>
          </cell>
          <cell r="U3343" t="str">
            <v>0</v>
          </cell>
          <cell r="V3343">
            <v>0</v>
          </cell>
          <cell r="W3343">
            <v>0</v>
          </cell>
        </row>
        <row r="3344">
          <cell r="B3344" t="str">
            <v>UgandaFX/MM</v>
          </cell>
          <cell r="C3344" t="str">
            <v>FX/MM</v>
          </cell>
          <cell r="D3344" t="str">
            <v>Uganda</v>
          </cell>
          <cell r="E3344" t="str">
            <v>Projects</v>
          </cell>
          <cell r="F3344" t="str">
            <v>Customer - Wholesale</v>
          </cell>
          <cell r="G3344" t="str">
            <v>ALM</v>
          </cell>
          <cell r="H3344">
            <v>1.3928379142278053</v>
          </cell>
          <cell r="I3344" t="str">
            <v>0</v>
          </cell>
          <cell r="J3344" t="str">
            <v>0</v>
          </cell>
          <cell r="K3344" t="str">
            <v>0</v>
          </cell>
          <cell r="L3344" t="str">
            <v>0</v>
          </cell>
          <cell r="M3344" t="str">
            <v>0</v>
          </cell>
          <cell r="N3344" t="str">
            <v>0</v>
          </cell>
          <cell r="O3344" t="str">
            <v>0</v>
          </cell>
          <cell r="P3344" t="str">
            <v>0</v>
          </cell>
          <cell r="Q3344" t="str">
            <v>0</v>
          </cell>
          <cell r="R3344" t="str">
            <v>0</v>
          </cell>
          <cell r="S3344" t="str">
            <v>0</v>
          </cell>
          <cell r="T3344" t="str">
            <v>0</v>
          </cell>
          <cell r="U3344" t="str">
            <v>0</v>
          </cell>
          <cell r="V3344">
            <v>0</v>
          </cell>
          <cell r="W3344">
            <v>0</v>
          </cell>
        </row>
        <row r="3345">
          <cell r="B3345" t="str">
            <v>UgandaSEF</v>
          </cell>
          <cell r="C3345" t="str">
            <v>SEF</v>
          </cell>
          <cell r="D3345" t="str">
            <v>Uganda</v>
          </cell>
          <cell r="E3345" t="str">
            <v>Projects</v>
          </cell>
          <cell r="F3345" t="str">
            <v>Customer - Wholesale</v>
          </cell>
          <cell r="G3345" t="str">
            <v>Structured Trade</v>
          </cell>
          <cell r="H3345" t="str">
            <v>0</v>
          </cell>
          <cell r="I3345" t="str">
            <v>0</v>
          </cell>
          <cell r="J3345" t="str">
            <v>0</v>
          </cell>
          <cell r="K3345" t="str">
            <v>0</v>
          </cell>
          <cell r="L3345" t="str">
            <v>0</v>
          </cell>
          <cell r="M3345" t="str">
            <v>0</v>
          </cell>
          <cell r="N3345" t="str">
            <v>0</v>
          </cell>
          <cell r="O3345" t="str">
            <v>0</v>
          </cell>
          <cell r="P3345" t="str">
            <v>0</v>
          </cell>
          <cell r="Q3345" t="str">
            <v>0</v>
          </cell>
          <cell r="R3345" t="str">
            <v>0</v>
          </cell>
          <cell r="S3345" t="str">
            <v>0</v>
          </cell>
          <cell r="T3345" t="str">
            <v>0</v>
          </cell>
          <cell r="U3345" t="str">
            <v>0</v>
          </cell>
          <cell r="V3345">
            <v>0</v>
          </cell>
          <cell r="W3345">
            <v>0</v>
          </cell>
        </row>
        <row r="3346">
          <cell r="B3346" t="str">
            <v>UgandaSME</v>
          </cell>
          <cell r="C3346" t="str">
            <v>SME</v>
          </cell>
          <cell r="D3346" t="str">
            <v>Uganda</v>
          </cell>
          <cell r="E3346" t="str">
            <v>Projects</v>
          </cell>
          <cell r="F3346" t="str">
            <v>SME</v>
          </cell>
          <cell r="G3346" t="str">
            <v>Product</v>
          </cell>
          <cell r="H3346">
            <v>12.036919065223882</v>
          </cell>
          <cell r="I3346" t="str">
            <v>0</v>
          </cell>
          <cell r="J3346" t="str">
            <v>0</v>
          </cell>
          <cell r="K3346" t="str">
            <v>0</v>
          </cell>
          <cell r="L3346" t="str">
            <v>0</v>
          </cell>
          <cell r="M3346" t="str">
            <v>0</v>
          </cell>
          <cell r="N3346" t="str">
            <v>0</v>
          </cell>
          <cell r="O3346" t="str">
            <v>0</v>
          </cell>
          <cell r="P3346" t="str">
            <v>0</v>
          </cell>
          <cell r="Q3346" t="str">
            <v>0</v>
          </cell>
          <cell r="R3346" t="str">
            <v>0</v>
          </cell>
          <cell r="S3346" t="str">
            <v>0</v>
          </cell>
          <cell r="T3346" t="str">
            <v>0</v>
          </cell>
          <cell r="U3346" t="str">
            <v>0</v>
          </cell>
          <cell r="V3346">
            <v>0</v>
          </cell>
          <cell r="W3346">
            <v>0</v>
          </cell>
        </row>
        <row r="3347">
          <cell r="B3347" t="str">
            <v>UgandaTotal</v>
          </cell>
          <cell r="C3347" t="str">
            <v>Total</v>
          </cell>
          <cell r="D3347" t="str">
            <v>Uganda</v>
          </cell>
          <cell r="E3347" t="str">
            <v>Projects</v>
          </cell>
          <cell r="F3347" t="str">
            <v>Customer</v>
          </cell>
          <cell r="G3347" t="str">
            <v>Product</v>
          </cell>
          <cell r="H3347">
            <v>61.498065916774877</v>
          </cell>
          <cell r="I3347" t="str">
            <v>0</v>
          </cell>
          <cell r="J3347" t="str">
            <v>0</v>
          </cell>
          <cell r="K3347" t="str">
            <v>0</v>
          </cell>
          <cell r="L3347" t="str">
            <v>0</v>
          </cell>
          <cell r="M3347" t="str">
            <v>0</v>
          </cell>
          <cell r="N3347" t="str">
            <v>0</v>
          </cell>
          <cell r="O3347" t="str">
            <v>0</v>
          </cell>
          <cell r="P3347" t="str">
            <v>0</v>
          </cell>
          <cell r="Q3347" t="str">
            <v>0</v>
          </cell>
          <cell r="R3347" t="str">
            <v>0</v>
          </cell>
          <cell r="S3347" t="str">
            <v>0</v>
          </cell>
          <cell r="T3347" t="str">
            <v>0</v>
          </cell>
          <cell r="U3347" t="str">
            <v>0</v>
          </cell>
          <cell r="V3347">
            <v>0</v>
          </cell>
          <cell r="W3347">
            <v>0</v>
          </cell>
        </row>
        <row r="3348">
          <cell r="B3348" t="str">
            <v>UgandaCCPL</v>
          </cell>
          <cell r="C3348" t="str">
            <v>CCPL</v>
          </cell>
          <cell r="D3348" t="str">
            <v>Uganda</v>
          </cell>
          <cell r="E3348" t="str">
            <v>T&amp;O Management</v>
          </cell>
          <cell r="F3348" t="str">
            <v>Mass Mkt &amp; Priority Banking</v>
          </cell>
          <cell r="G3348" t="str">
            <v>Unsecured Lending</v>
          </cell>
          <cell r="H3348">
            <v>5.6140294963138189</v>
          </cell>
          <cell r="I3348">
            <v>0.52871023429931086</v>
          </cell>
          <cell r="J3348">
            <v>1.0123981917138218</v>
          </cell>
          <cell r="K3348">
            <v>1.3523962768969184</v>
          </cell>
          <cell r="L3348">
            <v>1.8003210269313701</v>
          </cell>
          <cell r="M3348">
            <v>2.1676441165184483</v>
          </cell>
          <cell r="N3348">
            <v>2.5898013156803308</v>
          </cell>
          <cell r="O3348">
            <v>2.9882486219834639</v>
          </cell>
          <cell r="P3348">
            <v>3.3301523462989806</v>
          </cell>
          <cell r="Q3348">
            <v>3.8550461024534681</v>
          </cell>
          <cell r="R3348">
            <v>4.1873589934696591</v>
          </cell>
          <cell r="S3348">
            <v>4.6025528523328534</v>
          </cell>
          <cell r="T3348">
            <v>4.7154436187260433</v>
          </cell>
          <cell r="U3348" t="str">
            <v>0</v>
          </cell>
          <cell r="V3348">
            <v>5.7897634367911701</v>
          </cell>
          <cell r="W3348">
            <v>5.7897634367911701</v>
          </cell>
        </row>
        <row r="3349">
          <cell r="B3349" t="str">
            <v>UgandaM &amp; AL</v>
          </cell>
          <cell r="C3349" t="str">
            <v>M &amp; AL</v>
          </cell>
          <cell r="D3349" t="str">
            <v>Uganda</v>
          </cell>
          <cell r="E3349" t="str">
            <v>T&amp;O Management</v>
          </cell>
          <cell r="F3349" t="str">
            <v>Mass Mkt &amp; Priority Banking</v>
          </cell>
          <cell r="G3349" t="str">
            <v>Secured Lending</v>
          </cell>
          <cell r="H3349" t="str">
            <v>0</v>
          </cell>
          <cell r="I3349">
            <v>4.8053631094474129E-3</v>
          </cell>
          <cell r="J3349">
            <v>9.1916357743351048E-3</v>
          </cell>
          <cell r="K3349">
            <v>1.2298822448953185E-2</v>
          </cell>
          <cell r="L3349">
            <v>1.6411817340633742E-2</v>
          </cell>
          <cell r="M3349">
            <v>1.9718612524837257E-2</v>
          </cell>
          <cell r="N3349">
            <v>2.3577040769706428E-2</v>
          </cell>
          <cell r="O3349">
            <v>2.7173661701469922E-2</v>
          </cell>
          <cell r="P3349">
            <v>3.0335614731522954E-2</v>
          </cell>
          <cell r="Q3349">
            <v>3.5083938606967804E-2</v>
          </cell>
          <cell r="R3349">
            <v>3.8125144346032619E-2</v>
          </cell>
          <cell r="S3349">
            <v>4.1882697036275653E-2</v>
          </cell>
          <cell r="T3349">
            <v>4.2928646184458102E-2</v>
          </cell>
          <cell r="U3349" t="str">
            <v>0</v>
          </cell>
          <cell r="V3349">
            <v>5.2696567756786238E-2</v>
          </cell>
          <cell r="W3349">
            <v>5.2696567756786238E-2</v>
          </cell>
        </row>
        <row r="3350">
          <cell r="B3350" t="str">
            <v>UgandaWM</v>
          </cell>
          <cell r="C3350" t="str">
            <v>WM</v>
          </cell>
          <cell r="D3350" t="str">
            <v>Uganda</v>
          </cell>
          <cell r="E3350" t="str">
            <v>T&amp;O Management</v>
          </cell>
          <cell r="F3350" t="str">
            <v>Mass Mkt &amp; Priority Banking</v>
          </cell>
          <cell r="G3350" t="str">
            <v>Account Management Services</v>
          </cell>
          <cell r="H3350">
            <v>60.799712080157917</v>
          </cell>
          <cell r="I3350">
            <v>10.13662896498893</v>
          </cell>
          <cell r="J3350">
            <v>19.409521629789207</v>
          </cell>
          <cell r="K3350">
            <v>25.927898405533949</v>
          </cell>
          <cell r="L3350">
            <v>34.516764617538129</v>
          </cell>
          <cell r="M3350">
            <v>41.557701968209834</v>
          </cell>
          <cell r="N3350">
            <v>49.652549796475185</v>
          </cell>
          <cell r="O3350">
            <v>57.290577099666855</v>
          </cell>
          <cell r="P3350">
            <v>63.845296994269425</v>
          </cell>
          <cell r="Q3350">
            <v>73.908758090285701</v>
          </cell>
          <cell r="R3350">
            <v>80.280052356711607</v>
          </cell>
          <cell r="S3350">
            <v>88.239388344618121</v>
          </cell>
          <cell r="T3350">
            <v>90.404049867993521</v>
          </cell>
          <cell r="U3350" t="str">
            <v>0</v>
          </cell>
          <cell r="V3350">
            <v>111.001605215956</v>
          </cell>
          <cell r="W3350">
            <v>111.001605215956</v>
          </cell>
        </row>
        <row r="3351">
          <cell r="B3351" t="str">
            <v>UgandaWM</v>
          </cell>
          <cell r="C3351" t="str">
            <v>WM</v>
          </cell>
          <cell r="D3351" t="str">
            <v>Uganda</v>
          </cell>
          <cell r="E3351" t="str">
            <v>T&amp;O Management</v>
          </cell>
          <cell r="F3351" t="str">
            <v>Mass Mkt &amp; Priority Banking</v>
          </cell>
          <cell r="G3351" t="str">
            <v>Trade Products</v>
          </cell>
          <cell r="H3351">
            <v>2.752160031142515E-2</v>
          </cell>
          <cell r="I3351" t="str">
            <v>0</v>
          </cell>
          <cell r="J3351" t="str">
            <v>0</v>
          </cell>
          <cell r="K3351" t="str">
            <v>0</v>
          </cell>
          <cell r="L3351" t="str">
            <v>0</v>
          </cell>
          <cell r="M3351" t="str">
            <v>0</v>
          </cell>
          <cell r="N3351" t="str">
            <v>0</v>
          </cell>
          <cell r="O3351" t="str">
            <v>0</v>
          </cell>
          <cell r="P3351" t="str">
            <v>0</v>
          </cell>
          <cell r="Q3351" t="str">
            <v>0</v>
          </cell>
          <cell r="R3351" t="str">
            <v>0</v>
          </cell>
          <cell r="S3351" t="str">
            <v>0</v>
          </cell>
          <cell r="T3351" t="str">
            <v>0</v>
          </cell>
          <cell r="U3351" t="str">
            <v>0</v>
          </cell>
          <cell r="V3351" t="str">
            <v>0</v>
          </cell>
          <cell r="W3351" t="str">
            <v>0</v>
          </cell>
        </row>
        <row r="3352">
          <cell r="B3352" t="str">
            <v>UgandaWM</v>
          </cell>
          <cell r="C3352" t="str">
            <v>WM</v>
          </cell>
          <cell r="D3352" t="str">
            <v>Uganda</v>
          </cell>
          <cell r="E3352" t="str">
            <v>T&amp;O Management</v>
          </cell>
          <cell r="F3352" t="str">
            <v>Mass Mkt &amp; Priority Banking</v>
          </cell>
          <cell r="G3352" t="str">
            <v>Treasury Products</v>
          </cell>
          <cell r="H3352">
            <v>1.3575122060912486</v>
          </cell>
          <cell r="I3352">
            <v>2.425775634039571E-2</v>
          </cell>
          <cell r="J3352">
            <v>4.6388662288382218E-2</v>
          </cell>
          <cell r="K3352">
            <v>6.1988538355100861E-2</v>
          </cell>
          <cell r="L3352">
            <v>8.2549183986801722E-2</v>
          </cell>
          <cell r="M3352">
            <v>9.9389915663225178E-2</v>
          </cell>
          <cell r="N3352">
            <v>0.11871437377734095</v>
          </cell>
          <cell r="O3352">
            <v>0.13698760851009628</v>
          </cell>
          <cell r="P3352">
            <v>0.15263353812044989</v>
          </cell>
          <cell r="Q3352">
            <v>0.17672729346282107</v>
          </cell>
          <cell r="R3352">
            <v>0.19197653954027571</v>
          </cell>
          <cell r="S3352">
            <v>0.21099483559944809</v>
          </cell>
          <cell r="T3352">
            <v>0.21617353462877509</v>
          </cell>
          <cell r="U3352" t="str">
            <v>0</v>
          </cell>
          <cell r="V3352">
            <v>0.26540894148614569</v>
          </cell>
          <cell r="W3352">
            <v>0.26540894148614569</v>
          </cell>
        </row>
        <row r="3353">
          <cell r="B3353" t="str">
            <v>UgandaWM</v>
          </cell>
          <cell r="C3353" t="str">
            <v>WM</v>
          </cell>
          <cell r="D3353" t="str">
            <v>Uganda</v>
          </cell>
          <cell r="E3353" t="str">
            <v>T&amp;O Management</v>
          </cell>
          <cell r="F3353" t="str">
            <v>Mass Mkt &amp; Priority Banking</v>
          </cell>
          <cell r="G3353" t="str">
            <v>Investment Services</v>
          </cell>
          <cell r="H3353" t="str">
            <v>0</v>
          </cell>
          <cell r="I3353" t="str">
            <v>0</v>
          </cell>
          <cell r="J3353" t="str">
            <v>0</v>
          </cell>
          <cell r="K3353" t="str">
            <v>0</v>
          </cell>
          <cell r="L3353" t="str">
            <v>0</v>
          </cell>
          <cell r="M3353" t="str">
            <v>0</v>
          </cell>
          <cell r="N3353" t="str">
            <v>0</v>
          </cell>
          <cell r="O3353" t="str">
            <v>0</v>
          </cell>
          <cell r="P3353" t="str">
            <v>0</v>
          </cell>
          <cell r="Q3353" t="str">
            <v>0</v>
          </cell>
          <cell r="R3353" t="str">
            <v>0</v>
          </cell>
          <cell r="S3353" t="str">
            <v>0</v>
          </cell>
          <cell r="T3353" t="str">
            <v>0</v>
          </cell>
          <cell r="U3353" t="str">
            <v>0</v>
          </cell>
          <cell r="V3353" t="str">
            <v>0</v>
          </cell>
          <cell r="W3353" t="str">
            <v>0</v>
          </cell>
        </row>
        <row r="3354">
          <cell r="B3354" t="str">
            <v>UgandaOthCB</v>
          </cell>
          <cell r="C3354" t="str">
            <v>OthCB</v>
          </cell>
          <cell r="D3354" t="str">
            <v>Uganda</v>
          </cell>
          <cell r="E3354" t="str">
            <v>T&amp;O Management</v>
          </cell>
          <cell r="F3354" t="str">
            <v>Mass Mkt &amp; Priority Banking</v>
          </cell>
          <cell r="G3354" t="str">
            <v>Other Products</v>
          </cell>
          <cell r="H3354" t="str">
            <v>0</v>
          </cell>
          <cell r="I3354" t="str">
            <v>0</v>
          </cell>
          <cell r="J3354" t="str">
            <v>0</v>
          </cell>
          <cell r="K3354" t="str">
            <v>0</v>
          </cell>
          <cell r="L3354" t="str">
            <v>0</v>
          </cell>
          <cell r="M3354" t="str">
            <v>0</v>
          </cell>
          <cell r="N3354" t="str">
            <v>0</v>
          </cell>
          <cell r="O3354" t="str">
            <v>0</v>
          </cell>
          <cell r="P3354" t="str">
            <v>0</v>
          </cell>
          <cell r="Q3354" t="str">
            <v>0</v>
          </cell>
          <cell r="R3354" t="str">
            <v>0</v>
          </cell>
          <cell r="S3354" t="str">
            <v>0</v>
          </cell>
          <cell r="T3354" t="str">
            <v>0</v>
          </cell>
          <cell r="U3354" t="str">
            <v>0</v>
          </cell>
          <cell r="V3354">
            <v>0</v>
          </cell>
          <cell r="W3354">
            <v>0</v>
          </cell>
        </row>
        <row r="3355">
          <cell r="B3355" t="str">
            <v>UgandaCROps</v>
          </cell>
          <cell r="C3355" t="str">
            <v>CROps</v>
          </cell>
          <cell r="D3355" t="str">
            <v>Uganda</v>
          </cell>
          <cell r="E3355" t="str">
            <v>T&amp;O Management</v>
          </cell>
          <cell r="F3355" t="str">
            <v>Customer - Wholesale</v>
          </cell>
          <cell r="G3355" t="str">
            <v>Corporate and Inst Lending</v>
          </cell>
          <cell r="H3355">
            <v>18.893165059474953</v>
          </cell>
          <cell r="I3355">
            <v>1.0872834871845329</v>
          </cell>
          <cell r="J3355">
            <v>2.0819357837363879</v>
          </cell>
          <cell r="K3355">
            <v>2.7810806833416879</v>
          </cell>
          <cell r="L3355">
            <v>3.7023415023774136</v>
          </cell>
          <cell r="M3355">
            <v>4.4576099656861441</v>
          </cell>
          <cell r="N3355">
            <v>5.3258434947826991</v>
          </cell>
          <cell r="O3355">
            <v>6.1450790249538727</v>
          </cell>
          <cell r="P3355">
            <v>6.8481534352404703</v>
          </cell>
          <cell r="Q3355">
            <v>7.9276036966454129</v>
          </cell>
          <cell r="R3355">
            <v>8.6110251571006984</v>
          </cell>
          <cell r="S3355">
            <v>9.4647610058837763</v>
          </cell>
          <cell r="T3355">
            <v>9.6969722849198483</v>
          </cell>
          <cell r="U3355" t="str">
            <v>0</v>
          </cell>
          <cell r="V3355">
            <v>11.906313179796454</v>
          </cell>
          <cell r="W3355">
            <v>11.906313179796454</v>
          </cell>
        </row>
        <row r="3356">
          <cell r="B3356" t="str">
            <v>UgandaCash</v>
          </cell>
          <cell r="C3356" t="str">
            <v>Cash</v>
          </cell>
          <cell r="D3356" t="str">
            <v>Uganda</v>
          </cell>
          <cell r="E3356" t="str">
            <v>T&amp;O Management</v>
          </cell>
          <cell r="F3356" t="str">
            <v>Customer - Wholesale</v>
          </cell>
          <cell r="G3356" t="str">
            <v>Cash Management and Payments</v>
          </cell>
          <cell r="H3356">
            <v>72.325426631747504</v>
          </cell>
          <cell r="I3356">
            <v>10.655989147210551</v>
          </cell>
          <cell r="J3356">
            <v>20.404030048638113</v>
          </cell>
          <cell r="K3356">
            <v>27.256375109854311</v>
          </cell>
          <cell r="L3356">
            <v>36.285278019369287</v>
          </cell>
          <cell r="M3356">
            <v>43.687032499155407</v>
          </cell>
          <cell r="N3356">
            <v>52.196606647064897</v>
          </cell>
          <cell r="O3356">
            <v>60.225869539751805</v>
          </cell>
          <cell r="P3356">
            <v>67.116516081407141</v>
          </cell>
          <cell r="Q3356">
            <v>77.695567386492385</v>
          </cell>
          <cell r="R3356">
            <v>84.393303358660859</v>
          </cell>
          <cell r="S3356">
            <v>92.760470166498322</v>
          </cell>
          <cell r="T3356">
            <v>95.036030114732057</v>
          </cell>
          <cell r="U3356" t="str">
            <v>0</v>
          </cell>
          <cell r="V3356">
            <v>116.6889394465079</v>
          </cell>
          <cell r="W3356">
            <v>116.6889394465079</v>
          </cell>
        </row>
        <row r="3357">
          <cell r="B3357" t="str">
            <v>UgandaTrade</v>
          </cell>
          <cell r="C3357" t="str">
            <v>Trade</v>
          </cell>
          <cell r="D3357" t="str">
            <v>Uganda</v>
          </cell>
          <cell r="E3357" t="str">
            <v>T&amp;O Management</v>
          </cell>
          <cell r="F3357" t="str">
            <v>Customer - Wholesale</v>
          </cell>
          <cell r="G3357" t="str">
            <v>Trade Finance</v>
          </cell>
          <cell r="H3357">
            <v>5.5939868138303375</v>
          </cell>
          <cell r="I3357">
            <v>2.225169820314667E-2</v>
          </cell>
          <cell r="J3357">
            <v>4.2645867574681084E-2</v>
          </cell>
          <cell r="K3357">
            <v>5.6987263417282087E-2</v>
          </cell>
          <cell r="L3357">
            <v>7.5835136804697167E-2</v>
          </cell>
          <cell r="M3357">
            <v>9.1289836562131757E-2</v>
          </cell>
          <cell r="N3357">
            <v>0.109081299503701</v>
          </cell>
          <cell r="O3357">
            <v>0.12588523493925194</v>
          </cell>
          <cell r="P3357">
            <v>0.14028431654348864</v>
          </cell>
          <cell r="Q3357">
            <v>0.16241029242979946</v>
          </cell>
          <cell r="R3357">
            <v>0.17640823227667318</v>
          </cell>
          <cell r="S3357">
            <v>0.19388871775752331</v>
          </cell>
          <cell r="T3357">
            <v>0.19865944148635156</v>
          </cell>
          <cell r="U3357" t="str">
            <v>0</v>
          </cell>
          <cell r="V3357">
            <v>0.24389699536649254</v>
          </cell>
          <cell r="W3357">
            <v>0.24389699536649254</v>
          </cell>
        </row>
        <row r="3358">
          <cell r="B3358" t="str">
            <v>UgandaTrade</v>
          </cell>
          <cell r="C3358" t="str">
            <v>Trade</v>
          </cell>
          <cell r="D3358" t="str">
            <v>Uganda</v>
          </cell>
          <cell r="E3358" t="str">
            <v>T&amp;O Management</v>
          </cell>
          <cell r="F3358" t="str">
            <v>Customer - Wholesale</v>
          </cell>
          <cell r="G3358" t="str">
            <v>Trade Contingents</v>
          </cell>
          <cell r="H3358">
            <v>4.6838252771536899</v>
          </cell>
          <cell r="I3358">
            <v>1.7557703488552907</v>
          </cell>
          <cell r="J3358">
            <v>3.3619924917275812</v>
          </cell>
          <cell r="K3358">
            <v>4.4910031197419649</v>
          </cell>
          <cell r="L3358">
            <v>5.9787131747396014</v>
          </cell>
          <cell r="M3358">
            <v>7.1983275254118713</v>
          </cell>
          <cell r="N3358">
            <v>8.6004194312713711</v>
          </cell>
          <cell r="O3358">
            <v>9.9233749418305521</v>
          </cell>
          <cell r="P3358">
            <v>11.058783308267145</v>
          </cell>
          <cell r="Q3358">
            <v>12.801901724639324</v>
          </cell>
          <cell r="R3358">
            <v>13.905440411724967</v>
          </cell>
          <cell r="S3358">
            <v>15.284105345625827</v>
          </cell>
          <cell r="T3358">
            <v>15.65905374155151</v>
          </cell>
          <cell r="U3358" t="str">
            <v>0</v>
          </cell>
          <cell r="V3358">
            <v>19.226808560009662</v>
          </cell>
          <cell r="W3358">
            <v>19.226808560009662</v>
          </cell>
        </row>
        <row r="3359">
          <cell r="B3359" t="str">
            <v>UgandaTrade</v>
          </cell>
          <cell r="C3359" t="str">
            <v>Trade</v>
          </cell>
          <cell r="D3359" t="str">
            <v>Uganda</v>
          </cell>
          <cell r="E3359" t="str">
            <v>T&amp;O Management</v>
          </cell>
          <cell r="F3359" t="str">
            <v>Customer - Wholesale</v>
          </cell>
          <cell r="G3359" t="str">
            <v>Trade Transactional</v>
          </cell>
          <cell r="H3359" t="str">
            <v>0</v>
          </cell>
          <cell r="I3359" t="str">
            <v>0</v>
          </cell>
          <cell r="J3359" t="str">
            <v>0</v>
          </cell>
          <cell r="K3359" t="str">
            <v>0</v>
          </cell>
          <cell r="L3359" t="str">
            <v>0</v>
          </cell>
          <cell r="M3359" t="str">
            <v>0</v>
          </cell>
          <cell r="N3359" t="str">
            <v>0</v>
          </cell>
          <cell r="O3359" t="str">
            <v>0</v>
          </cell>
          <cell r="P3359" t="str">
            <v>0</v>
          </cell>
          <cell r="Q3359" t="str">
            <v>0</v>
          </cell>
          <cell r="R3359" t="str">
            <v>0</v>
          </cell>
          <cell r="S3359" t="str">
            <v>0</v>
          </cell>
          <cell r="T3359" t="str">
            <v>0</v>
          </cell>
          <cell r="U3359" t="str">
            <v>0</v>
          </cell>
          <cell r="V3359">
            <v>0</v>
          </cell>
          <cell r="W3359">
            <v>0</v>
          </cell>
        </row>
        <row r="3360">
          <cell r="B3360" t="str">
            <v>UgandaTrade</v>
          </cell>
          <cell r="C3360" t="str">
            <v>Trade</v>
          </cell>
          <cell r="D3360" t="str">
            <v>Uganda</v>
          </cell>
          <cell r="E3360" t="str">
            <v>T&amp;O Management</v>
          </cell>
          <cell r="F3360" t="str">
            <v>Customer - Wholesale</v>
          </cell>
          <cell r="G3360" t="str">
            <v>Trade Other</v>
          </cell>
          <cell r="H3360" t="str">
            <v>0</v>
          </cell>
          <cell r="I3360" t="str">
            <v>0</v>
          </cell>
          <cell r="J3360" t="str">
            <v>0</v>
          </cell>
          <cell r="K3360" t="str">
            <v>0</v>
          </cell>
          <cell r="L3360" t="str">
            <v>0</v>
          </cell>
          <cell r="M3360" t="str">
            <v>0</v>
          </cell>
          <cell r="N3360" t="str">
            <v>0</v>
          </cell>
          <cell r="O3360" t="str">
            <v>0</v>
          </cell>
          <cell r="P3360" t="str">
            <v>0</v>
          </cell>
          <cell r="Q3360" t="str">
            <v>0</v>
          </cell>
          <cell r="R3360" t="str">
            <v>0</v>
          </cell>
          <cell r="S3360" t="str">
            <v>0</v>
          </cell>
          <cell r="T3360" t="str">
            <v>0</v>
          </cell>
          <cell r="U3360" t="str">
            <v>0</v>
          </cell>
          <cell r="V3360">
            <v>0</v>
          </cell>
          <cell r="W3360">
            <v>0</v>
          </cell>
        </row>
        <row r="3361">
          <cell r="B3361" t="str">
            <v>UgandaFX/MM</v>
          </cell>
          <cell r="C3361" t="str">
            <v>FX/MM</v>
          </cell>
          <cell r="D3361" t="str">
            <v>Uganda</v>
          </cell>
          <cell r="E3361" t="str">
            <v>T&amp;O Management</v>
          </cell>
          <cell r="F3361" t="str">
            <v>Customer - Wholesale</v>
          </cell>
          <cell r="G3361" t="str">
            <v>FX Sales</v>
          </cell>
          <cell r="H3361">
            <v>26.734092660571626</v>
          </cell>
          <cell r="I3361">
            <v>1.1153344400413709</v>
          </cell>
          <cell r="J3361">
            <v>2.1356363181772124</v>
          </cell>
          <cell r="K3361">
            <v>2.8528533063178703</v>
          </cell>
          <cell r="L3361">
            <v>3.7978848966895451</v>
          </cell>
          <cell r="M3361">
            <v>4.5726071279145124</v>
          </cell>
          <cell r="N3361">
            <v>5.4632819386835987</v>
          </cell>
          <cell r="O3361">
            <v>6.3036838299246529</v>
          </cell>
          <cell r="P3361">
            <v>7.0249097335820299</v>
          </cell>
          <cell r="Q3361">
            <v>8.1321912914479988</v>
          </cell>
          <cell r="R3361">
            <v>8.8332257516810131</v>
          </cell>
          <cell r="S3361">
            <v>9.7089951596101614</v>
          </cell>
          <cell r="T3361">
            <v>9.9471720520207825</v>
          </cell>
          <cell r="U3361" t="str">
            <v>0</v>
          </cell>
          <cell r="V3361">
            <v>12.213525289734488</v>
          </cell>
          <cell r="W3361">
            <v>12.213525289734488</v>
          </cell>
        </row>
        <row r="3362">
          <cell r="B3362" t="str">
            <v>UgandaFX/MM</v>
          </cell>
          <cell r="C3362" t="str">
            <v>FX/MM</v>
          </cell>
          <cell r="D3362" t="str">
            <v>Uganda</v>
          </cell>
          <cell r="E3362" t="str">
            <v>T&amp;O Management</v>
          </cell>
          <cell r="F3362" t="str">
            <v>Customer - Wholesale</v>
          </cell>
          <cell r="G3362" t="str">
            <v>FX Trading</v>
          </cell>
          <cell r="H3362" t="str">
            <v>0</v>
          </cell>
          <cell r="I3362">
            <v>0.66010012525251893</v>
          </cell>
          <cell r="J3362">
            <v>1.2639561287736363</v>
          </cell>
          <cell r="K3362">
            <v>1.6884342106011128</v>
          </cell>
          <cell r="L3362">
            <v>2.2477422071772688</v>
          </cell>
          <cell r="M3362">
            <v>2.706254222504743</v>
          </cell>
          <cell r="N3362">
            <v>3.2333916738741491</v>
          </cell>
          <cell r="O3362">
            <v>3.730775573944606</v>
          </cell>
          <cell r="P3362">
            <v>4.1576262944531015</v>
          </cell>
          <cell r="Q3362">
            <v>4.8129603976571707</v>
          </cell>
          <cell r="R3362">
            <v>5.2278610036036506</v>
          </cell>
          <cell r="S3362">
            <v>5.7461768334680361</v>
          </cell>
          <cell r="T3362">
            <v>5.8871395715205299</v>
          </cell>
          <cell r="U3362" t="str">
            <v>0</v>
          </cell>
          <cell r="V3362">
            <v>7.2284592711308058</v>
          </cell>
          <cell r="W3362">
            <v>7.2284592711308058</v>
          </cell>
        </row>
        <row r="3363">
          <cell r="B3363" t="str">
            <v>UgandaFI</v>
          </cell>
          <cell r="C3363" t="str">
            <v>FI</v>
          </cell>
          <cell r="D3363" t="str">
            <v>Uganda</v>
          </cell>
          <cell r="E3363" t="str">
            <v>T&amp;O Management</v>
          </cell>
          <cell r="F3363" t="str">
            <v>Customer - Wholesale</v>
          </cell>
          <cell r="G3363" t="str">
            <v>Fixed Income</v>
          </cell>
          <cell r="H3363">
            <v>6.0238040842275926E-3</v>
          </cell>
          <cell r="I3363">
            <v>0.3102770127160005</v>
          </cell>
          <cell r="J3363">
            <v>0.59411673598749959</v>
          </cell>
          <cell r="K3363">
            <v>0.79364069629952327</v>
          </cell>
          <cell r="L3363">
            <v>1.056540834819323</v>
          </cell>
          <cell r="M3363">
            <v>1.2720622882591013</v>
          </cell>
          <cell r="N3363">
            <v>1.519840810705305</v>
          </cell>
          <cell r="O3363">
            <v>1.753633813892296</v>
          </cell>
          <cell r="P3363">
            <v>1.9542730220493643</v>
          </cell>
          <cell r="Q3363">
            <v>2.2623097881313248</v>
          </cell>
          <cell r="R3363">
            <v>2.4573319001751384</v>
          </cell>
          <cell r="S3363">
            <v>2.700963860208792</v>
          </cell>
          <cell r="T3363">
            <v>2.7672227436629844</v>
          </cell>
          <cell r="U3363" t="str">
            <v>0</v>
          </cell>
          <cell r="V3363">
            <v>3.3977038685271612</v>
          </cell>
          <cell r="W3363">
            <v>3.3977038685271612</v>
          </cell>
        </row>
        <row r="3364">
          <cell r="B3364" t="str">
            <v>UgandaFX/MM</v>
          </cell>
          <cell r="C3364" t="str">
            <v>FX/MM</v>
          </cell>
          <cell r="D3364" t="str">
            <v>Uganda</v>
          </cell>
          <cell r="E3364" t="str">
            <v>T&amp;O Management</v>
          </cell>
          <cell r="F3364" t="str">
            <v>Customer - Wholesale</v>
          </cell>
          <cell r="G3364" t="str">
            <v>ALM</v>
          </cell>
          <cell r="H3364">
            <v>7.7937062804673793</v>
          </cell>
          <cell r="I3364">
            <v>0.77340627188189826</v>
          </cell>
          <cell r="J3364">
            <v>1.4809141219343611</v>
          </cell>
          <cell r="K3364">
            <v>1.9782538408689345</v>
          </cell>
          <cell r="L3364">
            <v>2.633567021275049</v>
          </cell>
          <cell r="M3364">
            <v>3.1707825963392424</v>
          </cell>
          <cell r="N3364">
            <v>3.7884031593969718</v>
          </cell>
          <cell r="O3364">
            <v>4.3711629758724078</v>
          </cell>
          <cell r="P3364">
            <v>4.8712825967742903</v>
          </cell>
          <cell r="Q3364">
            <v>5.6391047592109986</v>
          </cell>
          <cell r="R3364">
            <v>6.1252230291080672</v>
          </cell>
          <cell r="S3364">
            <v>6.7325077398622915</v>
          </cell>
          <cell r="T3364">
            <v>6.8976667233873021</v>
          </cell>
          <cell r="U3364" t="str">
            <v>0</v>
          </cell>
          <cell r="V3364">
            <v>8.4692238684196237</v>
          </cell>
          <cell r="W3364">
            <v>8.4692238684196237</v>
          </cell>
        </row>
        <row r="3365">
          <cell r="B3365" t="str">
            <v>UgandaSEF</v>
          </cell>
          <cell r="C3365" t="str">
            <v>SEF</v>
          </cell>
          <cell r="D3365" t="str">
            <v>Uganda</v>
          </cell>
          <cell r="E3365" t="str">
            <v>T&amp;O Management</v>
          </cell>
          <cell r="F3365" t="str">
            <v>Customer - Wholesale</v>
          </cell>
          <cell r="G3365" t="str">
            <v>Structured Trade</v>
          </cell>
          <cell r="H3365" t="str">
            <v>0</v>
          </cell>
          <cell r="I3365">
            <v>0.38379117037583443</v>
          </cell>
          <cell r="J3365">
            <v>0.73488124514470166</v>
          </cell>
          <cell r="K3365">
            <v>0.98167856208375626</v>
          </cell>
          <cell r="L3365">
            <v>1.3068678210986855</v>
          </cell>
          <cell r="M3365">
            <v>1.5734529288148775</v>
          </cell>
          <cell r="N3365">
            <v>1.8799377962925277</v>
          </cell>
          <cell r="O3365">
            <v>2.1691235452894859</v>
          </cell>
          <cell r="P3365">
            <v>2.4173003465543768</v>
          </cell>
          <cell r="Q3365">
            <v>2.7983204870363596</v>
          </cell>
          <cell r="R3365">
            <v>3.0395493295319231</v>
          </cell>
          <cell r="S3365">
            <v>3.3409051865572081</v>
          </cell>
          <cell r="T3365">
            <v>3.4228628353242976</v>
          </cell>
          <cell r="U3365" t="str">
            <v>0</v>
          </cell>
          <cell r="V3365">
            <v>4.2027243103765217</v>
          </cell>
          <cell r="W3365">
            <v>4.2027243103765217</v>
          </cell>
        </row>
        <row r="3366">
          <cell r="B3366" t="str">
            <v>UgandaSME</v>
          </cell>
          <cell r="C3366" t="str">
            <v>SME</v>
          </cell>
          <cell r="D3366" t="str">
            <v>Uganda</v>
          </cell>
          <cell r="E3366" t="str">
            <v>T&amp;O Management</v>
          </cell>
          <cell r="F3366" t="str">
            <v>SME</v>
          </cell>
          <cell r="G3366" t="str">
            <v>Product</v>
          </cell>
          <cell r="H3366">
            <v>63.20830080712409</v>
          </cell>
          <cell r="I3366">
            <v>7.6454043908735434</v>
          </cell>
          <cell r="J3366">
            <v>14.63938437405419</v>
          </cell>
          <cell r="K3366">
            <v>19.555811073498418</v>
          </cell>
          <cell r="L3366">
            <v>26.033819993176838</v>
          </cell>
          <cell r="M3366">
            <v>31.344407850445982</v>
          </cell>
          <cell r="N3366">
            <v>37.449793153919721</v>
          </cell>
          <cell r="O3366">
            <v>43.2106298533513</v>
          </cell>
          <cell r="P3366">
            <v>48.154488683553623</v>
          </cell>
          <cell r="Q3366">
            <v>55.744699950389162</v>
          </cell>
          <cell r="R3366">
            <v>60.550165696160818</v>
          </cell>
          <cell r="S3366">
            <v>66.55344963834132</v>
          </cell>
          <cell r="T3366">
            <v>68.186062504116549</v>
          </cell>
          <cell r="U3366" t="str">
            <v>0</v>
          </cell>
          <cell r="V3366">
            <v>83.72153319867833</v>
          </cell>
          <cell r="W3366">
            <v>83.72153319867833</v>
          </cell>
        </row>
        <row r="3367">
          <cell r="B3367" t="str">
            <v>UgandaTotal</v>
          </cell>
          <cell r="C3367" t="str">
            <v>Total</v>
          </cell>
          <cell r="D3367" t="str">
            <v>Uganda</v>
          </cell>
          <cell r="E3367" t="str">
            <v>T&amp;O Management</v>
          </cell>
          <cell r="F3367" t="str">
            <v>Customer</v>
          </cell>
          <cell r="G3367" t="str">
            <v>Product</v>
          </cell>
          <cell r="H3367">
            <v>267.05238985966758</v>
          </cell>
          <cell r="I3367">
            <v>35.10401041133278</v>
          </cell>
          <cell r="J3367">
            <v>67.216993235314106</v>
          </cell>
          <cell r="K3367">
            <v>89.790699909259786</v>
          </cell>
          <cell r="L3367">
            <v>119.53463725332465</v>
          </cell>
          <cell r="M3367">
            <v>143.91828145401035</v>
          </cell>
          <cell r="N3367">
            <v>171.95124193219749</v>
          </cell>
          <cell r="O3367">
            <v>198.4022053256121</v>
          </cell>
          <cell r="P3367">
            <v>221.10203631184538</v>
          </cell>
          <cell r="Q3367">
            <v>255.9526851988889</v>
          </cell>
          <cell r="R3367">
            <v>278.01704690409139</v>
          </cell>
          <cell r="S3367">
            <v>305.58104238339996</v>
          </cell>
          <cell r="T3367">
            <v>313.077437680255</v>
          </cell>
          <cell r="U3367" t="str">
            <v>0</v>
          </cell>
          <cell r="V3367">
            <v>384.40860215053749</v>
          </cell>
          <cell r="W3367">
            <v>384.40860215053749</v>
          </cell>
        </row>
        <row r="3368">
          <cell r="B3368" t="str">
            <v>ZambiaCCPL</v>
          </cell>
          <cell r="C3368" t="str">
            <v>CCPL</v>
          </cell>
          <cell r="D3368" t="str">
            <v>Zambia</v>
          </cell>
          <cell r="E3368" t="str">
            <v>Credit Operations</v>
          </cell>
          <cell r="F3368" t="str">
            <v>Mass Mkt &amp; Priority Banking</v>
          </cell>
          <cell r="G3368" t="str">
            <v>Unsecured Lending</v>
          </cell>
          <cell r="H3368">
            <v>3.6758627648929703</v>
          </cell>
          <cell r="I3368">
            <v>11.670233964117422</v>
          </cell>
          <cell r="J3368">
            <v>25.096568519908828</v>
          </cell>
          <cell r="K3368">
            <v>37.070842929203195</v>
          </cell>
          <cell r="L3368">
            <v>49.104258719690776</v>
          </cell>
          <cell r="M3368">
            <v>62.912047291324996</v>
          </cell>
          <cell r="N3368">
            <v>79.33153937356461</v>
          </cell>
          <cell r="O3368">
            <v>94.725533928538155</v>
          </cell>
          <cell r="P3368">
            <v>108.60620670075845</v>
          </cell>
          <cell r="Q3368">
            <v>118.68880088040058</v>
          </cell>
          <cell r="R3368">
            <v>133.31146011500064</v>
          </cell>
          <cell r="S3368">
            <v>149.6163915872169</v>
          </cell>
          <cell r="T3368">
            <v>168.46008965551698</v>
          </cell>
          <cell r="U3368" t="str">
            <v>0</v>
          </cell>
          <cell r="V3368">
            <v>159.06980177295489</v>
          </cell>
          <cell r="W3368">
            <v>159.06980177295489</v>
          </cell>
        </row>
        <row r="3369">
          <cell r="B3369" t="str">
            <v>ZambiaM &amp; AL</v>
          </cell>
          <cell r="C3369" t="str">
            <v>M &amp; AL</v>
          </cell>
          <cell r="D3369" t="str">
            <v>Zambia</v>
          </cell>
          <cell r="E3369" t="str">
            <v>Credit Operations</v>
          </cell>
          <cell r="F3369" t="str">
            <v>Mass Mkt &amp; Priority Banking</v>
          </cell>
          <cell r="G3369" t="str">
            <v>Secured Lending</v>
          </cell>
          <cell r="H3369">
            <v>3.0085545536010866E-2</v>
          </cell>
          <cell r="I3369">
            <v>1.9165991053001776</v>
          </cell>
          <cell r="J3369">
            <v>4.121602096346626</v>
          </cell>
          <cell r="K3369">
            <v>6.0881336748939185</v>
          </cell>
          <cell r="L3369">
            <v>8.0643780251499955</v>
          </cell>
          <cell r="M3369">
            <v>10.332027097476837</v>
          </cell>
          <cell r="N3369">
            <v>13.028595472289515</v>
          </cell>
          <cell r="O3369">
            <v>15.556746688603976</v>
          </cell>
          <cell r="P3369">
            <v>17.836365511842736</v>
          </cell>
          <cell r="Q3369">
            <v>19.492227000414694</v>
          </cell>
          <cell r="R3369">
            <v>21.893702043015828</v>
          </cell>
          <cell r="S3369">
            <v>24.571456162403312</v>
          </cell>
          <cell r="T3369">
            <v>27.666151176170526</v>
          </cell>
          <cell r="U3369" t="str">
            <v>0</v>
          </cell>
          <cell r="V3369">
            <v>26.123986947966721</v>
          </cell>
          <cell r="W3369">
            <v>26.123986947966721</v>
          </cell>
        </row>
        <row r="3370">
          <cell r="B3370" t="str">
            <v>ZambiaWM</v>
          </cell>
          <cell r="C3370" t="str">
            <v>WM</v>
          </cell>
          <cell r="D3370" t="str">
            <v>Zambia</v>
          </cell>
          <cell r="E3370" t="str">
            <v>Credit Operations</v>
          </cell>
          <cell r="F3370" t="str">
            <v>Mass Mkt &amp; Priority Banking</v>
          </cell>
          <cell r="G3370" t="str">
            <v>Account Management Services</v>
          </cell>
          <cell r="H3370" t="str">
            <v>0</v>
          </cell>
          <cell r="I3370" t="str">
            <v>0</v>
          </cell>
          <cell r="J3370" t="str">
            <v>0</v>
          </cell>
          <cell r="K3370" t="str">
            <v>0</v>
          </cell>
          <cell r="L3370" t="str">
            <v>0</v>
          </cell>
          <cell r="M3370" t="str">
            <v>0</v>
          </cell>
          <cell r="N3370" t="str">
            <v>0</v>
          </cell>
          <cell r="O3370" t="str">
            <v>0</v>
          </cell>
          <cell r="P3370" t="str">
            <v>0</v>
          </cell>
          <cell r="Q3370" t="str">
            <v>0</v>
          </cell>
          <cell r="R3370" t="str">
            <v>0</v>
          </cell>
          <cell r="S3370" t="str">
            <v>0</v>
          </cell>
          <cell r="T3370" t="str">
            <v>0</v>
          </cell>
          <cell r="U3370" t="str">
            <v>0</v>
          </cell>
          <cell r="V3370">
            <v>0</v>
          </cell>
          <cell r="W3370">
            <v>0</v>
          </cell>
        </row>
        <row r="3371">
          <cell r="B3371" t="str">
            <v>ZambiaWM</v>
          </cell>
          <cell r="C3371" t="str">
            <v>WM</v>
          </cell>
          <cell r="D3371" t="str">
            <v>Zambia</v>
          </cell>
          <cell r="E3371" t="str">
            <v>Credit Operations</v>
          </cell>
          <cell r="F3371" t="str">
            <v>Mass Mkt &amp; Priority Banking</v>
          </cell>
          <cell r="G3371" t="str">
            <v>Trade Products</v>
          </cell>
          <cell r="H3371" t="str">
            <v>0</v>
          </cell>
          <cell r="I3371" t="str">
            <v>0</v>
          </cell>
          <cell r="J3371" t="str">
            <v>0</v>
          </cell>
          <cell r="K3371" t="str">
            <v>0</v>
          </cell>
          <cell r="L3371" t="str">
            <v>0</v>
          </cell>
          <cell r="M3371" t="str">
            <v>0</v>
          </cell>
          <cell r="N3371" t="str">
            <v>0</v>
          </cell>
          <cell r="O3371" t="str">
            <v>0</v>
          </cell>
          <cell r="P3371" t="str">
            <v>0</v>
          </cell>
          <cell r="Q3371" t="str">
            <v>0</v>
          </cell>
          <cell r="R3371" t="str">
            <v>0</v>
          </cell>
          <cell r="S3371" t="str">
            <v>0</v>
          </cell>
          <cell r="T3371" t="str">
            <v>0</v>
          </cell>
          <cell r="U3371" t="str">
            <v>0</v>
          </cell>
          <cell r="V3371" t="str">
            <v>0</v>
          </cell>
          <cell r="W3371" t="str">
            <v>0</v>
          </cell>
        </row>
        <row r="3372">
          <cell r="B3372" t="str">
            <v>ZambiaWM</v>
          </cell>
          <cell r="C3372" t="str">
            <v>WM</v>
          </cell>
          <cell r="D3372" t="str">
            <v>Zambia</v>
          </cell>
          <cell r="E3372" t="str">
            <v>Credit Operations</v>
          </cell>
          <cell r="F3372" t="str">
            <v>Mass Mkt &amp; Priority Banking</v>
          </cell>
          <cell r="G3372" t="str">
            <v>Treasury Products</v>
          </cell>
          <cell r="H3372" t="str">
            <v>0</v>
          </cell>
          <cell r="I3372" t="str">
            <v>0</v>
          </cell>
          <cell r="J3372" t="str">
            <v>0</v>
          </cell>
          <cell r="K3372" t="str">
            <v>0</v>
          </cell>
          <cell r="L3372" t="str">
            <v>0</v>
          </cell>
          <cell r="M3372" t="str">
            <v>0</v>
          </cell>
          <cell r="N3372" t="str">
            <v>0</v>
          </cell>
          <cell r="O3372" t="str">
            <v>0</v>
          </cell>
          <cell r="P3372" t="str">
            <v>0</v>
          </cell>
          <cell r="Q3372" t="str">
            <v>0</v>
          </cell>
          <cell r="R3372" t="str">
            <v>0</v>
          </cell>
          <cell r="S3372" t="str">
            <v>0</v>
          </cell>
          <cell r="T3372" t="str">
            <v>0</v>
          </cell>
          <cell r="U3372" t="str">
            <v>0</v>
          </cell>
          <cell r="V3372">
            <v>0</v>
          </cell>
          <cell r="W3372">
            <v>0</v>
          </cell>
        </row>
        <row r="3373">
          <cell r="B3373" t="str">
            <v>ZambiaWM</v>
          </cell>
          <cell r="C3373" t="str">
            <v>WM</v>
          </cell>
          <cell r="D3373" t="str">
            <v>Zambia</v>
          </cell>
          <cell r="E3373" t="str">
            <v>Credit Operations</v>
          </cell>
          <cell r="F3373" t="str">
            <v>Mass Mkt &amp; Priority Banking</v>
          </cell>
          <cell r="G3373" t="str">
            <v>Investment Services</v>
          </cell>
          <cell r="H3373" t="str">
            <v>0</v>
          </cell>
          <cell r="I3373" t="str">
            <v>0</v>
          </cell>
          <cell r="J3373" t="str">
            <v>0</v>
          </cell>
          <cell r="K3373" t="str">
            <v>0</v>
          </cell>
          <cell r="L3373" t="str">
            <v>0</v>
          </cell>
          <cell r="M3373" t="str">
            <v>0</v>
          </cell>
          <cell r="N3373" t="str">
            <v>0</v>
          </cell>
          <cell r="O3373" t="str">
            <v>0</v>
          </cell>
          <cell r="P3373" t="str">
            <v>0</v>
          </cell>
          <cell r="Q3373" t="str">
            <v>0</v>
          </cell>
          <cell r="R3373" t="str">
            <v>0</v>
          </cell>
          <cell r="S3373" t="str">
            <v>0</v>
          </cell>
          <cell r="T3373" t="str">
            <v>0</v>
          </cell>
          <cell r="U3373" t="str">
            <v>0</v>
          </cell>
          <cell r="V3373" t="str">
            <v>0</v>
          </cell>
          <cell r="W3373" t="str">
            <v>0</v>
          </cell>
        </row>
        <row r="3374">
          <cell r="B3374" t="str">
            <v>ZambiaOthCB</v>
          </cell>
          <cell r="C3374" t="str">
            <v>OthCB</v>
          </cell>
          <cell r="D3374" t="str">
            <v>Zambia</v>
          </cell>
          <cell r="E3374" t="str">
            <v>Credit Operations</v>
          </cell>
          <cell r="F3374" t="str">
            <v>Mass Mkt &amp; Priority Banking</v>
          </cell>
          <cell r="G3374" t="str">
            <v>Other Products</v>
          </cell>
          <cell r="H3374" t="str">
            <v>0</v>
          </cell>
          <cell r="I3374" t="str">
            <v>0</v>
          </cell>
          <cell r="J3374" t="str">
            <v>0</v>
          </cell>
          <cell r="K3374" t="str">
            <v>0</v>
          </cell>
          <cell r="L3374" t="str">
            <v>0</v>
          </cell>
          <cell r="M3374" t="str">
            <v>0</v>
          </cell>
          <cell r="N3374" t="str">
            <v>0</v>
          </cell>
          <cell r="O3374" t="str">
            <v>0</v>
          </cell>
          <cell r="P3374" t="str">
            <v>0</v>
          </cell>
          <cell r="Q3374" t="str">
            <v>0</v>
          </cell>
          <cell r="R3374" t="str">
            <v>0</v>
          </cell>
          <cell r="S3374" t="str">
            <v>0</v>
          </cell>
          <cell r="T3374" t="str">
            <v>0</v>
          </cell>
          <cell r="U3374" t="str">
            <v>0</v>
          </cell>
          <cell r="V3374">
            <v>0</v>
          </cell>
          <cell r="W3374">
            <v>0</v>
          </cell>
        </row>
        <row r="3375">
          <cell r="B3375" t="str">
            <v>ZambiaCROps</v>
          </cell>
          <cell r="C3375" t="str">
            <v>CROps</v>
          </cell>
          <cell r="D3375" t="str">
            <v>Zambia</v>
          </cell>
          <cell r="E3375" t="str">
            <v>Credit Operations</v>
          </cell>
          <cell r="F3375" t="str">
            <v>Customer - Wholesale</v>
          </cell>
          <cell r="G3375" t="str">
            <v>Corporate and Inst Lending</v>
          </cell>
          <cell r="H3375">
            <v>40.35134963153078</v>
          </cell>
          <cell r="I3375">
            <v>1.0378085198723561</v>
          </cell>
          <cell r="J3375">
            <v>2.2317832452720294</v>
          </cell>
          <cell r="K3375">
            <v>3.2966294205470548</v>
          </cell>
          <cell r="L3375">
            <v>4.3667349101998498</v>
          </cell>
          <cell r="M3375">
            <v>5.5946315114418077</v>
          </cell>
          <cell r="N3375">
            <v>7.0547812245768453</v>
          </cell>
          <cell r="O3375">
            <v>8.4237356734029554</v>
          </cell>
          <cell r="P3375">
            <v>9.6581137080561899</v>
          </cell>
          <cell r="Q3375">
            <v>10.554736875528324</v>
          </cell>
          <cell r="R3375">
            <v>11.855098152218973</v>
          </cell>
          <cell r="S3375">
            <v>13.30506023951127</v>
          </cell>
          <cell r="T3375">
            <v>14.980789317549736</v>
          </cell>
          <cell r="U3375" t="str">
            <v>0</v>
          </cell>
          <cell r="V3375">
            <v>14.145731443085435</v>
          </cell>
          <cell r="W3375">
            <v>14.145731443085435</v>
          </cell>
        </row>
        <row r="3376">
          <cell r="B3376" t="str">
            <v>ZambiaCash</v>
          </cell>
          <cell r="C3376" t="str">
            <v>Cash</v>
          </cell>
          <cell r="D3376" t="str">
            <v>Zambia</v>
          </cell>
          <cell r="E3376" t="str">
            <v>Credit Operations</v>
          </cell>
          <cell r="F3376" t="str">
            <v>Customer - Wholesale</v>
          </cell>
          <cell r="G3376" t="str">
            <v>Cash Management and Payments</v>
          </cell>
          <cell r="H3376" t="str">
            <v>0</v>
          </cell>
          <cell r="I3376" t="str">
            <v>0</v>
          </cell>
          <cell r="J3376" t="str">
            <v>0</v>
          </cell>
          <cell r="K3376" t="str">
            <v>0</v>
          </cell>
          <cell r="L3376" t="str">
            <v>0</v>
          </cell>
          <cell r="M3376" t="str">
            <v>0</v>
          </cell>
          <cell r="N3376" t="str">
            <v>0</v>
          </cell>
          <cell r="O3376" t="str">
            <v>0</v>
          </cell>
          <cell r="P3376" t="str">
            <v>0</v>
          </cell>
          <cell r="Q3376" t="str">
            <v>0</v>
          </cell>
          <cell r="R3376" t="str">
            <v>0</v>
          </cell>
          <cell r="S3376" t="str">
            <v>0</v>
          </cell>
          <cell r="T3376" t="str">
            <v>0</v>
          </cell>
          <cell r="U3376" t="str">
            <v>0</v>
          </cell>
          <cell r="V3376">
            <v>0</v>
          </cell>
          <cell r="W3376">
            <v>0</v>
          </cell>
        </row>
        <row r="3377">
          <cell r="B3377" t="str">
            <v>ZambiaTrade</v>
          </cell>
          <cell r="C3377" t="str">
            <v>Trade</v>
          </cell>
          <cell r="D3377" t="str">
            <v>Zambia</v>
          </cell>
          <cell r="E3377" t="str">
            <v>Credit Operations</v>
          </cell>
          <cell r="F3377" t="str">
            <v>Customer - Wholesale</v>
          </cell>
          <cell r="G3377" t="str">
            <v>Trade Finance</v>
          </cell>
          <cell r="H3377">
            <v>1.7624761253184478</v>
          </cell>
          <cell r="I3377" t="str">
            <v>0</v>
          </cell>
          <cell r="J3377" t="str">
            <v>0</v>
          </cell>
          <cell r="K3377" t="str">
            <v>0</v>
          </cell>
          <cell r="L3377" t="str">
            <v>0</v>
          </cell>
          <cell r="M3377" t="str">
            <v>0</v>
          </cell>
          <cell r="N3377" t="str">
            <v>0</v>
          </cell>
          <cell r="O3377" t="str">
            <v>0</v>
          </cell>
          <cell r="P3377" t="str">
            <v>0</v>
          </cell>
          <cell r="Q3377" t="str">
            <v>0</v>
          </cell>
          <cell r="R3377" t="str">
            <v>0</v>
          </cell>
          <cell r="S3377" t="str">
            <v>0</v>
          </cell>
          <cell r="T3377" t="str">
            <v>0</v>
          </cell>
          <cell r="U3377" t="str">
            <v>0</v>
          </cell>
          <cell r="V3377">
            <v>0</v>
          </cell>
          <cell r="W3377">
            <v>0</v>
          </cell>
        </row>
        <row r="3378">
          <cell r="B3378" t="str">
            <v>ZambiaTrade</v>
          </cell>
          <cell r="C3378" t="str">
            <v>Trade</v>
          </cell>
          <cell r="D3378" t="str">
            <v>Zambia</v>
          </cell>
          <cell r="E3378" t="str">
            <v>Credit Operations</v>
          </cell>
          <cell r="F3378" t="str">
            <v>Customer - Wholesale</v>
          </cell>
          <cell r="G3378" t="str">
            <v>Trade Contingents</v>
          </cell>
          <cell r="H3378" t="str">
            <v>0</v>
          </cell>
          <cell r="I3378">
            <v>0.42723033761138052</v>
          </cell>
          <cell r="J3378">
            <v>0.91874897063888483</v>
          </cell>
          <cell r="K3378">
            <v>1.3571097879338578</v>
          </cell>
          <cell r="L3378">
            <v>1.797635685409037</v>
          </cell>
          <cell r="M3378">
            <v>2.3031187966528965</v>
          </cell>
          <cell r="N3378">
            <v>2.9042125851126182</v>
          </cell>
          <cell r="O3378">
            <v>3.4677643965956366</v>
          </cell>
          <cell r="P3378">
            <v>3.9759156927035457</v>
          </cell>
          <cell r="Q3378">
            <v>4.3450248406959169</v>
          </cell>
          <cell r="R3378">
            <v>4.8803391849312456</v>
          </cell>
          <cell r="S3378">
            <v>5.4772390756295346</v>
          </cell>
          <cell r="T3378">
            <v>6.1670795288989435</v>
          </cell>
          <cell r="U3378" t="str">
            <v>0</v>
          </cell>
          <cell r="V3378">
            <v>5.8233147102440457</v>
          </cell>
          <cell r="W3378">
            <v>5.8233147102440457</v>
          </cell>
        </row>
        <row r="3379">
          <cell r="B3379" t="str">
            <v>ZambiaTrade</v>
          </cell>
          <cell r="C3379" t="str">
            <v>Trade</v>
          </cell>
          <cell r="D3379" t="str">
            <v>Zambia</v>
          </cell>
          <cell r="E3379" t="str">
            <v>Credit Operations</v>
          </cell>
          <cell r="F3379" t="str">
            <v>Customer - Wholesale</v>
          </cell>
          <cell r="G3379" t="str">
            <v>Trade Transactional</v>
          </cell>
          <cell r="H3379" t="str">
            <v>0</v>
          </cell>
          <cell r="I3379" t="str">
            <v>0</v>
          </cell>
          <cell r="J3379" t="str">
            <v>0</v>
          </cell>
          <cell r="K3379" t="str">
            <v>0</v>
          </cell>
          <cell r="L3379" t="str">
            <v>0</v>
          </cell>
          <cell r="M3379" t="str">
            <v>0</v>
          </cell>
          <cell r="N3379" t="str">
            <v>0</v>
          </cell>
          <cell r="O3379" t="str">
            <v>0</v>
          </cell>
          <cell r="P3379" t="str">
            <v>0</v>
          </cell>
          <cell r="Q3379" t="str">
            <v>0</v>
          </cell>
          <cell r="R3379" t="str">
            <v>0</v>
          </cell>
          <cell r="S3379" t="str">
            <v>0</v>
          </cell>
          <cell r="T3379" t="str">
            <v>0</v>
          </cell>
          <cell r="U3379" t="str">
            <v>0</v>
          </cell>
          <cell r="V3379">
            <v>0</v>
          </cell>
          <cell r="W3379">
            <v>0</v>
          </cell>
        </row>
        <row r="3380">
          <cell r="B3380" t="str">
            <v>ZambiaTrade</v>
          </cell>
          <cell r="C3380" t="str">
            <v>Trade</v>
          </cell>
          <cell r="D3380" t="str">
            <v>Zambia</v>
          </cell>
          <cell r="E3380" t="str">
            <v>Credit Operations</v>
          </cell>
          <cell r="F3380" t="str">
            <v>Customer - Wholesale</v>
          </cell>
          <cell r="G3380" t="str">
            <v>Trade Other</v>
          </cell>
          <cell r="H3380" t="str">
            <v>0</v>
          </cell>
          <cell r="I3380" t="str">
            <v>0</v>
          </cell>
          <cell r="J3380" t="str">
            <v>0</v>
          </cell>
          <cell r="K3380" t="str">
            <v>0</v>
          </cell>
          <cell r="L3380" t="str">
            <v>0</v>
          </cell>
          <cell r="M3380" t="str">
            <v>0</v>
          </cell>
          <cell r="N3380" t="str">
            <v>0</v>
          </cell>
          <cell r="O3380" t="str">
            <v>0</v>
          </cell>
          <cell r="P3380" t="str">
            <v>0</v>
          </cell>
          <cell r="Q3380" t="str">
            <v>0</v>
          </cell>
          <cell r="R3380" t="str">
            <v>0</v>
          </cell>
          <cell r="S3380" t="str">
            <v>0</v>
          </cell>
          <cell r="T3380" t="str">
            <v>0</v>
          </cell>
          <cell r="U3380" t="str">
            <v>0</v>
          </cell>
          <cell r="V3380">
            <v>0</v>
          </cell>
          <cell r="W3380">
            <v>0</v>
          </cell>
        </row>
        <row r="3381">
          <cell r="B3381" t="str">
            <v>ZambiaFX/MM</v>
          </cell>
          <cell r="C3381" t="str">
            <v>FX/MM</v>
          </cell>
          <cell r="D3381" t="str">
            <v>Zambia</v>
          </cell>
          <cell r="E3381" t="str">
            <v>Credit Operations</v>
          </cell>
          <cell r="F3381" t="str">
            <v>Customer - Wholesale</v>
          </cell>
          <cell r="G3381" t="str">
            <v>FX Sales</v>
          </cell>
          <cell r="H3381" t="str">
            <v>0</v>
          </cell>
          <cell r="I3381" t="str">
            <v>0</v>
          </cell>
          <cell r="J3381" t="str">
            <v>0</v>
          </cell>
          <cell r="K3381" t="str">
            <v>0</v>
          </cell>
          <cell r="L3381" t="str">
            <v>0</v>
          </cell>
          <cell r="M3381" t="str">
            <v>0</v>
          </cell>
          <cell r="N3381" t="str">
            <v>0</v>
          </cell>
          <cell r="O3381" t="str">
            <v>0</v>
          </cell>
          <cell r="P3381" t="str">
            <v>0</v>
          </cell>
          <cell r="Q3381" t="str">
            <v>0</v>
          </cell>
          <cell r="R3381" t="str">
            <v>0</v>
          </cell>
          <cell r="S3381" t="str">
            <v>0</v>
          </cell>
          <cell r="T3381" t="str">
            <v>0</v>
          </cell>
          <cell r="U3381" t="str">
            <v>0</v>
          </cell>
          <cell r="V3381">
            <v>0</v>
          </cell>
          <cell r="W3381">
            <v>0</v>
          </cell>
        </row>
        <row r="3382">
          <cell r="B3382" t="str">
            <v>ZambiaFX/MM</v>
          </cell>
          <cell r="C3382" t="str">
            <v>FX/MM</v>
          </cell>
          <cell r="D3382" t="str">
            <v>Zambia</v>
          </cell>
          <cell r="E3382" t="str">
            <v>Credit Operations</v>
          </cell>
          <cell r="F3382" t="str">
            <v>Customer - Wholesale</v>
          </cell>
          <cell r="G3382" t="str">
            <v>FX Trading</v>
          </cell>
          <cell r="H3382" t="str">
            <v>0</v>
          </cell>
          <cell r="I3382" t="str">
            <v>0</v>
          </cell>
          <cell r="J3382" t="str">
            <v>0</v>
          </cell>
          <cell r="K3382" t="str">
            <v>0</v>
          </cell>
          <cell r="L3382" t="str">
            <v>0</v>
          </cell>
          <cell r="M3382" t="str">
            <v>0</v>
          </cell>
          <cell r="N3382" t="str">
            <v>0</v>
          </cell>
          <cell r="O3382" t="str">
            <v>0</v>
          </cell>
          <cell r="P3382" t="str">
            <v>0</v>
          </cell>
          <cell r="Q3382" t="str">
            <v>0</v>
          </cell>
          <cell r="R3382" t="str">
            <v>0</v>
          </cell>
          <cell r="S3382" t="str">
            <v>0</v>
          </cell>
          <cell r="T3382" t="str">
            <v>0</v>
          </cell>
          <cell r="U3382" t="str">
            <v>0</v>
          </cell>
          <cell r="V3382">
            <v>0</v>
          </cell>
          <cell r="W3382">
            <v>0</v>
          </cell>
        </row>
        <row r="3383">
          <cell r="B3383" t="str">
            <v>ZambiaFI</v>
          </cell>
          <cell r="C3383" t="str">
            <v>FI</v>
          </cell>
          <cell r="D3383" t="str">
            <v>Zambia</v>
          </cell>
          <cell r="E3383" t="str">
            <v>Credit Operations</v>
          </cell>
          <cell r="F3383" t="str">
            <v>Customer - Wholesale</v>
          </cell>
          <cell r="G3383" t="str">
            <v>Fixed Income</v>
          </cell>
          <cell r="H3383" t="str">
            <v>0</v>
          </cell>
          <cell r="I3383" t="str">
            <v>0</v>
          </cell>
          <cell r="J3383" t="str">
            <v>0</v>
          </cell>
          <cell r="K3383" t="str">
            <v>0</v>
          </cell>
          <cell r="L3383" t="str">
            <v>0</v>
          </cell>
          <cell r="M3383" t="str">
            <v>0</v>
          </cell>
          <cell r="N3383" t="str">
            <v>0</v>
          </cell>
          <cell r="O3383" t="str">
            <v>0</v>
          </cell>
          <cell r="P3383" t="str">
            <v>0</v>
          </cell>
          <cell r="Q3383" t="str">
            <v>0</v>
          </cell>
          <cell r="R3383" t="str">
            <v>0</v>
          </cell>
          <cell r="S3383" t="str">
            <v>0</v>
          </cell>
          <cell r="T3383" t="str">
            <v>0</v>
          </cell>
          <cell r="U3383" t="str">
            <v>0</v>
          </cell>
          <cell r="V3383">
            <v>0</v>
          </cell>
          <cell r="W3383">
            <v>0</v>
          </cell>
        </row>
        <row r="3384">
          <cell r="B3384" t="str">
            <v>ZambiaFX/MM</v>
          </cell>
          <cell r="C3384" t="str">
            <v>FX/MM</v>
          </cell>
          <cell r="D3384" t="str">
            <v>Zambia</v>
          </cell>
          <cell r="E3384" t="str">
            <v>Credit Operations</v>
          </cell>
          <cell r="F3384" t="str">
            <v>Customer - Wholesale</v>
          </cell>
          <cell r="G3384" t="str">
            <v>ALM</v>
          </cell>
          <cell r="H3384" t="str">
            <v>0</v>
          </cell>
          <cell r="I3384" t="str">
            <v>0</v>
          </cell>
          <cell r="J3384" t="str">
            <v>0</v>
          </cell>
          <cell r="K3384" t="str">
            <v>0</v>
          </cell>
          <cell r="L3384" t="str">
            <v>0</v>
          </cell>
          <cell r="M3384" t="str">
            <v>0</v>
          </cell>
          <cell r="N3384" t="str">
            <v>0</v>
          </cell>
          <cell r="O3384" t="str">
            <v>0</v>
          </cell>
          <cell r="P3384" t="str">
            <v>0</v>
          </cell>
          <cell r="Q3384" t="str">
            <v>0</v>
          </cell>
          <cell r="R3384" t="str">
            <v>0</v>
          </cell>
          <cell r="S3384" t="str">
            <v>0</v>
          </cell>
          <cell r="T3384" t="str">
            <v>0</v>
          </cell>
          <cell r="U3384" t="str">
            <v>0</v>
          </cell>
          <cell r="V3384">
            <v>0</v>
          </cell>
          <cell r="W3384">
            <v>0</v>
          </cell>
        </row>
        <row r="3385">
          <cell r="B3385" t="str">
            <v>ZambiaSEF</v>
          </cell>
          <cell r="C3385" t="str">
            <v>SEF</v>
          </cell>
          <cell r="D3385" t="str">
            <v>Zambia</v>
          </cell>
          <cell r="E3385" t="str">
            <v>Credit Operations</v>
          </cell>
          <cell r="F3385" t="str">
            <v>Customer - Wholesale</v>
          </cell>
          <cell r="G3385" t="str">
            <v>Structured Trade</v>
          </cell>
          <cell r="H3385" t="str">
            <v>0</v>
          </cell>
          <cell r="I3385" t="str">
            <v>0</v>
          </cell>
          <cell r="J3385" t="str">
            <v>0</v>
          </cell>
          <cell r="K3385" t="str">
            <v>0</v>
          </cell>
          <cell r="L3385" t="str">
            <v>0</v>
          </cell>
          <cell r="M3385" t="str">
            <v>0</v>
          </cell>
          <cell r="N3385" t="str">
            <v>0</v>
          </cell>
          <cell r="O3385" t="str">
            <v>0</v>
          </cell>
          <cell r="P3385" t="str">
            <v>0</v>
          </cell>
          <cell r="Q3385" t="str">
            <v>0</v>
          </cell>
          <cell r="R3385" t="str">
            <v>0</v>
          </cell>
          <cell r="S3385" t="str">
            <v>0</v>
          </cell>
          <cell r="T3385" t="str">
            <v>0</v>
          </cell>
          <cell r="U3385" t="str">
            <v>0</v>
          </cell>
          <cell r="V3385">
            <v>0</v>
          </cell>
          <cell r="W3385">
            <v>0</v>
          </cell>
        </row>
        <row r="3386">
          <cell r="B3386" t="str">
            <v>ZambiaSME</v>
          </cell>
          <cell r="C3386" t="str">
            <v>SME</v>
          </cell>
          <cell r="D3386" t="str">
            <v>Zambia</v>
          </cell>
          <cell r="E3386" t="str">
            <v>Credit Operations</v>
          </cell>
          <cell r="F3386" t="str">
            <v>SME</v>
          </cell>
          <cell r="G3386" t="str">
            <v>Product</v>
          </cell>
          <cell r="H3386">
            <v>112.43574955355581</v>
          </cell>
          <cell r="I3386">
            <v>0.40298385857964319</v>
          </cell>
          <cell r="J3386">
            <v>0.86660747765275303</v>
          </cell>
          <cell r="K3386">
            <v>1.2800901310413393</v>
          </cell>
          <cell r="L3386">
            <v>1.695614990444672</v>
          </cell>
          <cell r="M3386">
            <v>2.172410565765416</v>
          </cell>
          <cell r="N3386">
            <v>2.7393906533595134</v>
          </cell>
          <cell r="O3386">
            <v>3.270959372872011</v>
          </cell>
          <cell r="P3386">
            <v>3.7502717063376321</v>
          </cell>
          <cell r="Q3386">
            <v>4.0984329102601595</v>
          </cell>
          <cell r="R3386">
            <v>4.6033667152869153</v>
          </cell>
          <cell r="S3386">
            <v>5.166390920178876</v>
          </cell>
          <cell r="T3386">
            <v>5.8170810589388884</v>
          </cell>
          <cell r="U3386" t="str">
            <v>0</v>
          </cell>
          <cell r="V3386">
            <v>5.4928258250058235</v>
          </cell>
          <cell r="W3386">
            <v>5.4928258250058235</v>
          </cell>
        </row>
        <row r="3387">
          <cell r="B3387" t="str">
            <v>ZambiaTotal</v>
          </cell>
          <cell r="C3387" t="str">
            <v>Total</v>
          </cell>
          <cell r="D3387" t="str">
            <v>Zambia</v>
          </cell>
          <cell r="E3387" t="str">
            <v>Credit Operations</v>
          </cell>
          <cell r="F3387" t="str">
            <v>Customer</v>
          </cell>
          <cell r="G3387" t="str">
            <v>Product</v>
          </cell>
          <cell r="H3387">
            <v>158.25552362083403</v>
          </cell>
          <cell r="I3387">
            <v>15.45485578548098</v>
          </cell>
          <cell r="J3387">
            <v>33.23531030981912</v>
          </cell>
          <cell r="K3387">
            <v>49.092805943619368</v>
          </cell>
          <cell r="L3387">
            <v>65.028622330894336</v>
          </cell>
          <cell r="M3387">
            <v>83.314235262661953</v>
          </cell>
          <cell r="N3387">
            <v>105.05851930890309</v>
          </cell>
          <cell r="O3387">
            <v>125.44474006001275</v>
          </cell>
          <cell r="P3387">
            <v>143.82687331969856</v>
          </cell>
          <cell r="Q3387">
            <v>157.17922250729967</v>
          </cell>
          <cell r="R3387">
            <v>176.54396621045359</v>
          </cell>
          <cell r="S3387">
            <v>198.13653798493988</v>
          </cell>
          <cell r="T3387">
            <v>223.0911907370751</v>
          </cell>
          <cell r="U3387" t="str">
            <v>0</v>
          </cell>
          <cell r="V3387">
            <v>210.65566069925694</v>
          </cell>
          <cell r="W3387">
            <v>210.65566069925694</v>
          </cell>
        </row>
        <row r="3388">
          <cell r="B3388" t="str">
            <v>ZambiaCCPL</v>
          </cell>
          <cell r="C3388" t="str">
            <v>CCPL</v>
          </cell>
          <cell r="D3388" t="str">
            <v>Zambia</v>
          </cell>
          <cell r="E3388" t="str">
            <v>Trade Operations</v>
          </cell>
          <cell r="F3388" t="str">
            <v>Mass Mkt &amp; Priority Banking</v>
          </cell>
          <cell r="G3388" t="str">
            <v>Unsecured Lending</v>
          </cell>
          <cell r="H3388" t="str">
            <v>0</v>
          </cell>
          <cell r="I3388" t="str">
            <v>0</v>
          </cell>
          <cell r="J3388" t="str">
            <v>0</v>
          </cell>
          <cell r="K3388" t="str">
            <v>0</v>
          </cell>
          <cell r="L3388" t="str">
            <v>0</v>
          </cell>
          <cell r="M3388" t="str">
            <v>0</v>
          </cell>
          <cell r="N3388" t="str">
            <v>0</v>
          </cell>
          <cell r="O3388" t="str">
            <v>0</v>
          </cell>
          <cell r="P3388" t="str">
            <v>0</v>
          </cell>
          <cell r="Q3388" t="str">
            <v>0</v>
          </cell>
          <cell r="R3388" t="str">
            <v>0</v>
          </cell>
          <cell r="S3388" t="str">
            <v>0</v>
          </cell>
          <cell r="T3388" t="str">
            <v>0</v>
          </cell>
          <cell r="U3388" t="str">
            <v>0</v>
          </cell>
          <cell r="V3388">
            <v>0</v>
          </cell>
          <cell r="W3388">
            <v>0</v>
          </cell>
        </row>
        <row r="3389">
          <cell r="B3389" t="str">
            <v>ZambiaM &amp; AL</v>
          </cell>
          <cell r="C3389" t="str">
            <v>M &amp; AL</v>
          </cell>
          <cell r="D3389" t="str">
            <v>Zambia</v>
          </cell>
          <cell r="E3389" t="str">
            <v>Trade Operations</v>
          </cell>
          <cell r="F3389" t="str">
            <v>Mass Mkt &amp; Priority Banking</v>
          </cell>
          <cell r="G3389" t="str">
            <v>Secured Lending</v>
          </cell>
          <cell r="H3389" t="str">
            <v>0</v>
          </cell>
          <cell r="I3389" t="str">
            <v>0</v>
          </cell>
          <cell r="J3389" t="str">
            <v>0</v>
          </cell>
          <cell r="K3389" t="str">
            <v>0</v>
          </cell>
          <cell r="L3389" t="str">
            <v>0</v>
          </cell>
          <cell r="M3389" t="str">
            <v>0</v>
          </cell>
          <cell r="N3389" t="str">
            <v>0</v>
          </cell>
          <cell r="O3389" t="str">
            <v>0</v>
          </cell>
          <cell r="P3389" t="str">
            <v>0</v>
          </cell>
          <cell r="Q3389" t="str">
            <v>0</v>
          </cell>
          <cell r="R3389" t="str">
            <v>0</v>
          </cell>
          <cell r="S3389" t="str">
            <v>0</v>
          </cell>
          <cell r="T3389" t="str">
            <v>0</v>
          </cell>
          <cell r="U3389" t="str">
            <v>0</v>
          </cell>
          <cell r="V3389">
            <v>0</v>
          </cell>
          <cell r="W3389">
            <v>0</v>
          </cell>
        </row>
        <row r="3390">
          <cell r="B3390" t="str">
            <v>ZambiaWM</v>
          </cell>
          <cell r="C3390" t="str">
            <v>WM</v>
          </cell>
          <cell r="D3390" t="str">
            <v>Zambia</v>
          </cell>
          <cell r="E3390" t="str">
            <v>Trade Operations</v>
          </cell>
          <cell r="F3390" t="str">
            <v>Mass Mkt &amp; Priority Banking</v>
          </cell>
          <cell r="G3390" t="str">
            <v>Account Management Services</v>
          </cell>
          <cell r="H3390" t="str">
            <v>0</v>
          </cell>
          <cell r="I3390" t="str">
            <v>0</v>
          </cell>
          <cell r="J3390" t="str">
            <v>0</v>
          </cell>
          <cell r="K3390" t="str">
            <v>0</v>
          </cell>
          <cell r="L3390" t="str">
            <v>0</v>
          </cell>
          <cell r="M3390" t="str">
            <v>0</v>
          </cell>
          <cell r="N3390" t="str">
            <v>0</v>
          </cell>
          <cell r="O3390" t="str">
            <v>0</v>
          </cell>
          <cell r="P3390" t="str">
            <v>0</v>
          </cell>
          <cell r="Q3390" t="str">
            <v>0</v>
          </cell>
          <cell r="R3390" t="str">
            <v>0</v>
          </cell>
          <cell r="S3390" t="str">
            <v>0</v>
          </cell>
          <cell r="T3390" t="str">
            <v>0</v>
          </cell>
          <cell r="U3390" t="str">
            <v>0</v>
          </cell>
          <cell r="V3390">
            <v>0</v>
          </cell>
          <cell r="W3390">
            <v>0</v>
          </cell>
        </row>
        <row r="3391">
          <cell r="B3391" t="str">
            <v>ZambiaWM</v>
          </cell>
          <cell r="C3391" t="str">
            <v>WM</v>
          </cell>
          <cell r="D3391" t="str">
            <v>Zambia</v>
          </cell>
          <cell r="E3391" t="str">
            <v>Trade Operations</v>
          </cell>
          <cell r="F3391" t="str">
            <v>Mass Mkt &amp; Priority Banking</v>
          </cell>
          <cell r="G3391" t="str">
            <v>Trade Products</v>
          </cell>
          <cell r="H3391" t="str">
            <v>0</v>
          </cell>
          <cell r="I3391" t="str">
            <v>0</v>
          </cell>
          <cell r="J3391" t="str">
            <v>0</v>
          </cell>
          <cell r="K3391" t="str">
            <v>0</v>
          </cell>
          <cell r="L3391" t="str">
            <v>0</v>
          </cell>
          <cell r="M3391" t="str">
            <v>0</v>
          </cell>
          <cell r="N3391" t="str">
            <v>0</v>
          </cell>
          <cell r="O3391" t="str">
            <v>0</v>
          </cell>
          <cell r="P3391" t="str">
            <v>0</v>
          </cell>
          <cell r="Q3391" t="str">
            <v>0</v>
          </cell>
          <cell r="R3391" t="str">
            <v>0</v>
          </cell>
          <cell r="S3391" t="str">
            <v>0</v>
          </cell>
          <cell r="T3391" t="str">
            <v>0</v>
          </cell>
          <cell r="U3391" t="str">
            <v>0</v>
          </cell>
          <cell r="V3391" t="str">
            <v>0</v>
          </cell>
          <cell r="W3391" t="str">
            <v>0</v>
          </cell>
        </row>
        <row r="3392">
          <cell r="B3392" t="str">
            <v>ZambiaWM</v>
          </cell>
          <cell r="C3392" t="str">
            <v>WM</v>
          </cell>
          <cell r="D3392" t="str">
            <v>Zambia</v>
          </cell>
          <cell r="E3392" t="str">
            <v>Trade Operations</v>
          </cell>
          <cell r="F3392" t="str">
            <v>Mass Mkt &amp; Priority Banking</v>
          </cell>
          <cell r="G3392" t="str">
            <v>Treasury Products</v>
          </cell>
          <cell r="H3392" t="str">
            <v>0</v>
          </cell>
          <cell r="I3392" t="str">
            <v>0</v>
          </cell>
          <cell r="J3392" t="str">
            <v>0</v>
          </cell>
          <cell r="K3392" t="str">
            <v>0</v>
          </cell>
          <cell r="L3392" t="str">
            <v>0</v>
          </cell>
          <cell r="M3392" t="str">
            <v>0</v>
          </cell>
          <cell r="N3392" t="str">
            <v>0</v>
          </cell>
          <cell r="O3392" t="str">
            <v>0</v>
          </cell>
          <cell r="P3392" t="str">
            <v>0</v>
          </cell>
          <cell r="Q3392" t="str">
            <v>0</v>
          </cell>
          <cell r="R3392" t="str">
            <v>0</v>
          </cell>
          <cell r="S3392" t="str">
            <v>0</v>
          </cell>
          <cell r="T3392" t="str">
            <v>0</v>
          </cell>
          <cell r="U3392" t="str">
            <v>0</v>
          </cell>
          <cell r="V3392">
            <v>0</v>
          </cell>
          <cell r="W3392">
            <v>0</v>
          </cell>
        </row>
        <row r="3393">
          <cell r="B3393" t="str">
            <v>ZambiaWM</v>
          </cell>
          <cell r="C3393" t="str">
            <v>WM</v>
          </cell>
          <cell r="D3393" t="str">
            <v>Zambia</v>
          </cell>
          <cell r="E3393" t="str">
            <v>Trade Operations</v>
          </cell>
          <cell r="F3393" t="str">
            <v>Mass Mkt &amp; Priority Banking</v>
          </cell>
          <cell r="G3393" t="str">
            <v>Investment Services</v>
          </cell>
          <cell r="H3393" t="str">
            <v>0</v>
          </cell>
          <cell r="I3393" t="str">
            <v>0</v>
          </cell>
          <cell r="J3393" t="str">
            <v>0</v>
          </cell>
          <cell r="K3393" t="str">
            <v>0</v>
          </cell>
          <cell r="L3393" t="str">
            <v>0</v>
          </cell>
          <cell r="M3393" t="str">
            <v>0</v>
          </cell>
          <cell r="N3393" t="str">
            <v>0</v>
          </cell>
          <cell r="O3393" t="str">
            <v>0</v>
          </cell>
          <cell r="P3393" t="str">
            <v>0</v>
          </cell>
          <cell r="Q3393" t="str">
            <v>0</v>
          </cell>
          <cell r="R3393" t="str">
            <v>0</v>
          </cell>
          <cell r="S3393" t="str">
            <v>0</v>
          </cell>
          <cell r="T3393" t="str">
            <v>0</v>
          </cell>
          <cell r="U3393" t="str">
            <v>0</v>
          </cell>
          <cell r="V3393" t="str">
            <v>0</v>
          </cell>
          <cell r="W3393" t="str">
            <v>0</v>
          </cell>
        </row>
        <row r="3394">
          <cell r="B3394" t="str">
            <v>ZambiaOthCB</v>
          </cell>
          <cell r="C3394" t="str">
            <v>OthCB</v>
          </cell>
          <cell r="D3394" t="str">
            <v>Zambia</v>
          </cell>
          <cell r="E3394" t="str">
            <v>Trade Operations</v>
          </cell>
          <cell r="F3394" t="str">
            <v>Mass Mkt &amp; Priority Banking</v>
          </cell>
          <cell r="G3394" t="str">
            <v>Other Products</v>
          </cell>
          <cell r="H3394" t="str">
            <v>0</v>
          </cell>
          <cell r="I3394" t="str">
            <v>0</v>
          </cell>
          <cell r="J3394" t="str">
            <v>0</v>
          </cell>
          <cell r="K3394" t="str">
            <v>0</v>
          </cell>
          <cell r="L3394" t="str">
            <v>0</v>
          </cell>
          <cell r="M3394" t="str">
            <v>0</v>
          </cell>
          <cell r="N3394" t="str">
            <v>0</v>
          </cell>
          <cell r="O3394" t="str">
            <v>0</v>
          </cell>
          <cell r="P3394" t="str">
            <v>0</v>
          </cell>
          <cell r="Q3394" t="str">
            <v>0</v>
          </cell>
          <cell r="R3394" t="str">
            <v>0</v>
          </cell>
          <cell r="S3394" t="str">
            <v>0</v>
          </cell>
          <cell r="T3394" t="str">
            <v>0</v>
          </cell>
          <cell r="U3394" t="str">
            <v>0</v>
          </cell>
          <cell r="V3394">
            <v>0</v>
          </cell>
          <cell r="W3394">
            <v>0</v>
          </cell>
        </row>
        <row r="3395">
          <cell r="B3395" t="str">
            <v>ZambiaCROps</v>
          </cell>
          <cell r="C3395" t="str">
            <v>CROps</v>
          </cell>
          <cell r="D3395" t="str">
            <v>Zambia</v>
          </cell>
          <cell r="E3395" t="str">
            <v>Trade Operations</v>
          </cell>
          <cell r="F3395" t="str">
            <v>Customer - Wholesale</v>
          </cell>
          <cell r="G3395" t="str">
            <v>Corporate and Inst Lending</v>
          </cell>
          <cell r="H3395" t="str">
            <v>0</v>
          </cell>
          <cell r="I3395" t="str">
            <v>0</v>
          </cell>
          <cell r="J3395" t="str">
            <v>0</v>
          </cell>
          <cell r="K3395" t="str">
            <v>0</v>
          </cell>
          <cell r="L3395" t="str">
            <v>0</v>
          </cell>
          <cell r="M3395" t="str">
            <v>0</v>
          </cell>
          <cell r="N3395" t="str">
            <v>0</v>
          </cell>
          <cell r="O3395" t="str">
            <v>0</v>
          </cell>
          <cell r="P3395" t="str">
            <v>0</v>
          </cell>
          <cell r="Q3395" t="str">
            <v>0</v>
          </cell>
          <cell r="R3395" t="str">
            <v>0</v>
          </cell>
          <cell r="S3395" t="str">
            <v>0</v>
          </cell>
          <cell r="T3395" t="str">
            <v>0</v>
          </cell>
          <cell r="U3395" t="str">
            <v>0</v>
          </cell>
          <cell r="V3395">
            <v>0</v>
          </cell>
          <cell r="W3395">
            <v>0</v>
          </cell>
        </row>
        <row r="3396">
          <cell r="B3396" t="str">
            <v>ZambiaCash</v>
          </cell>
          <cell r="C3396" t="str">
            <v>Cash</v>
          </cell>
          <cell r="D3396" t="str">
            <v>Zambia</v>
          </cell>
          <cell r="E3396" t="str">
            <v>Trade Operations</v>
          </cell>
          <cell r="F3396" t="str">
            <v>Customer - Wholesale</v>
          </cell>
          <cell r="G3396" t="str">
            <v>Cash Management and Payments</v>
          </cell>
          <cell r="H3396" t="str">
            <v>0</v>
          </cell>
          <cell r="I3396" t="str">
            <v>0</v>
          </cell>
          <cell r="J3396" t="str">
            <v>0</v>
          </cell>
          <cell r="K3396" t="str">
            <v>0</v>
          </cell>
          <cell r="L3396" t="str">
            <v>0</v>
          </cell>
          <cell r="M3396" t="str">
            <v>0</v>
          </cell>
          <cell r="N3396" t="str">
            <v>0</v>
          </cell>
          <cell r="O3396" t="str">
            <v>0</v>
          </cell>
          <cell r="P3396" t="str">
            <v>0</v>
          </cell>
          <cell r="Q3396" t="str">
            <v>0</v>
          </cell>
          <cell r="R3396" t="str">
            <v>0</v>
          </cell>
          <cell r="S3396" t="str">
            <v>0</v>
          </cell>
          <cell r="T3396" t="str">
            <v>0</v>
          </cell>
          <cell r="U3396" t="str">
            <v>0</v>
          </cell>
          <cell r="V3396">
            <v>0</v>
          </cell>
          <cell r="W3396">
            <v>0</v>
          </cell>
        </row>
        <row r="3397">
          <cell r="B3397" t="str">
            <v>ZambiaTrade</v>
          </cell>
          <cell r="C3397" t="str">
            <v>Trade</v>
          </cell>
          <cell r="D3397" t="str">
            <v>Zambia</v>
          </cell>
          <cell r="E3397" t="str">
            <v>Trade Operations</v>
          </cell>
          <cell r="F3397" t="str">
            <v>Customer - Wholesale</v>
          </cell>
          <cell r="G3397" t="str">
            <v>Trade Finance</v>
          </cell>
          <cell r="H3397">
            <v>77.798241327025991</v>
          </cell>
          <cell r="I3397" t="str">
            <v>0</v>
          </cell>
          <cell r="J3397" t="str">
            <v>0</v>
          </cell>
          <cell r="K3397" t="str">
            <v>0</v>
          </cell>
          <cell r="L3397" t="str">
            <v>0</v>
          </cell>
          <cell r="M3397" t="str">
            <v>0</v>
          </cell>
          <cell r="N3397" t="str">
            <v>0</v>
          </cell>
          <cell r="O3397" t="str">
            <v>0</v>
          </cell>
          <cell r="P3397" t="str">
            <v>0</v>
          </cell>
          <cell r="Q3397" t="str">
            <v>0</v>
          </cell>
          <cell r="R3397" t="str">
            <v>0</v>
          </cell>
          <cell r="S3397" t="str">
            <v>0</v>
          </cell>
          <cell r="T3397" t="str">
            <v>0</v>
          </cell>
          <cell r="U3397" t="str">
            <v>0</v>
          </cell>
          <cell r="V3397">
            <v>0</v>
          </cell>
          <cell r="W3397">
            <v>0</v>
          </cell>
        </row>
        <row r="3398">
          <cell r="B3398" t="str">
            <v>ZambiaTrade</v>
          </cell>
          <cell r="C3398" t="str">
            <v>Trade</v>
          </cell>
          <cell r="D3398" t="str">
            <v>Zambia</v>
          </cell>
          <cell r="E3398" t="str">
            <v>Trade Operations</v>
          </cell>
          <cell r="F3398" t="str">
            <v>Customer - Wholesale</v>
          </cell>
          <cell r="G3398" t="str">
            <v>Trade Contingents</v>
          </cell>
          <cell r="H3398" t="str">
            <v>0</v>
          </cell>
          <cell r="I3398">
            <v>9.5204231581434353</v>
          </cell>
          <cell r="J3398">
            <v>16.917040778006871</v>
          </cell>
          <cell r="K3398">
            <v>24.800852395512276</v>
          </cell>
          <cell r="L3398">
            <v>34.456827380680835</v>
          </cell>
          <cell r="M3398">
            <v>43.852374833097308</v>
          </cell>
          <cell r="N3398">
            <v>52.942360540864193</v>
          </cell>
          <cell r="O3398">
            <v>63.326104688561351</v>
          </cell>
          <cell r="P3398">
            <v>73.410239830903308</v>
          </cell>
          <cell r="Q3398">
            <v>82.558504133480568</v>
          </cell>
          <cell r="R3398">
            <v>92.995819544002501</v>
          </cell>
          <cell r="S3398">
            <v>105.0641653702707</v>
          </cell>
          <cell r="T3398">
            <v>117.04166574449565</v>
          </cell>
          <cell r="U3398" t="str">
            <v>0</v>
          </cell>
          <cell r="V3398">
            <v>115.26163608446485</v>
          </cell>
          <cell r="W3398">
            <v>115.26163608446485</v>
          </cell>
        </row>
        <row r="3399">
          <cell r="B3399" t="str">
            <v>ZambiaTrade</v>
          </cell>
          <cell r="C3399" t="str">
            <v>Trade</v>
          </cell>
          <cell r="D3399" t="str">
            <v>Zambia</v>
          </cell>
          <cell r="E3399" t="str">
            <v>Trade Operations</v>
          </cell>
          <cell r="F3399" t="str">
            <v>Customer - Wholesale</v>
          </cell>
          <cell r="G3399" t="str">
            <v>Trade Transactional</v>
          </cell>
          <cell r="H3399" t="str">
            <v>0</v>
          </cell>
          <cell r="I3399" t="str">
            <v>0</v>
          </cell>
          <cell r="J3399" t="str">
            <v>0</v>
          </cell>
          <cell r="K3399" t="str">
            <v>0</v>
          </cell>
          <cell r="L3399" t="str">
            <v>0</v>
          </cell>
          <cell r="M3399" t="str">
            <v>0</v>
          </cell>
          <cell r="N3399" t="str">
            <v>0</v>
          </cell>
          <cell r="O3399" t="str">
            <v>0</v>
          </cell>
          <cell r="P3399" t="str">
            <v>0</v>
          </cell>
          <cell r="Q3399" t="str">
            <v>0</v>
          </cell>
          <cell r="R3399" t="str">
            <v>0</v>
          </cell>
          <cell r="S3399" t="str">
            <v>0</v>
          </cell>
          <cell r="T3399" t="str">
            <v>0</v>
          </cell>
          <cell r="U3399" t="str">
            <v>0</v>
          </cell>
          <cell r="V3399">
            <v>0</v>
          </cell>
          <cell r="W3399">
            <v>0</v>
          </cell>
        </row>
        <row r="3400">
          <cell r="B3400" t="str">
            <v>ZambiaTrade</v>
          </cell>
          <cell r="C3400" t="str">
            <v>Trade</v>
          </cell>
          <cell r="D3400" t="str">
            <v>Zambia</v>
          </cell>
          <cell r="E3400" t="str">
            <v>Trade Operations</v>
          </cell>
          <cell r="F3400" t="str">
            <v>Customer - Wholesale</v>
          </cell>
          <cell r="G3400" t="str">
            <v>Trade Other</v>
          </cell>
          <cell r="H3400" t="str">
            <v>0</v>
          </cell>
          <cell r="I3400" t="str">
            <v>0</v>
          </cell>
          <cell r="J3400" t="str">
            <v>0</v>
          </cell>
          <cell r="K3400" t="str">
            <v>0</v>
          </cell>
          <cell r="L3400" t="str">
            <v>0</v>
          </cell>
          <cell r="M3400" t="str">
            <v>0</v>
          </cell>
          <cell r="N3400" t="str">
            <v>0</v>
          </cell>
          <cell r="O3400" t="str">
            <v>0</v>
          </cell>
          <cell r="P3400" t="str">
            <v>0</v>
          </cell>
          <cell r="Q3400" t="str">
            <v>0</v>
          </cell>
          <cell r="R3400" t="str">
            <v>0</v>
          </cell>
          <cell r="S3400" t="str">
            <v>0</v>
          </cell>
          <cell r="T3400" t="str">
            <v>0</v>
          </cell>
          <cell r="U3400" t="str">
            <v>0</v>
          </cell>
          <cell r="V3400">
            <v>0</v>
          </cell>
          <cell r="W3400">
            <v>0</v>
          </cell>
        </row>
        <row r="3401">
          <cell r="B3401" t="str">
            <v>ZambiaFX/MM</v>
          </cell>
          <cell r="C3401" t="str">
            <v>FX/MM</v>
          </cell>
          <cell r="D3401" t="str">
            <v>Zambia</v>
          </cell>
          <cell r="E3401" t="str">
            <v>Trade Operations</v>
          </cell>
          <cell r="F3401" t="str">
            <v>Customer - Wholesale</v>
          </cell>
          <cell r="G3401" t="str">
            <v>FX Sales</v>
          </cell>
          <cell r="H3401" t="str">
            <v>0</v>
          </cell>
          <cell r="I3401" t="str">
            <v>0</v>
          </cell>
          <cell r="J3401" t="str">
            <v>0</v>
          </cell>
          <cell r="K3401" t="str">
            <v>0</v>
          </cell>
          <cell r="L3401" t="str">
            <v>0</v>
          </cell>
          <cell r="M3401" t="str">
            <v>0</v>
          </cell>
          <cell r="N3401" t="str">
            <v>0</v>
          </cell>
          <cell r="O3401" t="str">
            <v>0</v>
          </cell>
          <cell r="P3401" t="str">
            <v>0</v>
          </cell>
          <cell r="Q3401" t="str">
            <v>0</v>
          </cell>
          <cell r="R3401" t="str">
            <v>0</v>
          </cell>
          <cell r="S3401" t="str">
            <v>0</v>
          </cell>
          <cell r="T3401" t="str">
            <v>0</v>
          </cell>
          <cell r="U3401" t="str">
            <v>0</v>
          </cell>
          <cell r="V3401">
            <v>0</v>
          </cell>
          <cell r="W3401">
            <v>0</v>
          </cell>
        </row>
        <row r="3402">
          <cell r="B3402" t="str">
            <v>ZambiaFX/MM</v>
          </cell>
          <cell r="C3402" t="str">
            <v>FX/MM</v>
          </cell>
          <cell r="D3402" t="str">
            <v>Zambia</v>
          </cell>
          <cell r="E3402" t="str">
            <v>Trade Operations</v>
          </cell>
          <cell r="F3402" t="str">
            <v>Customer - Wholesale</v>
          </cell>
          <cell r="G3402" t="str">
            <v>FX Trading</v>
          </cell>
          <cell r="H3402" t="str">
            <v>0</v>
          </cell>
          <cell r="I3402" t="str">
            <v>0</v>
          </cell>
          <cell r="J3402" t="str">
            <v>0</v>
          </cell>
          <cell r="K3402" t="str">
            <v>0</v>
          </cell>
          <cell r="L3402" t="str">
            <v>0</v>
          </cell>
          <cell r="M3402" t="str">
            <v>0</v>
          </cell>
          <cell r="N3402" t="str">
            <v>0</v>
          </cell>
          <cell r="O3402" t="str">
            <v>0</v>
          </cell>
          <cell r="P3402" t="str">
            <v>0</v>
          </cell>
          <cell r="Q3402" t="str">
            <v>0</v>
          </cell>
          <cell r="R3402" t="str">
            <v>0</v>
          </cell>
          <cell r="S3402" t="str">
            <v>0</v>
          </cell>
          <cell r="T3402" t="str">
            <v>0</v>
          </cell>
          <cell r="U3402" t="str">
            <v>0</v>
          </cell>
          <cell r="V3402">
            <v>0</v>
          </cell>
          <cell r="W3402">
            <v>0</v>
          </cell>
        </row>
        <row r="3403">
          <cell r="B3403" t="str">
            <v>ZambiaFI</v>
          </cell>
          <cell r="C3403" t="str">
            <v>FI</v>
          </cell>
          <cell r="D3403" t="str">
            <v>Zambia</v>
          </cell>
          <cell r="E3403" t="str">
            <v>Trade Operations</v>
          </cell>
          <cell r="F3403" t="str">
            <v>Customer - Wholesale</v>
          </cell>
          <cell r="G3403" t="str">
            <v>Fixed Income</v>
          </cell>
          <cell r="H3403" t="str">
            <v>0</v>
          </cell>
          <cell r="I3403" t="str">
            <v>0</v>
          </cell>
          <cell r="J3403" t="str">
            <v>0</v>
          </cell>
          <cell r="K3403" t="str">
            <v>0</v>
          </cell>
          <cell r="L3403" t="str">
            <v>0</v>
          </cell>
          <cell r="M3403" t="str">
            <v>0</v>
          </cell>
          <cell r="N3403" t="str">
            <v>0</v>
          </cell>
          <cell r="O3403" t="str">
            <v>0</v>
          </cell>
          <cell r="P3403" t="str">
            <v>0</v>
          </cell>
          <cell r="Q3403" t="str">
            <v>0</v>
          </cell>
          <cell r="R3403" t="str">
            <v>0</v>
          </cell>
          <cell r="S3403" t="str">
            <v>0</v>
          </cell>
          <cell r="T3403" t="str">
            <v>0</v>
          </cell>
          <cell r="U3403" t="str">
            <v>0</v>
          </cell>
          <cell r="V3403">
            <v>0</v>
          </cell>
          <cell r="W3403">
            <v>0</v>
          </cell>
        </row>
        <row r="3404">
          <cell r="B3404" t="str">
            <v>ZambiaFX/MM</v>
          </cell>
          <cell r="C3404" t="str">
            <v>FX/MM</v>
          </cell>
          <cell r="D3404" t="str">
            <v>Zambia</v>
          </cell>
          <cell r="E3404" t="str">
            <v>Trade Operations</v>
          </cell>
          <cell r="F3404" t="str">
            <v>Customer - Wholesale</v>
          </cell>
          <cell r="G3404" t="str">
            <v>ALM</v>
          </cell>
          <cell r="H3404" t="str">
            <v>0</v>
          </cell>
          <cell r="I3404" t="str">
            <v>0</v>
          </cell>
          <cell r="J3404" t="str">
            <v>0</v>
          </cell>
          <cell r="K3404" t="str">
            <v>0</v>
          </cell>
          <cell r="L3404" t="str">
            <v>0</v>
          </cell>
          <cell r="M3404" t="str">
            <v>0</v>
          </cell>
          <cell r="N3404" t="str">
            <v>0</v>
          </cell>
          <cell r="O3404" t="str">
            <v>0</v>
          </cell>
          <cell r="P3404" t="str">
            <v>0</v>
          </cell>
          <cell r="Q3404" t="str">
            <v>0</v>
          </cell>
          <cell r="R3404" t="str">
            <v>0</v>
          </cell>
          <cell r="S3404" t="str">
            <v>0</v>
          </cell>
          <cell r="T3404" t="str">
            <v>0</v>
          </cell>
          <cell r="U3404" t="str">
            <v>0</v>
          </cell>
          <cell r="V3404">
            <v>0</v>
          </cell>
          <cell r="W3404">
            <v>0</v>
          </cell>
        </row>
        <row r="3405">
          <cell r="B3405" t="str">
            <v>ZambiaSEF</v>
          </cell>
          <cell r="C3405" t="str">
            <v>SEF</v>
          </cell>
          <cell r="D3405" t="str">
            <v>Zambia</v>
          </cell>
          <cell r="E3405" t="str">
            <v>Trade Operations</v>
          </cell>
          <cell r="F3405" t="str">
            <v>Customer - Wholesale</v>
          </cell>
          <cell r="G3405" t="str">
            <v>Structured Trade</v>
          </cell>
          <cell r="H3405" t="str">
            <v>0</v>
          </cell>
          <cell r="I3405" t="str">
            <v>0</v>
          </cell>
          <cell r="J3405" t="str">
            <v>0</v>
          </cell>
          <cell r="K3405" t="str">
            <v>0</v>
          </cell>
          <cell r="L3405" t="str">
            <v>0</v>
          </cell>
          <cell r="M3405" t="str">
            <v>0</v>
          </cell>
          <cell r="N3405" t="str">
            <v>0</v>
          </cell>
          <cell r="O3405" t="str">
            <v>0</v>
          </cell>
          <cell r="P3405" t="str">
            <v>0</v>
          </cell>
          <cell r="Q3405" t="str">
            <v>0</v>
          </cell>
          <cell r="R3405" t="str">
            <v>0</v>
          </cell>
          <cell r="S3405" t="str">
            <v>0</v>
          </cell>
          <cell r="T3405" t="str">
            <v>0</v>
          </cell>
          <cell r="U3405" t="str">
            <v>0</v>
          </cell>
          <cell r="V3405">
            <v>0</v>
          </cell>
          <cell r="W3405">
            <v>0</v>
          </cell>
        </row>
        <row r="3406">
          <cell r="B3406" t="str">
            <v>ZambiaSME</v>
          </cell>
          <cell r="C3406" t="str">
            <v>SME</v>
          </cell>
          <cell r="D3406" t="str">
            <v>Zambia</v>
          </cell>
          <cell r="E3406" t="str">
            <v>Trade Operations</v>
          </cell>
          <cell r="F3406" t="str">
            <v>SME</v>
          </cell>
          <cell r="G3406" t="str">
            <v>Product</v>
          </cell>
          <cell r="H3406">
            <v>13.282626568028824</v>
          </cell>
          <cell r="I3406">
            <v>0.29751322369198185</v>
          </cell>
          <cell r="J3406">
            <v>0.52865752431271507</v>
          </cell>
          <cell r="K3406">
            <v>0.77502663735975763</v>
          </cell>
          <cell r="L3406">
            <v>1.0767758556462754</v>
          </cell>
          <cell r="M3406">
            <v>1.370386713534292</v>
          </cell>
          <cell r="N3406">
            <v>1.6544487669020054</v>
          </cell>
          <cell r="O3406">
            <v>1.9789407715175396</v>
          </cell>
          <cell r="P3406">
            <v>2.2940699947157377</v>
          </cell>
          <cell r="Q3406">
            <v>2.5799532541712775</v>
          </cell>
          <cell r="R3406">
            <v>2.9061193607500799</v>
          </cell>
          <cell r="S3406">
            <v>3.2832551678209621</v>
          </cell>
          <cell r="T3406">
            <v>3.657552054515492</v>
          </cell>
          <cell r="U3406" t="str">
            <v>0</v>
          </cell>
          <cell r="V3406">
            <v>3.6019261276395387</v>
          </cell>
          <cell r="W3406">
            <v>3.6019261276395387</v>
          </cell>
        </row>
        <row r="3407">
          <cell r="B3407" t="str">
            <v>ZambiaTotal</v>
          </cell>
          <cell r="C3407" t="str">
            <v>Total</v>
          </cell>
          <cell r="D3407" t="str">
            <v>Zambia</v>
          </cell>
          <cell r="E3407" t="str">
            <v>Trade Operations</v>
          </cell>
          <cell r="F3407" t="str">
            <v>Customer</v>
          </cell>
          <cell r="G3407" t="str">
            <v>Product</v>
          </cell>
          <cell r="H3407">
            <v>91.080867895054809</v>
          </cell>
          <cell r="I3407">
            <v>9.8179363818354179</v>
          </cell>
          <cell r="J3407">
            <v>17.445698302319588</v>
          </cell>
          <cell r="K3407">
            <v>25.575879032872034</v>
          </cell>
          <cell r="L3407">
            <v>35.53360323632711</v>
          </cell>
          <cell r="M3407">
            <v>45.222761546631602</v>
          </cell>
          <cell r="N3407">
            <v>54.5968093077662</v>
          </cell>
          <cell r="O3407">
            <v>65.305045460078887</v>
          </cell>
          <cell r="P3407">
            <v>75.704309825619049</v>
          </cell>
          <cell r="Q3407">
            <v>85.13845738765184</v>
          </cell>
          <cell r="R3407">
            <v>95.901938904752583</v>
          </cell>
          <cell r="S3407">
            <v>108.34742053809167</v>
          </cell>
          <cell r="T3407">
            <v>120.69921779901114</v>
          </cell>
          <cell r="U3407" t="str">
            <v>0</v>
          </cell>
          <cell r="V3407">
            <v>118.8635622121044</v>
          </cell>
          <cell r="W3407">
            <v>118.8635622121044</v>
          </cell>
        </row>
        <row r="3408">
          <cell r="B3408" t="str">
            <v>ZambiaCCPL</v>
          </cell>
          <cell r="C3408" t="str">
            <v>CCPL</v>
          </cell>
          <cell r="D3408" t="str">
            <v>Zambia</v>
          </cell>
          <cell r="E3408" t="str">
            <v>Global Mkt Risk</v>
          </cell>
          <cell r="F3408" t="str">
            <v>Mass Mkt &amp; Priority Banking</v>
          </cell>
          <cell r="G3408" t="str">
            <v>Unsecured Lending</v>
          </cell>
          <cell r="H3408" t="str">
            <v>0</v>
          </cell>
          <cell r="I3408" t="str">
            <v>0</v>
          </cell>
          <cell r="J3408" t="str">
            <v>0</v>
          </cell>
          <cell r="K3408" t="str">
            <v>0</v>
          </cell>
          <cell r="L3408" t="str">
            <v>0</v>
          </cell>
          <cell r="M3408" t="str">
            <v>0</v>
          </cell>
          <cell r="N3408" t="str">
            <v>0</v>
          </cell>
          <cell r="O3408" t="str">
            <v>0</v>
          </cell>
          <cell r="P3408" t="str">
            <v>0</v>
          </cell>
          <cell r="Q3408" t="str">
            <v>0</v>
          </cell>
          <cell r="R3408" t="str">
            <v>0</v>
          </cell>
          <cell r="S3408" t="str">
            <v>0</v>
          </cell>
          <cell r="T3408" t="str">
            <v>0</v>
          </cell>
          <cell r="U3408" t="str">
            <v>0</v>
          </cell>
          <cell r="V3408" t="str">
            <v>0</v>
          </cell>
          <cell r="W3408" t="str">
            <v>0</v>
          </cell>
        </row>
        <row r="3409">
          <cell r="B3409" t="str">
            <v>ZambiaM &amp; AL</v>
          </cell>
          <cell r="C3409" t="str">
            <v>M &amp; AL</v>
          </cell>
          <cell r="D3409" t="str">
            <v>Zambia</v>
          </cell>
          <cell r="E3409" t="str">
            <v>Global Mkt Risk</v>
          </cell>
          <cell r="F3409" t="str">
            <v>Mass Mkt &amp; Priority Banking</v>
          </cell>
          <cell r="G3409" t="str">
            <v>Secured Lending</v>
          </cell>
          <cell r="H3409" t="str">
            <v>0</v>
          </cell>
          <cell r="I3409" t="str">
            <v>0</v>
          </cell>
          <cell r="J3409" t="str">
            <v>0</v>
          </cell>
          <cell r="K3409" t="str">
            <v>0</v>
          </cell>
          <cell r="L3409" t="str">
            <v>0</v>
          </cell>
          <cell r="M3409" t="str">
            <v>0</v>
          </cell>
          <cell r="N3409" t="str">
            <v>0</v>
          </cell>
          <cell r="O3409" t="str">
            <v>0</v>
          </cell>
          <cell r="P3409" t="str">
            <v>0</v>
          </cell>
          <cell r="Q3409" t="str">
            <v>0</v>
          </cell>
          <cell r="R3409" t="str">
            <v>0</v>
          </cell>
          <cell r="S3409" t="str">
            <v>0</v>
          </cell>
          <cell r="T3409" t="str">
            <v>0</v>
          </cell>
          <cell r="U3409" t="str">
            <v>0</v>
          </cell>
          <cell r="V3409" t="str">
            <v>0</v>
          </cell>
          <cell r="W3409" t="str">
            <v>0</v>
          </cell>
        </row>
        <row r="3410">
          <cell r="B3410" t="str">
            <v>ZambiaWM</v>
          </cell>
          <cell r="C3410" t="str">
            <v>WM</v>
          </cell>
          <cell r="D3410" t="str">
            <v>Zambia</v>
          </cell>
          <cell r="E3410" t="str">
            <v>Global Mkt Risk</v>
          </cell>
          <cell r="F3410" t="str">
            <v>Mass Mkt &amp; Priority Banking</v>
          </cell>
          <cell r="G3410" t="str">
            <v>Account Management Services</v>
          </cell>
          <cell r="H3410" t="str">
            <v>0</v>
          </cell>
          <cell r="I3410" t="str">
            <v>0</v>
          </cell>
          <cell r="J3410" t="str">
            <v>0</v>
          </cell>
          <cell r="K3410" t="str">
            <v>0</v>
          </cell>
          <cell r="L3410" t="str">
            <v>0</v>
          </cell>
          <cell r="M3410" t="str">
            <v>0</v>
          </cell>
          <cell r="N3410" t="str">
            <v>0</v>
          </cell>
          <cell r="O3410" t="str">
            <v>0</v>
          </cell>
          <cell r="P3410" t="str">
            <v>0</v>
          </cell>
          <cell r="Q3410" t="str">
            <v>0</v>
          </cell>
          <cell r="R3410" t="str">
            <v>0</v>
          </cell>
          <cell r="S3410" t="str">
            <v>0</v>
          </cell>
          <cell r="T3410" t="str">
            <v>0</v>
          </cell>
          <cell r="U3410" t="str">
            <v>0</v>
          </cell>
          <cell r="V3410" t="str">
            <v>0</v>
          </cell>
          <cell r="W3410" t="str">
            <v>0</v>
          </cell>
        </row>
        <row r="3411">
          <cell r="B3411" t="str">
            <v>ZambiaWM</v>
          </cell>
          <cell r="C3411" t="str">
            <v>WM</v>
          </cell>
          <cell r="D3411" t="str">
            <v>Zambia</v>
          </cell>
          <cell r="E3411" t="str">
            <v>Global Mkt Risk</v>
          </cell>
          <cell r="F3411" t="str">
            <v>Mass Mkt &amp; Priority Banking</v>
          </cell>
          <cell r="G3411" t="str">
            <v>Trade Products</v>
          </cell>
          <cell r="H3411" t="str">
            <v>0</v>
          </cell>
          <cell r="I3411" t="str">
            <v>0</v>
          </cell>
          <cell r="J3411" t="str">
            <v>0</v>
          </cell>
          <cell r="K3411" t="str">
            <v>0</v>
          </cell>
          <cell r="L3411" t="str">
            <v>0</v>
          </cell>
          <cell r="M3411" t="str">
            <v>0</v>
          </cell>
          <cell r="N3411" t="str">
            <v>0</v>
          </cell>
          <cell r="O3411" t="str">
            <v>0</v>
          </cell>
          <cell r="P3411" t="str">
            <v>0</v>
          </cell>
          <cell r="Q3411" t="str">
            <v>0</v>
          </cell>
          <cell r="R3411" t="str">
            <v>0</v>
          </cell>
          <cell r="S3411" t="str">
            <v>0</v>
          </cell>
          <cell r="T3411" t="str">
            <v>0</v>
          </cell>
          <cell r="U3411" t="str">
            <v>0</v>
          </cell>
          <cell r="V3411" t="str">
            <v>0</v>
          </cell>
          <cell r="W3411" t="str">
            <v>0</v>
          </cell>
        </row>
        <row r="3412">
          <cell r="B3412" t="str">
            <v>ZambiaWM</v>
          </cell>
          <cell r="C3412" t="str">
            <v>WM</v>
          </cell>
          <cell r="D3412" t="str">
            <v>Zambia</v>
          </cell>
          <cell r="E3412" t="str">
            <v>Global Mkt Risk</v>
          </cell>
          <cell r="F3412" t="str">
            <v>Mass Mkt &amp; Priority Banking</v>
          </cell>
          <cell r="G3412" t="str">
            <v>Treasury Products</v>
          </cell>
          <cell r="H3412" t="str">
            <v>0</v>
          </cell>
          <cell r="I3412" t="str">
            <v>0</v>
          </cell>
          <cell r="J3412" t="str">
            <v>0</v>
          </cell>
          <cell r="K3412" t="str">
            <v>0</v>
          </cell>
          <cell r="L3412" t="str">
            <v>0</v>
          </cell>
          <cell r="M3412" t="str">
            <v>0</v>
          </cell>
          <cell r="N3412" t="str">
            <v>0</v>
          </cell>
          <cell r="O3412" t="str">
            <v>0</v>
          </cell>
          <cell r="P3412" t="str">
            <v>0</v>
          </cell>
          <cell r="Q3412" t="str">
            <v>0</v>
          </cell>
          <cell r="R3412" t="str">
            <v>0</v>
          </cell>
          <cell r="S3412" t="str">
            <v>0</v>
          </cell>
          <cell r="T3412" t="str">
            <v>0</v>
          </cell>
          <cell r="U3412" t="str">
            <v>0</v>
          </cell>
          <cell r="V3412" t="str">
            <v>0</v>
          </cell>
          <cell r="W3412" t="str">
            <v>0</v>
          </cell>
        </row>
        <row r="3413">
          <cell r="B3413" t="str">
            <v>ZambiaWM</v>
          </cell>
          <cell r="C3413" t="str">
            <v>WM</v>
          </cell>
          <cell r="D3413" t="str">
            <v>Zambia</v>
          </cell>
          <cell r="E3413" t="str">
            <v>Global Mkt Risk</v>
          </cell>
          <cell r="F3413" t="str">
            <v>Mass Mkt &amp; Priority Banking</v>
          </cell>
          <cell r="G3413" t="str">
            <v>Investment Services</v>
          </cell>
          <cell r="H3413" t="str">
            <v>0</v>
          </cell>
          <cell r="I3413" t="str">
            <v>0</v>
          </cell>
          <cell r="J3413" t="str">
            <v>0</v>
          </cell>
          <cell r="K3413" t="str">
            <v>0</v>
          </cell>
          <cell r="L3413" t="str">
            <v>0</v>
          </cell>
          <cell r="M3413" t="str">
            <v>0</v>
          </cell>
          <cell r="N3413" t="str">
            <v>0</v>
          </cell>
          <cell r="O3413" t="str">
            <v>0</v>
          </cell>
          <cell r="P3413" t="str">
            <v>0</v>
          </cell>
          <cell r="Q3413" t="str">
            <v>0</v>
          </cell>
          <cell r="R3413" t="str">
            <v>0</v>
          </cell>
          <cell r="S3413" t="str">
            <v>0</v>
          </cell>
          <cell r="T3413" t="str">
            <v>0</v>
          </cell>
          <cell r="U3413" t="str">
            <v>0</v>
          </cell>
          <cell r="V3413" t="str">
            <v>0</v>
          </cell>
          <cell r="W3413" t="str">
            <v>0</v>
          </cell>
        </row>
        <row r="3414">
          <cell r="B3414" t="str">
            <v>ZambiaOthCB</v>
          </cell>
          <cell r="C3414" t="str">
            <v>OthCB</v>
          </cell>
          <cell r="D3414" t="str">
            <v>Zambia</v>
          </cell>
          <cell r="E3414" t="str">
            <v>Global Mkt Risk</v>
          </cell>
          <cell r="F3414" t="str">
            <v>Mass Mkt &amp; Priority Banking</v>
          </cell>
          <cell r="G3414" t="str">
            <v>Other Products</v>
          </cell>
          <cell r="H3414" t="str">
            <v>0</v>
          </cell>
          <cell r="I3414" t="str">
            <v>0</v>
          </cell>
          <cell r="J3414" t="str">
            <v>0</v>
          </cell>
          <cell r="K3414" t="str">
            <v>0</v>
          </cell>
          <cell r="L3414" t="str">
            <v>0</v>
          </cell>
          <cell r="M3414" t="str">
            <v>0</v>
          </cell>
          <cell r="N3414" t="str">
            <v>0</v>
          </cell>
          <cell r="O3414" t="str">
            <v>0</v>
          </cell>
          <cell r="P3414" t="str">
            <v>0</v>
          </cell>
          <cell r="Q3414" t="str">
            <v>0</v>
          </cell>
          <cell r="R3414" t="str">
            <v>0</v>
          </cell>
          <cell r="S3414" t="str">
            <v>0</v>
          </cell>
          <cell r="T3414" t="str">
            <v>0</v>
          </cell>
          <cell r="U3414" t="str">
            <v>0</v>
          </cell>
          <cell r="V3414" t="str">
            <v>0</v>
          </cell>
          <cell r="W3414" t="str">
            <v>0</v>
          </cell>
        </row>
        <row r="3415">
          <cell r="B3415" t="str">
            <v>ZambiaCROps</v>
          </cell>
          <cell r="C3415" t="str">
            <v>CROps</v>
          </cell>
          <cell r="D3415" t="str">
            <v>Zambia</v>
          </cell>
          <cell r="E3415" t="str">
            <v>Global Mkt Risk</v>
          </cell>
          <cell r="F3415" t="str">
            <v>Customer - Wholesale</v>
          </cell>
          <cell r="G3415" t="str">
            <v>Corporate and Inst Lending</v>
          </cell>
          <cell r="H3415" t="str">
            <v>0</v>
          </cell>
          <cell r="I3415" t="str">
            <v>0</v>
          </cell>
          <cell r="J3415" t="str">
            <v>0</v>
          </cell>
          <cell r="K3415" t="str">
            <v>0</v>
          </cell>
          <cell r="L3415" t="str">
            <v>0</v>
          </cell>
          <cell r="M3415" t="str">
            <v>0</v>
          </cell>
          <cell r="N3415" t="str">
            <v>0</v>
          </cell>
          <cell r="O3415" t="str">
            <v>0</v>
          </cell>
          <cell r="P3415" t="str">
            <v>0</v>
          </cell>
          <cell r="Q3415" t="str">
            <v>0</v>
          </cell>
          <cell r="R3415" t="str">
            <v>0</v>
          </cell>
          <cell r="S3415" t="str">
            <v>0</v>
          </cell>
          <cell r="T3415" t="str">
            <v>0</v>
          </cell>
          <cell r="U3415" t="str">
            <v>0</v>
          </cell>
          <cell r="V3415" t="str">
            <v>0</v>
          </cell>
          <cell r="W3415" t="str">
            <v>0</v>
          </cell>
        </row>
        <row r="3416">
          <cell r="B3416" t="str">
            <v>ZambiaCash</v>
          </cell>
          <cell r="C3416" t="str">
            <v>Cash</v>
          </cell>
          <cell r="D3416" t="str">
            <v>Zambia</v>
          </cell>
          <cell r="E3416" t="str">
            <v>Global Mkt Risk</v>
          </cell>
          <cell r="F3416" t="str">
            <v>Customer - Wholesale</v>
          </cell>
          <cell r="G3416" t="str">
            <v>Cash Management and Payments</v>
          </cell>
          <cell r="H3416" t="str">
            <v>0</v>
          </cell>
          <cell r="I3416" t="str">
            <v>0</v>
          </cell>
          <cell r="J3416" t="str">
            <v>0</v>
          </cell>
          <cell r="K3416" t="str">
            <v>0</v>
          </cell>
          <cell r="L3416" t="str">
            <v>0</v>
          </cell>
          <cell r="M3416" t="str">
            <v>0</v>
          </cell>
          <cell r="N3416" t="str">
            <v>0</v>
          </cell>
          <cell r="O3416" t="str">
            <v>0</v>
          </cell>
          <cell r="P3416" t="str">
            <v>0</v>
          </cell>
          <cell r="Q3416" t="str">
            <v>0</v>
          </cell>
          <cell r="R3416" t="str">
            <v>0</v>
          </cell>
          <cell r="S3416" t="str">
            <v>0</v>
          </cell>
          <cell r="T3416" t="str">
            <v>0</v>
          </cell>
          <cell r="U3416" t="str">
            <v>0</v>
          </cell>
          <cell r="V3416" t="str">
            <v>0</v>
          </cell>
          <cell r="W3416" t="str">
            <v>0</v>
          </cell>
        </row>
        <row r="3417">
          <cell r="B3417" t="str">
            <v>ZambiaTrade</v>
          </cell>
          <cell r="C3417" t="str">
            <v>Trade</v>
          </cell>
          <cell r="D3417" t="str">
            <v>Zambia</v>
          </cell>
          <cell r="E3417" t="str">
            <v>Global Mkt Risk</v>
          </cell>
          <cell r="F3417" t="str">
            <v>Customer - Wholesale</v>
          </cell>
          <cell r="G3417" t="str">
            <v>Trade Finance</v>
          </cell>
          <cell r="H3417" t="str">
            <v>0</v>
          </cell>
          <cell r="I3417" t="str">
            <v>0</v>
          </cell>
          <cell r="J3417" t="str">
            <v>0</v>
          </cell>
          <cell r="K3417" t="str">
            <v>0</v>
          </cell>
          <cell r="L3417" t="str">
            <v>0</v>
          </cell>
          <cell r="M3417" t="str">
            <v>0</v>
          </cell>
          <cell r="N3417" t="str">
            <v>0</v>
          </cell>
          <cell r="O3417" t="str">
            <v>0</v>
          </cell>
          <cell r="P3417" t="str">
            <v>0</v>
          </cell>
          <cell r="Q3417" t="str">
            <v>0</v>
          </cell>
          <cell r="R3417" t="str">
            <v>0</v>
          </cell>
          <cell r="S3417" t="str">
            <v>0</v>
          </cell>
          <cell r="T3417" t="str">
            <v>0</v>
          </cell>
          <cell r="U3417" t="str">
            <v>0</v>
          </cell>
          <cell r="V3417" t="str">
            <v>0</v>
          </cell>
          <cell r="W3417" t="str">
            <v>0</v>
          </cell>
        </row>
        <row r="3418">
          <cell r="B3418" t="str">
            <v>ZambiaTrade</v>
          </cell>
          <cell r="C3418" t="str">
            <v>Trade</v>
          </cell>
          <cell r="D3418" t="str">
            <v>Zambia</v>
          </cell>
          <cell r="E3418" t="str">
            <v>Global Mkt Risk</v>
          </cell>
          <cell r="F3418" t="str">
            <v>Customer - Wholesale</v>
          </cell>
          <cell r="G3418" t="str">
            <v>Trade Contingents</v>
          </cell>
          <cell r="H3418" t="str">
            <v>0</v>
          </cell>
          <cell r="I3418" t="str">
            <v>0</v>
          </cell>
          <cell r="J3418" t="str">
            <v>0</v>
          </cell>
          <cell r="K3418" t="str">
            <v>0</v>
          </cell>
          <cell r="L3418" t="str">
            <v>0</v>
          </cell>
          <cell r="M3418" t="str">
            <v>0</v>
          </cell>
          <cell r="N3418" t="str">
            <v>0</v>
          </cell>
          <cell r="O3418" t="str">
            <v>0</v>
          </cell>
          <cell r="P3418" t="str">
            <v>0</v>
          </cell>
          <cell r="Q3418" t="str">
            <v>0</v>
          </cell>
          <cell r="R3418" t="str">
            <v>0</v>
          </cell>
          <cell r="S3418" t="str">
            <v>0</v>
          </cell>
          <cell r="T3418" t="str">
            <v>0</v>
          </cell>
          <cell r="U3418" t="str">
            <v>0</v>
          </cell>
          <cell r="V3418" t="str">
            <v>0</v>
          </cell>
          <cell r="W3418" t="str">
            <v>0</v>
          </cell>
        </row>
        <row r="3419">
          <cell r="B3419" t="str">
            <v>ZambiaTrade</v>
          </cell>
          <cell r="C3419" t="str">
            <v>Trade</v>
          </cell>
          <cell r="D3419" t="str">
            <v>Zambia</v>
          </cell>
          <cell r="E3419" t="str">
            <v>Global Mkt Risk</v>
          </cell>
          <cell r="F3419" t="str">
            <v>Customer - Wholesale</v>
          </cell>
          <cell r="G3419" t="str">
            <v>Trade Transactional</v>
          </cell>
          <cell r="H3419" t="str">
            <v>0</v>
          </cell>
          <cell r="I3419" t="str">
            <v>0</v>
          </cell>
          <cell r="J3419" t="str">
            <v>0</v>
          </cell>
          <cell r="K3419" t="str">
            <v>0</v>
          </cell>
          <cell r="L3419" t="str">
            <v>0</v>
          </cell>
          <cell r="M3419" t="str">
            <v>0</v>
          </cell>
          <cell r="N3419" t="str">
            <v>0</v>
          </cell>
          <cell r="O3419" t="str">
            <v>0</v>
          </cell>
          <cell r="P3419" t="str">
            <v>0</v>
          </cell>
          <cell r="Q3419" t="str">
            <v>0</v>
          </cell>
          <cell r="R3419" t="str">
            <v>0</v>
          </cell>
          <cell r="S3419" t="str">
            <v>0</v>
          </cell>
          <cell r="T3419" t="str">
            <v>0</v>
          </cell>
          <cell r="U3419" t="str">
            <v>0</v>
          </cell>
          <cell r="V3419" t="str">
            <v>0</v>
          </cell>
          <cell r="W3419" t="str">
            <v>0</v>
          </cell>
        </row>
        <row r="3420">
          <cell r="B3420" t="str">
            <v>ZambiaTrade</v>
          </cell>
          <cell r="C3420" t="str">
            <v>Trade</v>
          </cell>
          <cell r="D3420" t="str">
            <v>Zambia</v>
          </cell>
          <cell r="E3420" t="str">
            <v>Global Mkt Risk</v>
          </cell>
          <cell r="F3420" t="str">
            <v>Customer - Wholesale</v>
          </cell>
          <cell r="G3420" t="str">
            <v>Trade Other</v>
          </cell>
          <cell r="H3420" t="str">
            <v>0</v>
          </cell>
          <cell r="I3420" t="str">
            <v>0</v>
          </cell>
          <cell r="J3420" t="str">
            <v>0</v>
          </cell>
          <cell r="K3420" t="str">
            <v>0</v>
          </cell>
          <cell r="L3420" t="str">
            <v>0</v>
          </cell>
          <cell r="M3420" t="str">
            <v>0</v>
          </cell>
          <cell r="N3420" t="str">
            <v>0</v>
          </cell>
          <cell r="O3420" t="str">
            <v>0</v>
          </cell>
          <cell r="P3420" t="str">
            <v>0</v>
          </cell>
          <cell r="Q3420" t="str">
            <v>0</v>
          </cell>
          <cell r="R3420" t="str">
            <v>0</v>
          </cell>
          <cell r="S3420" t="str">
            <v>0</v>
          </cell>
          <cell r="T3420" t="str">
            <v>0</v>
          </cell>
          <cell r="U3420" t="str">
            <v>0</v>
          </cell>
          <cell r="V3420" t="str">
            <v>0</v>
          </cell>
          <cell r="W3420" t="str">
            <v>0</v>
          </cell>
        </row>
        <row r="3421">
          <cell r="B3421" t="str">
            <v>ZambiaFX/MM</v>
          </cell>
          <cell r="C3421" t="str">
            <v>FX/MM</v>
          </cell>
          <cell r="D3421" t="str">
            <v>Zambia</v>
          </cell>
          <cell r="E3421" t="str">
            <v>Global Mkt Risk</v>
          </cell>
          <cell r="F3421" t="str">
            <v>Customer - Wholesale</v>
          </cell>
          <cell r="G3421" t="str">
            <v>FX Sales</v>
          </cell>
          <cell r="H3421" t="str">
            <v>0</v>
          </cell>
          <cell r="I3421" t="str">
            <v>0</v>
          </cell>
          <cell r="J3421" t="str">
            <v>0</v>
          </cell>
          <cell r="K3421" t="str">
            <v>0</v>
          </cell>
          <cell r="L3421" t="str">
            <v>0</v>
          </cell>
          <cell r="M3421" t="str">
            <v>0</v>
          </cell>
          <cell r="N3421" t="str">
            <v>0</v>
          </cell>
          <cell r="O3421" t="str">
            <v>0</v>
          </cell>
          <cell r="P3421" t="str">
            <v>0</v>
          </cell>
          <cell r="Q3421" t="str">
            <v>0</v>
          </cell>
          <cell r="R3421" t="str">
            <v>0</v>
          </cell>
          <cell r="S3421" t="str">
            <v>0</v>
          </cell>
          <cell r="T3421" t="str">
            <v>0</v>
          </cell>
          <cell r="U3421" t="str">
            <v>0</v>
          </cell>
          <cell r="V3421" t="str">
            <v>0</v>
          </cell>
          <cell r="W3421" t="str">
            <v>0</v>
          </cell>
        </row>
        <row r="3422">
          <cell r="B3422" t="str">
            <v>ZambiaFX/MM</v>
          </cell>
          <cell r="C3422" t="str">
            <v>FX/MM</v>
          </cell>
          <cell r="D3422" t="str">
            <v>Zambia</v>
          </cell>
          <cell r="E3422" t="str">
            <v>Global Mkt Risk</v>
          </cell>
          <cell r="F3422" t="str">
            <v>Customer - Wholesale</v>
          </cell>
          <cell r="G3422" t="str">
            <v>FX Trading</v>
          </cell>
          <cell r="H3422" t="str">
            <v>0</v>
          </cell>
          <cell r="I3422" t="str">
            <v>0</v>
          </cell>
          <cell r="J3422" t="str">
            <v>0</v>
          </cell>
          <cell r="K3422" t="str">
            <v>0</v>
          </cell>
          <cell r="L3422" t="str">
            <v>0</v>
          </cell>
          <cell r="M3422" t="str">
            <v>0</v>
          </cell>
          <cell r="N3422" t="str">
            <v>0</v>
          </cell>
          <cell r="O3422" t="str">
            <v>0</v>
          </cell>
          <cell r="P3422" t="str">
            <v>0</v>
          </cell>
          <cell r="Q3422" t="str">
            <v>0</v>
          </cell>
          <cell r="R3422" t="str">
            <v>0</v>
          </cell>
          <cell r="S3422" t="str">
            <v>0</v>
          </cell>
          <cell r="T3422" t="str">
            <v>0</v>
          </cell>
          <cell r="U3422" t="str">
            <v>0</v>
          </cell>
          <cell r="V3422" t="str">
            <v>0</v>
          </cell>
          <cell r="W3422" t="str">
            <v>0</v>
          </cell>
        </row>
        <row r="3423">
          <cell r="B3423" t="str">
            <v>ZambiaFI</v>
          </cell>
          <cell r="C3423" t="str">
            <v>FI</v>
          </cell>
          <cell r="D3423" t="str">
            <v>Zambia</v>
          </cell>
          <cell r="E3423" t="str">
            <v>Global Mkt Risk</v>
          </cell>
          <cell r="F3423" t="str">
            <v>Customer - Wholesale</v>
          </cell>
          <cell r="G3423" t="str">
            <v>Fixed Income</v>
          </cell>
          <cell r="H3423" t="str">
            <v>0</v>
          </cell>
          <cell r="I3423" t="str">
            <v>0</v>
          </cell>
          <cell r="J3423" t="str">
            <v>0</v>
          </cell>
          <cell r="K3423" t="str">
            <v>0</v>
          </cell>
          <cell r="L3423" t="str">
            <v>0</v>
          </cell>
          <cell r="M3423" t="str">
            <v>0</v>
          </cell>
          <cell r="N3423" t="str">
            <v>0</v>
          </cell>
          <cell r="O3423" t="str">
            <v>0</v>
          </cell>
          <cell r="P3423" t="str">
            <v>0</v>
          </cell>
          <cell r="Q3423" t="str">
            <v>0</v>
          </cell>
          <cell r="R3423" t="str">
            <v>0</v>
          </cell>
          <cell r="S3423" t="str">
            <v>0</v>
          </cell>
          <cell r="T3423" t="str">
            <v>0</v>
          </cell>
          <cell r="U3423" t="str">
            <v>0</v>
          </cell>
          <cell r="V3423" t="str">
            <v>0</v>
          </cell>
          <cell r="W3423" t="str">
            <v>0</v>
          </cell>
        </row>
        <row r="3424">
          <cell r="B3424" t="str">
            <v>ZambiaFX/MM</v>
          </cell>
          <cell r="C3424" t="str">
            <v>FX/MM</v>
          </cell>
          <cell r="D3424" t="str">
            <v>Zambia</v>
          </cell>
          <cell r="E3424" t="str">
            <v>Global Mkt Risk</v>
          </cell>
          <cell r="F3424" t="str">
            <v>Customer - Wholesale</v>
          </cell>
          <cell r="G3424" t="str">
            <v>ALM</v>
          </cell>
          <cell r="H3424" t="str">
            <v>0</v>
          </cell>
          <cell r="I3424" t="str">
            <v>0</v>
          </cell>
          <cell r="J3424" t="str">
            <v>0</v>
          </cell>
          <cell r="K3424" t="str">
            <v>0</v>
          </cell>
          <cell r="L3424" t="str">
            <v>0</v>
          </cell>
          <cell r="M3424" t="str">
            <v>0</v>
          </cell>
          <cell r="N3424" t="str">
            <v>0</v>
          </cell>
          <cell r="O3424" t="str">
            <v>0</v>
          </cell>
          <cell r="P3424" t="str">
            <v>0</v>
          </cell>
          <cell r="Q3424" t="str">
            <v>0</v>
          </cell>
          <cell r="R3424" t="str">
            <v>0</v>
          </cell>
          <cell r="S3424" t="str">
            <v>0</v>
          </cell>
          <cell r="T3424" t="str">
            <v>0</v>
          </cell>
          <cell r="U3424" t="str">
            <v>0</v>
          </cell>
          <cell r="V3424" t="str">
            <v>0</v>
          </cell>
          <cell r="W3424" t="str">
            <v>0</v>
          </cell>
        </row>
        <row r="3425">
          <cell r="B3425" t="str">
            <v>ZambiaSEF</v>
          </cell>
          <cell r="C3425" t="str">
            <v>SEF</v>
          </cell>
          <cell r="D3425" t="str">
            <v>Zambia</v>
          </cell>
          <cell r="E3425" t="str">
            <v>Global Mkt Risk</v>
          </cell>
          <cell r="F3425" t="str">
            <v>Customer - Wholesale</v>
          </cell>
          <cell r="G3425" t="str">
            <v>Structured Trade</v>
          </cell>
          <cell r="H3425" t="str">
            <v>0</v>
          </cell>
          <cell r="I3425" t="str">
            <v>0</v>
          </cell>
          <cell r="J3425" t="str">
            <v>0</v>
          </cell>
          <cell r="K3425" t="str">
            <v>0</v>
          </cell>
          <cell r="L3425" t="str">
            <v>0</v>
          </cell>
          <cell r="M3425" t="str">
            <v>0</v>
          </cell>
          <cell r="N3425" t="str">
            <v>0</v>
          </cell>
          <cell r="O3425" t="str">
            <v>0</v>
          </cell>
          <cell r="P3425" t="str">
            <v>0</v>
          </cell>
          <cell r="Q3425" t="str">
            <v>0</v>
          </cell>
          <cell r="R3425" t="str">
            <v>0</v>
          </cell>
          <cell r="S3425" t="str">
            <v>0</v>
          </cell>
          <cell r="T3425" t="str">
            <v>0</v>
          </cell>
          <cell r="U3425" t="str">
            <v>0</v>
          </cell>
          <cell r="V3425" t="str">
            <v>0</v>
          </cell>
          <cell r="W3425" t="str">
            <v>0</v>
          </cell>
        </row>
        <row r="3426">
          <cell r="B3426" t="str">
            <v>ZambiaSME</v>
          </cell>
          <cell r="C3426" t="str">
            <v>SME</v>
          </cell>
          <cell r="D3426" t="str">
            <v>Zambia</v>
          </cell>
          <cell r="E3426" t="str">
            <v>Global Mkt Risk</v>
          </cell>
          <cell r="F3426" t="str">
            <v>SME</v>
          </cell>
          <cell r="G3426" t="str">
            <v>Product</v>
          </cell>
          <cell r="H3426" t="str">
            <v>0</v>
          </cell>
          <cell r="I3426" t="str">
            <v>0</v>
          </cell>
          <cell r="J3426" t="str">
            <v>0</v>
          </cell>
          <cell r="K3426" t="str">
            <v>0</v>
          </cell>
          <cell r="L3426" t="str">
            <v>0</v>
          </cell>
          <cell r="M3426" t="str">
            <v>0</v>
          </cell>
          <cell r="N3426" t="str">
            <v>0</v>
          </cell>
          <cell r="O3426" t="str">
            <v>0</v>
          </cell>
          <cell r="P3426" t="str">
            <v>0</v>
          </cell>
          <cell r="Q3426" t="str">
            <v>0</v>
          </cell>
          <cell r="R3426" t="str">
            <v>0</v>
          </cell>
          <cell r="S3426" t="str">
            <v>0</v>
          </cell>
          <cell r="T3426" t="str">
            <v>0</v>
          </cell>
          <cell r="U3426" t="str">
            <v>0</v>
          </cell>
          <cell r="V3426" t="str">
            <v>0</v>
          </cell>
          <cell r="W3426" t="str">
            <v>0</v>
          </cell>
        </row>
        <row r="3427">
          <cell r="B3427" t="str">
            <v>ZambiaTotal</v>
          </cell>
          <cell r="C3427" t="str">
            <v>Total</v>
          </cell>
          <cell r="D3427" t="str">
            <v>Zambia</v>
          </cell>
          <cell r="E3427" t="str">
            <v>Global Mkt Risk</v>
          </cell>
          <cell r="F3427" t="str">
            <v>Customer</v>
          </cell>
          <cell r="G3427" t="str">
            <v>Product</v>
          </cell>
          <cell r="H3427" t="str">
            <v>0</v>
          </cell>
          <cell r="I3427" t="str">
            <v>0</v>
          </cell>
          <cell r="J3427" t="str">
            <v>0</v>
          </cell>
          <cell r="K3427" t="str">
            <v>0</v>
          </cell>
          <cell r="L3427" t="str">
            <v>0</v>
          </cell>
          <cell r="M3427" t="str">
            <v>0</v>
          </cell>
          <cell r="N3427" t="str">
            <v>0</v>
          </cell>
          <cell r="O3427" t="str">
            <v>0</v>
          </cell>
          <cell r="P3427" t="str">
            <v>0</v>
          </cell>
          <cell r="Q3427" t="str">
            <v>0</v>
          </cell>
          <cell r="R3427" t="str">
            <v>0</v>
          </cell>
          <cell r="S3427" t="str">
            <v>0</v>
          </cell>
          <cell r="T3427" t="str">
            <v>0</v>
          </cell>
          <cell r="U3427" t="str">
            <v>0</v>
          </cell>
          <cell r="V3427" t="str">
            <v>0</v>
          </cell>
          <cell r="W3427" t="str">
            <v>0</v>
          </cell>
        </row>
        <row r="3428">
          <cell r="B3428" t="str">
            <v>ZambiaCCPL</v>
          </cell>
          <cell r="C3428" t="str">
            <v>CCPL</v>
          </cell>
          <cell r="D3428" t="str">
            <v>Zambia</v>
          </cell>
          <cell r="E3428" t="str">
            <v>Global Mkt Operations</v>
          </cell>
          <cell r="F3428" t="str">
            <v>Mass Mkt &amp; Priority Banking</v>
          </cell>
          <cell r="G3428" t="str">
            <v>Unsecured Lending</v>
          </cell>
          <cell r="H3428" t="str">
            <v>0</v>
          </cell>
          <cell r="I3428" t="str">
            <v>0</v>
          </cell>
          <cell r="J3428" t="str">
            <v>0</v>
          </cell>
          <cell r="K3428" t="str">
            <v>0</v>
          </cell>
          <cell r="L3428" t="str">
            <v>0</v>
          </cell>
          <cell r="M3428" t="str">
            <v>0</v>
          </cell>
          <cell r="N3428" t="str">
            <v>0</v>
          </cell>
          <cell r="O3428" t="str">
            <v>0</v>
          </cell>
          <cell r="P3428" t="str">
            <v>0</v>
          </cell>
          <cell r="Q3428" t="str">
            <v>0</v>
          </cell>
          <cell r="R3428" t="str">
            <v>0</v>
          </cell>
          <cell r="S3428" t="str">
            <v>0</v>
          </cell>
          <cell r="T3428" t="str">
            <v>0</v>
          </cell>
          <cell r="U3428" t="str">
            <v>0</v>
          </cell>
          <cell r="V3428">
            <v>0</v>
          </cell>
          <cell r="W3428">
            <v>0</v>
          </cell>
        </row>
        <row r="3429">
          <cell r="B3429" t="str">
            <v>ZambiaM &amp; AL</v>
          </cell>
          <cell r="C3429" t="str">
            <v>M &amp; AL</v>
          </cell>
          <cell r="D3429" t="str">
            <v>Zambia</v>
          </cell>
          <cell r="E3429" t="str">
            <v>Global Mkt Operations</v>
          </cell>
          <cell r="F3429" t="str">
            <v>Mass Mkt &amp; Priority Banking</v>
          </cell>
          <cell r="G3429" t="str">
            <v>Secured Lending</v>
          </cell>
          <cell r="H3429" t="str">
            <v>0</v>
          </cell>
          <cell r="I3429" t="str">
            <v>0</v>
          </cell>
          <cell r="J3429" t="str">
            <v>0</v>
          </cell>
          <cell r="K3429" t="str">
            <v>0</v>
          </cell>
          <cell r="L3429" t="str">
            <v>0</v>
          </cell>
          <cell r="M3429" t="str">
            <v>0</v>
          </cell>
          <cell r="N3429" t="str">
            <v>0</v>
          </cell>
          <cell r="O3429" t="str">
            <v>0</v>
          </cell>
          <cell r="P3429" t="str">
            <v>0</v>
          </cell>
          <cell r="Q3429" t="str">
            <v>0</v>
          </cell>
          <cell r="R3429" t="str">
            <v>0</v>
          </cell>
          <cell r="S3429" t="str">
            <v>0</v>
          </cell>
          <cell r="T3429" t="str">
            <v>0</v>
          </cell>
          <cell r="U3429" t="str">
            <v>0</v>
          </cell>
          <cell r="V3429">
            <v>0</v>
          </cell>
          <cell r="W3429">
            <v>0</v>
          </cell>
        </row>
        <row r="3430">
          <cell r="B3430" t="str">
            <v>ZambiaWM</v>
          </cell>
          <cell r="C3430" t="str">
            <v>WM</v>
          </cell>
          <cell r="D3430" t="str">
            <v>Zambia</v>
          </cell>
          <cell r="E3430" t="str">
            <v>Global Mkt Operations</v>
          </cell>
          <cell r="F3430" t="str">
            <v>Mass Mkt &amp; Priority Banking</v>
          </cell>
          <cell r="G3430" t="str">
            <v>Account Management Services</v>
          </cell>
          <cell r="H3430" t="str">
            <v>0</v>
          </cell>
          <cell r="I3430" t="str">
            <v>0</v>
          </cell>
          <cell r="J3430" t="str">
            <v>0</v>
          </cell>
          <cell r="K3430" t="str">
            <v>0</v>
          </cell>
          <cell r="L3430" t="str">
            <v>0</v>
          </cell>
          <cell r="M3430" t="str">
            <v>0</v>
          </cell>
          <cell r="N3430" t="str">
            <v>0</v>
          </cell>
          <cell r="O3430" t="str">
            <v>0</v>
          </cell>
          <cell r="P3430" t="str">
            <v>0</v>
          </cell>
          <cell r="Q3430" t="str">
            <v>0</v>
          </cell>
          <cell r="R3430" t="str">
            <v>0</v>
          </cell>
          <cell r="S3430" t="str">
            <v>0</v>
          </cell>
          <cell r="T3430" t="str">
            <v>0</v>
          </cell>
          <cell r="U3430" t="str">
            <v>0</v>
          </cell>
          <cell r="V3430">
            <v>0</v>
          </cell>
          <cell r="W3430">
            <v>0</v>
          </cell>
        </row>
        <row r="3431">
          <cell r="B3431" t="str">
            <v>ZambiaWM</v>
          </cell>
          <cell r="C3431" t="str">
            <v>WM</v>
          </cell>
          <cell r="D3431" t="str">
            <v>Zambia</v>
          </cell>
          <cell r="E3431" t="str">
            <v>Global Mkt Operations</v>
          </cell>
          <cell r="F3431" t="str">
            <v>Mass Mkt &amp; Priority Banking</v>
          </cell>
          <cell r="G3431" t="str">
            <v>Trade Products</v>
          </cell>
          <cell r="H3431" t="str">
            <v>0</v>
          </cell>
          <cell r="I3431" t="str">
            <v>0</v>
          </cell>
          <cell r="J3431" t="str">
            <v>0</v>
          </cell>
          <cell r="K3431" t="str">
            <v>0</v>
          </cell>
          <cell r="L3431" t="str">
            <v>0</v>
          </cell>
          <cell r="M3431" t="str">
            <v>0</v>
          </cell>
          <cell r="N3431" t="str">
            <v>0</v>
          </cell>
          <cell r="O3431" t="str">
            <v>0</v>
          </cell>
          <cell r="P3431" t="str">
            <v>0</v>
          </cell>
          <cell r="Q3431" t="str">
            <v>0</v>
          </cell>
          <cell r="R3431" t="str">
            <v>0</v>
          </cell>
          <cell r="S3431" t="str">
            <v>0</v>
          </cell>
          <cell r="T3431" t="str">
            <v>0</v>
          </cell>
          <cell r="U3431" t="str">
            <v>0</v>
          </cell>
          <cell r="V3431" t="str">
            <v>0</v>
          </cell>
          <cell r="W3431" t="str">
            <v>0</v>
          </cell>
        </row>
        <row r="3432">
          <cell r="B3432" t="str">
            <v>ZambiaWM</v>
          </cell>
          <cell r="C3432" t="str">
            <v>WM</v>
          </cell>
          <cell r="D3432" t="str">
            <v>Zambia</v>
          </cell>
          <cell r="E3432" t="str">
            <v>Global Mkt Operations</v>
          </cell>
          <cell r="F3432" t="str">
            <v>Mass Mkt &amp; Priority Banking</v>
          </cell>
          <cell r="G3432" t="str">
            <v>Treasury Products</v>
          </cell>
          <cell r="H3432" t="str">
            <v>0</v>
          </cell>
          <cell r="I3432" t="str">
            <v>0</v>
          </cell>
          <cell r="J3432" t="str">
            <v>0</v>
          </cell>
          <cell r="K3432" t="str">
            <v>0</v>
          </cell>
          <cell r="L3432" t="str">
            <v>0</v>
          </cell>
          <cell r="M3432" t="str">
            <v>0</v>
          </cell>
          <cell r="N3432" t="str">
            <v>0</v>
          </cell>
          <cell r="O3432" t="str">
            <v>0</v>
          </cell>
          <cell r="P3432" t="str">
            <v>0</v>
          </cell>
          <cell r="Q3432" t="str">
            <v>0</v>
          </cell>
          <cell r="R3432" t="str">
            <v>0</v>
          </cell>
          <cell r="S3432" t="str">
            <v>0</v>
          </cell>
          <cell r="T3432" t="str">
            <v>0</v>
          </cell>
          <cell r="U3432" t="str">
            <v>0</v>
          </cell>
          <cell r="V3432">
            <v>0</v>
          </cell>
          <cell r="W3432">
            <v>0</v>
          </cell>
        </row>
        <row r="3433">
          <cell r="B3433" t="str">
            <v>ZambiaWM</v>
          </cell>
          <cell r="C3433" t="str">
            <v>WM</v>
          </cell>
          <cell r="D3433" t="str">
            <v>Zambia</v>
          </cell>
          <cell r="E3433" t="str">
            <v>Global Mkt Operations</v>
          </cell>
          <cell r="F3433" t="str">
            <v>Mass Mkt &amp; Priority Banking</v>
          </cell>
          <cell r="G3433" t="str">
            <v>Investment Services</v>
          </cell>
          <cell r="H3433" t="str">
            <v>0</v>
          </cell>
          <cell r="I3433" t="str">
            <v>0</v>
          </cell>
          <cell r="J3433" t="str">
            <v>0</v>
          </cell>
          <cell r="K3433" t="str">
            <v>0</v>
          </cell>
          <cell r="L3433" t="str">
            <v>0</v>
          </cell>
          <cell r="M3433" t="str">
            <v>0</v>
          </cell>
          <cell r="N3433" t="str">
            <v>0</v>
          </cell>
          <cell r="O3433" t="str">
            <v>0</v>
          </cell>
          <cell r="P3433" t="str">
            <v>0</v>
          </cell>
          <cell r="Q3433" t="str">
            <v>0</v>
          </cell>
          <cell r="R3433" t="str">
            <v>0</v>
          </cell>
          <cell r="S3433" t="str">
            <v>0</v>
          </cell>
          <cell r="T3433" t="str">
            <v>0</v>
          </cell>
          <cell r="U3433" t="str">
            <v>0</v>
          </cell>
          <cell r="V3433" t="str">
            <v>0</v>
          </cell>
          <cell r="W3433" t="str">
            <v>0</v>
          </cell>
        </row>
        <row r="3434">
          <cell r="B3434" t="str">
            <v>ZambiaOthCB</v>
          </cell>
          <cell r="C3434" t="str">
            <v>OthCB</v>
          </cell>
          <cell r="D3434" t="str">
            <v>Zambia</v>
          </cell>
          <cell r="E3434" t="str">
            <v>Global Mkt Operations</v>
          </cell>
          <cell r="F3434" t="str">
            <v>Mass Mkt &amp; Priority Banking</v>
          </cell>
          <cell r="G3434" t="str">
            <v>Other Products</v>
          </cell>
          <cell r="H3434" t="str">
            <v>0</v>
          </cell>
          <cell r="I3434" t="str">
            <v>0</v>
          </cell>
          <cell r="J3434" t="str">
            <v>0</v>
          </cell>
          <cell r="K3434" t="str">
            <v>0</v>
          </cell>
          <cell r="L3434" t="str">
            <v>0</v>
          </cell>
          <cell r="M3434" t="str">
            <v>0</v>
          </cell>
          <cell r="N3434" t="str">
            <v>0</v>
          </cell>
          <cell r="O3434" t="str">
            <v>0</v>
          </cell>
          <cell r="P3434" t="str">
            <v>0</v>
          </cell>
          <cell r="Q3434" t="str">
            <v>0</v>
          </cell>
          <cell r="R3434" t="str">
            <v>0</v>
          </cell>
          <cell r="S3434" t="str">
            <v>0</v>
          </cell>
          <cell r="T3434" t="str">
            <v>0</v>
          </cell>
          <cell r="U3434" t="str">
            <v>0</v>
          </cell>
          <cell r="V3434">
            <v>0</v>
          </cell>
          <cell r="W3434">
            <v>0</v>
          </cell>
        </row>
        <row r="3435">
          <cell r="B3435" t="str">
            <v>ZambiaCROps</v>
          </cell>
          <cell r="C3435" t="str">
            <v>CROps</v>
          </cell>
          <cell r="D3435" t="str">
            <v>Zambia</v>
          </cell>
          <cell r="E3435" t="str">
            <v>Global Mkt Operations</v>
          </cell>
          <cell r="F3435" t="str">
            <v>Customer - Wholesale</v>
          </cell>
          <cell r="G3435" t="str">
            <v>Corporate and Inst Lending</v>
          </cell>
          <cell r="H3435" t="str">
            <v>0</v>
          </cell>
          <cell r="I3435" t="str">
            <v>0</v>
          </cell>
          <cell r="J3435" t="str">
            <v>0</v>
          </cell>
          <cell r="K3435" t="str">
            <v>0</v>
          </cell>
          <cell r="L3435" t="str">
            <v>0</v>
          </cell>
          <cell r="M3435" t="str">
            <v>0</v>
          </cell>
          <cell r="N3435" t="str">
            <v>0</v>
          </cell>
          <cell r="O3435" t="str">
            <v>0</v>
          </cell>
          <cell r="P3435" t="str">
            <v>0</v>
          </cell>
          <cell r="Q3435" t="str">
            <v>0</v>
          </cell>
          <cell r="R3435" t="str">
            <v>0</v>
          </cell>
          <cell r="S3435" t="str">
            <v>0</v>
          </cell>
          <cell r="T3435" t="str">
            <v>0</v>
          </cell>
          <cell r="U3435" t="str">
            <v>0</v>
          </cell>
          <cell r="V3435">
            <v>0</v>
          </cell>
          <cell r="W3435">
            <v>0</v>
          </cell>
        </row>
        <row r="3436">
          <cell r="B3436" t="str">
            <v>ZambiaCash</v>
          </cell>
          <cell r="C3436" t="str">
            <v>Cash</v>
          </cell>
          <cell r="D3436" t="str">
            <v>Zambia</v>
          </cell>
          <cell r="E3436" t="str">
            <v>Global Mkt Operations</v>
          </cell>
          <cell r="F3436" t="str">
            <v>Customer - Wholesale</v>
          </cell>
          <cell r="G3436" t="str">
            <v>Cash Management and Payments</v>
          </cell>
          <cell r="H3436" t="str">
            <v>0</v>
          </cell>
          <cell r="I3436" t="str">
            <v>0</v>
          </cell>
          <cell r="J3436" t="str">
            <v>0</v>
          </cell>
          <cell r="K3436" t="str">
            <v>0</v>
          </cell>
          <cell r="L3436" t="str">
            <v>0</v>
          </cell>
          <cell r="M3436" t="str">
            <v>0</v>
          </cell>
          <cell r="N3436" t="str">
            <v>0</v>
          </cell>
          <cell r="O3436" t="str">
            <v>0</v>
          </cell>
          <cell r="P3436" t="str">
            <v>0</v>
          </cell>
          <cell r="Q3436" t="str">
            <v>0</v>
          </cell>
          <cell r="R3436" t="str">
            <v>0</v>
          </cell>
          <cell r="S3436" t="str">
            <v>0</v>
          </cell>
          <cell r="T3436" t="str">
            <v>0</v>
          </cell>
          <cell r="U3436" t="str">
            <v>0</v>
          </cell>
          <cell r="V3436">
            <v>0</v>
          </cell>
          <cell r="W3436">
            <v>0</v>
          </cell>
        </row>
        <row r="3437">
          <cell r="B3437" t="str">
            <v>ZambiaTrade</v>
          </cell>
          <cell r="C3437" t="str">
            <v>Trade</v>
          </cell>
          <cell r="D3437" t="str">
            <v>Zambia</v>
          </cell>
          <cell r="E3437" t="str">
            <v>Global Mkt Operations</v>
          </cell>
          <cell r="F3437" t="str">
            <v>Customer - Wholesale</v>
          </cell>
          <cell r="G3437" t="str">
            <v>Trade Finance</v>
          </cell>
          <cell r="H3437" t="str">
            <v>0</v>
          </cell>
          <cell r="I3437" t="str">
            <v>0</v>
          </cell>
          <cell r="J3437" t="str">
            <v>0</v>
          </cell>
          <cell r="K3437" t="str">
            <v>0</v>
          </cell>
          <cell r="L3437" t="str">
            <v>0</v>
          </cell>
          <cell r="M3437" t="str">
            <v>0</v>
          </cell>
          <cell r="N3437" t="str">
            <v>0</v>
          </cell>
          <cell r="O3437" t="str">
            <v>0</v>
          </cell>
          <cell r="P3437" t="str">
            <v>0</v>
          </cell>
          <cell r="Q3437" t="str">
            <v>0</v>
          </cell>
          <cell r="R3437" t="str">
            <v>0</v>
          </cell>
          <cell r="S3437" t="str">
            <v>0</v>
          </cell>
          <cell r="T3437" t="str">
            <v>0</v>
          </cell>
          <cell r="U3437" t="str">
            <v>0</v>
          </cell>
          <cell r="V3437">
            <v>0</v>
          </cell>
          <cell r="W3437">
            <v>0</v>
          </cell>
        </row>
        <row r="3438">
          <cell r="B3438" t="str">
            <v>ZambiaTrade</v>
          </cell>
          <cell r="C3438" t="str">
            <v>Trade</v>
          </cell>
          <cell r="D3438" t="str">
            <v>Zambia</v>
          </cell>
          <cell r="E3438" t="str">
            <v>Global Mkt Operations</v>
          </cell>
          <cell r="F3438" t="str">
            <v>Customer - Wholesale</v>
          </cell>
          <cell r="G3438" t="str">
            <v>Trade Contingents</v>
          </cell>
          <cell r="H3438" t="str">
            <v>0</v>
          </cell>
          <cell r="I3438" t="str">
            <v>0</v>
          </cell>
          <cell r="J3438" t="str">
            <v>0</v>
          </cell>
          <cell r="K3438" t="str">
            <v>0</v>
          </cell>
          <cell r="L3438" t="str">
            <v>0</v>
          </cell>
          <cell r="M3438" t="str">
            <v>0</v>
          </cell>
          <cell r="N3438" t="str">
            <v>0</v>
          </cell>
          <cell r="O3438" t="str">
            <v>0</v>
          </cell>
          <cell r="P3438" t="str">
            <v>0</v>
          </cell>
          <cell r="Q3438" t="str">
            <v>0</v>
          </cell>
          <cell r="R3438" t="str">
            <v>0</v>
          </cell>
          <cell r="S3438" t="str">
            <v>0</v>
          </cell>
          <cell r="T3438" t="str">
            <v>0</v>
          </cell>
          <cell r="U3438" t="str">
            <v>0</v>
          </cell>
          <cell r="V3438">
            <v>0</v>
          </cell>
          <cell r="W3438">
            <v>0</v>
          </cell>
        </row>
        <row r="3439">
          <cell r="B3439" t="str">
            <v>ZambiaTrade</v>
          </cell>
          <cell r="C3439" t="str">
            <v>Trade</v>
          </cell>
          <cell r="D3439" t="str">
            <v>Zambia</v>
          </cell>
          <cell r="E3439" t="str">
            <v>Global Mkt Operations</v>
          </cell>
          <cell r="F3439" t="str">
            <v>Customer - Wholesale</v>
          </cell>
          <cell r="G3439" t="str">
            <v>Trade Transactional</v>
          </cell>
          <cell r="H3439" t="str">
            <v>0</v>
          </cell>
          <cell r="I3439" t="str">
            <v>0</v>
          </cell>
          <cell r="J3439" t="str">
            <v>0</v>
          </cell>
          <cell r="K3439" t="str">
            <v>0</v>
          </cell>
          <cell r="L3439" t="str">
            <v>0</v>
          </cell>
          <cell r="M3439" t="str">
            <v>0</v>
          </cell>
          <cell r="N3439" t="str">
            <v>0</v>
          </cell>
          <cell r="O3439" t="str">
            <v>0</v>
          </cell>
          <cell r="P3439" t="str">
            <v>0</v>
          </cell>
          <cell r="Q3439" t="str">
            <v>0</v>
          </cell>
          <cell r="R3439" t="str">
            <v>0</v>
          </cell>
          <cell r="S3439" t="str">
            <v>0</v>
          </cell>
          <cell r="T3439" t="str">
            <v>0</v>
          </cell>
          <cell r="U3439" t="str">
            <v>0</v>
          </cell>
          <cell r="V3439">
            <v>0</v>
          </cell>
          <cell r="W3439">
            <v>0</v>
          </cell>
        </row>
        <row r="3440">
          <cell r="B3440" t="str">
            <v>ZambiaTrade</v>
          </cell>
          <cell r="C3440" t="str">
            <v>Trade</v>
          </cell>
          <cell r="D3440" t="str">
            <v>Zambia</v>
          </cell>
          <cell r="E3440" t="str">
            <v>Global Mkt Operations</v>
          </cell>
          <cell r="F3440" t="str">
            <v>Customer - Wholesale</v>
          </cell>
          <cell r="G3440" t="str">
            <v>Trade Other</v>
          </cell>
          <cell r="H3440" t="str">
            <v>0</v>
          </cell>
          <cell r="I3440" t="str">
            <v>0</v>
          </cell>
          <cell r="J3440" t="str">
            <v>0</v>
          </cell>
          <cell r="K3440" t="str">
            <v>0</v>
          </cell>
          <cell r="L3440" t="str">
            <v>0</v>
          </cell>
          <cell r="M3440" t="str">
            <v>0</v>
          </cell>
          <cell r="N3440" t="str">
            <v>0</v>
          </cell>
          <cell r="O3440" t="str">
            <v>0</v>
          </cell>
          <cell r="P3440" t="str">
            <v>0</v>
          </cell>
          <cell r="Q3440" t="str">
            <v>0</v>
          </cell>
          <cell r="R3440" t="str">
            <v>0</v>
          </cell>
          <cell r="S3440" t="str">
            <v>0</v>
          </cell>
          <cell r="T3440" t="str">
            <v>0</v>
          </cell>
          <cell r="U3440" t="str">
            <v>0</v>
          </cell>
          <cell r="V3440">
            <v>0</v>
          </cell>
          <cell r="W3440">
            <v>0</v>
          </cell>
        </row>
        <row r="3441">
          <cell r="B3441" t="str">
            <v>ZambiaFX/MM</v>
          </cell>
          <cell r="C3441" t="str">
            <v>FX/MM</v>
          </cell>
          <cell r="D3441" t="str">
            <v>Zambia</v>
          </cell>
          <cell r="E3441" t="str">
            <v>Global Mkt Operations</v>
          </cell>
          <cell r="F3441" t="str">
            <v>Customer - Wholesale</v>
          </cell>
          <cell r="G3441" t="str">
            <v>FX Sales</v>
          </cell>
          <cell r="H3441">
            <v>161.88929023135245</v>
          </cell>
          <cell r="I3441">
            <v>3.6344372926322137</v>
          </cell>
          <cell r="J3441">
            <v>7.4205224934605578</v>
          </cell>
          <cell r="K3441">
            <v>12.021928340764166</v>
          </cell>
          <cell r="L3441">
            <v>14.37633305336937</v>
          </cell>
          <cell r="M3441">
            <v>19.311851426724626</v>
          </cell>
          <cell r="N3441">
            <v>23.678324250417063</v>
          </cell>
          <cell r="O3441">
            <v>28.692088098072261</v>
          </cell>
          <cell r="P3441">
            <v>33.144566044869833</v>
          </cell>
          <cell r="Q3441">
            <v>36.780988397774429</v>
          </cell>
          <cell r="R3441">
            <v>41.200268839860087</v>
          </cell>
          <cell r="S3441">
            <v>46.004944227223042</v>
          </cell>
          <cell r="T3441">
            <v>50.359704210981512</v>
          </cell>
          <cell r="U3441" t="str">
            <v>0</v>
          </cell>
          <cell r="V3441">
            <v>43.324569499248625</v>
          </cell>
          <cell r="W3441">
            <v>43.324569499248625</v>
          </cell>
        </row>
        <row r="3442">
          <cell r="B3442" t="str">
            <v>ZambiaFX/MM</v>
          </cell>
          <cell r="C3442" t="str">
            <v>FX/MM</v>
          </cell>
          <cell r="D3442" t="str">
            <v>Zambia</v>
          </cell>
          <cell r="E3442" t="str">
            <v>Global Mkt Operations</v>
          </cell>
          <cell r="F3442" t="str">
            <v>Customer - Wholesale</v>
          </cell>
          <cell r="G3442" t="str">
            <v>FX Trading</v>
          </cell>
          <cell r="H3442" t="str">
            <v>0</v>
          </cell>
          <cell r="I3442">
            <v>1.9146939760035613</v>
          </cell>
          <cell r="J3442">
            <v>3.9092790913824844</v>
          </cell>
          <cell r="K3442">
            <v>6.333391367260818</v>
          </cell>
          <cell r="L3442">
            <v>7.573738677541332</v>
          </cell>
          <cell r="M3442">
            <v>10.173868088791707</v>
          </cell>
          <cell r="N3442">
            <v>12.47421296717374</v>
          </cell>
          <cell r="O3442">
            <v>15.115563653198974</v>
          </cell>
          <cell r="P3442">
            <v>17.461217743944825</v>
          </cell>
          <cell r="Q3442">
            <v>19.37695748924898</v>
          </cell>
          <cell r="R3442">
            <v>21.705122473106361</v>
          </cell>
          <cell r="S3442">
            <v>24.236321192502611</v>
          </cell>
          <cell r="T3442">
            <v>26.530495513448113</v>
          </cell>
          <cell r="U3442" t="str">
            <v>0</v>
          </cell>
          <cell r="V3442">
            <v>22.824246383703844</v>
          </cell>
          <cell r="W3442">
            <v>22.824246383703844</v>
          </cell>
        </row>
        <row r="3443">
          <cell r="B3443" t="str">
            <v>ZambiaFI</v>
          </cell>
          <cell r="C3443" t="str">
            <v>FI</v>
          </cell>
          <cell r="D3443" t="str">
            <v>Zambia</v>
          </cell>
          <cell r="E3443" t="str">
            <v>Global Mkt Operations</v>
          </cell>
          <cell r="F3443" t="str">
            <v>Customer - Wholesale</v>
          </cell>
          <cell r="G3443" t="str">
            <v>Fixed Income</v>
          </cell>
          <cell r="H3443" t="str">
            <v>0</v>
          </cell>
          <cell r="I3443" t="str">
            <v>0</v>
          </cell>
          <cell r="J3443" t="str">
            <v>0</v>
          </cell>
          <cell r="K3443" t="str">
            <v>0</v>
          </cell>
          <cell r="L3443" t="str">
            <v>0</v>
          </cell>
          <cell r="M3443" t="str">
            <v>0</v>
          </cell>
          <cell r="N3443" t="str">
            <v>0</v>
          </cell>
          <cell r="O3443" t="str">
            <v>0</v>
          </cell>
          <cell r="P3443" t="str">
            <v>0</v>
          </cell>
          <cell r="Q3443" t="str">
            <v>0</v>
          </cell>
          <cell r="R3443" t="str">
            <v>0</v>
          </cell>
          <cell r="S3443" t="str">
            <v>0</v>
          </cell>
          <cell r="T3443" t="str">
            <v>0</v>
          </cell>
          <cell r="U3443" t="str">
            <v>0</v>
          </cell>
          <cell r="V3443">
            <v>0</v>
          </cell>
          <cell r="W3443">
            <v>0</v>
          </cell>
        </row>
        <row r="3444">
          <cell r="B3444" t="str">
            <v>ZambiaFX/MM</v>
          </cell>
          <cell r="C3444" t="str">
            <v>FX/MM</v>
          </cell>
          <cell r="D3444" t="str">
            <v>Zambia</v>
          </cell>
          <cell r="E3444" t="str">
            <v>Global Mkt Operations</v>
          </cell>
          <cell r="F3444" t="str">
            <v>Customer - Wholesale</v>
          </cell>
          <cell r="G3444" t="str">
            <v>ALM</v>
          </cell>
          <cell r="H3444" t="str">
            <v>0</v>
          </cell>
          <cell r="I3444">
            <v>5.557834423072153</v>
          </cell>
          <cell r="J3444">
            <v>11.347571035258424</v>
          </cell>
          <cell r="K3444">
            <v>18.384107850603442</v>
          </cell>
          <cell r="L3444">
            <v>21.984497815808538</v>
          </cell>
          <cell r="M3444">
            <v>29.531964370465264</v>
          </cell>
          <cell r="N3444">
            <v>36.209238185623413</v>
          </cell>
          <cell r="O3444">
            <v>43.876358858785657</v>
          </cell>
          <cell r="P3444">
            <v>50.685152960378041</v>
          </cell>
          <cell r="Q3444">
            <v>56.246022966519988</v>
          </cell>
          <cell r="R3444">
            <v>63.004050960571455</v>
          </cell>
          <cell r="S3444">
            <v>70.35143051605516</v>
          </cell>
          <cell r="T3444">
            <v>77.010792885854343</v>
          </cell>
          <cell r="U3444" t="str">
            <v>0</v>
          </cell>
          <cell r="V3444">
            <v>66.252562457423835</v>
          </cell>
          <cell r="W3444">
            <v>66.252562457423835</v>
          </cell>
        </row>
        <row r="3445">
          <cell r="B3445" t="str">
            <v>ZambiaSEF</v>
          </cell>
          <cell r="C3445" t="str">
            <v>SEF</v>
          </cell>
          <cell r="D3445" t="str">
            <v>Zambia</v>
          </cell>
          <cell r="E3445" t="str">
            <v>Global Mkt Operations</v>
          </cell>
          <cell r="F3445" t="str">
            <v>Customer - Wholesale</v>
          </cell>
          <cell r="G3445" t="str">
            <v>Structured Trade</v>
          </cell>
          <cell r="H3445" t="str">
            <v>0</v>
          </cell>
          <cell r="I3445" t="str">
            <v>0</v>
          </cell>
          <cell r="J3445" t="str">
            <v>0</v>
          </cell>
          <cell r="K3445" t="str">
            <v>0</v>
          </cell>
          <cell r="L3445" t="str">
            <v>0</v>
          </cell>
          <cell r="M3445" t="str">
            <v>0</v>
          </cell>
          <cell r="N3445" t="str">
            <v>0</v>
          </cell>
          <cell r="O3445" t="str">
            <v>0</v>
          </cell>
          <cell r="P3445" t="str">
            <v>0</v>
          </cell>
          <cell r="Q3445" t="str">
            <v>0</v>
          </cell>
          <cell r="R3445" t="str">
            <v>0</v>
          </cell>
          <cell r="S3445" t="str">
            <v>0</v>
          </cell>
          <cell r="T3445" t="str">
            <v>0</v>
          </cell>
          <cell r="U3445" t="str">
            <v>0</v>
          </cell>
          <cell r="V3445">
            <v>0</v>
          </cell>
          <cell r="W3445">
            <v>0</v>
          </cell>
        </row>
        <row r="3446">
          <cell r="B3446" t="str">
            <v>ZambiaSME</v>
          </cell>
          <cell r="C3446" t="str">
            <v>SME</v>
          </cell>
          <cell r="D3446" t="str">
            <v>Zambia</v>
          </cell>
          <cell r="E3446" t="str">
            <v>Global Mkt Operations</v>
          </cell>
          <cell r="F3446" t="str">
            <v>SME</v>
          </cell>
          <cell r="G3446" t="str">
            <v>Product</v>
          </cell>
          <cell r="H3446" t="str">
            <v>0</v>
          </cell>
          <cell r="I3446" t="str">
            <v>0</v>
          </cell>
          <cell r="J3446" t="str">
            <v>0</v>
          </cell>
          <cell r="K3446" t="str">
            <v>0</v>
          </cell>
          <cell r="L3446" t="str">
            <v>0</v>
          </cell>
          <cell r="M3446" t="str">
            <v>0</v>
          </cell>
          <cell r="N3446" t="str">
            <v>0</v>
          </cell>
          <cell r="O3446" t="str">
            <v>0</v>
          </cell>
          <cell r="P3446" t="str">
            <v>0</v>
          </cell>
          <cell r="Q3446" t="str">
            <v>0</v>
          </cell>
          <cell r="R3446" t="str">
            <v>0</v>
          </cell>
          <cell r="S3446" t="str">
            <v>0</v>
          </cell>
          <cell r="T3446" t="str">
            <v>0</v>
          </cell>
          <cell r="U3446" t="str">
            <v>0</v>
          </cell>
          <cell r="V3446">
            <v>0</v>
          </cell>
          <cell r="W3446">
            <v>0</v>
          </cell>
        </row>
        <row r="3447">
          <cell r="B3447" t="str">
            <v>ZambiaTotal</v>
          </cell>
          <cell r="C3447" t="str">
            <v>Total</v>
          </cell>
          <cell r="D3447" t="str">
            <v>Zambia</v>
          </cell>
          <cell r="E3447" t="str">
            <v>Global Mkt Operations</v>
          </cell>
          <cell r="F3447" t="str">
            <v>Customer</v>
          </cell>
          <cell r="G3447" t="str">
            <v>Product</v>
          </cell>
          <cell r="H3447">
            <v>161.88929023135245</v>
          </cell>
          <cell r="I3447">
            <v>11.106965691707927</v>
          </cell>
          <cell r="J3447">
            <v>22.677372620101465</v>
          </cell>
          <cell r="K3447">
            <v>36.739427558628421</v>
          </cell>
          <cell r="L3447">
            <v>43.934569546719239</v>
          </cell>
          <cell r="M3447">
            <v>59.017683885981597</v>
          </cell>
          <cell r="N3447">
            <v>72.36177540321421</v>
          </cell>
          <cell r="O3447">
            <v>87.684010610056902</v>
          </cell>
          <cell r="P3447">
            <v>101.2909367491927</v>
          </cell>
          <cell r="Q3447">
            <v>112.4039688535434</v>
          </cell>
          <cell r="R3447">
            <v>125.90944227353791</v>
          </cell>
          <cell r="S3447">
            <v>140.59269593578082</v>
          </cell>
          <cell r="T3447">
            <v>153.90099261028396</v>
          </cell>
          <cell r="U3447" t="str">
            <v>0</v>
          </cell>
          <cell r="V3447">
            <v>132.40137834037631</v>
          </cell>
          <cell r="W3447">
            <v>132.40137834037631</v>
          </cell>
        </row>
        <row r="3448">
          <cell r="B3448" t="str">
            <v>ZambiaCCPL</v>
          </cell>
          <cell r="C3448" t="str">
            <v>CCPL</v>
          </cell>
          <cell r="D3448" t="str">
            <v>Zambia</v>
          </cell>
          <cell r="E3448" t="str">
            <v>Cash Mgt, Payments &amp; IP</v>
          </cell>
          <cell r="F3448" t="str">
            <v>Mass Mkt &amp; Priority Banking</v>
          </cell>
          <cell r="G3448" t="str">
            <v>Unsecured Lending</v>
          </cell>
          <cell r="H3448">
            <v>4.8754049168901217</v>
          </cell>
          <cell r="I3448">
            <v>0.13666081373227457</v>
          </cell>
          <cell r="J3448">
            <v>0.22588597135536242</v>
          </cell>
          <cell r="K3448">
            <v>0.2989829420449861</v>
          </cell>
          <cell r="L3448">
            <v>0.48421705033043011</v>
          </cell>
          <cell r="M3448">
            <v>0.58018045294623577</v>
          </cell>
          <cell r="N3448">
            <v>0.69988488341797406</v>
          </cell>
          <cell r="O3448">
            <v>0.79147791427978742</v>
          </cell>
          <cell r="P3448">
            <v>0.92834083168971593</v>
          </cell>
          <cell r="Q3448">
            <v>1.0317006282128709</v>
          </cell>
          <cell r="R3448">
            <v>1.1356715545679033</v>
          </cell>
          <cell r="S3448">
            <v>1.2595022835611229</v>
          </cell>
          <cell r="T3448">
            <v>1.4084241332759997</v>
          </cell>
          <cell r="U3448" t="str">
            <v>0</v>
          </cell>
          <cell r="V3448">
            <v>1.8582695345728519</v>
          </cell>
          <cell r="W3448">
            <v>1.8582695345728519</v>
          </cell>
        </row>
        <row r="3449">
          <cell r="B3449" t="str">
            <v>ZambiaM &amp; AL</v>
          </cell>
          <cell r="C3449" t="str">
            <v>M &amp; AL</v>
          </cell>
          <cell r="D3449" t="str">
            <v>Zambia</v>
          </cell>
          <cell r="E3449" t="str">
            <v>Cash Mgt, Payments &amp; IP</v>
          </cell>
          <cell r="F3449" t="str">
            <v>Mass Mkt &amp; Priority Banking</v>
          </cell>
          <cell r="G3449" t="str">
            <v>Secured Lending</v>
          </cell>
          <cell r="H3449">
            <v>1.603616045034912E-2</v>
          </cell>
          <cell r="I3449" t="str">
            <v>0</v>
          </cell>
          <cell r="J3449" t="str">
            <v>0</v>
          </cell>
          <cell r="K3449" t="str">
            <v>0</v>
          </cell>
          <cell r="L3449" t="str">
            <v>0</v>
          </cell>
          <cell r="M3449" t="str">
            <v>0</v>
          </cell>
          <cell r="N3449" t="str">
            <v>0</v>
          </cell>
          <cell r="O3449" t="str">
            <v>0</v>
          </cell>
          <cell r="P3449" t="str">
            <v>0</v>
          </cell>
          <cell r="Q3449" t="str">
            <v>0</v>
          </cell>
          <cell r="R3449" t="str">
            <v>0</v>
          </cell>
          <cell r="S3449" t="str">
            <v>0</v>
          </cell>
          <cell r="T3449" t="str">
            <v>0</v>
          </cell>
          <cell r="U3449" t="str">
            <v>0</v>
          </cell>
          <cell r="V3449">
            <v>0</v>
          </cell>
          <cell r="W3449">
            <v>0</v>
          </cell>
        </row>
        <row r="3450">
          <cell r="B3450" t="str">
            <v>ZambiaWM</v>
          </cell>
          <cell r="C3450" t="str">
            <v>WM</v>
          </cell>
          <cell r="D3450" t="str">
            <v>Zambia</v>
          </cell>
          <cell r="E3450" t="str">
            <v>Cash Mgt, Payments &amp; IP</v>
          </cell>
          <cell r="F3450" t="str">
            <v>Mass Mkt &amp; Priority Banking</v>
          </cell>
          <cell r="G3450" t="str">
            <v>Account Management Services</v>
          </cell>
          <cell r="H3450">
            <v>574.54439317957349</v>
          </cell>
          <cell r="I3450">
            <v>8.1478119635552666</v>
          </cell>
          <cell r="J3450">
            <v>13.46747739563523</v>
          </cell>
          <cell r="K3450">
            <v>17.825569199854566</v>
          </cell>
          <cell r="L3450">
            <v>28.869354483493471</v>
          </cell>
          <cell r="M3450">
            <v>34.590758729104998</v>
          </cell>
          <cell r="N3450">
            <v>41.727619428609664</v>
          </cell>
          <cell r="O3450">
            <v>47.188459096198287</v>
          </cell>
          <cell r="P3450">
            <v>55.348320620397359</v>
          </cell>
          <cell r="Q3450">
            <v>61.510702971726161</v>
          </cell>
          <cell r="R3450">
            <v>67.709521305100381</v>
          </cell>
          <cell r="S3450">
            <v>75.092394768178565</v>
          </cell>
          <cell r="T3450">
            <v>83.971218152903603</v>
          </cell>
          <cell r="U3450" t="str">
            <v>0</v>
          </cell>
          <cell r="V3450">
            <v>110.79131121642966</v>
          </cell>
          <cell r="W3450">
            <v>110.79131121642966</v>
          </cell>
        </row>
        <row r="3451">
          <cell r="B3451" t="str">
            <v>ZambiaWM</v>
          </cell>
          <cell r="C3451" t="str">
            <v>WM</v>
          </cell>
          <cell r="D3451" t="str">
            <v>Zambia</v>
          </cell>
          <cell r="E3451" t="str">
            <v>Cash Mgt, Payments &amp; IP</v>
          </cell>
          <cell r="F3451" t="str">
            <v>Mass Mkt &amp; Priority Banking</v>
          </cell>
          <cell r="G3451" t="str">
            <v>Trade Products</v>
          </cell>
          <cell r="H3451" t="str">
            <v>0</v>
          </cell>
          <cell r="I3451" t="str">
            <v>0</v>
          </cell>
          <cell r="J3451" t="str">
            <v>0</v>
          </cell>
          <cell r="K3451" t="str">
            <v>0</v>
          </cell>
          <cell r="L3451" t="str">
            <v>0</v>
          </cell>
          <cell r="M3451" t="str">
            <v>0</v>
          </cell>
          <cell r="N3451" t="str">
            <v>0</v>
          </cell>
          <cell r="O3451" t="str">
            <v>0</v>
          </cell>
          <cell r="P3451" t="str">
            <v>0</v>
          </cell>
          <cell r="Q3451" t="str">
            <v>0</v>
          </cell>
          <cell r="R3451" t="str">
            <v>0</v>
          </cell>
          <cell r="S3451" t="str">
            <v>0</v>
          </cell>
          <cell r="T3451" t="str">
            <v>0</v>
          </cell>
          <cell r="U3451" t="str">
            <v>0</v>
          </cell>
          <cell r="V3451" t="str">
            <v>0</v>
          </cell>
          <cell r="W3451" t="str">
            <v>0</v>
          </cell>
        </row>
        <row r="3452">
          <cell r="B3452" t="str">
            <v>ZambiaWM</v>
          </cell>
          <cell r="C3452" t="str">
            <v>WM</v>
          </cell>
          <cell r="D3452" t="str">
            <v>Zambia</v>
          </cell>
          <cell r="E3452" t="str">
            <v>Cash Mgt, Payments &amp; IP</v>
          </cell>
          <cell r="F3452" t="str">
            <v>Mass Mkt &amp; Priority Banking</v>
          </cell>
          <cell r="G3452" t="str">
            <v>Treasury Products</v>
          </cell>
          <cell r="H3452">
            <v>14.578102202148452</v>
          </cell>
          <cell r="I3452" t="str">
            <v>0</v>
          </cell>
          <cell r="J3452" t="str">
            <v>0</v>
          </cell>
          <cell r="K3452" t="str">
            <v>0</v>
          </cell>
          <cell r="L3452" t="str">
            <v>0</v>
          </cell>
          <cell r="M3452" t="str">
            <v>0</v>
          </cell>
          <cell r="N3452" t="str">
            <v>0</v>
          </cell>
          <cell r="O3452" t="str">
            <v>0</v>
          </cell>
          <cell r="P3452" t="str">
            <v>0</v>
          </cell>
          <cell r="Q3452" t="str">
            <v>0</v>
          </cell>
          <cell r="R3452" t="str">
            <v>0</v>
          </cell>
          <cell r="S3452" t="str">
            <v>0</v>
          </cell>
          <cell r="T3452" t="str">
            <v>0</v>
          </cell>
          <cell r="U3452" t="str">
            <v>0</v>
          </cell>
          <cell r="V3452">
            <v>0</v>
          </cell>
          <cell r="W3452">
            <v>0</v>
          </cell>
        </row>
        <row r="3453">
          <cell r="B3453" t="str">
            <v>ZambiaWM</v>
          </cell>
          <cell r="C3453" t="str">
            <v>WM</v>
          </cell>
          <cell r="D3453" t="str">
            <v>Zambia</v>
          </cell>
          <cell r="E3453" t="str">
            <v>Cash Mgt, Payments &amp; IP</v>
          </cell>
          <cell r="F3453" t="str">
            <v>Mass Mkt &amp; Priority Banking</v>
          </cell>
          <cell r="G3453" t="str">
            <v>Investment Services</v>
          </cell>
          <cell r="H3453" t="str">
            <v>0</v>
          </cell>
          <cell r="I3453" t="str">
            <v>0</v>
          </cell>
          <cell r="J3453" t="str">
            <v>0</v>
          </cell>
          <cell r="K3453" t="str">
            <v>0</v>
          </cell>
          <cell r="L3453" t="str">
            <v>0</v>
          </cell>
          <cell r="M3453" t="str">
            <v>0</v>
          </cell>
          <cell r="N3453" t="str">
            <v>0</v>
          </cell>
          <cell r="O3453" t="str">
            <v>0</v>
          </cell>
          <cell r="P3453" t="str">
            <v>0</v>
          </cell>
          <cell r="Q3453" t="str">
            <v>0</v>
          </cell>
          <cell r="R3453" t="str">
            <v>0</v>
          </cell>
          <cell r="S3453" t="str">
            <v>0</v>
          </cell>
          <cell r="T3453" t="str">
            <v>0</v>
          </cell>
          <cell r="U3453" t="str">
            <v>0</v>
          </cell>
          <cell r="V3453" t="str">
            <v>0</v>
          </cell>
          <cell r="W3453" t="str">
            <v>0</v>
          </cell>
        </row>
        <row r="3454">
          <cell r="B3454" t="str">
            <v>ZambiaOthCB</v>
          </cell>
          <cell r="C3454" t="str">
            <v>OthCB</v>
          </cell>
          <cell r="D3454" t="str">
            <v>Zambia</v>
          </cell>
          <cell r="E3454" t="str">
            <v>Cash Mgt, Payments &amp; IP</v>
          </cell>
          <cell r="F3454" t="str">
            <v>Mass Mkt &amp; Priority Banking</v>
          </cell>
          <cell r="G3454" t="str">
            <v>Other Products</v>
          </cell>
          <cell r="H3454" t="str">
            <v>0</v>
          </cell>
          <cell r="I3454" t="str">
            <v>0</v>
          </cell>
          <cell r="J3454" t="str">
            <v>0</v>
          </cell>
          <cell r="K3454" t="str">
            <v>0</v>
          </cell>
          <cell r="L3454" t="str">
            <v>0</v>
          </cell>
          <cell r="M3454" t="str">
            <v>0</v>
          </cell>
          <cell r="N3454" t="str">
            <v>0</v>
          </cell>
          <cell r="O3454" t="str">
            <v>0</v>
          </cell>
          <cell r="P3454" t="str">
            <v>0</v>
          </cell>
          <cell r="Q3454" t="str">
            <v>0</v>
          </cell>
          <cell r="R3454" t="str">
            <v>0</v>
          </cell>
          <cell r="S3454" t="str">
            <v>0</v>
          </cell>
          <cell r="T3454" t="str">
            <v>0</v>
          </cell>
          <cell r="U3454" t="str">
            <v>0</v>
          </cell>
          <cell r="V3454">
            <v>0</v>
          </cell>
          <cell r="W3454">
            <v>0</v>
          </cell>
        </row>
        <row r="3455">
          <cell r="B3455" t="str">
            <v>ZambiaCROps</v>
          </cell>
          <cell r="C3455" t="str">
            <v>CROps</v>
          </cell>
          <cell r="D3455" t="str">
            <v>Zambia</v>
          </cell>
          <cell r="E3455" t="str">
            <v>Cash Mgt, Payments &amp; IP</v>
          </cell>
          <cell r="F3455" t="str">
            <v>Customer - Wholesale</v>
          </cell>
          <cell r="G3455" t="str">
            <v>Corporate and Inst Lending</v>
          </cell>
          <cell r="H3455">
            <v>22.147292497035924</v>
          </cell>
          <cell r="I3455" t="str">
            <v>0</v>
          </cell>
          <cell r="J3455" t="str">
            <v>0</v>
          </cell>
          <cell r="K3455" t="str">
            <v>0</v>
          </cell>
          <cell r="L3455" t="str">
            <v>0</v>
          </cell>
          <cell r="M3455" t="str">
            <v>0</v>
          </cell>
          <cell r="N3455" t="str">
            <v>0</v>
          </cell>
          <cell r="O3455" t="str">
            <v>0</v>
          </cell>
          <cell r="P3455" t="str">
            <v>0</v>
          </cell>
          <cell r="Q3455" t="str">
            <v>0</v>
          </cell>
          <cell r="R3455" t="str">
            <v>0</v>
          </cell>
          <cell r="S3455" t="str">
            <v>0</v>
          </cell>
          <cell r="T3455" t="str">
            <v>0</v>
          </cell>
          <cell r="U3455" t="str">
            <v>0</v>
          </cell>
          <cell r="V3455">
            <v>0</v>
          </cell>
          <cell r="W3455">
            <v>0</v>
          </cell>
        </row>
        <row r="3456">
          <cell r="B3456" t="str">
            <v>ZambiaCash</v>
          </cell>
          <cell r="C3456" t="str">
            <v>Cash</v>
          </cell>
          <cell r="D3456" t="str">
            <v>Zambia</v>
          </cell>
          <cell r="E3456" t="str">
            <v>Cash Mgt, Payments &amp; IP</v>
          </cell>
          <cell r="F3456" t="str">
            <v>Customer - Wholesale</v>
          </cell>
          <cell r="G3456" t="str">
            <v>Cash Management and Payments</v>
          </cell>
          <cell r="H3456">
            <v>131.41719232282182</v>
          </cell>
          <cell r="I3456">
            <v>21.75734403454868</v>
          </cell>
          <cell r="J3456">
            <v>35.962604474058892</v>
          </cell>
          <cell r="K3456">
            <v>47.600146324886353</v>
          </cell>
          <cell r="L3456">
            <v>77.090693840537739</v>
          </cell>
          <cell r="M3456">
            <v>92.36872935354377</v>
          </cell>
          <cell r="N3456">
            <v>111.42650023244079</v>
          </cell>
          <cell r="O3456">
            <v>126.00874242171648</v>
          </cell>
          <cell r="P3456">
            <v>147.79826275556641</v>
          </cell>
          <cell r="Q3456">
            <v>164.25385518823558</v>
          </cell>
          <cell r="R3456">
            <v>180.80674370482808</v>
          </cell>
          <cell r="S3456">
            <v>200.52144976557605</v>
          </cell>
          <cell r="T3456">
            <v>224.23083528742418</v>
          </cell>
          <cell r="U3456" t="str">
            <v>0</v>
          </cell>
          <cell r="V3456">
            <v>295.84932555596055</v>
          </cell>
          <cell r="W3456">
            <v>295.84932555596055</v>
          </cell>
        </row>
        <row r="3457">
          <cell r="B3457" t="str">
            <v>ZambiaTrade</v>
          </cell>
          <cell r="C3457" t="str">
            <v>Trade</v>
          </cell>
          <cell r="D3457" t="str">
            <v>Zambia</v>
          </cell>
          <cell r="E3457" t="str">
            <v>Cash Mgt, Payments &amp; IP</v>
          </cell>
          <cell r="F3457" t="str">
            <v>Customer - Wholesale</v>
          </cell>
          <cell r="G3457" t="str">
            <v>Trade Finance</v>
          </cell>
          <cell r="H3457">
            <v>1.5235640365281631</v>
          </cell>
          <cell r="I3457" t="str">
            <v>0</v>
          </cell>
          <cell r="J3457" t="str">
            <v>0</v>
          </cell>
          <cell r="K3457" t="str">
            <v>0</v>
          </cell>
          <cell r="L3457" t="str">
            <v>0</v>
          </cell>
          <cell r="M3457" t="str">
            <v>0</v>
          </cell>
          <cell r="N3457" t="str">
            <v>0</v>
          </cell>
          <cell r="O3457" t="str">
            <v>0</v>
          </cell>
          <cell r="P3457" t="str">
            <v>0</v>
          </cell>
          <cell r="Q3457" t="str">
            <v>0</v>
          </cell>
          <cell r="R3457" t="str">
            <v>0</v>
          </cell>
          <cell r="S3457" t="str">
            <v>0</v>
          </cell>
          <cell r="T3457" t="str">
            <v>0</v>
          </cell>
          <cell r="U3457" t="str">
            <v>0</v>
          </cell>
          <cell r="V3457">
            <v>0</v>
          </cell>
          <cell r="W3457">
            <v>0</v>
          </cell>
        </row>
        <row r="3458">
          <cell r="B3458" t="str">
            <v>ZambiaTrade</v>
          </cell>
          <cell r="C3458" t="str">
            <v>Trade</v>
          </cell>
          <cell r="D3458" t="str">
            <v>Zambia</v>
          </cell>
          <cell r="E3458" t="str">
            <v>Cash Mgt, Payments &amp; IP</v>
          </cell>
          <cell r="F3458" t="str">
            <v>Customer - Wholesale</v>
          </cell>
          <cell r="G3458" t="str">
            <v>Trade Contingents</v>
          </cell>
          <cell r="H3458" t="str">
            <v>0</v>
          </cell>
          <cell r="I3458" t="str">
            <v>0</v>
          </cell>
          <cell r="J3458" t="str">
            <v>0</v>
          </cell>
          <cell r="K3458" t="str">
            <v>0</v>
          </cell>
          <cell r="L3458" t="str">
            <v>0</v>
          </cell>
          <cell r="M3458" t="str">
            <v>0</v>
          </cell>
          <cell r="N3458" t="str">
            <v>0</v>
          </cell>
          <cell r="O3458" t="str">
            <v>0</v>
          </cell>
          <cell r="P3458" t="str">
            <v>0</v>
          </cell>
          <cell r="Q3458" t="str">
            <v>0</v>
          </cell>
          <cell r="R3458" t="str">
            <v>0</v>
          </cell>
          <cell r="S3458" t="str">
            <v>0</v>
          </cell>
          <cell r="T3458" t="str">
            <v>0</v>
          </cell>
          <cell r="U3458" t="str">
            <v>0</v>
          </cell>
          <cell r="V3458">
            <v>0</v>
          </cell>
          <cell r="W3458">
            <v>0</v>
          </cell>
        </row>
        <row r="3459">
          <cell r="B3459" t="str">
            <v>ZambiaTrade</v>
          </cell>
          <cell r="C3459" t="str">
            <v>Trade</v>
          </cell>
          <cell r="D3459" t="str">
            <v>Zambia</v>
          </cell>
          <cell r="E3459" t="str">
            <v>Cash Mgt, Payments &amp; IP</v>
          </cell>
          <cell r="F3459" t="str">
            <v>Customer - Wholesale</v>
          </cell>
          <cell r="G3459" t="str">
            <v>Trade Transactional</v>
          </cell>
          <cell r="H3459" t="str">
            <v>0</v>
          </cell>
          <cell r="I3459" t="str">
            <v>0</v>
          </cell>
          <cell r="J3459" t="str">
            <v>0</v>
          </cell>
          <cell r="K3459" t="str">
            <v>0</v>
          </cell>
          <cell r="L3459" t="str">
            <v>0</v>
          </cell>
          <cell r="M3459" t="str">
            <v>0</v>
          </cell>
          <cell r="N3459" t="str">
            <v>0</v>
          </cell>
          <cell r="O3459" t="str">
            <v>0</v>
          </cell>
          <cell r="P3459" t="str">
            <v>0</v>
          </cell>
          <cell r="Q3459" t="str">
            <v>0</v>
          </cell>
          <cell r="R3459" t="str">
            <v>0</v>
          </cell>
          <cell r="S3459" t="str">
            <v>0</v>
          </cell>
          <cell r="T3459" t="str">
            <v>0</v>
          </cell>
          <cell r="U3459" t="str">
            <v>0</v>
          </cell>
          <cell r="V3459">
            <v>0</v>
          </cell>
          <cell r="W3459">
            <v>0</v>
          </cell>
        </row>
        <row r="3460">
          <cell r="B3460" t="str">
            <v>ZambiaTrade</v>
          </cell>
          <cell r="C3460" t="str">
            <v>Trade</v>
          </cell>
          <cell r="D3460" t="str">
            <v>Zambia</v>
          </cell>
          <cell r="E3460" t="str">
            <v>Cash Mgt, Payments &amp; IP</v>
          </cell>
          <cell r="F3460" t="str">
            <v>Customer - Wholesale</v>
          </cell>
          <cell r="G3460" t="str">
            <v>Trade Other</v>
          </cell>
          <cell r="H3460" t="str">
            <v>0</v>
          </cell>
          <cell r="I3460" t="str">
            <v>0</v>
          </cell>
          <cell r="J3460" t="str">
            <v>0</v>
          </cell>
          <cell r="K3460" t="str">
            <v>0</v>
          </cell>
          <cell r="L3460" t="str">
            <v>0</v>
          </cell>
          <cell r="M3460" t="str">
            <v>0</v>
          </cell>
          <cell r="N3460" t="str">
            <v>0</v>
          </cell>
          <cell r="O3460" t="str">
            <v>0</v>
          </cell>
          <cell r="P3460" t="str">
            <v>0</v>
          </cell>
          <cell r="Q3460" t="str">
            <v>0</v>
          </cell>
          <cell r="R3460" t="str">
            <v>0</v>
          </cell>
          <cell r="S3460" t="str">
            <v>0</v>
          </cell>
          <cell r="T3460" t="str">
            <v>0</v>
          </cell>
          <cell r="U3460" t="str">
            <v>0</v>
          </cell>
          <cell r="V3460">
            <v>0</v>
          </cell>
          <cell r="W3460">
            <v>0</v>
          </cell>
        </row>
        <row r="3461">
          <cell r="B3461" t="str">
            <v>ZambiaFX/MM</v>
          </cell>
          <cell r="C3461" t="str">
            <v>FX/MM</v>
          </cell>
          <cell r="D3461" t="str">
            <v>Zambia</v>
          </cell>
          <cell r="E3461" t="str">
            <v>Cash Mgt, Payments &amp; IP</v>
          </cell>
          <cell r="F3461" t="str">
            <v>Customer - Wholesale</v>
          </cell>
          <cell r="G3461" t="str">
            <v>FX Sales</v>
          </cell>
          <cell r="H3461">
            <v>10.777210868915041</v>
          </cell>
          <cell r="I3461" t="str">
            <v>0</v>
          </cell>
          <cell r="J3461" t="str">
            <v>0</v>
          </cell>
          <cell r="K3461" t="str">
            <v>0</v>
          </cell>
          <cell r="L3461" t="str">
            <v>0</v>
          </cell>
          <cell r="M3461" t="str">
            <v>0</v>
          </cell>
          <cell r="N3461" t="str">
            <v>0</v>
          </cell>
          <cell r="O3461" t="str">
            <v>0</v>
          </cell>
          <cell r="P3461" t="str">
            <v>0</v>
          </cell>
          <cell r="Q3461" t="str">
            <v>0</v>
          </cell>
          <cell r="R3461" t="str">
            <v>0</v>
          </cell>
          <cell r="S3461" t="str">
            <v>0</v>
          </cell>
          <cell r="T3461" t="str">
            <v>0</v>
          </cell>
          <cell r="U3461" t="str">
            <v>0</v>
          </cell>
          <cell r="V3461">
            <v>0</v>
          </cell>
          <cell r="W3461">
            <v>0</v>
          </cell>
        </row>
        <row r="3462">
          <cell r="B3462" t="str">
            <v>ZambiaFX/MM</v>
          </cell>
          <cell r="C3462" t="str">
            <v>FX/MM</v>
          </cell>
          <cell r="D3462" t="str">
            <v>Zambia</v>
          </cell>
          <cell r="E3462" t="str">
            <v>Cash Mgt, Payments &amp; IP</v>
          </cell>
          <cell r="F3462" t="str">
            <v>Customer - Wholesale</v>
          </cell>
          <cell r="G3462" t="str">
            <v>FX Trading</v>
          </cell>
          <cell r="H3462" t="str">
            <v>0</v>
          </cell>
          <cell r="I3462" t="str">
            <v>0</v>
          </cell>
          <cell r="J3462" t="str">
            <v>0</v>
          </cell>
          <cell r="K3462" t="str">
            <v>0</v>
          </cell>
          <cell r="L3462" t="str">
            <v>0</v>
          </cell>
          <cell r="M3462" t="str">
            <v>0</v>
          </cell>
          <cell r="N3462" t="str">
            <v>0</v>
          </cell>
          <cell r="O3462" t="str">
            <v>0</v>
          </cell>
          <cell r="P3462" t="str">
            <v>0</v>
          </cell>
          <cell r="Q3462" t="str">
            <v>0</v>
          </cell>
          <cell r="R3462" t="str">
            <v>0</v>
          </cell>
          <cell r="S3462" t="str">
            <v>0</v>
          </cell>
          <cell r="T3462" t="str">
            <v>0</v>
          </cell>
          <cell r="U3462" t="str">
            <v>0</v>
          </cell>
          <cell r="V3462">
            <v>0</v>
          </cell>
          <cell r="W3462">
            <v>0</v>
          </cell>
        </row>
        <row r="3463">
          <cell r="B3463" t="str">
            <v>ZambiaFI</v>
          </cell>
          <cell r="C3463" t="str">
            <v>FI</v>
          </cell>
          <cell r="D3463" t="str">
            <v>Zambia</v>
          </cell>
          <cell r="E3463" t="str">
            <v>Cash Mgt, Payments &amp; IP</v>
          </cell>
          <cell r="F3463" t="str">
            <v>Customer - Wholesale</v>
          </cell>
          <cell r="G3463" t="str">
            <v>Fixed Income</v>
          </cell>
          <cell r="H3463" t="str">
            <v>0</v>
          </cell>
          <cell r="I3463" t="str">
            <v>0</v>
          </cell>
          <cell r="J3463" t="str">
            <v>0</v>
          </cell>
          <cell r="K3463" t="str">
            <v>0</v>
          </cell>
          <cell r="L3463" t="str">
            <v>0</v>
          </cell>
          <cell r="M3463" t="str">
            <v>0</v>
          </cell>
          <cell r="N3463" t="str">
            <v>0</v>
          </cell>
          <cell r="O3463" t="str">
            <v>0</v>
          </cell>
          <cell r="P3463" t="str">
            <v>0</v>
          </cell>
          <cell r="Q3463" t="str">
            <v>0</v>
          </cell>
          <cell r="R3463" t="str">
            <v>0</v>
          </cell>
          <cell r="S3463" t="str">
            <v>0</v>
          </cell>
          <cell r="T3463" t="str">
            <v>0</v>
          </cell>
          <cell r="U3463" t="str">
            <v>0</v>
          </cell>
          <cell r="V3463">
            <v>0</v>
          </cell>
          <cell r="W3463">
            <v>0</v>
          </cell>
        </row>
        <row r="3464">
          <cell r="B3464" t="str">
            <v>ZambiaFX/MM</v>
          </cell>
          <cell r="C3464" t="str">
            <v>FX/MM</v>
          </cell>
          <cell r="D3464" t="str">
            <v>Zambia</v>
          </cell>
          <cell r="E3464" t="str">
            <v>Cash Mgt, Payments &amp; IP</v>
          </cell>
          <cell r="F3464" t="str">
            <v>Customer - Wholesale</v>
          </cell>
          <cell r="G3464" t="str">
            <v>ALM</v>
          </cell>
          <cell r="H3464" t="str">
            <v>0</v>
          </cell>
          <cell r="I3464" t="str">
            <v>0</v>
          </cell>
          <cell r="J3464" t="str">
            <v>0</v>
          </cell>
          <cell r="K3464" t="str">
            <v>0</v>
          </cell>
          <cell r="L3464" t="str">
            <v>0</v>
          </cell>
          <cell r="M3464" t="str">
            <v>0</v>
          </cell>
          <cell r="N3464" t="str">
            <v>0</v>
          </cell>
          <cell r="O3464" t="str">
            <v>0</v>
          </cell>
          <cell r="P3464" t="str">
            <v>0</v>
          </cell>
          <cell r="Q3464" t="str">
            <v>0</v>
          </cell>
          <cell r="R3464" t="str">
            <v>0</v>
          </cell>
          <cell r="S3464" t="str">
            <v>0</v>
          </cell>
          <cell r="T3464" t="str">
            <v>0</v>
          </cell>
          <cell r="U3464" t="str">
            <v>0</v>
          </cell>
          <cell r="V3464">
            <v>0</v>
          </cell>
          <cell r="W3464">
            <v>0</v>
          </cell>
        </row>
        <row r="3465">
          <cell r="B3465" t="str">
            <v>ZambiaSEF</v>
          </cell>
          <cell r="C3465" t="str">
            <v>SEF</v>
          </cell>
          <cell r="D3465" t="str">
            <v>Zambia</v>
          </cell>
          <cell r="E3465" t="str">
            <v>Cash Mgt, Payments &amp; IP</v>
          </cell>
          <cell r="F3465" t="str">
            <v>Customer - Wholesale</v>
          </cell>
          <cell r="G3465" t="str">
            <v>Structured Trade</v>
          </cell>
          <cell r="H3465" t="str">
            <v>0</v>
          </cell>
          <cell r="I3465" t="str">
            <v>0</v>
          </cell>
          <cell r="J3465" t="str">
            <v>0</v>
          </cell>
          <cell r="K3465" t="str">
            <v>0</v>
          </cell>
          <cell r="L3465" t="str">
            <v>0</v>
          </cell>
          <cell r="M3465" t="str">
            <v>0</v>
          </cell>
          <cell r="N3465" t="str">
            <v>0</v>
          </cell>
          <cell r="O3465" t="str">
            <v>0</v>
          </cell>
          <cell r="P3465" t="str">
            <v>0</v>
          </cell>
          <cell r="Q3465" t="str">
            <v>0</v>
          </cell>
          <cell r="R3465" t="str">
            <v>0</v>
          </cell>
          <cell r="S3465" t="str">
            <v>0</v>
          </cell>
          <cell r="T3465" t="str">
            <v>0</v>
          </cell>
          <cell r="U3465" t="str">
            <v>0</v>
          </cell>
          <cell r="V3465">
            <v>0</v>
          </cell>
          <cell r="W3465">
            <v>0</v>
          </cell>
        </row>
        <row r="3466">
          <cell r="B3466" t="str">
            <v>ZambiaSME</v>
          </cell>
          <cell r="C3466" t="str">
            <v>SME</v>
          </cell>
          <cell r="D3466" t="str">
            <v>Zambia</v>
          </cell>
          <cell r="E3466" t="str">
            <v>Cash Mgt, Payments &amp; IP</v>
          </cell>
          <cell r="F3466" t="str">
            <v>SME</v>
          </cell>
          <cell r="G3466" t="str">
            <v>Product</v>
          </cell>
          <cell r="H3466">
            <v>506.86005497795384</v>
          </cell>
          <cell r="I3466">
            <v>44.532575509310156</v>
          </cell>
          <cell r="J3466">
            <v>73.607669976144052</v>
          </cell>
          <cell r="K3466">
            <v>97.427200080176874</v>
          </cell>
          <cell r="L3466">
            <v>157.78796984905378</v>
          </cell>
          <cell r="M3466">
            <v>189.05880277041138</v>
          </cell>
          <cell r="N3466">
            <v>228.06593614827162</v>
          </cell>
          <cell r="O3466">
            <v>257.91263068772446</v>
          </cell>
          <cell r="P3466">
            <v>302.51106411958119</v>
          </cell>
          <cell r="Q3466">
            <v>336.19210126247128</v>
          </cell>
          <cell r="R3466">
            <v>370.07228243678333</v>
          </cell>
          <cell r="S3466">
            <v>410.42401998802023</v>
          </cell>
          <cell r="T3466">
            <v>458.95200205028272</v>
          </cell>
          <cell r="U3466" t="str">
            <v>0</v>
          </cell>
          <cell r="V3466">
            <v>605.53955523149762</v>
          </cell>
          <cell r="W3466">
            <v>605.53955523149762</v>
          </cell>
        </row>
        <row r="3467">
          <cell r="B3467" t="str">
            <v>ZambiaTotal</v>
          </cell>
          <cell r="C3467" t="str">
            <v>Total</v>
          </cell>
          <cell r="D3467" t="str">
            <v>Zambia</v>
          </cell>
          <cell r="E3467" t="str">
            <v>Cash Mgt, Payments &amp; IP</v>
          </cell>
          <cell r="F3467" t="str">
            <v>Customer</v>
          </cell>
          <cell r="G3467" t="str">
            <v>Product</v>
          </cell>
          <cell r="H3467">
            <v>1266.7392511623173</v>
          </cell>
          <cell r="I3467">
            <v>74.574392321146377</v>
          </cell>
          <cell r="J3467">
            <v>123.26363781719354</v>
          </cell>
          <cell r="K3467">
            <v>163.1518985469628</v>
          </cell>
          <cell r="L3467">
            <v>264.23223522341539</v>
          </cell>
          <cell r="M3467">
            <v>316.59847130600639</v>
          </cell>
          <cell r="N3467">
            <v>381.91994069274006</v>
          </cell>
          <cell r="O3467">
            <v>431.901310119919</v>
          </cell>
          <cell r="P3467">
            <v>506.58598832723465</v>
          </cell>
          <cell r="Q3467">
            <v>562.98836005064584</v>
          </cell>
          <cell r="R3467">
            <v>619.72421900127961</v>
          </cell>
          <cell r="S3467">
            <v>687.29736680533597</v>
          </cell>
          <cell r="T3467">
            <v>768.56247962388647</v>
          </cell>
          <cell r="U3467" t="str">
            <v>0</v>
          </cell>
          <cell r="V3467">
            <v>1014.0384615384608</v>
          </cell>
          <cell r="W3467">
            <v>1014.0384615384608</v>
          </cell>
        </row>
        <row r="3468">
          <cell r="B3468" t="str">
            <v>ZambiaCCPL</v>
          </cell>
          <cell r="C3468" t="str">
            <v>CCPL</v>
          </cell>
          <cell r="D3468" t="str">
            <v>Zambia</v>
          </cell>
          <cell r="E3468" t="str">
            <v>Messaging Operations</v>
          </cell>
          <cell r="F3468" t="str">
            <v>Mass Mkt &amp; Priority Banking</v>
          </cell>
          <cell r="G3468" t="str">
            <v>Unsecured Lending</v>
          </cell>
          <cell r="H3468" t="str">
            <v>0</v>
          </cell>
          <cell r="I3468">
            <v>1.7235201345864207E-2</v>
          </cell>
          <cell r="J3468">
            <v>3.3094197237154808E-2</v>
          </cell>
          <cell r="K3468">
            <v>5.5181419411212074E-2</v>
          </cell>
          <cell r="L3468">
            <v>7.7344125057421165E-2</v>
          </cell>
          <cell r="M3468">
            <v>9.6837957895514429E-2</v>
          </cell>
          <cell r="N3468">
            <v>0.11634461607838169</v>
          </cell>
          <cell r="O3468">
            <v>0.13604969007093234</v>
          </cell>
          <cell r="P3468">
            <v>0.15675265526294296</v>
          </cell>
          <cell r="Q3468">
            <v>0.16778549435436504</v>
          </cell>
          <cell r="R3468">
            <v>0.18863117999645257</v>
          </cell>
          <cell r="S3468">
            <v>0.21083090457131634</v>
          </cell>
          <cell r="T3468">
            <v>0.2261911202280637</v>
          </cell>
          <cell r="U3468" t="str">
            <v>0</v>
          </cell>
          <cell r="V3468">
            <v>0.18850362594560172</v>
          </cell>
          <cell r="W3468">
            <v>0.18850362594560172</v>
          </cell>
        </row>
        <row r="3469">
          <cell r="B3469" t="str">
            <v>ZambiaM &amp; AL</v>
          </cell>
          <cell r="C3469" t="str">
            <v>M &amp; AL</v>
          </cell>
          <cell r="D3469" t="str">
            <v>Zambia</v>
          </cell>
          <cell r="E3469" t="str">
            <v>Messaging Operations</v>
          </cell>
          <cell r="F3469" t="str">
            <v>Mass Mkt &amp; Priority Banking</v>
          </cell>
          <cell r="G3469" t="str">
            <v>Secured Lending</v>
          </cell>
          <cell r="H3469" t="str">
            <v>0</v>
          </cell>
          <cell r="I3469" t="str">
            <v>0</v>
          </cell>
          <cell r="J3469" t="str">
            <v>0</v>
          </cell>
          <cell r="K3469" t="str">
            <v>0</v>
          </cell>
          <cell r="L3469" t="str">
            <v>0</v>
          </cell>
          <cell r="M3469" t="str">
            <v>0</v>
          </cell>
          <cell r="N3469" t="str">
            <v>0</v>
          </cell>
          <cell r="O3469" t="str">
            <v>0</v>
          </cell>
          <cell r="P3469" t="str">
            <v>0</v>
          </cell>
          <cell r="Q3469" t="str">
            <v>0</v>
          </cell>
          <cell r="R3469" t="str">
            <v>0</v>
          </cell>
          <cell r="S3469" t="str">
            <v>0</v>
          </cell>
          <cell r="T3469" t="str">
            <v>0</v>
          </cell>
          <cell r="U3469" t="str">
            <v>0</v>
          </cell>
          <cell r="V3469">
            <v>0</v>
          </cell>
          <cell r="W3469">
            <v>0</v>
          </cell>
        </row>
        <row r="3470">
          <cell r="B3470" t="str">
            <v>ZambiaWM</v>
          </cell>
          <cell r="C3470" t="str">
            <v>WM</v>
          </cell>
          <cell r="D3470" t="str">
            <v>Zambia</v>
          </cell>
          <cell r="E3470" t="str">
            <v>Messaging Operations</v>
          </cell>
          <cell r="F3470" t="str">
            <v>Mass Mkt &amp; Priority Banking</v>
          </cell>
          <cell r="G3470" t="str">
            <v>Account Management Services</v>
          </cell>
          <cell r="H3470" t="str">
            <v>0</v>
          </cell>
          <cell r="I3470">
            <v>1.2857460204014717</v>
          </cell>
          <cell r="J3470">
            <v>2.4688271138917504</v>
          </cell>
          <cell r="K3470">
            <v>4.1165338880764111</v>
          </cell>
          <cell r="L3470">
            <v>5.7698717292836212</v>
          </cell>
          <cell r="M3470">
            <v>7.2241116590053736</v>
          </cell>
          <cell r="N3470">
            <v>8.6793083594472691</v>
          </cell>
          <cell r="O3470">
            <v>10.149306879291558</v>
          </cell>
          <cell r="P3470">
            <v>11.693748082615542</v>
          </cell>
          <cell r="Q3470">
            <v>12.516797878835638</v>
          </cell>
          <cell r="R3470">
            <v>14.071886027735356</v>
          </cell>
          <cell r="S3470">
            <v>15.727985481020179</v>
          </cell>
          <cell r="T3470">
            <v>16.873857569013552</v>
          </cell>
          <cell r="U3470" t="str">
            <v>0</v>
          </cell>
          <cell r="V3470">
            <v>14.062370495541881</v>
          </cell>
          <cell r="W3470">
            <v>14.062370495541881</v>
          </cell>
        </row>
        <row r="3471">
          <cell r="B3471" t="str">
            <v>ZambiaWM</v>
          </cell>
          <cell r="C3471" t="str">
            <v>WM</v>
          </cell>
          <cell r="D3471" t="str">
            <v>Zambia</v>
          </cell>
          <cell r="E3471" t="str">
            <v>Messaging Operations</v>
          </cell>
          <cell r="F3471" t="str">
            <v>Mass Mkt &amp; Priority Banking</v>
          </cell>
          <cell r="G3471" t="str">
            <v>Trade Products</v>
          </cell>
          <cell r="H3471" t="str">
            <v>0</v>
          </cell>
          <cell r="I3471" t="str">
            <v>0</v>
          </cell>
          <cell r="J3471" t="str">
            <v>0</v>
          </cell>
          <cell r="K3471" t="str">
            <v>0</v>
          </cell>
          <cell r="L3471" t="str">
            <v>0</v>
          </cell>
          <cell r="M3471" t="str">
            <v>0</v>
          </cell>
          <cell r="N3471" t="str">
            <v>0</v>
          </cell>
          <cell r="O3471" t="str">
            <v>0</v>
          </cell>
          <cell r="P3471" t="str">
            <v>0</v>
          </cell>
          <cell r="Q3471" t="str">
            <v>0</v>
          </cell>
          <cell r="R3471" t="str">
            <v>0</v>
          </cell>
          <cell r="S3471" t="str">
            <v>0</v>
          </cell>
          <cell r="T3471" t="str">
            <v>0</v>
          </cell>
          <cell r="U3471" t="str">
            <v>0</v>
          </cell>
          <cell r="V3471" t="str">
            <v>0</v>
          </cell>
          <cell r="W3471" t="str">
            <v>0</v>
          </cell>
        </row>
        <row r="3472">
          <cell r="B3472" t="str">
            <v>ZambiaWM</v>
          </cell>
          <cell r="C3472" t="str">
            <v>WM</v>
          </cell>
          <cell r="D3472" t="str">
            <v>Zambia</v>
          </cell>
          <cell r="E3472" t="str">
            <v>Messaging Operations</v>
          </cell>
          <cell r="F3472" t="str">
            <v>Mass Mkt &amp; Priority Banking</v>
          </cell>
          <cell r="G3472" t="str">
            <v>Treasury Products</v>
          </cell>
          <cell r="H3472" t="str">
            <v>0</v>
          </cell>
          <cell r="I3472" t="str">
            <v>0</v>
          </cell>
          <cell r="J3472" t="str">
            <v>0</v>
          </cell>
          <cell r="K3472" t="str">
            <v>0</v>
          </cell>
          <cell r="L3472" t="str">
            <v>0</v>
          </cell>
          <cell r="M3472" t="str">
            <v>0</v>
          </cell>
          <cell r="N3472" t="str">
            <v>0</v>
          </cell>
          <cell r="O3472" t="str">
            <v>0</v>
          </cell>
          <cell r="P3472" t="str">
            <v>0</v>
          </cell>
          <cell r="Q3472" t="str">
            <v>0</v>
          </cell>
          <cell r="R3472" t="str">
            <v>0</v>
          </cell>
          <cell r="S3472" t="str">
            <v>0</v>
          </cell>
          <cell r="T3472" t="str">
            <v>0</v>
          </cell>
          <cell r="U3472" t="str">
            <v>0</v>
          </cell>
          <cell r="V3472">
            <v>0</v>
          </cell>
          <cell r="W3472">
            <v>0</v>
          </cell>
        </row>
        <row r="3473">
          <cell r="B3473" t="str">
            <v>ZambiaWM</v>
          </cell>
          <cell r="C3473" t="str">
            <v>WM</v>
          </cell>
          <cell r="D3473" t="str">
            <v>Zambia</v>
          </cell>
          <cell r="E3473" t="str">
            <v>Messaging Operations</v>
          </cell>
          <cell r="F3473" t="str">
            <v>Mass Mkt &amp; Priority Banking</v>
          </cell>
          <cell r="G3473" t="str">
            <v>Investment Services</v>
          </cell>
          <cell r="H3473" t="str">
            <v>0</v>
          </cell>
          <cell r="I3473" t="str">
            <v>0</v>
          </cell>
          <cell r="J3473" t="str">
            <v>0</v>
          </cell>
          <cell r="K3473" t="str">
            <v>0</v>
          </cell>
          <cell r="L3473" t="str">
            <v>0</v>
          </cell>
          <cell r="M3473" t="str">
            <v>0</v>
          </cell>
          <cell r="N3473" t="str">
            <v>0</v>
          </cell>
          <cell r="O3473" t="str">
            <v>0</v>
          </cell>
          <cell r="P3473" t="str">
            <v>0</v>
          </cell>
          <cell r="Q3473" t="str">
            <v>0</v>
          </cell>
          <cell r="R3473" t="str">
            <v>0</v>
          </cell>
          <cell r="S3473" t="str">
            <v>0</v>
          </cell>
          <cell r="T3473" t="str">
            <v>0</v>
          </cell>
          <cell r="U3473" t="str">
            <v>0</v>
          </cell>
          <cell r="V3473" t="str">
            <v>0</v>
          </cell>
          <cell r="W3473" t="str">
            <v>0</v>
          </cell>
        </row>
        <row r="3474">
          <cell r="B3474" t="str">
            <v>ZambiaOthCB</v>
          </cell>
          <cell r="C3474" t="str">
            <v>OthCB</v>
          </cell>
          <cell r="D3474" t="str">
            <v>Zambia</v>
          </cell>
          <cell r="E3474" t="str">
            <v>Messaging Operations</v>
          </cell>
          <cell r="F3474" t="str">
            <v>Mass Mkt &amp; Priority Banking</v>
          </cell>
          <cell r="G3474" t="str">
            <v>Other Products</v>
          </cell>
          <cell r="H3474" t="str">
            <v>0</v>
          </cell>
          <cell r="I3474" t="str">
            <v>0</v>
          </cell>
          <cell r="J3474" t="str">
            <v>0</v>
          </cell>
          <cell r="K3474" t="str">
            <v>0</v>
          </cell>
          <cell r="L3474" t="str">
            <v>0</v>
          </cell>
          <cell r="M3474" t="str">
            <v>0</v>
          </cell>
          <cell r="N3474" t="str">
            <v>0</v>
          </cell>
          <cell r="O3474" t="str">
            <v>0</v>
          </cell>
          <cell r="P3474" t="str">
            <v>0</v>
          </cell>
          <cell r="Q3474" t="str">
            <v>0</v>
          </cell>
          <cell r="R3474" t="str">
            <v>0</v>
          </cell>
          <cell r="S3474" t="str">
            <v>0</v>
          </cell>
          <cell r="T3474" t="str">
            <v>0</v>
          </cell>
          <cell r="U3474" t="str">
            <v>0</v>
          </cell>
          <cell r="V3474">
            <v>0</v>
          </cell>
          <cell r="W3474">
            <v>0</v>
          </cell>
        </row>
        <row r="3475">
          <cell r="B3475" t="str">
            <v>ZambiaCROps</v>
          </cell>
          <cell r="C3475" t="str">
            <v>CROps</v>
          </cell>
          <cell r="D3475" t="str">
            <v>Zambia</v>
          </cell>
          <cell r="E3475" t="str">
            <v>Messaging Operations</v>
          </cell>
          <cell r="F3475" t="str">
            <v>Customer - Wholesale</v>
          </cell>
          <cell r="G3475" t="str">
            <v>Corporate and Inst Lending</v>
          </cell>
          <cell r="H3475" t="str">
            <v>0</v>
          </cell>
          <cell r="I3475">
            <v>0.196481295342852</v>
          </cell>
          <cell r="J3475">
            <v>0.37727384850356543</v>
          </cell>
          <cell r="K3475">
            <v>0.62906818128781539</v>
          </cell>
          <cell r="L3475">
            <v>0.8817230256546007</v>
          </cell>
          <cell r="M3475">
            <v>1.1039527200088675</v>
          </cell>
          <cell r="N3475">
            <v>1.3263286232935498</v>
          </cell>
          <cell r="O3475">
            <v>1.5509664668086283</v>
          </cell>
          <cell r="P3475">
            <v>1.7869802699975481</v>
          </cell>
          <cell r="Q3475">
            <v>1.9127546356397642</v>
          </cell>
          <cell r="R3475">
            <v>2.1503954519595583</v>
          </cell>
          <cell r="S3475">
            <v>2.4034723121130064</v>
          </cell>
          <cell r="T3475">
            <v>2.5785787705999246</v>
          </cell>
          <cell r="U3475" t="str">
            <v>0</v>
          </cell>
          <cell r="V3475">
            <v>2.1489413357798579</v>
          </cell>
          <cell r="W3475">
            <v>2.1489413357798579</v>
          </cell>
        </row>
        <row r="3476">
          <cell r="B3476" t="str">
            <v>ZambiaCash</v>
          </cell>
          <cell r="C3476" t="str">
            <v>Cash</v>
          </cell>
          <cell r="D3476" t="str">
            <v>Zambia</v>
          </cell>
          <cell r="E3476" t="str">
            <v>Messaging Operations</v>
          </cell>
          <cell r="F3476" t="str">
            <v>Customer - Wholesale</v>
          </cell>
          <cell r="G3476" t="str">
            <v>Cash Management and Payments</v>
          </cell>
          <cell r="H3476" t="str">
            <v>0</v>
          </cell>
          <cell r="I3476">
            <v>2.1819764903864112</v>
          </cell>
          <cell r="J3476">
            <v>4.1897253702238135</v>
          </cell>
          <cell r="K3476">
            <v>6.9859676974594436</v>
          </cell>
          <cell r="L3476">
            <v>9.7917662322695254</v>
          </cell>
          <cell r="M3476">
            <v>12.259685469572132</v>
          </cell>
          <cell r="N3476">
            <v>14.729228395523126</v>
          </cell>
          <cell r="O3476">
            <v>17.223890762980062</v>
          </cell>
          <cell r="P3476">
            <v>19.844886156288545</v>
          </cell>
          <cell r="Q3476">
            <v>21.241643585262626</v>
          </cell>
          <cell r="R3476">
            <v>23.880707387550888</v>
          </cell>
          <cell r="S3476">
            <v>26.691192518728652</v>
          </cell>
          <cell r="T3476">
            <v>28.635795820872858</v>
          </cell>
          <cell r="U3476" t="str">
            <v>0</v>
          </cell>
          <cell r="V3476">
            <v>23.864559044713147</v>
          </cell>
          <cell r="W3476">
            <v>23.864559044713147</v>
          </cell>
        </row>
        <row r="3477">
          <cell r="B3477" t="str">
            <v>ZambiaTrade</v>
          </cell>
          <cell r="C3477" t="str">
            <v>Trade</v>
          </cell>
          <cell r="D3477" t="str">
            <v>Zambia</v>
          </cell>
          <cell r="E3477" t="str">
            <v>Messaging Operations</v>
          </cell>
          <cell r="F3477" t="str">
            <v>Customer - Wholesale</v>
          </cell>
          <cell r="G3477" t="str">
            <v>Trade Finance</v>
          </cell>
          <cell r="H3477" t="str">
            <v>0</v>
          </cell>
          <cell r="I3477" t="str">
            <v>0</v>
          </cell>
          <cell r="J3477" t="str">
            <v>0</v>
          </cell>
          <cell r="K3477" t="str">
            <v>0</v>
          </cell>
          <cell r="L3477" t="str">
            <v>0</v>
          </cell>
          <cell r="M3477" t="str">
            <v>0</v>
          </cell>
          <cell r="N3477" t="str">
            <v>0</v>
          </cell>
          <cell r="O3477" t="str">
            <v>0</v>
          </cell>
          <cell r="P3477" t="str">
            <v>0</v>
          </cell>
          <cell r="Q3477" t="str">
            <v>0</v>
          </cell>
          <cell r="R3477" t="str">
            <v>0</v>
          </cell>
          <cell r="S3477" t="str">
            <v>0</v>
          </cell>
          <cell r="T3477" t="str">
            <v>0</v>
          </cell>
          <cell r="U3477" t="str">
            <v>0</v>
          </cell>
          <cell r="V3477">
            <v>0</v>
          </cell>
          <cell r="W3477">
            <v>0</v>
          </cell>
        </row>
        <row r="3478">
          <cell r="B3478" t="str">
            <v>ZambiaTrade</v>
          </cell>
          <cell r="C3478" t="str">
            <v>Trade</v>
          </cell>
          <cell r="D3478" t="str">
            <v>Zambia</v>
          </cell>
          <cell r="E3478" t="str">
            <v>Messaging Operations</v>
          </cell>
          <cell r="F3478" t="str">
            <v>Customer - Wholesale</v>
          </cell>
          <cell r="G3478" t="str">
            <v>Trade Contingents</v>
          </cell>
          <cell r="H3478" t="str">
            <v>0</v>
          </cell>
          <cell r="I3478" t="str">
            <v>0</v>
          </cell>
          <cell r="J3478" t="str">
            <v>0</v>
          </cell>
          <cell r="K3478" t="str">
            <v>0</v>
          </cell>
          <cell r="L3478" t="str">
            <v>0</v>
          </cell>
          <cell r="M3478" t="str">
            <v>0</v>
          </cell>
          <cell r="N3478" t="str">
            <v>0</v>
          </cell>
          <cell r="O3478" t="str">
            <v>0</v>
          </cell>
          <cell r="P3478" t="str">
            <v>0</v>
          </cell>
          <cell r="Q3478" t="str">
            <v>0</v>
          </cell>
          <cell r="R3478" t="str">
            <v>0</v>
          </cell>
          <cell r="S3478" t="str">
            <v>0</v>
          </cell>
          <cell r="T3478" t="str">
            <v>0</v>
          </cell>
          <cell r="U3478" t="str">
            <v>0</v>
          </cell>
          <cell r="V3478">
            <v>0</v>
          </cell>
          <cell r="W3478">
            <v>0</v>
          </cell>
        </row>
        <row r="3479">
          <cell r="B3479" t="str">
            <v>ZambiaTrade</v>
          </cell>
          <cell r="C3479" t="str">
            <v>Trade</v>
          </cell>
          <cell r="D3479" t="str">
            <v>Zambia</v>
          </cell>
          <cell r="E3479" t="str">
            <v>Messaging Operations</v>
          </cell>
          <cell r="F3479" t="str">
            <v>Customer - Wholesale</v>
          </cell>
          <cell r="G3479" t="str">
            <v>Trade Transactional</v>
          </cell>
          <cell r="H3479" t="str">
            <v>0</v>
          </cell>
          <cell r="I3479" t="str">
            <v>0</v>
          </cell>
          <cell r="J3479" t="str">
            <v>0</v>
          </cell>
          <cell r="K3479" t="str">
            <v>0</v>
          </cell>
          <cell r="L3479" t="str">
            <v>0</v>
          </cell>
          <cell r="M3479" t="str">
            <v>0</v>
          </cell>
          <cell r="N3479" t="str">
            <v>0</v>
          </cell>
          <cell r="O3479" t="str">
            <v>0</v>
          </cell>
          <cell r="P3479" t="str">
            <v>0</v>
          </cell>
          <cell r="Q3479" t="str">
            <v>0</v>
          </cell>
          <cell r="R3479" t="str">
            <v>0</v>
          </cell>
          <cell r="S3479" t="str">
            <v>0</v>
          </cell>
          <cell r="T3479" t="str">
            <v>0</v>
          </cell>
          <cell r="U3479" t="str">
            <v>0</v>
          </cell>
          <cell r="V3479">
            <v>0</v>
          </cell>
          <cell r="W3479">
            <v>0</v>
          </cell>
        </row>
        <row r="3480">
          <cell r="B3480" t="str">
            <v>ZambiaTrade</v>
          </cell>
          <cell r="C3480" t="str">
            <v>Trade</v>
          </cell>
          <cell r="D3480" t="str">
            <v>Zambia</v>
          </cell>
          <cell r="E3480" t="str">
            <v>Messaging Operations</v>
          </cell>
          <cell r="F3480" t="str">
            <v>Customer - Wholesale</v>
          </cell>
          <cell r="G3480" t="str">
            <v>Trade Other</v>
          </cell>
          <cell r="H3480" t="str">
            <v>0</v>
          </cell>
          <cell r="I3480" t="str">
            <v>0</v>
          </cell>
          <cell r="J3480" t="str">
            <v>0</v>
          </cell>
          <cell r="K3480" t="str">
            <v>0</v>
          </cell>
          <cell r="L3480" t="str">
            <v>0</v>
          </cell>
          <cell r="M3480" t="str">
            <v>0</v>
          </cell>
          <cell r="N3480" t="str">
            <v>0</v>
          </cell>
          <cell r="O3480" t="str">
            <v>0</v>
          </cell>
          <cell r="P3480" t="str">
            <v>0</v>
          </cell>
          <cell r="Q3480" t="str">
            <v>0</v>
          </cell>
          <cell r="R3480" t="str">
            <v>0</v>
          </cell>
          <cell r="S3480" t="str">
            <v>0</v>
          </cell>
          <cell r="T3480" t="str">
            <v>0</v>
          </cell>
          <cell r="U3480" t="str">
            <v>0</v>
          </cell>
          <cell r="V3480">
            <v>0</v>
          </cell>
          <cell r="W3480">
            <v>0</v>
          </cell>
        </row>
        <row r="3481">
          <cell r="B3481" t="str">
            <v>ZambiaFX/MM</v>
          </cell>
          <cell r="C3481" t="str">
            <v>FX/MM</v>
          </cell>
          <cell r="D3481" t="str">
            <v>Zambia</v>
          </cell>
          <cell r="E3481" t="str">
            <v>Messaging Operations</v>
          </cell>
          <cell r="F3481" t="str">
            <v>Customer - Wholesale</v>
          </cell>
          <cell r="G3481" t="str">
            <v>FX Sales</v>
          </cell>
          <cell r="H3481" t="str">
            <v>0</v>
          </cell>
          <cell r="I3481" t="str">
            <v>0</v>
          </cell>
          <cell r="J3481" t="str">
            <v>0</v>
          </cell>
          <cell r="K3481" t="str">
            <v>0</v>
          </cell>
          <cell r="L3481" t="str">
            <v>0</v>
          </cell>
          <cell r="M3481" t="str">
            <v>0</v>
          </cell>
          <cell r="N3481" t="str">
            <v>0</v>
          </cell>
          <cell r="O3481" t="str">
            <v>0</v>
          </cell>
          <cell r="P3481" t="str">
            <v>0</v>
          </cell>
          <cell r="Q3481" t="str">
            <v>0</v>
          </cell>
          <cell r="R3481" t="str">
            <v>0</v>
          </cell>
          <cell r="S3481" t="str">
            <v>0</v>
          </cell>
          <cell r="T3481" t="str">
            <v>0</v>
          </cell>
          <cell r="U3481" t="str">
            <v>0</v>
          </cell>
          <cell r="V3481">
            <v>0</v>
          </cell>
          <cell r="W3481">
            <v>0</v>
          </cell>
        </row>
        <row r="3482">
          <cell r="B3482" t="str">
            <v>ZambiaFX/MM</v>
          </cell>
          <cell r="C3482" t="str">
            <v>FX/MM</v>
          </cell>
          <cell r="D3482" t="str">
            <v>Zambia</v>
          </cell>
          <cell r="E3482" t="str">
            <v>Messaging Operations</v>
          </cell>
          <cell r="F3482" t="str">
            <v>Customer - Wholesale</v>
          </cell>
          <cell r="G3482" t="str">
            <v>FX Trading</v>
          </cell>
          <cell r="H3482" t="str">
            <v>0</v>
          </cell>
          <cell r="I3482" t="str">
            <v>0</v>
          </cell>
          <cell r="J3482" t="str">
            <v>0</v>
          </cell>
          <cell r="K3482" t="str">
            <v>0</v>
          </cell>
          <cell r="L3482" t="str">
            <v>0</v>
          </cell>
          <cell r="M3482" t="str">
            <v>0</v>
          </cell>
          <cell r="N3482" t="str">
            <v>0</v>
          </cell>
          <cell r="O3482" t="str">
            <v>0</v>
          </cell>
          <cell r="P3482" t="str">
            <v>0</v>
          </cell>
          <cell r="Q3482" t="str">
            <v>0</v>
          </cell>
          <cell r="R3482" t="str">
            <v>0</v>
          </cell>
          <cell r="S3482" t="str">
            <v>0</v>
          </cell>
          <cell r="T3482" t="str">
            <v>0</v>
          </cell>
          <cell r="U3482" t="str">
            <v>0</v>
          </cell>
          <cell r="V3482">
            <v>0</v>
          </cell>
          <cell r="W3482">
            <v>0</v>
          </cell>
        </row>
        <row r="3483">
          <cell r="B3483" t="str">
            <v>ZambiaFI</v>
          </cell>
          <cell r="C3483" t="str">
            <v>FI</v>
          </cell>
          <cell r="D3483" t="str">
            <v>Zambia</v>
          </cell>
          <cell r="E3483" t="str">
            <v>Messaging Operations</v>
          </cell>
          <cell r="F3483" t="str">
            <v>Customer - Wholesale</v>
          </cell>
          <cell r="G3483" t="str">
            <v>Fixed Income</v>
          </cell>
          <cell r="H3483" t="str">
            <v>0</v>
          </cell>
          <cell r="I3483" t="str">
            <v>0</v>
          </cell>
          <cell r="J3483" t="str">
            <v>0</v>
          </cell>
          <cell r="K3483" t="str">
            <v>0</v>
          </cell>
          <cell r="L3483" t="str">
            <v>0</v>
          </cell>
          <cell r="M3483" t="str">
            <v>0</v>
          </cell>
          <cell r="N3483" t="str">
            <v>0</v>
          </cell>
          <cell r="O3483" t="str">
            <v>0</v>
          </cell>
          <cell r="P3483" t="str">
            <v>0</v>
          </cell>
          <cell r="Q3483" t="str">
            <v>0</v>
          </cell>
          <cell r="R3483" t="str">
            <v>0</v>
          </cell>
          <cell r="S3483" t="str">
            <v>0</v>
          </cell>
          <cell r="T3483" t="str">
            <v>0</v>
          </cell>
          <cell r="U3483" t="str">
            <v>0</v>
          </cell>
          <cell r="V3483">
            <v>0</v>
          </cell>
          <cell r="W3483">
            <v>0</v>
          </cell>
        </row>
        <row r="3484">
          <cell r="B3484" t="str">
            <v>ZambiaFX/MM</v>
          </cell>
          <cell r="C3484" t="str">
            <v>FX/MM</v>
          </cell>
          <cell r="D3484" t="str">
            <v>Zambia</v>
          </cell>
          <cell r="E3484" t="str">
            <v>Messaging Operations</v>
          </cell>
          <cell r="F3484" t="str">
            <v>Customer - Wholesale</v>
          </cell>
          <cell r="G3484" t="str">
            <v>ALM</v>
          </cell>
          <cell r="H3484" t="str">
            <v>0</v>
          </cell>
          <cell r="I3484" t="str">
            <v>0</v>
          </cell>
          <cell r="J3484" t="str">
            <v>0</v>
          </cell>
          <cell r="K3484" t="str">
            <v>0</v>
          </cell>
          <cell r="L3484" t="str">
            <v>0</v>
          </cell>
          <cell r="M3484" t="str">
            <v>0</v>
          </cell>
          <cell r="N3484" t="str">
            <v>0</v>
          </cell>
          <cell r="O3484" t="str">
            <v>0</v>
          </cell>
          <cell r="P3484" t="str">
            <v>0</v>
          </cell>
          <cell r="Q3484" t="str">
            <v>0</v>
          </cell>
          <cell r="R3484" t="str">
            <v>0</v>
          </cell>
          <cell r="S3484" t="str">
            <v>0</v>
          </cell>
          <cell r="T3484" t="str">
            <v>0</v>
          </cell>
          <cell r="U3484" t="str">
            <v>0</v>
          </cell>
          <cell r="V3484">
            <v>0</v>
          </cell>
          <cell r="W3484">
            <v>0</v>
          </cell>
        </row>
        <row r="3485">
          <cell r="B3485" t="str">
            <v>ZambiaSEF</v>
          </cell>
          <cell r="C3485" t="str">
            <v>SEF</v>
          </cell>
          <cell r="D3485" t="str">
            <v>Zambia</v>
          </cell>
          <cell r="E3485" t="str">
            <v>Messaging Operations</v>
          </cell>
          <cell r="F3485" t="str">
            <v>Customer - Wholesale</v>
          </cell>
          <cell r="G3485" t="str">
            <v>Structured Trade</v>
          </cell>
          <cell r="H3485" t="str">
            <v>0</v>
          </cell>
          <cell r="I3485" t="str">
            <v>0</v>
          </cell>
          <cell r="J3485" t="str">
            <v>0</v>
          </cell>
          <cell r="K3485" t="str">
            <v>0</v>
          </cell>
          <cell r="L3485" t="str">
            <v>0</v>
          </cell>
          <cell r="M3485" t="str">
            <v>0</v>
          </cell>
          <cell r="N3485" t="str">
            <v>0</v>
          </cell>
          <cell r="O3485" t="str">
            <v>0</v>
          </cell>
          <cell r="P3485" t="str">
            <v>0</v>
          </cell>
          <cell r="Q3485" t="str">
            <v>0</v>
          </cell>
          <cell r="R3485" t="str">
            <v>0</v>
          </cell>
          <cell r="S3485" t="str">
            <v>0</v>
          </cell>
          <cell r="T3485" t="str">
            <v>0</v>
          </cell>
          <cell r="U3485" t="str">
            <v>0</v>
          </cell>
          <cell r="V3485">
            <v>0</v>
          </cell>
          <cell r="W3485">
            <v>0</v>
          </cell>
        </row>
        <row r="3486">
          <cell r="B3486" t="str">
            <v>ZambiaSME</v>
          </cell>
          <cell r="C3486" t="str">
            <v>SME</v>
          </cell>
          <cell r="D3486" t="str">
            <v>Zambia</v>
          </cell>
          <cell r="E3486" t="str">
            <v>Messaging Operations</v>
          </cell>
          <cell r="F3486" t="str">
            <v>SME</v>
          </cell>
          <cell r="G3486" t="str">
            <v>Product</v>
          </cell>
          <cell r="H3486" t="str">
            <v>0</v>
          </cell>
          <cell r="I3486">
            <v>1.5408270003202613</v>
          </cell>
          <cell r="J3486">
            <v>2.9586212330016455</v>
          </cell>
          <cell r="K3486">
            <v>4.9332188953623488</v>
          </cell>
          <cell r="L3486">
            <v>6.9145647801334427</v>
          </cell>
          <cell r="M3486">
            <v>8.6573134358589918</v>
          </cell>
          <cell r="N3486">
            <v>10.401208677407325</v>
          </cell>
          <cell r="O3486">
            <v>12.162842292341365</v>
          </cell>
          <cell r="P3486">
            <v>14.013687380507086</v>
          </cell>
          <cell r="Q3486">
            <v>15.000023195280253</v>
          </cell>
          <cell r="R3486">
            <v>16.863627491682848</v>
          </cell>
          <cell r="S3486">
            <v>18.848282868675678</v>
          </cell>
          <cell r="T3486">
            <v>20.221486148388887</v>
          </cell>
          <cell r="U3486" t="str">
            <v>0</v>
          </cell>
          <cell r="V3486">
            <v>16.852224159536785</v>
          </cell>
          <cell r="W3486">
            <v>16.852224159536785</v>
          </cell>
        </row>
        <row r="3487">
          <cell r="B3487" t="str">
            <v>ZambiaTotal</v>
          </cell>
          <cell r="C3487" t="str">
            <v>Total</v>
          </cell>
          <cell r="D3487" t="str">
            <v>Zambia</v>
          </cell>
          <cell r="E3487" t="str">
            <v>Messaging Operations</v>
          </cell>
          <cell r="F3487" t="str">
            <v>Customer</v>
          </cell>
          <cell r="G3487" t="str">
            <v>Product</v>
          </cell>
          <cell r="H3487" t="str">
            <v>0</v>
          </cell>
          <cell r="I3487">
            <v>5.2222660077968612</v>
          </cell>
          <cell r="J3487">
            <v>10.027541762857929</v>
          </cell>
          <cell r="K3487">
            <v>16.719970081597232</v>
          </cell>
          <cell r="L3487">
            <v>23.435269892398608</v>
          </cell>
          <cell r="M3487">
            <v>29.341901242340878</v>
          </cell>
          <cell r="N3487">
            <v>35.252418671749652</v>
          </cell>
          <cell r="O3487">
            <v>41.223056091492538</v>
          </cell>
          <cell r="P3487">
            <v>47.496054544671665</v>
          </cell>
          <cell r="Q3487">
            <v>50.839004789372645</v>
          </cell>
          <cell r="R3487">
            <v>57.155247538925096</v>
          </cell>
          <cell r="S3487">
            <v>63.881764085108827</v>
          </cell>
          <cell r="T3487">
            <v>68.535909429103285</v>
          </cell>
          <cell r="U3487" t="str">
            <v>0</v>
          </cell>
          <cell r="V3487">
            <v>57.116598661517273</v>
          </cell>
          <cell r="W3487">
            <v>57.116598661517273</v>
          </cell>
        </row>
        <row r="3488">
          <cell r="B3488" t="str">
            <v>ZambiaCCPL</v>
          </cell>
          <cell r="C3488" t="str">
            <v>CCPL</v>
          </cell>
          <cell r="D3488" t="str">
            <v>Zambia</v>
          </cell>
          <cell r="E3488" t="str">
            <v>Account Services</v>
          </cell>
          <cell r="F3488" t="str">
            <v>Mass Mkt &amp; Priority Banking</v>
          </cell>
          <cell r="G3488" t="str">
            <v>Unsecured Lending</v>
          </cell>
          <cell r="H3488" t="str">
            <v>0</v>
          </cell>
          <cell r="I3488" t="str">
            <v>0</v>
          </cell>
          <cell r="J3488" t="str">
            <v>0</v>
          </cell>
          <cell r="K3488" t="str">
            <v>0</v>
          </cell>
          <cell r="L3488" t="str">
            <v>0</v>
          </cell>
          <cell r="M3488" t="str">
            <v>0</v>
          </cell>
          <cell r="N3488" t="str">
            <v>0</v>
          </cell>
          <cell r="O3488" t="str">
            <v>0</v>
          </cell>
          <cell r="P3488" t="str">
            <v>0</v>
          </cell>
          <cell r="Q3488" t="str">
            <v>0</v>
          </cell>
          <cell r="R3488" t="str">
            <v>0</v>
          </cell>
          <cell r="S3488" t="str">
            <v>0</v>
          </cell>
          <cell r="T3488" t="str">
            <v>0</v>
          </cell>
          <cell r="U3488" t="str">
            <v>0</v>
          </cell>
          <cell r="V3488">
            <v>0</v>
          </cell>
          <cell r="W3488">
            <v>0</v>
          </cell>
        </row>
        <row r="3489">
          <cell r="B3489" t="str">
            <v>ZambiaM &amp; AL</v>
          </cell>
          <cell r="C3489" t="str">
            <v>M &amp; AL</v>
          </cell>
          <cell r="D3489" t="str">
            <v>Zambia</v>
          </cell>
          <cell r="E3489" t="str">
            <v>Account Services</v>
          </cell>
          <cell r="F3489" t="str">
            <v>Mass Mkt &amp; Priority Banking</v>
          </cell>
          <cell r="G3489" t="str">
            <v>Secured Lending</v>
          </cell>
          <cell r="H3489" t="str">
            <v>0</v>
          </cell>
          <cell r="I3489" t="str">
            <v>0</v>
          </cell>
          <cell r="J3489" t="str">
            <v>0</v>
          </cell>
          <cell r="K3489" t="str">
            <v>0</v>
          </cell>
          <cell r="L3489" t="str">
            <v>0</v>
          </cell>
          <cell r="M3489" t="str">
            <v>0</v>
          </cell>
          <cell r="N3489" t="str">
            <v>0</v>
          </cell>
          <cell r="O3489" t="str">
            <v>0</v>
          </cell>
          <cell r="P3489" t="str">
            <v>0</v>
          </cell>
          <cell r="Q3489" t="str">
            <v>0</v>
          </cell>
          <cell r="R3489" t="str">
            <v>0</v>
          </cell>
          <cell r="S3489" t="str">
            <v>0</v>
          </cell>
          <cell r="T3489" t="str">
            <v>0</v>
          </cell>
          <cell r="U3489" t="str">
            <v>0</v>
          </cell>
          <cell r="V3489">
            <v>0</v>
          </cell>
          <cell r="W3489">
            <v>0</v>
          </cell>
        </row>
        <row r="3490">
          <cell r="B3490" t="str">
            <v>ZambiaWM</v>
          </cell>
          <cell r="C3490" t="str">
            <v>WM</v>
          </cell>
          <cell r="D3490" t="str">
            <v>Zambia</v>
          </cell>
          <cell r="E3490" t="str">
            <v>Account Services</v>
          </cell>
          <cell r="F3490" t="str">
            <v>Mass Mkt &amp; Priority Banking</v>
          </cell>
          <cell r="G3490" t="str">
            <v>Account Management Services</v>
          </cell>
          <cell r="H3490" t="str">
            <v>0</v>
          </cell>
          <cell r="I3490">
            <v>8.5274664531157658</v>
          </cell>
          <cell r="J3490">
            <v>11.51859503290131</v>
          </cell>
          <cell r="K3490">
            <v>18.423571560916638</v>
          </cell>
          <cell r="L3490">
            <v>27.083886029372891</v>
          </cell>
          <cell r="M3490">
            <v>35.462955485702821</v>
          </cell>
          <cell r="N3490">
            <v>47.506708836181332</v>
          </cell>
          <cell r="O3490">
            <v>56.336465258634647</v>
          </cell>
          <cell r="P3490">
            <v>65.062756552957381</v>
          </cell>
          <cell r="Q3490">
            <v>74.381250488243268</v>
          </cell>
          <cell r="R3490">
            <v>82.884363895826581</v>
          </cell>
          <cell r="S3490">
            <v>92.989961605423005</v>
          </cell>
          <cell r="T3490">
            <v>103.77342543994362</v>
          </cell>
          <cell r="U3490" t="str">
            <v>0</v>
          </cell>
          <cell r="V3490">
            <v>108.75930384881528</v>
          </cell>
          <cell r="W3490">
            <v>108.75930384881528</v>
          </cell>
        </row>
        <row r="3491">
          <cell r="B3491" t="str">
            <v>ZambiaWM</v>
          </cell>
          <cell r="C3491" t="str">
            <v>WM</v>
          </cell>
          <cell r="D3491" t="str">
            <v>Zambia</v>
          </cell>
          <cell r="E3491" t="str">
            <v>Account Services</v>
          </cell>
          <cell r="F3491" t="str">
            <v>Mass Mkt &amp; Priority Banking</v>
          </cell>
          <cell r="G3491" t="str">
            <v>Trade Products</v>
          </cell>
          <cell r="H3491" t="str">
            <v>0</v>
          </cell>
          <cell r="I3491" t="str">
            <v>0</v>
          </cell>
          <cell r="J3491" t="str">
            <v>0</v>
          </cell>
          <cell r="K3491" t="str">
            <v>0</v>
          </cell>
          <cell r="L3491" t="str">
            <v>0</v>
          </cell>
          <cell r="M3491" t="str">
            <v>0</v>
          </cell>
          <cell r="N3491" t="str">
            <v>0</v>
          </cell>
          <cell r="O3491" t="str">
            <v>0</v>
          </cell>
          <cell r="P3491" t="str">
            <v>0</v>
          </cell>
          <cell r="Q3491" t="str">
            <v>0</v>
          </cell>
          <cell r="R3491" t="str">
            <v>0</v>
          </cell>
          <cell r="S3491" t="str">
            <v>0</v>
          </cell>
          <cell r="T3491" t="str">
            <v>0</v>
          </cell>
          <cell r="U3491" t="str">
            <v>0</v>
          </cell>
          <cell r="V3491" t="str">
            <v>0</v>
          </cell>
          <cell r="W3491" t="str">
            <v>0</v>
          </cell>
        </row>
        <row r="3492">
          <cell r="B3492" t="str">
            <v>ZambiaWM</v>
          </cell>
          <cell r="C3492" t="str">
            <v>WM</v>
          </cell>
          <cell r="D3492" t="str">
            <v>Zambia</v>
          </cell>
          <cell r="E3492" t="str">
            <v>Account Services</v>
          </cell>
          <cell r="F3492" t="str">
            <v>Mass Mkt &amp; Priority Banking</v>
          </cell>
          <cell r="G3492" t="str">
            <v>Treasury Products</v>
          </cell>
          <cell r="H3492" t="str">
            <v>0</v>
          </cell>
          <cell r="I3492" t="str">
            <v>0</v>
          </cell>
          <cell r="J3492" t="str">
            <v>0</v>
          </cell>
          <cell r="K3492" t="str">
            <v>0</v>
          </cell>
          <cell r="L3492" t="str">
            <v>0</v>
          </cell>
          <cell r="M3492" t="str">
            <v>0</v>
          </cell>
          <cell r="N3492" t="str">
            <v>0</v>
          </cell>
          <cell r="O3492" t="str">
            <v>0</v>
          </cell>
          <cell r="P3492" t="str">
            <v>0</v>
          </cell>
          <cell r="Q3492" t="str">
            <v>0</v>
          </cell>
          <cell r="R3492" t="str">
            <v>0</v>
          </cell>
          <cell r="S3492" t="str">
            <v>0</v>
          </cell>
          <cell r="T3492" t="str">
            <v>0</v>
          </cell>
          <cell r="U3492" t="str">
            <v>0</v>
          </cell>
          <cell r="V3492">
            <v>0</v>
          </cell>
          <cell r="W3492">
            <v>0</v>
          </cell>
        </row>
        <row r="3493">
          <cell r="B3493" t="str">
            <v>ZambiaWM</v>
          </cell>
          <cell r="C3493" t="str">
            <v>WM</v>
          </cell>
          <cell r="D3493" t="str">
            <v>Zambia</v>
          </cell>
          <cell r="E3493" t="str">
            <v>Account Services</v>
          </cell>
          <cell r="F3493" t="str">
            <v>Mass Mkt &amp; Priority Banking</v>
          </cell>
          <cell r="G3493" t="str">
            <v>Investment Services</v>
          </cell>
          <cell r="H3493" t="str">
            <v>0</v>
          </cell>
          <cell r="I3493" t="str">
            <v>0</v>
          </cell>
          <cell r="J3493" t="str">
            <v>0</v>
          </cell>
          <cell r="K3493" t="str">
            <v>0</v>
          </cell>
          <cell r="L3493" t="str">
            <v>0</v>
          </cell>
          <cell r="M3493" t="str">
            <v>0</v>
          </cell>
          <cell r="N3493" t="str">
            <v>0</v>
          </cell>
          <cell r="O3493" t="str">
            <v>0</v>
          </cell>
          <cell r="P3493" t="str">
            <v>0</v>
          </cell>
          <cell r="Q3493" t="str">
            <v>0</v>
          </cell>
          <cell r="R3493" t="str">
            <v>0</v>
          </cell>
          <cell r="S3493" t="str">
            <v>0</v>
          </cell>
          <cell r="T3493" t="str">
            <v>0</v>
          </cell>
          <cell r="U3493" t="str">
            <v>0</v>
          </cell>
          <cell r="V3493" t="str">
            <v>0</v>
          </cell>
          <cell r="W3493" t="str">
            <v>0</v>
          </cell>
        </row>
        <row r="3494">
          <cell r="B3494" t="str">
            <v>ZambiaOthCB</v>
          </cell>
          <cell r="C3494" t="str">
            <v>OthCB</v>
          </cell>
          <cell r="D3494" t="str">
            <v>Zambia</v>
          </cell>
          <cell r="E3494" t="str">
            <v>Account Services</v>
          </cell>
          <cell r="F3494" t="str">
            <v>Mass Mkt &amp; Priority Banking</v>
          </cell>
          <cell r="G3494" t="str">
            <v>Other Products</v>
          </cell>
          <cell r="H3494" t="str">
            <v>0</v>
          </cell>
          <cell r="I3494" t="str">
            <v>0</v>
          </cell>
          <cell r="J3494" t="str">
            <v>0</v>
          </cell>
          <cell r="K3494" t="str">
            <v>0</v>
          </cell>
          <cell r="L3494" t="str">
            <v>0</v>
          </cell>
          <cell r="M3494" t="str">
            <v>0</v>
          </cell>
          <cell r="N3494" t="str">
            <v>0</v>
          </cell>
          <cell r="O3494" t="str">
            <v>0</v>
          </cell>
          <cell r="P3494" t="str">
            <v>0</v>
          </cell>
          <cell r="Q3494" t="str">
            <v>0</v>
          </cell>
          <cell r="R3494" t="str">
            <v>0</v>
          </cell>
          <cell r="S3494" t="str">
            <v>0</v>
          </cell>
          <cell r="T3494" t="str">
            <v>0</v>
          </cell>
          <cell r="U3494" t="str">
            <v>0</v>
          </cell>
          <cell r="V3494">
            <v>0</v>
          </cell>
          <cell r="W3494">
            <v>0</v>
          </cell>
        </row>
        <row r="3495">
          <cell r="B3495" t="str">
            <v>ZambiaCROps</v>
          </cell>
          <cell r="C3495" t="str">
            <v>CROps</v>
          </cell>
          <cell r="D3495" t="str">
            <v>Zambia</v>
          </cell>
          <cell r="E3495" t="str">
            <v>Account Services</v>
          </cell>
          <cell r="F3495" t="str">
            <v>Customer - Wholesale</v>
          </cell>
          <cell r="G3495" t="str">
            <v>Corporate and Inst Lending</v>
          </cell>
          <cell r="H3495" t="str">
            <v>0</v>
          </cell>
          <cell r="I3495">
            <v>5.8274258221747935E-2</v>
          </cell>
          <cell r="J3495">
            <v>7.8714772434405111E-2</v>
          </cell>
          <cell r="K3495">
            <v>0.12590140018849647</v>
          </cell>
          <cell r="L3495">
            <v>0.18508350361758252</v>
          </cell>
          <cell r="M3495">
            <v>0.24234365935560026</v>
          </cell>
          <cell r="N3495">
            <v>0.32464721300351823</v>
          </cell>
          <cell r="O3495">
            <v>0.38498723411367691</v>
          </cell>
          <cell r="P3495">
            <v>0.44462020423433435</v>
          </cell>
          <cell r="Q3495">
            <v>0.50830011723173207</v>
          </cell>
          <cell r="R3495">
            <v>0.56640795373002228</v>
          </cell>
          <cell r="S3495">
            <v>0.63546670800972649</v>
          </cell>
          <cell r="T3495">
            <v>0.70915780482877133</v>
          </cell>
          <cell r="U3495" t="str">
            <v>0</v>
          </cell>
          <cell r="V3495">
            <v>0.74322986684839609</v>
          </cell>
          <cell r="W3495">
            <v>0.74322986684839609</v>
          </cell>
        </row>
        <row r="3496">
          <cell r="B3496" t="str">
            <v>ZambiaCash</v>
          </cell>
          <cell r="C3496" t="str">
            <v>Cash</v>
          </cell>
          <cell r="D3496" t="str">
            <v>Zambia</v>
          </cell>
          <cell r="E3496" t="str">
            <v>Account Services</v>
          </cell>
          <cell r="F3496" t="str">
            <v>Customer - Wholesale</v>
          </cell>
          <cell r="G3496" t="str">
            <v>Cash Management and Payments</v>
          </cell>
          <cell r="H3496" t="str">
            <v>0</v>
          </cell>
          <cell r="I3496">
            <v>5.2446832399573058</v>
          </cell>
          <cell r="J3496">
            <v>7.0843295190964604</v>
          </cell>
          <cell r="K3496">
            <v>11.331126016964674</v>
          </cell>
          <cell r="L3496">
            <v>16.657515325582413</v>
          </cell>
          <cell r="M3496">
            <v>21.810929342004009</v>
          </cell>
          <cell r="N3496">
            <v>29.218249170316614</v>
          </cell>
          <cell r="O3496">
            <v>34.64885107023089</v>
          </cell>
          <cell r="P3496">
            <v>40.01581838109</v>
          </cell>
          <cell r="Q3496">
            <v>45.747010550855819</v>
          </cell>
          <cell r="R3496">
            <v>50.976715835701995</v>
          </cell>
          <cell r="S3496">
            <v>57.192003720875292</v>
          </cell>
          <cell r="T3496">
            <v>63.824202434589466</v>
          </cell>
          <cell r="U3496" t="str">
            <v>0</v>
          </cell>
          <cell r="V3496">
            <v>66.890688016355554</v>
          </cell>
          <cell r="W3496">
            <v>66.890688016355554</v>
          </cell>
        </row>
        <row r="3497">
          <cell r="B3497" t="str">
            <v>ZambiaTrade</v>
          </cell>
          <cell r="C3497" t="str">
            <v>Trade</v>
          </cell>
          <cell r="D3497" t="str">
            <v>Zambia</v>
          </cell>
          <cell r="E3497" t="str">
            <v>Account Services</v>
          </cell>
          <cell r="F3497" t="str">
            <v>Customer - Wholesale</v>
          </cell>
          <cell r="G3497" t="str">
            <v>Trade Finance</v>
          </cell>
          <cell r="H3497" t="str">
            <v>0</v>
          </cell>
          <cell r="I3497" t="str">
            <v>0</v>
          </cell>
          <cell r="J3497" t="str">
            <v>0</v>
          </cell>
          <cell r="K3497" t="str">
            <v>0</v>
          </cell>
          <cell r="L3497" t="str">
            <v>0</v>
          </cell>
          <cell r="M3497" t="str">
            <v>0</v>
          </cell>
          <cell r="N3497" t="str">
            <v>0</v>
          </cell>
          <cell r="O3497" t="str">
            <v>0</v>
          </cell>
          <cell r="P3497" t="str">
            <v>0</v>
          </cell>
          <cell r="Q3497" t="str">
            <v>0</v>
          </cell>
          <cell r="R3497" t="str">
            <v>0</v>
          </cell>
          <cell r="S3497" t="str">
            <v>0</v>
          </cell>
          <cell r="T3497" t="str">
            <v>0</v>
          </cell>
          <cell r="U3497" t="str">
            <v>0</v>
          </cell>
          <cell r="V3497">
            <v>0</v>
          </cell>
          <cell r="W3497">
            <v>0</v>
          </cell>
        </row>
        <row r="3498">
          <cell r="B3498" t="str">
            <v>ZambiaTrade</v>
          </cell>
          <cell r="C3498" t="str">
            <v>Trade</v>
          </cell>
          <cell r="D3498" t="str">
            <v>Zambia</v>
          </cell>
          <cell r="E3498" t="str">
            <v>Account Services</v>
          </cell>
          <cell r="F3498" t="str">
            <v>Customer - Wholesale</v>
          </cell>
          <cell r="G3498" t="str">
            <v>Trade Contingents</v>
          </cell>
          <cell r="H3498" t="str">
            <v>0</v>
          </cell>
          <cell r="I3498" t="str">
            <v>0</v>
          </cell>
          <cell r="J3498" t="str">
            <v>0</v>
          </cell>
          <cell r="K3498" t="str">
            <v>0</v>
          </cell>
          <cell r="L3498" t="str">
            <v>0</v>
          </cell>
          <cell r="M3498" t="str">
            <v>0</v>
          </cell>
          <cell r="N3498" t="str">
            <v>0</v>
          </cell>
          <cell r="O3498" t="str">
            <v>0</v>
          </cell>
          <cell r="P3498" t="str">
            <v>0</v>
          </cell>
          <cell r="Q3498" t="str">
            <v>0</v>
          </cell>
          <cell r="R3498" t="str">
            <v>0</v>
          </cell>
          <cell r="S3498" t="str">
            <v>0</v>
          </cell>
          <cell r="T3498" t="str">
            <v>0</v>
          </cell>
          <cell r="U3498" t="str">
            <v>0</v>
          </cell>
          <cell r="V3498">
            <v>0</v>
          </cell>
          <cell r="W3498">
            <v>0</v>
          </cell>
        </row>
        <row r="3499">
          <cell r="B3499" t="str">
            <v>ZambiaTrade</v>
          </cell>
          <cell r="C3499" t="str">
            <v>Trade</v>
          </cell>
          <cell r="D3499" t="str">
            <v>Zambia</v>
          </cell>
          <cell r="E3499" t="str">
            <v>Account Services</v>
          </cell>
          <cell r="F3499" t="str">
            <v>Customer - Wholesale</v>
          </cell>
          <cell r="G3499" t="str">
            <v>Trade Transactional</v>
          </cell>
          <cell r="H3499" t="str">
            <v>0</v>
          </cell>
          <cell r="I3499" t="str">
            <v>0</v>
          </cell>
          <cell r="J3499" t="str">
            <v>0</v>
          </cell>
          <cell r="K3499" t="str">
            <v>0</v>
          </cell>
          <cell r="L3499" t="str">
            <v>0</v>
          </cell>
          <cell r="M3499" t="str">
            <v>0</v>
          </cell>
          <cell r="N3499" t="str">
            <v>0</v>
          </cell>
          <cell r="O3499" t="str">
            <v>0</v>
          </cell>
          <cell r="P3499" t="str">
            <v>0</v>
          </cell>
          <cell r="Q3499" t="str">
            <v>0</v>
          </cell>
          <cell r="R3499" t="str">
            <v>0</v>
          </cell>
          <cell r="S3499" t="str">
            <v>0</v>
          </cell>
          <cell r="T3499" t="str">
            <v>0</v>
          </cell>
          <cell r="U3499" t="str">
            <v>0</v>
          </cell>
          <cell r="V3499">
            <v>0</v>
          </cell>
          <cell r="W3499">
            <v>0</v>
          </cell>
        </row>
        <row r="3500">
          <cell r="B3500" t="str">
            <v>ZambiaTrade</v>
          </cell>
          <cell r="C3500" t="str">
            <v>Trade</v>
          </cell>
          <cell r="D3500" t="str">
            <v>Zambia</v>
          </cell>
          <cell r="E3500" t="str">
            <v>Account Services</v>
          </cell>
          <cell r="F3500" t="str">
            <v>Customer - Wholesale</v>
          </cell>
          <cell r="G3500" t="str">
            <v>Trade Other</v>
          </cell>
          <cell r="H3500" t="str">
            <v>0</v>
          </cell>
          <cell r="I3500" t="str">
            <v>0</v>
          </cell>
          <cell r="J3500" t="str">
            <v>0</v>
          </cell>
          <cell r="K3500" t="str">
            <v>0</v>
          </cell>
          <cell r="L3500" t="str">
            <v>0</v>
          </cell>
          <cell r="M3500" t="str">
            <v>0</v>
          </cell>
          <cell r="N3500" t="str">
            <v>0</v>
          </cell>
          <cell r="O3500" t="str">
            <v>0</v>
          </cell>
          <cell r="P3500" t="str">
            <v>0</v>
          </cell>
          <cell r="Q3500" t="str">
            <v>0</v>
          </cell>
          <cell r="R3500" t="str">
            <v>0</v>
          </cell>
          <cell r="S3500" t="str">
            <v>0</v>
          </cell>
          <cell r="T3500" t="str">
            <v>0</v>
          </cell>
          <cell r="U3500" t="str">
            <v>0</v>
          </cell>
          <cell r="V3500">
            <v>0</v>
          </cell>
          <cell r="W3500">
            <v>0</v>
          </cell>
        </row>
        <row r="3501">
          <cell r="B3501" t="str">
            <v>ZambiaFX/MM</v>
          </cell>
          <cell r="C3501" t="str">
            <v>FX/MM</v>
          </cell>
          <cell r="D3501" t="str">
            <v>Zambia</v>
          </cell>
          <cell r="E3501" t="str">
            <v>Account Services</v>
          </cell>
          <cell r="F3501" t="str">
            <v>Customer - Wholesale</v>
          </cell>
          <cell r="G3501" t="str">
            <v>FX Sales</v>
          </cell>
          <cell r="H3501" t="str">
            <v>0</v>
          </cell>
          <cell r="I3501" t="str">
            <v>0</v>
          </cell>
          <cell r="J3501" t="str">
            <v>0</v>
          </cell>
          <cell r="K3501" t="str">
            <v>0</v>
          </cell>
          <cell r="L3501" t="str">
            <v>0</v>
          </cell>
          <cell r="M3501" t="str">
            <v>0</v>
          </cell>
          <cell r="N3501" t="str">
            <v>0</v>
          </cell>
          <cell r="O3501" t="str">
            <v>0</v>
          </cell>
          <cell r="P3501" t="str">
            <v>0</v>
          </cell>
          <cell r="Q3501" t="str">
            <v>0</v>
          </cell>
          <cell r="R3501" t="str">
            <v>0</v>
          </cell>
          <cell r="S3501" t="str">
            <v>0</v>
          </cell>
          <cell r="T3501" t="str">
            <v>0</v>
          </cell>
          <cell r="U3501" t="str">
            <v>0</v>
          </cell>
          <cell r="V3501">
            <v>0</v>
          </cell>
          <cell r="W3501">
            <v>0</v>
          </cell>
        </row>
        <row r="3502">
          <cell r="B3502" t="str">
            <v>ZambiaFX/MM</v>
          </cell>
          <cell r="C3502" t="str">
            <v>FX/MM</v>
          </cell>
          <cell r="D3502" t="str">
            <v>Zambia</v>
          </cell>
          <cell r="E3502" t="str">
            <v>Account Services</v>
          </cell>
          <cell r="F3502" t="str">
            <v>Customer - Wholesale</v>
          </cell>
          <cell r="G3502" t="str">
            <v>FX Trading</v>
          </cell>
          <cell r="H3502" t="str">
            <v>0</v>
          </cell>
          <cell r="I3502" t="str">
            <v>0</v>
          </cell>
          <cell r="J3502" t="str">
            <v>0</v>
          </cell>
          <cell r="K3502" t="str">
            <v>0</v>
          </cell>
          <cell r="L3502" t="str">
            <v>0</v>
          </cell>
          <cell r="M3502" t="str">
            <v>0</v>
          </cell>
          <cell r="N3502" t="str">
            <v>0</v>
          </cell>
          <cell r="O3502" t="str">
            <v>0</v>
          </cell>
          <cell r="P3502" t="str">
            <v>0</v>
          </cell>
          <cell r="Q3502" t="str">
            <v>0</v>
          </cell>
          <cell r="R3502" t="str">
            <v>0</v>
          </cell>
          <cell r="S3502" t="str">
            <v>0</v>
          </cell>
          <cell r="T3502" t="str">
            <v>0</v>
          </cell>
          <cell r="U3502" t="str">
            <v>0</v>
          </cell>
          <cell r="V3502">
            <v>0</v>
          </cell>
          <cell r="W3502">
            <v>0</v>
          </cell>
        </row>
        <row r="3503">
          <cell r="B3503" t="str">
            <v>ZambiaFI</v>
          </cell>
          <cell r="C3503" t="str">
            <v>FI</v>
          </cell>
          <cell r="D3503" t="str">
            <v>Zambia</v>
          </cell>
          <cell r="E3503" t="str">
            <v>Account Services</v>
          </cell>
          <cell r="F3503" t="str">
            <v>Customer - Wholesale</v>
          </cell>
          <cell r="G3503" t="str">
            <v>Fixed Income</v>
          </cell>
          <cell r="H3503" t="str">
            <v>0</v>
          </cell>
          <cell r="I3503" t="str">
            <v>0</v>
          </cell>
          <cell r="J3503" t="str">
            <v>0</v>
          </cell>
          <cell r="K3503" t="str">
            <v>0</v>
          </cell>
          <cell r="L3503" t="str">
            <v>0</v>
          </cell>
          <cell r="M3503" t="str">
            <v>0</v>
          </cell>
          <cell r="N3503" t="str">
            <v>0</v>
          </cell>
          <cell r="O3503" t="str">
            <v>0</v>
          </cell>
          <cell r="P3503" t="str">
            <v>0</v>
          </cell>
          <cell r="Q3503" t="str">
            <v>0</v>
          </cell>
          <cell r="R3503" t="str">
            <v>0</v>
          </cell>
          <cell r="S3503" t="str">
            <v>0</v>
          </cell>
          <cell r="T3503" t="str">
            <v>0</v>
          </cell>
          <cell r="U3503" t="str">
            <v>0</v>
          </cell>
          <cell r="V3503">
            <v>0</v>
          </cell>
          <cell r="W3503">
            <v>0</v>
          </cell>
        </row>
        <row r="3504">
          <cell r="B3504" t="str">
            <v>ZambiaFX/MM</v>
          </cell>
          <cell r="C3504" t="str">
            <v>FX/MM</v>
          </cell>
          <cell r="D3504" t="str">
            <v>Zambia</v>
          </cell>
          <cell r="E3504" t="str">
            <v>Account Services</v>
          </cell>
          <cell r="F3504" t="str">
            <v>Customer - Wholesale</v>
          </cell>
          <cell r="G3504" t="str">
            <v>ALM</v>
          </cell>
          <cell r="H3504" t="str">
            <v>0</v>
          </cell>
          <cell r="I3504" t="str">
            <v>0</v>
          </cell>
          <cell r="J3504" t="str">
            <v>0</v>
          </cell>
          <cell r="K3504" t="str">
            <v>0</v>
          </cell>
          <cell r="L3504" t="str">
            <v>0</v>
          </cell>
          <cell r="M3504" t="str">
            <v>0</v>
          </cell>
          <cell r="N3504" t="str">
            <v>0</v>
          </cell>
          <cell r="O3504" t="str">
            <v>0</v>
          </cell>
          <cell r="P3504" t="str">
            <v>0</v>
          </cell>
          <cell r="Q3504" t="str">
            <v>0</v>
          </cell>
          <cell r="R3504" t="str">
            <v>0</v>
          </cell>
          <cell r="S3504" t="str">
            <v>0</v>
          </cell>
          <cell r="T3504" t="str">
            <v>0</v>
          </cell>
          <cell r="U3504" t="str">
            <v>0</v>
          </cell>
          <cell r="V3504">
            <v>0</v>
          </cell>
          <cell r="W3504">
            <v>0</v>
          </cell>
        </row>
        <row r="3505">
          <cell r="B3505" t="str">
            <v>ZambiaSEF</v>
          </cell>
          <cell r="C3505" t="str">
            <v>SEF</v>
          </cell>
          <cell r="D3505" t="str">
            <v>Zambia</v>
          </cell>
          <cell r="E3505" t="str">
            <v>Account Services</v>
          </cell>
          <cell r="F3505" t="str">
            <v>Customer - Wholesale</v>
          </cell>
          <cell r="G3505" t="str">
            <v>Structured Trade</v>
          </cell>
          <cell r="H3505" t="str">
            <v>0</v>
          </cell>
          <cell r="I3505" t="str">
            <v>0</v>
          </cell>
          <cell r="J3505" t="str">
            <v>0</v>
          </cell>
          <cell r="K3505" t="str">
            <v>0</v>
          </cell>
          <cell r="L3505" t="str">
            <v>0</v>
          </cell>
          <cell r="M3505" t="str">
            <v>0</v>
          </cell>
          <cell r="N3505" t="str">
            <v>0</v>
          </cell>
          <cell r="O3505" t="str">
            <v>0</v>
          </cell>
          <cell r="P3505" t="str">
            <v>0</v>
          </cell>
          <cell r="Q3505" t="str">
            <v>0</v>
          </cell>
          <cell r="R3505" t="str">
            <v>0</v>
          </cell>
          <cell r="S3505" t="str">
            <v>0</v>
          </cell>
          <cell r="T3505" t="str">
            <v>0</v>
          </cell>
          <cell r="U3505" t="str">
            <v>0</v>
          </cell>
          <cell r="V3505">
            <v>0</v>
          </cell>
          <cell r="W3505">
            <v>0</v>
          </cell>
        </row>
        <row r="3506">
          <cell r="B3506" t="str">
            <v>ZambiaSME</v>
          </cell>
          <cell r="C3506" t="str">
            <v>SME</v>
          </cell>
          <cell r="D3506" t="str">
            <v>Zambia</v>
          </cell>
          <cell r="E3506" t="str">
            <v>Account Services</v>
          </cell>
          <cell r="F3506" t="str">
            <v>SME</v>
          </cell>
          <cell r="G3506" t="str">
            <v>Product</v>
          </cell>
          <cell r="H3506" t="str">
            <v>0</v>
          </cell>
          <cell r="I3506">
            <v>7.6145030743083781</v>
          </cell>
          <cell r="J3506">
            <v>10.285396931428956</v>
          </cell>
          <cell r="K3506">
            <v>16.45111629129687</v>
          </cell>
          <cell r="L3506">
            <v>24.184244472697515</v>
          </cell>
          <cell r="M3506">
            <v>31.666238155798482</v>
          </cell>
          <cell r="N3506">
            <v>42.420569165793054</v>
          </cell>
          <cell r="O3506">
            <v>50.304998590853749</v>
          </cell>
          <cell r="P3506">
            <v>58.097040019952921</v>
          </cell>
          <cell r="Q3506">
            <v>66.417881984946206</v>
          </cell>
          <cell r="R3506">
            <v>74.01063928738958</v>
          </cell>
          <cell r="S3506">
            <v>83.034316513270824</v>
          </cell>
          <cell r="T3506">
            <v>92.663286497626146</v>
          </cell>
          <cell r="U3506" t="str">
            <v>0</v>
          </cell>
          <cell r="V3506">
            <v>97.115369268190463</v>
          </cell>
          <cell r="W3506">
            <v>97.115369268190463</v>
          </cell>
        </row>
        <row r="3507">
          <cell r="B3507" t="str">
            <v>ZambiaTotal</v>
          </cell>
          <cell r="C3507" t="str">
            <v>Total</v>
          </cell>
          <cell r="D3507" t="str">
            <v>Zambia</v>
          </cell>
          <cell r="E3507" t="str">
            <v>Account Services</v>
          </cell>
          <cell r="F3507" t="str">
            <v>Customer</v>
          </cell>
          <cell r="G3507" t="str">
            <v>Product</v>
          </cell>
          <cell r="H3507" t="str">
            <v>0</v>
          </cell>
          <cell r="I3507">
            <v>21.444927025603199</v>
          </cell>
          <cell r="J3507">
            <v>28.967036255861132</v>
          </cell>
          <cell r="K3507">
            <v>46.331715269366683</v>
          </cell>
          <cell r="L3507">
            <v>68.110729331270392</v>
          </cell>
          <cell r="M3507">
            <v>89.182466642860916</v>
          </cell>
          <cell r="N3507">
            <v>119.47017438529451</v>
          </cell>
          <cell r="O3507">
            <v>141.67530215383294</v>
          </cell>
          <cell r="P3507">
            <v>163.62023515823464</v>
          </cell>
          <cell r="Q3507">
            <v>187.05444314127703</v>
          </cell>
          <cell r="R3507">
            <v>208.43812697264815</v>
          </cell>
          <cell r="S3507">
            <v>233.85174854757884</v>
          </cell>
          <cell r="T3507">
            <v>260.97007217698803</v>
          </cell>
          <cell r="U3507" t="str">
            <v>0</v>
          </cell>
          <cell r="V3507">
            <v>273.50859100020966</v>
          </cell>
          <cell r="W3507">
            <v>273.50859100020966</v>
          </cell>
        </row>
        <row r="3508">
          <cell r="B3508" t="str">
            <v>ZambiaCCPL</v>
          </cell>
          <cell r="C3508" t="str">
            <v>CCPL</v>
          </cell>
          <cell r="D3508" t="str">
            <v>Zambia</v>
          </cell>
          <cell r="E3508" t="str">
            <v>Customer Support</v>
          </cell>
          <cell r="F3508" t="str">
            <v>Mass Mkt &amp; Priority Banking</v>
          </cell>
          <cell r="G3508" t="str">
            <v>Unsecured Lending</v>
          </cell>
          <cell r="H3508">
            <v>1.9864899411376904</v>
          </cell>
          <cell r="I3508">
            <v>3.4725573821028415</v>
          </cell>
          <cell r="J3508">
            <v>8.47992334086873</v>
          </cell>
          <cell r="K3508">
            <v>12.250312982164305</v>
          </cell>
          <cell r="L3508">
            <v>16.297658299921235</v>
          </cell>
          <cell r="M3508">
            <v>20.577372756335407</v>
          </cell>
          <cell r="N3508">
            <v>25.316182955320148</v>
          </cell>
          <cell r="O3508">
            <v>29.551146922233194</v>
          </cell>
          <cell r="P3508">
            <v>34.482075279104123</v>
          </cell>
          <cell r="Q3508">
            <v>38.329657897947449</v>
          </cell>
          <cell r="R3508">
            <v>42.788247526689737</v>
          </cell>
          <cell r="S3508">
            <v>48.036322929192139</v>
          </cell>
          <cell r="T3508">
            <v>58.698854186208649</v>
          </cell>
          <cell r="U3508" t="str">
            <v>0</v>
          </cell>
          <cell r="V3508">
            <v>57.082826280999981</v>
          </cell>
          <cell r="W3508">
            <v>57.082826280999981</v>
          </cell>
        </row>
        <row r="3509">
          <cell r="B3509" t="str">
            <v>ZambiaM &amp; AL</v>
          </cell>
          <cell r="C3509" t="str">
            <v>M &amp; AL</v>
          </cell>
          <cell r="D3509" t="str">
            <v>Zambia</v>
          </cell>
          <cell r="E3509" t="str">
            <v>Customer Support</v>
          </cell>
          <cell r="F3509" t="str">
            <v>Mass Mkt &amp; Priority Banking</v>
          </cell>
          <cell r="G3509" t="str">
            <v>Secured Lending</v>
          </cell>
          <cell r="H3509">
            <v>0.11240334354669262</v>
          </cell>
          <cell r="I3509">
            <v>0.79257595955152094</v>
          </cell>
          <cell r="J3509">
            <v>1.9354563911460536</v>
          </cell>
          <cell r="K3509">
            <v>2.7960095394494902</v>
          </cell>
          <cell r="L3509">
            <v>3.7197750084926682</v>
          </cell>
          <cell r="M3509">
            <v>4.6965763737864252</v>
          </cell>
          <cell r="N3509">
            <v>5.7781616803245344</v>
          </cell>
          <cell r="O3509">
            <v>6.744749200819169</v>
          </cell>
          <cell r="P3509">
            <v>7.8701835259850945</v>
          </cell>
          <cell r="Q3509">
            <v>8.7483551875392731</v>
          </cell>
          <cell r="R3509">
            <v>9.7659829944862739</v>
          </cell>
          <cell r="S3509">
            <v>10.963802912272087</v>
          </cell>
          <cell r="T3509">
            <v>13.397417396465393</v>
          </cell>
          <cell r="U3509" t="str">
            <v>0</v>
          </cell>
          <cell r="V3509">
            <v>13.028575437442944</v>
          </cell>
          <cell r="W3509">
            <v>13.028575437442944</v>
          </cell>
        </row>
        <row r="3510">
          <cell r="B3510" t="str">
            <v>ZambiaWM</v>
          </cell>
          <cell r="C3510" t="str">
            <v>WM</v>
          </cell>
          <cell r="D3510" t="str">
            <v>Zambia</v>
          </cell>
          <cell r="E3510" t="str">
            <v>Customer Support</v>
          </cell>
          <cell r="F3510" t="str">
            <v>Mass Mkt &amp; Priority Banking</v>
          </cell>
          <cell r="G3510" t="str">
            <v>Account Management Services</v>
          </cell>
          <cell r="H3510">
            <v>166.16901165306862</v>
          </cell>
          <cell r="I3510">
            <v>7.0828080453142217</v>
          </cell>
          <cell r="J3510">
            <v>17.296091224267062</v>
          </cell>
          <cell r="K3510">
            <v>24.98637338431773</v>
          </cell>
          <cell r="L3510">
            <v>33.241548698775517</v>
          </cell>
          <cell r="M3510">
            <v>41.970676153879445</v>
          </cell>
          <cell r="N3510">
            <v>51.636199083916942</v>
          </cell>
          <cell r="O3510">
            <v>60.274051120879946</v>
          </cell>
          <cell r="P3510">
            <v>70.331428204671951</v>
          </cell>
          <cell r="Q3510">
            <v>78.179157163221703</v>
          </cell>
          <cell r="R3510">
            <v>87.273127692252231</v>
          </cell>
          <cell r="S3510">
            <v>97.977374330431402</v>
          </cell>
          <cell r="T3510">
            <v>119.72522580146389</v>
          </cell>
          <cell r="U3510" t="str">
            <v>0</v>
          </cell>
          <cell r="V3510">
            <v>116.42909151511519</v>
          </cell>
          <cell r="W3510">
            <v>116.42909151511519</v>
          </cell>
        </row>
        <row r="3511">
          <cell r="B3511" t="str">
            <v>ZambiaWM</v>
          </cell>
          <cell r="C3511" t="str">
            <v>WM</v>
          </cell>
          <cell r="D3511" t="str">
            <v>Zambia</v>
          </cell>
          <cell r="E3511" t="str">
            <v>Customer Support</v>
          </cell>
          <cell r="F3511" t="str">
            <v>Mass Mkt &amp; Priority Banking</v>
          </cell>
          <cell r="G3511" t="str">
            <v>Trade Products</v>
          </cell>
          <cell r="H3511" t="str">
            <v>0</v>
          </cell>
          <cell r="I3511" t="str">
            <v>0</v>
          </cell>
          <cell r="J3511" t="str">
            <v>0</v>
          </cell>
          <cell r="K3511" t="str">
            <v>0</v>
          </cell>
          <cell r="L3511" t="str">
            <v>0</v>
          </cell>
          <cell r="M3511" t="str">
            <v>0</v>
          </cell>
          <cell r="N3511" t="str">
            <v>0</v>
          </cell>
          <cell r="O3511" t="str">
            <v>0</v>
          </cell>
          <cell r="P3511" t="str">
            <v>0</v>
          </cell>
          <cell r="Q3511" t="str">
            <v>0</v>
          </cell>
          <cell r="R3511" t="str">
            <v>0</v>
          </cell>
          <cell r="S3511" t="str">
            <v>0</v>
          </cell>
          <cell r="T3511" t="str">
            <v>0</v>
          </cell>
          <cell r="U3511" t="str">
            <v>0</v>
          </cell>
          <cell r="V3511" t="str">
            <v>0</v>
          </cell>
          <cell r="W3511" t="str">
            <v>0</v>
          </cell>
        </row>
        <row r="3512">
          <cell r="B3512" t="str">
            <v>ZambiaWM</v>
          </cell>
          <cell r="C3512" t="str">
            <v>WM</v>
          </cell>
          <cell r="D3512" t="str">
            <v>Zambia</v>
          </cell>
          <cell r="E3512" t="str">
            <v>Customer Support</v>
          </cell>
          <cell r="F3512" t="str">
            <v>Mass Mkt &amp; Priority Banking</v>
          </cell>
          <cell r="G3512" t="str">
            <v>Treasury Products</v>
          </cell>
          <cell r="H3512">
            <v>24.598495181322374</v>
          </cell>
          <cell r="I3512" t="str">
            <v>0</v>
          </cell>
          <cell r="J3512" t="str">
            <v>0</v>
          </cell>
          <cell r="K3512" t="str">
            <v>0</v>
          </cell>
          <cell r="L3512" t="str">
            <v>0</v>
          </cell>
          <cell r="M3512" t="str">
            <v>0</v>
          </cell>
          <cell r="N3512" t="str">
            <v>0</v>
          </cell>
          <cell r="O3512" t="str">
            <v>0</v>
          </cell>
          <cell r="P3512" t="str">
            <v>0</v>
          </cell>
          <cell r="Q3512" t="str">
            <v>0</v>
          </cell>
          <cell r="R3512" t="str">
            <v>0</v>
          </cell>
          <cell r="S3512" t="str">
            <v>0</v>
          </cell>
          <cell r="T3512" t="str">
            <v>0</v>
          </cell>
          <cell r="U3512" t="str">
            <v>0</v>
          </cell>
          <cell r="V3512">
            <v>0</v>
          </cell>
          <cell r="W3512">
            <v>0</v>
          </cell>
        </row>
        <row r="3513">
          <cell r="B3513" t="str">
            <v>ZambiaWM</v>
          </cell>
          <cell r="C3513" t="str">
            <v>WM</v>
          </cell>
          <cell r="D3513" t="str">
            <v>Zambia</v>
          </cell>
          <cell r="E3513" t="str">
            <v>Customer Support</v>
          </cell>
          <cell r="F3513" t="str">
            <v>Mass Mkt &amp; Priority Banking</v>
          </cell>
          <cell r="G3513" t="str">
            <v>Investment Services</v>
          </cell>
          <cell r="H3513" t="str">
            <v>0</v>
          </cell>
          <cell r="I3513" t="str">
            <v>0</v>
          </cell>
          <cell r="J3513" t="str">
            <v>0</v>
          </cell>
          <cell r="K3513" t="str">
            <v>0</v>
          </cell>
          <cell r="L3513" t="str">
            <v>0</v>
          </cell>
          <cell r="M3513" t="str">
            <v>0</v>
          </cell>
          <cell r="N3513" t="str">
            <v>0</v>
          </cell>
          <cell r="O3513" t="str">
            <v>0</v>
          </cell>
          <cell r="P3513" t="str">
            <v>0</v>
          </cell>
          <cell r="Q3513" t="str">
            <v>0</v>
          </cell>
          <cell r="R3513" t="str">
            <v>0</v>
          </cell>
          <cell r="S3513" t="str">
            <v>0</v>
          </cell>
          <cell r="T3513" t="str">
            <v>0</v>
          </cell>
          <cell r="U3513" t="str">
            <v>0</v>
          </cell>
          <cell r="V3513" t="str">
            <v>0</v>
          </cell>
          <cell r="W3513" t="str">
            <v>0</v>
          </cell>
        </row>
        <row r="3514">
          <cell r="B3514" t="str">
            <v>ZambiaOthCB</v>
          </cell>
          <cell r="C3514" t="str">
            <v>OthCB</v>
          </cell>
          <cell r="D3514" t="str">
            <v>Zambia</v>
          </cell>
          <cell r="E3514" t="str">
            <v>Customer Support</v>
          </cell>
          <cell r="F3514" t="str">
            <v>Mass Mkt &amp; Priority Banking</v>
          </cell>
          <cell r="G3514" t="str">
            <v>Other Products</v>
          </cell>
          <cell r="H3514" t="str">
            <v>0</v>
          </cell>
          <cell r="I3514" t="str">
            <v>0</v>
          </cell>
          <cell r="J3514" t="str">
            <v>0</v>
          </cell>
          <cell r="K3514" t="str">
            <v>0</v>
          </cell>
          <cell r="L3514" t="str">
            <v>0</v>
          </cell>
          <cell r="M3514" t="str">
            <v>0</v>
          </cell>
          <cell r="N3514" t="str">
            <v>0</v>
          </cell>
          <cell r="O3514" t="str">
            <v>0</v>
          </cell>
          <cell r="P3514" t="str">
            <v>0</v>
          </cell>
          <cell r="Q3514" t="str">
            <v>0</v>
          </cell>
          <cell r="R3514" t="str">
            <v>0</v>
          </cell>
          <cell r="S3514" t="str">
            <v>0</v>
          </cell>
          <cell r="T3514" t="str">
            <v>0</v>
          </cell>
          <cell r="U3514" t="str">
            <v>0</v>
          </cell>
          <cell r="V3514">
            <v>0</v>
          </cell>
          <cell r="W3514">
            <v>0</v>
          </cell>
        </row>
        <row r="3515">
          <cell r="B3515" t="str">
            <v>ZambiaCROps</v>
          </cell>
          <cell r="C3515" t="str">
            <v>CROps</v>
          </cell>
          <cell r="D3515" t="str">
            <v>Zambia</v>
          </cell>
          <cell r="E3515" t="str">
            <v>Customer Support</v>
          </cell>
          <cell r="F3515" t="str">
            <v>Customer - Wholesale</v>
          </cell>
          <cell r="G3515" t="str">
            <v>Corporate and Inst Lending</v>
          </cell>
          <cell r="H3515">
            <v>12.350616317255474</v>
          </cell>
          <cell r="I3515">
            <v>0.35598750725619177</v>
          </cell>
          <cell r="J3515">
            <v>0.86931515873509124</v>
          </cell>
          <cell r="K3515">
            <v>1.2558347931425695</v>
          </cell>
          <cell r="L3515">
            <v>1.6707464021195844</v>
          </cell>
          <cell r="M3515">
            <v>2.1094792187345774</v>
          </cell>
          <cell r="N3515">
            <v>2.5952760089593201</v>
          </cell>
          <cell r="O3515">
            <v>3.0294212512153931</v>
          </cell>
          <cell r="P3515">
            <v>3.5349129396373775</v>
          </cell>
          <cell r="Q3515">
            <v>3.9293459740642489</v>
          </cell>
          <cell r="R3515">
            <v>4.3864160907438334</v>
          </cell>
          <cell r="S3515">
            <v>4.9244199521222116</v>
          </cell>
          <cell r="T3515">
            <v>6.0174840848531019</v>
          </cell>
          <cell r="U3515" t="str">
            <v>0</v>
          </cell>
          <cell r="V3515">
            <v>5.8518177812243763</v>
          </cell>
          <cell r="W3515">
            <v>5.8518177812243763</v>
          </cell>
        </row>
        <row r="3516">
          <cell r="B3516" t="str">
            <v>ZambiaCash</v>
          </cell>
          <cell r="C3516" t="str">
            <v>Cash</v>
          </cell>
          <cell r="D3516" t="str">
            <v>Zambia</v>
          </cell>
          <cell r="E3516" t="str">
            <v>Customer Support</v>
          </cell>
          <cell r="F3516" t="str">
            <v>Customer - Wholesale</v>
          </cell>
          <cell r="G3516" t="str">
            <v>Cash Management and Payments</v>
          </cell>
          <cell r="H3516">
            <v>70.802646873682448</v>
          </cell>
          <cell r="I3516">
            <v>6.6361444748889937</v>
          </cell>
          <cell r="J3516">
            <v>16.205346732646625</v>
          </cell>
          <cell r="K3516">
            <v>23.410656143865257</v>
          </cell>
          <cell r="L3516">
            <v>31.145234816870762</v>
          </cell>
          <cell r="M3516">
            <v>39.323876756787953</v>
          </cell>
          <cell r="N3516">
            <v>48.37986220475112</v>
          </cell>
          <cell r="O3516">
            <v>56.47298483397762</v>
          </cell>
          <cell r="P3516">
            <v>65.896112912485435</v>
          </cell>
          <cell r="Q3516">
            <v>73.248940044820429</v>
          </cell>
          <cell r="R3516">
            <v>81.769416936885065</v>
          </cell>
          <cell r="S3516">
            <v>91.798620994278238</v>
          </cell>
          <cell r="T3516">
            <v>112.17498633650669</v>
          </cell>
          <cell r="U3516" t="str">
            <v>0</v>
          </cell>
          <cell r="V3516">
            <v>109.08671637452224</v>
          </cell>
          <cell r="W3516">
            <v>109.08671637452224</v>
          </cell>
        </row>
        <row r="3517">
          <cell r="B3517" t="str">
            <v>ZambiaTrade</v>
          </cell>
          <cell r="C3517" t="str">
            <v>Trade</v>
          </cell>
          <cell r="D3517" t="str">
            <v>Zambia</v>
          </cell>
          <cell r="E3517" t="str">
            <v>Customer Support</v>
          </cell>
          <cell r="F3517" t="str">
            <v>Customer - Wholesale</v>
          </cell>
          <cell r="G3517" t="str">
            <v>Trade Finance</v>
          </cell>
          <cell r="H3517">
            <v>0.43546330788922527</v>
          </cell>
          <cell r="I3517" t="str">
            <v>0</v>
          </cell>
          <cell r="J3517" t="str">
            <v>0</v>
          </cell>
          <cell r="K3517" t="str">
            <v>0</v>
          </cell>
          <cell r="L3517" t="str">
            <v>0</v>
          </cell>
          <cell r="M3517" t="str">
            <v>0</v>
          </cell>
          <cell r="N3517" t="str">
            <v>0</v>
          </cell>
          <cell r="O3517" t="str">
            <v>0</v>
          </cell>
          <cell r="P3517" t="str">
            <v>0</v>
          </cell>
          <cell r="Q3517" t="str">
            <v>0</v>
          </cell>
          <cell r="R3517" t="str">
            <v>0</v>
          </cell>
          <cell r="S3517" t="str">
            <v>0</v>
          </cell>
          <cell r="T3517" t="str">
            <v>0</v>
          </cell>
          <cell r="U3517" t="str">
            <v>0</v>
          </cell>
          <cell r="V3517">
            <v>0</v>
          </cell>
          <cell r="W3517">
            <v>0</v>
          </cell>
        </row>
        <row r="3518">
          <cell r="B3518" t="str">
            <v>ZambiaTrade</v>
          </cell>
          <cell r="C3518" t="str">
            <v>Trade</v>
          </cell>
          <cell r="D3518" t="str">
            <v>Zambia</v>
          </cell>
          <cell r="E3518" t="str">
            <v>Customer Support</v>
          </cell>
          <cell r="F3518" t="str">
            <v>Customer - Wholesale</v>
          </cell>
          <cell r="G3518" t="str">
            <v>Trade Contingents</v>
          </cell>
          <cell r="H3518" t="str">
            <v>0</v>
          </cell>
          <cell r="I3518" t="str">
            <v>0</v>
          </cell>
          <cell r="J3518" t="str">
            <v>0</v>
          </cell>
          <cell r="K3518" t="str">
            <v>0</v>
          </cell>
          <cell r="L3518" t="str">
            <v>0</v>
          </cell>
          <cell r="M3518" t="str">
            <v>0</v>
          </cell>
          <cell r="N3518" t="str">
            <v>0</v>
          </cell>
          <cell r="O3518" t="str">
            <v>0</v>
          </cell>
          <cell r="P3518" t="str">
            <v>0</v>
          </cell>
          <cell r="Q3518" t="str">
            <v>0</v>
          </cell>
          <cell r="R3518" t="str">
            <v>0</v>
          </cell>
          <cell r="S3518" t="str">
            <v>0</v>
          </cell>
          <cell r="T3518" t="str">
            <v>0</v>
          </cell>
          <cell r="U3518" t="str">
            <v>0</v>
          </cell>
          <cell r="V3518">
            <v>0</v>
          </cell>
          <cell r="W3518">
            <v>0</v>
          </cell>
        </row>
        <row r="3519">
          <cell r="B3519" t="str">
            <v>ZambiaTrade</v>
          </cell>
          <cell r="C3519" t="str">
            <v>Trade</v>
          </cell>
          <cell r="D3519" t="str">
            <v>Zambia</v>
          </cell>
          <cell r="E3519" t="str">
            <v>Customer Support</v>
          </cell>
          <cell r="F3519" t="str">
            <v>Customer - Wholesale</v>
          </cell>
          <cell r="G3519" t="str">
            <v>Trade Transactional</v>
          </cell>
          <cell r="H3519" t="str">
            <v>0</v>
          </cell>
          <cell r="I3519" t="str">
            <v>0</v>
          </cell>
          <cell r="J3519" t="str">
            <v>0</v>
          </cell>
          <cell r="K3519" t="str">
            <v>0</v>
          </cell>
          <cell r="L3519" t="str">
            <v>0</v>
          </cell>
          <cell r="M3519" t="str">
            <v>0</v>
          </cell>
          <cell r="N3519" t="str">
            <v>0</v>
          </cell>
          <cell r="O3519" t="str">
            <v>0</v>
          </cell>
          <cell r="P3519" t="str">
            <v>0</v>
          </cell>
          <cell r="Q3519" t="str">
            <v>0</v>
          </cell>
          <cell r="R3519" t="str">
            <v>0</v>
          </cell>
          <cell r="S3519" t="str">
            <v>0</v>
          </cell>
          <cell r="T3519" t="str">
            <v>0</v>
          </cell>
          <cell r="U3519" t="str">
            <v>0</v>
          </cell>
          <cell r="V3519">
            <v>0</v>
          </cell>
          <cell r="W3519">
            <v>0</v>
          </cell>
        </row>
        <row r="3520">
          <cell r="B3520" t="str">
            <v>ZambiaTrade</v>
          </cell>
          <cell r="C3520" t="str">
            <v>Trade</v>
          </cell>
          <cell r="D3520" t="str">
            <v>Zambia</v>
          </cell>
          <cell r="E3520" t="str">
            <v>Customer Support</v>
          </cell>
          <cell r="F3520" t="str">
            <v>Customer - Wholesale</v>
          </cell>
          <cell r="G3520" t="str">
            <v>Trade Other</v>
          </cell>
          <cell r="H3520" t="str">
            <v>0</v>
          </cell>
          <cell r="I3520" t="str">
            <v>0</v>
          </cell>
          <cell r="J3520" t="str">
            <v>0</v>
          </cell>
          <cell r="K3520" t="str">
            <v>0</v>
          </cell>
          <cell r="L3520" t="str">
            <v>0</v>
          </cell>
          <cell r="M3520" t="str">
            <v>0</v>
          </cell>
          <cell r="N3520" t="str">
            <v>0</v>
          </cell>
          <cell r="O3520" t="str">
            <v>0</v>
          </cell>
          <cell r="P3520" t="str">
            <v>0</v>
          </cell>
          <cell r="Q3520" t="str">
            <v>0</v>
          </cell>
          <cell r="R3520" t="str">
            <v>0</v>
          </cell>
          <cell r="S3520" t="str">
            <v>0</v>
          </cell>
          <cell r="T3520" t="str">
            <v>0</v>
          </cell>
          <cell r="U3520" t="str">
            <v>0</v>
          </cell>
          <cell r="V3520">
            <v>0</v>
          </cell>
          <cell r="W3520">
            <v>0</v>
          </cell>
        </row>
        <row r="3521">
          <cell r="B3521" t="str">
            <v>ZambiaFX/MM</v>
          </cell>
          <cell r="C3521" t="str">
            <v>FX/MM</v>
          </cell>
          <cell r="D3521" t="str">
            <v>Zambia</v>
          </cell>
          <cell r="E3521" t="str">
            <v>Customer Support</v>
          </cell>
          <cell r="F3521" t="str">
            <v>Customer - Wholesale</v>
          </cell>
          <cell r="G3521" t="str">
            <v>FX Sales</v>
          </cell>
          <cell r="H3521">
            <v>3.0803396598246717</v>
          </cell>
          <cell r="I3521" t="str">
            <v>0</v>
          </cell>
          <cell r="J3521" t="str">
            <v>0</v>
          </cell>
          <cell r="K3521" t="str">
            <v>0</v>
          </cell>
          <cell r="L3521" t="str">
            <v>0</v>
          </cell>
          <cell r="M3521" t="str">
            <v>0</v>
          </cell>
          <cell r="N3521" t="str">
            <v>0</v>
          </cell>
          <cell r="O3521" t="str">
            <v>0</v>
          </cell>
          <cell r="P3521" t="str">
            <v>0</v>
          </cell>
          <cell r="Q3521" t="str">
            <v>0</v>
          </cell>
          <cell r="R3521" t="str">
            <v>0</v>
          </cell>
          <cell r="S3521" t="str">
            <v>0</v>
          </cell>
          <cell r="T3521" t="str">
            <v>0</v>
          </cell>
          <cell r="U3521" t="str">
            <v>0</v>
          </cell>
          <cell r="V3521">
            <v>0</v>
          </cell>
          <cell r="W3521">
            <v>0</v>
          </cell>
        </row>
        <row r="3522">
          <cell r="B3522" t="str">
            <v>ZambiaFX/MM</v>
          </cell>
          <cell r="C3522" t="str">
            <v>FX/MM</v>
          </cell>
          <cell r="D3522" t="str">
            <v>Zambia</v>
          </cell>
          <cell r="E3522" t="str">
            <v>Customer Support</v>
          </cell>
          <cell r="F3522" t="str">
            <v>Customer - Wholesale</v>
          </cell>
          <cell r="G3522" t="str">
            <v>FX Trading</v>
          </cell>
          <cell r="H3522" t="str">
            <v>0</v>
          </cell>
          <cell r="I3522" t="str">
            <v>0</v>
          </cell>
          <cell r="J3522" t="str">
            <v>0</v>
          </cell>
          <cell r="K3522" t="str">
            <v>0</v>
          </cell>
          <cell r="L3522" t="str">
            <v>0</v>
          </cell>
          <cell r="M3522" t="str">
            <v>0</v>
          </cell>
          <cell r="N3522" t="str">
            <v>0</v>
          </cell>
          <cell r="O3522" t="str">
            <v>0</v>
          </cell>
          <cell r="P3522" t="str">
            <v>0</v>
          </cell>
          <cell r="Q3522" t="str">
            <v>0</v>
          </cell>
          <cell r="R3522" t="str">
            <v>0</v>
          </cell>
          <cell r="S3522" t="str">
            <v>0</v>
          </cell>
          <cell r="T3522" t="str">
            <v>0</v>
          </cell>
          <cell r="U3522" t="str">
            <v>0</v>
          </cell>
          <cell r="V3522">
            <v>0</v>
          </cell>
          <cell r="W3522">
            <v>0</v>
          </cell>
        </row>
        <row r="3523">
          <cell r="B3523" t="str">
            <v>ZambiaFI</v>
          </cell>
          <cell r="C3523" t="str">
            <v>FI</v>
          </cell>
          <cell r="D3523" t="str">
            <v>Zambia</v>
          </cell>
          <cell r="E3523" t="str">
            <v>Customer Support</v>
          </cell>
          <cell r="F3523" t="str">
            <v>Customer - Wholesale</v>
          </cell>
          <cell r="G3523" t="str">
            <v>Fixed Income</v>
          </cell>
          <cell r="H3523" t="str">
            <v>0</v>
          </cell>
          <cell r="I3523" t="str">
            <v>0</v>
          </cell>
          <cell r="J3523" t="str">
            <v>0</v>
          </cell>
          <cell r="K3523" t="str">
            <v>0</v>
          </cell>
          <cell r="L3523" t="str">
            <v>0</v>
          </cell>
          <cell r="M3523" t="str">
            <v>0</v>
          </cell>
          <cell r="N3523" t="str">
            <v>0</v>
          </cell>
          <cell r="O3523" t="str">
            <v>0</v>
          </cell>
          <cell r="P3523" t="str">
            <v>0</v>
          </cell>
          <cell r="Q3523" t="str">
            <v>0</v>
          </cell>
          <cell r="R3523" t="str">
            <v>0</v>
          </cell>
          <cell r="S3523" t="str">
            <v>0</v>
          </cell>
          <cell r="T3523" t="str">
            <v>0</v>
          </cell>
          <cell r="U3523" t="str">
            <v>0</v>
          </cell>
          <cell r="V3523">
            <v>0</v>
          </cell>
          <cell r="W3523">
            <v>0</v>
          </cell>
        </row>
        <row r="3524">
          <cell r="B3524" t="str">
            <v>ZambiaFX/MM</v>
          </cell>
          <cell r="C3524" t="str">
            <v>FX/MM</v>
          </cell>
          <cell r="D3524" t="str">
            <v>Zambia</v>
          </cell>
          <cell r="E3524" t="str">
            <v>Customer Support</v>
          </cell>
          <cell r="F3524" t="str">
            <v>Customer - Wholesale</v>
          </cell>
          <cell r="G3524" t="str">
            <v>ALM</v>
          </cell>
          <cell r="H3524" t="str">
            <v>0</v>
          </cell>
          <cell r="I3524" t="str">
            <v>0</v>
          </cell>
          <cell r="J3524" t="str">
            <v>0</v>
          </cell>
          <cell r="K3524" t="str">
            <v>0</v>
          </cell>
          <cell r="L3524" t="str">
            <v>0</v>
          </cell>
          <cell r="M3524" t="str">
            <v>0</v>
          </cell>
          <cell r="N3524" t="str">
            <v>0</v>
          </cell>
          <cell r="O3524" t="str">
            <v>0</v>
          </cell>
          <cell r="P3524" t="str">
            <v>0</v>
          </cell>
          <cell r="Q3524" t="str">
            <v>0</v>
          </cell>
          <cell r="R3524" t="str">
            <v>0</v>
          </cell>
          <cell r="S3524" t="str">
            <v>0</v>
          </cell>
          <cell r="T3524" t="str">
            <v>0</v>
          </cell>
          <cell r="U3524" t="str">
            <v>0</v>
          </cell>
          <cell r="V3524">
            <v>0</v>
          </cell>
          <cell r="W3524">
            <v>0</v>
          </cell>
        </row>
        <row r="3525">
          <cell r="B3525" t="str">
            <v>ZambiaSEF</v>
          </cell>
          <cell r="C3525" t="str">
            <v>SEF</v>
          </cell>
          <cell r="D3525" t="str">
            <v>Zambia</v>
          </cell>
          <cell r="E3525" t="str">
            <v>Customer Support</v>
          </cell>
          <cell r="F3525" t="str">
            <v>Customer - Wholesale</v>
          </cell>
          <cell r="G3525" t="str">
            <v>Structured Trade</v>
          </cell>
          <cell r="H3525" t="str">
            <v>0</v>
          </cell>
          <cell r="I3525" t="str">
            <v>0</v>
          </cell>
          <cell r="J3525" t="str">
            <v>0</v>
          </cell>
          <cell r="K3525" t="str">
            <v>0</v>
          </cell>
          <cell r="L3525" t="str">
            <v>0</v>
          </cell>
          <cell r="M3525" t="str">
            <v>0</v>
          </cell>
          <cell r="N3525" t="str">
            <v>0</v>
          </cell>
          <cell r="O3525" t="str">
            <v>0</v>
          </cell>
          <cell r="P3525" t="str">
            <v>0</v>
          </cell>
          <cell r="Q3525" t="str">
            <v>0</v>
          </cell>
          <cell r="R3525" t="str">
            <v>0</v>
          </cell>
          <cell r="S3525" t="str">
            <v>0</v>
          </cell>
          <cell r="T3525" t="str">
            <v>0</v>
          </cell>
          <cell r="U3525" t="str">
            <v>0</v>
          </cell>
          <cell r="V3525">
            <v>0</v>
          </cell>
          <cell r="W3525">
            <v>0</v>
          </cell>
        </row>
        <row r="3526">
          <cell r="B3526" t="str">
            <v>ZambiaSME</v>
          </cell>
          <cell r="C3526" t="str">
            <v>SME</v>
          </cell>
          <cell r="D3526" t="str">
            <v>Zambia</v>
          </cell>
          <cell r="E3526" t="str">
            <v>Customer Support</v>
          </cell>
          <cell r="F3526" t="str">
            <v>SME</v>
          </cell>
          <cell r="G3526" t="str">
            <v>Product</v>
          </cell>
          <cell r="H3526">
            <v>82.522489108800869</v>
          </cell>
          <cell r="I3526">
            <v>4.5069361767717915</v>
          </cell>
          <cell r="J3526">
            <v>11.005857953042376</v>
          </cell>
          <cell r="K3526">
            <v>15.89934238110685</v>
          </cell>
          <cell r="L3526">
            <v>21.152279921174372</v>
          </cell>
          <cell r="M3526">
            <v>26.706802939073597</v>
          </cell>
          <cell r="N3526">
            <v>32.857173622862319</v>
          </cell>
          <cell r="O3526">
            <v>38.35361621821751</v>
          </cell>
          <cell r="P3526">
            <v>44.753331745220379</v>
          </cell>
          <cell r="Q3526">
            <v>49.747002803719113</v>
          </cell>
          <cell r="R3526">
            <v>55.533682960171944</v>
          </cell>
          <cell r="S3526">
            <v>62.345014865547199</v>
          </cell>
          <cell r="T3526">
            <v>76.183619262951552</v>
          </cell>
          <cell r="U3526" t="str">
            <v>0</v>
          </cell>
          <cell r="V3526">
            <v>74.086221343425592</v>
          </cell>
          <cell r="W3526">
            <v>74.086221343425592</v>
          </cell>
        </row>
        <row r="3527">
          <cell r="B3527" t="str">
            <v>ZambiaTotal</v>
          </cell>
          <cell r="C3527" t="str">
            <v>Total</v>
          </cell>
          <cell r="D3527" t="str">
            <v>Zambia</v>
          </cell>
          <cell r="E3527" t="str">
            <v>Customer Support</v>
          </cell>
          <cell r="F3527" t="str">
            <v>Customer</v>
          </cell>
          <cell r="G3527" t="str">
            <v>Product</v>
          </cell>
          <cell r="H3527">
            <v>362.05795538652808</v>
          </cell>
          <cell r="I3527">
            <v>22.847009545885559</v>
          </cell>
          <cell r="J3527">
            <v>55.791990800705939</v>
          </cell>
          <cell r="K3527">
            <v>80.598529224046189</v>
          </cell>
          <cell r="L3527">
            <v>107.22724314735414</v>
          </cell>
          <cell r="M3527">
            <v>135.3847841985974</v>
          </cell>
          <cell r="N3527">
            <v>166.56285555613437</v>
          </cell>
          <cell r="O3527">
            <v>194.42596954734285</v>
          </cell>
          <cell r="P3527">
            <v>226.86804460710434</v>
          </cell>
          <cell r="Q3527">
            <v>252.18245907131219</v>
          </cell>
          <cell r="R3527">
            <v>281.51687420122909</v>
          </cell>
          <cell r="S3527">
            <v>316.04555598384331</v>
          </cell>
          <cell r="T3527">
            <v>386.19758706844931</v>
          </cell>
          <cell r="U3527" t="str">
            <v>0</v>
          </cell>
          <cell r="V3527">
            <v>375.56524873273031</v>
          </cell>
          <cell r="W3527">
            <v>375.56524873273031</v>
          </cell>
        </row>
        <row r="3528">
          <cell r="B3528" t="str">
            <v>ZambiaCCPL</v>
          </cell>
          <cell r="C3528" t="str">
            <v>CCPL</v>
          </cell>
          <cell r="D3528" t="str">
            <v>Zambia</v>
          </cell>
          <cell r="E3528" t="str">
            <v>Card Operations</v>
          </cell>
          <cell r="F3528" t="str">
            <v>Mass Mkt &amp; Priority Banking</v>
          </cell>
          <cell r="G3528" t="str">
            <v>Unsecured Lending</v>
          </cell>
          <cell r="H3528" t="str">
            <v>0</v>
          </cell>
          <cell r="I3528" t="str">
            <v>0</v>
          </cell>
          <cell r="J3528" t="str">
            <v>0</v>
          </cell>
          <cell r="K3528" t="str">
            <v>0</v>
          </cell>
          <cell r="L3528" t="str">
            <v>0</v>
          </cell>
          <cell r="M3528" t="str">
            <v>0</v>
          </cell>
          <cell r="N3528" t="str">
            <v>0</v>
          </cell>
          <cell r="O3528" t="str">
            <v>0</v>
          </cell>
          <cell r="P3528" t="str">
            <v>0</v>
          </cell>
          <cell r="Q3528" t="str">
            <v>0</v>
          </cell>
          <cell r="R3528" t="str">
            <v>0</v>
          </cell>
          <cell r="S3528" t="str">
            <v>0</v>
          </cell>
          <cell r="T3528" t="str">
            <v>0</v>
          </cell>
          <cell r="U3528" t="str">
            <v>0</v>
          </cell>
          <cell r="V3528">
            <v>0</v>
          </cell>
          <cell r="W3528">
            <v>0</v>
          </cell>
        </row>
        <row r="3529">
          <cell r="B3529" t="str">
            <v>ZambiaM &amp; AL</v>
          </cell>
          <cell r="C3529" t="str">
            <v>M &amp; AL</v>
          </cell>
          <cell r="D3529" t="str">
            <v>Zambia</v>
          </cell>
          <cell r="E3529" t="str">
            <v>Card Operations</v>
          </cell>
          <cell r="F3529" t="str">
            <v>Mass Mkt &amp; Priority Banking</v>
          </cell>
          <cell r="G3529" t="str">
            <v>Secured Lending</v>
          </cell>
          <cell r="H3529" t="str">
            <v>0</v>
          </cell>
          <cell r="I3529" t="str">
            <v>0</v>
          </cell>
          <cell r="J3529" t="str">
            <v>0</v>
          </cell>
          <cell r="K3529" t="str">
            <v>0</v>
          </cell>
          <cell r="L3529" t="str">
            <v>0</v>
          </cell>
          <cell r="M3529" t="str">
            <v>0</v>
          </cell>
          <cell r="N3529" t="str">
            <v>0</v>
          </cell>
          <cell r="O3529" t="str">
            <v>0</v>
          </cell>
          <cell r="P3529" t="str">
            <v>0</v>
          </cell>
          <cell r="Q3529" t="str">
            <v>0</v>
          </cell>
          <cell r="R3529" t="str">
            <v>0</v>
          </cell>
          <cell r="S3529" t="str">
            <v>0</v>
          </cell>
          <cell r="T3529" t="str">
            <v>0</v>
          </cell>
          <cell r="U3529" t="str">
            <v>0</v>
          </cell>
          <cell r="V3529">
            <v>0</v>
          </cell>
          <cell r="W3529">
            <v>0</v>
          </cell>
        </row>
        <row r="3530">
          <cell r="B3530" t="str">
            <v>ZambiaWM</v>
          </cell>
          <cell r="C3530" t="str">
            <v>WM</v>
          </cell>
          <cell r="D3530" t="str">
            <v>Zambia</v>
          </cell>
          <cell r="E3530" t="str">
            <v>Card Operations</v>
          </cell>
          <cell r="F3530" t="str">
            <v>Mass Mkt &amp; Priority Banking</v>
          </cell>
          <cell r="G3530" t="str">
            <v>Account Management Services</v>
          </cell>
          <cell r="H3530">
            <v>-4.8809538627279901E-2</v>
          </cell>
          <cell r="I3530">
            <v>1.3442420202606447</v>
          </cell>
          <cell r="J3530">
            <v>3.7377735126011746</v>
          </cell>
          <cell r="K3530">
            <v>6.914017049148411</v>
          </cell>
          <cell r="L3530">
            <v>9.9344814139365916</v>
          </cell>
          <cell r="M3530">
            <v>12.480314603544764</v>
          </cell>
          <cell r="N3530">
            <v>15.027857168328691</v>
          </cell>
          <cell r="O3530">
            <v>17.601116880676358</v>
          </cell>
          <cell r="P3530">
            <v>20.303743093590946</v>
          </cell>
          <cell r="Q3530">
            <v>21.475967549012104</v>
          </cell>
          <cell r="R3530">
            <v>24.195956208655833</v>
          </cell>
          <cell r="S3530">
            <v>27.090408728756</v>
          </cell>
          <cell r="T3530">
            <v>29.280699915643627</v>
          </cell>
          <cell r="U3530" t="str">
            <v>0</v>
          </cell>
          <cell r="V3530">
            <v>34.225195993251923</v>
          </cell>
          <cell r="W3530">
            <v>34.225195993251923</v>
          </cell>
        </row>
        <row r="3531">
          <cell r="B3531" t="str">
            <v>ZambiaWM</v>
          </cell>
          <cell r="C3531" t="str">
            <v>WM</v>
          </cell>
          <cell r="D3531" t="str">
            <v>Zambia</v>
          </cell>
          <cell r="E3531" t="str">
            <v>Card Operations</v>
          </cell>
          <cell r="F3531" t="str">
            <v>Mass Mkt &amp; Priority Banking</v>
          </cell>
          <cell r="G3531" t="str">
            <v>Trade Products</v>
          </cell>
          <cell r="H3531" t="str">
            <v>0</v>
          </cell>
          <cell r="I3531" t="str">
            <v>0</v>
          </cell>
          <cell r="J3531" t="str">
            <v>0</v>
          </cell>
          <cell r="K3531" t="str">
            <v>0</v>
          </cell>
          <cell r="L3531" t="str">
            <v>0</v>
          </cell>
          <cell r="M3531" t="str">
            <v>0</v>
          </cell>
          <cell r="N3531" t="str">
            <v>0</v>
          </cell>
          <cell r="O3531" t="str">
            <v>0</v>
          </cell>
          <cell r="P3531" t="str">
            <v>0</v>
          </cell>
          <cell r="Q3531" t="str">
            <v>0</v>
          </cell>
          <cell r="R3531" t="str">
            <v>0</v>
          </cell>
          <cell r="S3531" t="str">
            <v>0</v>
          </cell>
          <cell r="T3531" t="str">
            <v>0</v>
          </cell>
          <cell r="U3531" t="str">
            <v>0</v>
          </cell>
          <cell r="V3531" t="str">
            <v>0</v>
          </cell>
          <cell r="W3531" t="str">
            <v>0</v>
          </cell>
        </row>
        <row r="3532">
          <cell r="B3532" t="str">
            <v>ZambiaWM</v>
          </cell>
          <cell r="C3532" t="str">
            <v>WM</v>
          </cell>
          <cell r="D3532" t="str">
            <v>Zambia</v>
          </cell>
          <cell r="E3532" t="str">
            <v>Card Operations</v>
          </cell>
          <cell r="F3532" t="str">
            <v>Mass Mkt &amp; Priority Banking</v>
          </cell>
          <cell r="G3532" t="str">
            <v>Treasury Products</v>
          </cell>
          <cell r="H3532" t="str">
            <v>0</v>
          </cell>
          <cell r="I3532" t="str">
            <v>0</v>
          </cell>
          <cell r="J3532" t="str">
            <v>0</v>
          </cell>
          <cell r="K3532" t="str">
            <v>0</v>
          </cell>
          <cell r="L3532" t="str">
            <v>0</v>
          </cell>
          <cell r="M3532" t="str">
            <v>0</v>
          </cell>
          <cell r="N3532" t="str">
            <v>0</v>
          </cell>
          <cell r="O3532" t="str">
            <v>0</v>
          </cell>
          <cell r="P3532" t="str">
            <v>0</v>
          </cell>
          <cell r="Q3532" t="str">
            <v>0</v>
          </cell>
          <cell r="R3532" t="str">
            <v>0</v>
          </cell>
          <cell r="S3532" t="str">
            <v>0</v>
          </cell>
          <cell r="T3532" t="str">
            <v>0</v>
          </cell>
          <cell r="U3532" t="str">
            <v>0</v>
          </cell>
          <cell r="V3532">
            <v>0</v>
          </cell>
          <cell r="W3532">
            <v>0</v>
          </cell>
        </row>
        <row r="3533">
          <cell r="B3533" t="str">
            <v>ZambiaWM</v>
          </cell>
          <cell r="C3533" t="str">
            <v>WM</v>
          </cell>
          <cell r="D3533" t="str">
            <v>Zambia</v>
          </cell>
          <cell r="E3533" t="str">
            <v>Card Operations</v>
          </cell>
          <cell r="F3533" t="str">
            <v>Mass Mkt &amp; Priority Banking</v>
          </cell>
          <cell r="G3533" t="str">
            <v>Investment Services</v>
          </cell>
          <cell r="H3533" t="str">
            <v>0</v>
          </cell>
          <cell r="I3533" t="str">
            <v>0</v>
          </cell>
          <cell r="J3533" t="str">
            <v>0</v>
          </cell>
          <cell r="K3533" t="str">
            <v>0</v>
          </cell>
          <cell r="L3533" t="str">
            <v>0</v>
          </cell>
          <cell r="M3533" t="str">
            <v>0</v>
          </cell>
          <cell r="N3533" t="str">
            <v>0</v>
          </cell>
          <cell r="O3533" t="str">
            <v>0</v>
          </cell>
          <cell r="P3533" t="str">
            <v>0</v>
          </cell>
          <cell r="Q3533" t="str">
            <v>0</v>
          </cell>
          <cell r="R3533" t="str">
            <v>0</v>
          </cell>
          <cell r="S3533" t="str">
            <v>0</v>
          </cell>
          <cell r="T3533" t="str">
            <v>0</v>
          </cell>
          <cell r="U3533" t="str">
            <v>0</v>
          </cell>
          <cell r="V3533" t="str">
            <v>0</v>
          </cell>
          <cell r="W3533" t="str">
            <v>0</v>
          </cell>
        </row>
        <row r="3534">
          <cell r="B3534" t="str">
            <v>ZambiaOthCB</v>
          </cell>
          <cell r="C3534" t="str">
            <v>OthCB</v>
          </cell>
          <cell r="D3534" t="str">
            <v>Zambia</v>
          </cell>
          <cell r="E3534" t="str">
            <v>Card Operations</v>
          </cell>
          <cell r="F3534" t="str">
            <v>Mass Mkt &amp; Priority Banking</v>
          </cell>
          <cell r="G3534" t="str">
            <v>Other Products</v>
          </cell>
          <cell r="H3534" t="str">
            <v>0</v>
          </cell>
          <cell r="I3534" t="str">
            <v>0</v>
          </cell>
          <cell r="J3534" t="str">
            <v>0</v>
          </cell>
          <cell r="K3534" t="str">
            <v>0</v>
          </cell>
          <cell r="L3534" t="str">
            <v>0</v>
          </cell>
          <cell r="M3534" t="str">
            <v>0</v>
          </cell>
          <cell r="N3534" t="str">
            <v>0</v>
          </cell>
          <cell r="O3534" t="str">
            <v>0</v>
          </cell>
          <cell r="P3534" t="str">
            <v>0</v>
          </cell>
          <cell r="Q3534" t="str">
            <v>0</v>
          </cell>
          <cell r="R3534" t="str">
            <v>0</v>
          </cell>
          <cell r="S3534" t="str">
            <v>0</v>
          </cell>
          <cell r="T3534" t="str">
            <v>0</v>
          </cell>
          <cell r="U3534" t="str">
            <v>0</v>
          </cell>
          <cell r="V3534">
            <v>0</v>
          </cell>
          <cell r="W3534">
            <v>0</v>
          </cell>
        </row>
        <row r="3535">
          <cell r="B3535" t="str">
            <v>ZambiaCROps</v>
          </cell>
          <cell r="C3535" t="str">
            <v>CROps</v>
          </cell>
          <cell r="D3535" t="str">
            <v>Zambia</v>
          </cell>
          <cell r="E3535" t="str">
            <v>Card Operations</v>
          </cell>
          <cell r="F3535" t="str">
            <v>Customer - Wholesale</v>
          </cell>
          <cell r="G3535" t="str">
            <v>Corporate and Inst Lending</v>
          </cell>
          <cell r="H3535" t="str">
            <v>0</v>
          </cell>
          <cell r="I3535" t="str">
            <v>0</v>
          </cell>
          <cell r="J3535" t="str">
            <v>0</v>
          </cell>
          <cell r="K3535" t="str">
            <v>0</v>
          </cell>
          <cell r="L3535" t="str">
            <v>0</v>
          </cell>
          <cell r="M3535" t="str">
            <v>0</v>
          </cell>
          <cell r="N3535" t="str">
            <v>0</v>
          </cell>
          <cell r="O3535" t="str">
            <v>0</v>
          </cell>
          <cell r="P3535" t="str">
            <v>0</v>
          </cell>
          <cell r="Q3535" t="str">
            <v>0</v>
          </cell>
          <cell r="R3535" t="str">
            <v>0</v>
          </cell>
          <cell r="S3535" t="str">
            <v>0</v>
          </cell>
          <cell r="T3535" t="str">
            <v>0</v>
          </cell>
          <cell r="U3535" t="str">
            <v>0</v>
          </cell>
          <cell r="V3535">
            <v>0</v>
          </cell>
          <cell r="W3535">
            <v>0</v>
          </cell>
        </row>
        <row r="3536">
          <cell r="B3536" t="str">
            <v>ZambiaCash</v>
          </cell>
          <cell r="C3536" t="str">
            <v>Cash</v>
          </cell>
          <cell r="D3536" t="str">
            <v>Zambia</v>
          </cell>
          <cell r="E3536" t="str">
            <v>Card Operations</v>
          </cell>
          <cell r="F3536" t="str">
            <v>Customer - Wholesale</v>
          </cell>
          <cell r="G3536" t="str">
            <v>Cash Management and Payments</v>
          </cell>
          <cell r="H3536" t="str">
            <v>0</v>
          </cell>
          <cell r="I3536" t="str">
            <v>0</v>
          </cell>
          <cell r="J3536" t="str">
            <v>0</v>
          </cell>
          <cell r="K3536" t="str">
            <v>0</v>
          </cell>
          <cell r="L3536" t="str">
            <v>0</v>
          </cell>
          <cell r="M3536" t="str">
            <v>0</v>
          </cell>
          <cell r="N3536" t="str">
            <v>0</v>
          </cell>
          <cell r="O3536" t="str">
            <v>0</v>
          </cell>
          <cell r="P3536" t="str">
            <v>0</v>
          </cell>
          <cell r="Q3536" t="str">
            <v>0</v>
          </cell>
          <cell r="R3536" t="str">
            <v>0</v>
          </cell>
          <cell r="S3536" t="str">
            <v>0</v>
          </cell>
          <cell r="T3536" t="str">
            <v>0</v>
          </cell>
          <cell r="U3536" t="str">
            <v>0</v>
          </cell>
          <cell r="V3536">
            <v>0</v>
          </cell>
          <cell r="W3536">
            <v>0</v>
          </cell>
        </row>
        <row r="3537">
          <cell r="B3537" t="str">
            <v>ZambiaTrade</v>
          </cell>
          <cell r="C3537" t="str">
            <v>Trade</v>
          </cell>
          <cell r="D3537" t="str">
            <v>Zambia</v>
          </cell>
          <cell r="E3537" t="str">
            <v>Card Operations</v>
          </cell>
          <cell r="F3537" t="str">
            <v>Customer - Wholesale</v>
          </cell>
          <cell r="G3537" t="str">
            <v>Trade Finance</v>
          </cell>
          <cell r="H3537" t="str">
            <v>0</v>
          </cell>
          <cell r="I3537" t="str">
            <v>0</v>
          </cell>
          <cell r="J3537" t="str">
            <v>0</v>
          </cell>
          <cell r="K3537" t="str">
            <v>0</v>
          </cell>
          <cell r="L3537" t="str">
            <v>0</v>
          </cell>
          <cell r="M3537" t="str">
            <v>0</v>
          </cell>
          <cell r="N3537" t="str">
            <v>0</v>
          </cell>
          <cell r="O3537" t="str">
            <v>0</v>
          </cell>
          <cell r="P3537" t="str">
            <v>0</v>
          </cell>
          <cell r="Q3537" t="str">
            <v>0</v>
          </cell>
          <cell r="R3537" t="str">
            <v>0</v>
          </cell>
          <cell r="S3537" t="str">
            <v>0</v>
          </cell>
          <cell r="T3537" t="str">
            <v>0</v>
          </cell>
          <cell r="U3537" t="str">
            <v>0</v>
          </cell>
          <cell r="V3537">
            <v>0</v>
          </cell>
          <cell r="W3537">
            <v>0</v>
          </cell>
        </row>
        <row r="3538">
          <cell r="B3538" t="str">
            <v>ZambiaTrade</v>
          </cell>
          <cell r="C3538" t="str">
            <v>Trade</v>
          </cell>
          <cell r="D3538" t="str">
            <v>Zambia</v>
          </cell>
          <cell r="E3538" t="str">
            <v>Card Operations</v>
          </cell>
          <cell r="F3538" t="str">
            <v>Customer - Wholesale</v>
          </cell>
          <cell r="G3538" t="str">
            <v>Trade Contingents</v>
          </cell>
          <cell r="H3538" t="str">
            <v>0</v>
          </cell>
          <cell r="I3538" t="str">
            <v>0</v>
          </cell>
          <cell r="J3538" t="str">
            <v>0</v>
          </cell>
          <cell r="K3538" t="str">
            <v>0</v>
          </cell>
          <cell r="L3538" t="str">
            <v>0</v>
          </cell>
          <cell r="M3538" t="str">
            <v>0</v>
          </cell>
          <cell r="N3538" t="str">
            <v>0</v>
          </cell>
          <cell r="O3538" t="str">
            <v>0</v>
          </cell>
          <cell r="P3538" t="str">
            <v>0</v>
          </cell>
          <cell r="Q3538" t="str">
            <v>0</v>
          </cell>
          <cell r="R3538" t="str">
            <v>0</v>
          </cell>
          <cell r="S3538" t="str">
            <v>0</v>
          </cell>
          <cell r="T3538" t="str">
            <v>0</v>
          </cell>
          <cell r="U3538" t="str">
            <v>0</v>
          </cell>
          <cell r="V3538">
            <v>0</v>
          </cell>
          <cell r="W3538">
            <v>0</v>
          </cell>
        </row>
        <row r="3539">
          <cell r="B3539" t="str">
            <v>ZambiaTrade</v>
          </cell>
          <cell r="C3539" t="str">
            <v>Trade</v>
          </cell>
          <cell r="D3539" t="str">
            <v>Zambia</v>
          </cell>
          <cell r="E3539" t="str">
            <v>Card Operations</v>
          </cell>
          <cell r="F3539" t="str">
            <v>Customer - Wholesale</v>
          </cell>
          <cell r="G3539" t="str">
            <v>Trade Transactional</v>
          </cell>
          <cell r="H3539" t="str">
            <v>0</v>
          </cell>
          <cell r="I3539" t="str">
            <v>0</v>
          </cell>
          <cell r="J3539" t="str">
            <v>0</v>
          </cell>
          <cell r="K3539" t="str">
            <v>0</v>
          </cell>
          <cell r="L3539" t="str">
            <v>0</v>
          </cell>
          <cell r="M3539" t="str">
            <v>0</v>
          </cell>
          <cell r="N3539" t="str">
            <v>0</v>
          </cell>
          <cell r="O3539" t="str">
            <v>0</v>
          </cell>
          <cell r="P3539" t="str">
            <v>0</v>
          </cell>
          <cell r="Q3539" t="str">
            <v>0</v>
          </cell>
          <cell r="R3539" t="str">
            <v>0</v>
          </cell>
          <cell r="S3539" t="str">
            <v>0</v>
          </cell>
          <cell r="T3539" t="str">
            <v>0</v>
          </cell>
          <cell r="U3539" t="str">
            <v>0</v>
          </cell>
          <cell r="V3539">
            <v>0</v>
          </cell>
          <cell r="W3539">
            <v>0</v>
          </cell>
        </row>
        <row r="3540">
          <cell r="B3540" t="str">
            <v>ZambiaTrade</v>
          </cell>
          <cell r="C3540" t="str">
            <v>Trade</v>
          </cell>
          <cell r="D3540" t="str">
            <v>Zambia</v>
          </cell>
          <cell r="E3540" t="str">
            <v>Card Operations</v>
          </cell>
          <cell r="F3540" t="str">
            <v>Customer - Wholesale</v>
          </cell>
          <cell r="G3540" t="str">
            <v>Trade Other</v>
          </cell>
          <cell r="H3540" t="str">
            <v>0</v>
          </cell>
          <cell r="I3540" t="str">
            <v>0</v>
          </cell>
          <cell r="J3540" t="str">
            <v>0</v>
          </cell>
          <cell r="K3540" t="str">
            <v>0</v>
          </cell>
          <cell r="L3540" t="str">
            <v>0</v>
          </cell>
          <cell r="M3540" t="str">
            <v>0</v>
          </cell>
          <cell r="N3540" t="str">
            <v>0</v>
          </cell>
          <cell r="O3540" t="str">
            <v>0</v>
          </cell>
          <cell r="P3540" t="str">
            <v>0</v>
          </cell>
          <cell r="Q3540" t="str">
            <v>0</v>
          </cell>
          <cell r="R3540" t="str">
            <v>0</v>
          </cell>
          <cell r="S3540" t="str">
            <v>0</v>
          </cell>
          <cell r="T3540" t="str">
            <v>0</v>
          </cell>
          <cell r="U3540" t="str">
            <v>0</v>
          </cell>
          <cell r="V3540">
            <v>0</v>
          </cell>
          <cell r="W3540">
            <v>0</v>
          </cell>
        </row>
        <row r="3541">
          <cell r="B3541" t="str">
            <v>ZambiaFX/MM</v>
          </cell>
          <cell r="C3541" t="str">
            <v>FX/MM</v>
          </cell>
          <cell r="D3541" t="str">
            <v>Zambia</v>
          </cell>
          <cell r="E3541" t="str">
            <v>Card Operations</v>
          </cell>
          <cell r="F3541" t="str">
            <v>Customer - Wholesale</v>
          </cell>
          <cell r="G3541" t="str">
            <v>FX Sales</v>
          </cell>
          <cell r="H3541" t="str">
            <v>0</v>
          </cell>
          <cell r="I3541" t="str">
            <v>0</v>
          </cell>
          <cell r="J3541" t="str">
            <v>0</v>
          </cell>
          <cell r="K3541" t="str">
            <v>0</v>
          </cell>
          <cell r="L3541" t="str">
            <v>0</v>
          </cell>
          <cell r="M3541" t="str">
            <v>0</v>
          </cell>
          <cell r="N3541" t="str">
            <v>0</v>
          </cell>
          <cell r="O3541" t="str">
            <v>0</v>
          </cell>
          <cell r="P3541" t="str">
            <v>0</v>
          </cell>
          <cell r="Q3541" t="str">
            <v>0</v>
          </cell>
          <cell r="R3541" t="str">
            <v>0</v>
          </cell>
          <cell r="S3541" t="str">
            <v>0</v>
          </cell>
          <cell r="T3541" t="str">
            <v>0</v>
          </cell>
          <cell r="U3541" t="str">
            <v>0</v>
          </cell>
          <cell r="V3541">
            <v>0</v>
          </cell>
          <cell r="W3541">
            <v>0</v>
          </cell>
        </row>
        <row r="3542">
          <cell r="B3542" t="str">
            <v>ZambiaFX/MM</v>
          </cell>
          <cell r="C3542" t="str">
            <v>FX/MM</v>
          </cell>
          <cell r="D3542" t="str">
            <v>Zambia</v>
          </cell>
          <cell r="E3542" t="str">
            <v>Card Operations</v>
          </cell>
          <cell r="F3542" t="str">
            <v>Customer - Wholesale</v>
          </cell>
          <cell r="G3542" t="str">
            <v>FX Trading</v>
          </cell>
          <cell r="H3542" t="str">
            <v>0</v>
          </cell>
          <cell r="I3542" t="str">
            <v>0</v>
          </cell>
          <cell r="J3542" t="str">
            <v>0</v>
          </cell>
          <cell r="K3542" t="str">
            <v>0</v>
          </cell>
          <cell r="L3542" t="str">
            <v>0</v>
          </cell>
          <cell r="M3542" t="str">
            <v>0</v>
          </cell>
          <cell r="N3542" t="str">
            <v>0</v>
          </cell>
          <cell r="O3542" t="str">
            <v>0</v>
          </cell>
          <cell r="P3542" t="str">
            <v>0</v>
          </cell>
          <cell r="Q3542" t="str">
            <v>0</v>
          </cell>
          <cell r="R3542" t="str">
            <v>0</v>
          </cell>
          <cell r="S3542" t="str">
            <v>0</v>
          </cell>
          <cell r="T3542" t="str">
            <v>0</v>
          </cell>
          <cell r="U3542" t="str">
            <v>0</v>
          </cell>
          <cell r="V3542">
            <v>0</v>
          </cell>
          <cell r="W3542">
            <v>0</v>
          </cell>
        </row>
        <row r="3543">
          <cell r="B3543" t="str">
            <v>ZambiaFI</v>
          </cell>
          <cell r="C3543" t="str">
            <v>FI</v>
          </cell>
          <cell r="D3543" t="str">
            <v>Zambia</v>
          </cell>
          <cell r="E3543" t="str">
            <v>Card Operations</v>
          </cell>
          <cell r="F3543" t="str">
            <v>Customer - Wholesale</v>
          </cell>
          <cell r="G3543" t="str">
            <v>Fixed Income</v>
          </cell>
          <cell r="H3543" t="str">
            <v>0</v>
          </cell>
          <cell r="I3543" t="str">
            <v>0</v>
          </cell>
          <cell r="J3543" t="str">
            <v>0</v>
          </cell>
          <cell r="K3543" t="str">
            <v>0</v>
          </cell>
          <cell r="L3543" t="str">
            <v>0</v>
          </cell>
          <cell r="M3543" t="str">
            <v>0</v>
          </cell>
          <cell r="N3543" t="str">
            <v>0</v>
          </cell>
          <cell r="O3543" t="str">
            <v>0</v>
          </cell>
          <cell r="P3543" t="str">
            <v>0</v>
          </cell>
          <cell r="Q3543" t="str">
            <v>0</v>
          </cell>
          <cell r="R3543" t="str">
            <v>0</v>
          </cell>
          <cell r="S3543" t="str">
            <v>0</v>
          </cell>
          <cell r="T3543" t="str">
            <v>0</v>
          </cell>
          <cell r="U3543" t="str">
            <v>0</v>
          </cell>
          <cell r="V3543">
            <v>0</v>
          </cell>
          <cell r="W3543">
            <v>0</v>
          </cell>
        </row>
        <row r="3544">
          <cell r="B3544" t="str">
            <v>ZambiaFX/MM</v>
          </cell>
          <cell r="C3544" t="str">
            <v>FX/MM</v>
          </cell>
          <cell r="D3544" t="str">
            <v>Zambia</v>
          </cell>
          <cell r="E3544" t="str">
            <v>Card Operations</v>
          </cell>
          <cell r="F3544" t="str">
            <v>Customer - Wholesale</v>
          </cell>
          <cell r="G3544" t="str">
            <v>ALM</v>
          </cell>
          <cell r="H3544" t="str">
            <v>0</v>
          </cell>
          <cell r="I3544" t="str">
            <v>0</v>
          </cell>
          <cell r="J3544" t="str">
            <v>0</v>
          </cell>
          <cell r="K3544" t="str">
            <v>0</v>
          </cell>
          <cell r="L3544" t="str">
            <v>0</v>
          </cell>
          <cell r="M3544" t="str">
            <v>0</v>
          </cell>
          <cell r="N3544" t="str">
            <v>0</v>
          </cell>
          <cell r="O3544" t="str">
            <v>0</v>
          </cell>
          <cell r="P3544" t="str">
            <v>0</v>
          </cell>
          <cell r="Q3544" t="str">
            <v>0</v>
          </cell>
          <cell r="R3544" t="str">
            <v>0</v>
          </cell>
          <cell r="S3544" t="str">
            <v>0</v>
          </cell>
          <cell r="T3544" t="str">
            <v>0</v>
          </cell>
          <cell r="U3544" t="str">
            <v>0</v>
          </cell>
          <cell r="V3544">
            <v>0</v>
          </cell>
          <cell r="W3544">
            <v>0</v>
          </cell>
        </row>
        <row r="3545">
          <cell r="B3545" t="str">
            <v>ZambiaSEF</v>
          </cell>
          <cell r="C3545" t="str">
            <v>SEF</v>
          </cell>
          <cell r="D3545" t="str">
            <v>Zambia</v>
          </cell>
          <cell r="E3545" t="str">
            <v>Card Operations</v>
          </cell>
          <cell r="F3545" t="str">
            <v>Customer - Wholesale</v>
          </cell>
          <cell r="G3545" t="str">
            <v>Structured Trade</v>
          </cell>
          <cell r="H3545" t="str">
            <v>0</v>
          </cell>
          <cell r="I3545" t="str">
            <v>0</v>
          </cell>
          <cell r="J3545" t="str">
            <v>0</v>
          </cell>
          <cell r="K3545" t="str">
            <v>0</v>
          </cell>
          <cell r="L3545" t="str">
            <v>0</v>
          </cell>
          <cell r="M3545" t="str">
            <v>0</v>
          </cell>
          <cell r="N3545" t="str">
            <v>0</v>
          </cell>
          <cell r="O3545" t="str">
            <v>0</v>
          </cell>
          <cell r="P3545" t="str">
            <v>0</v>
          </cell>
          <cell r="Q3545" t="str">
            <v>0</v>
          </cell>
          <cell r="R3545" t="str">
            <v>0</v>
          </cell>
          <cell r="S3545" t="str">
            <v>0</v>
          </cell>
          <cell r="T3545" t="str">
            <v>0</v>
          </cell>
          <cell r="U3545" t="str">
            <v>0</v>
          </cell>
          <cell r="V3545">
            <v>0</v>
          </cell>
          <cell r="W3545">
            <v>0</v>
          </cell>
        </row>
        <row r="3546">
          <cell r="B3546" t="str">
            <v>ZambiaSME</v>
          </cell>
          <cell r="C3546" t="str">
            <v>SME</v>
          </cell>
          <cell r="D3546" t="str">
            <v>Zambia</v>
          </cell>
          <cell r="E3546" t="str">
            <v>Card Operations</v>
          </cell>
          <cell r="F3546" t="str">
            <v>SME</v>
          </cell>
          <cell r="G3546" t="str">
            <v>Product</v>
          </cell>
          <cell r="H3546" t="str">
            <v>0</v>
          </cell>
          <cell r="I3546">
            <v>7.9299232160006533E-3</v>
          </cell>
          <cell r="J3546">
            <v>2.205000695176015E-2</v>
          </cell>
          <cell r="K3546">
            <v>4.0787366478319126E-2</v>
          </cell>
          <cell r="L3546">
            <v>5.8605943638145669E-2</v>
          </cell>
          <cell r="M3546">
            <v>7.3624326017526415E-2</v>
          </cell>
          <cell r="N3546">
            <v>8.8652917913543322E-2</v>
          </cell>
          <cell r="O3546">
            <v>0.1038332214989108</v>
          </cell>
          <cell r="P3546">
            <v>0.11977656244413198</v>
          </cell>
          <cell r="Q3546">
            <v>0.12669190541405961</v>
          </cell>
          <cell r="R3546">
            <v>0.14273767047143104</v>
          </cell>
          <cell r="S3546">
            <v>0.15981276747212536</v>
          </cell>
          <cell r="T3546">
            <v>0.17273380274662622</v>
          </cell>
          <cell r="U3546" t="str">
            <v>0</v>
          </cell>
          <cell r="V3546">
            <v>0.20190259635496655</v>
          </cell>
          <cell r="W3546">
            <v>0.20190259635496655</v>
          </cell>
        </row>
        <row r="3547">
          <cell r="B3547" t="str">
            <v>ZambiaTotal</v>
          </cell>
          <cell r="C3547" t="str">
            <v>Total</v>
          </cell>
          <cell r="D3547" t="str">
            <v>Zambia</v>
          </cell>
          <cell r="E3547" t="str">
            <v>Card Operations</v>
          </cell>
          <cell r="F3547" t="str">
            <v>Customer</v>
          </cell>
          <cell r="G3547" t="str">
            <v>Product</v>
          </cell>
          <cell r="H3547">
            <v>-4.8809538627279901E-2</v>
          </cell>
          <cell r="I3547">
            <v>1.3521719434766453</v>
          </cell>
          <cell r="J3547">
            <v>3.7598235195529348</v>
          </cell>
          <cell r="K3547">
            <v>6.9548044156267297</v>
          </cell>
          <cell r="L3547">
            <v>9.993087357574737</v>
          </cell>
          <cell r="M3547">
            <v>12.553938929562291</v>
          </cell>
          <cell r="N3547">
            <v>15.116510086242235</v>
          </cell>
          <cell r="O3547">
            <v>17.704950102175268</v>
          </cell>
          <cell r="P3547">
            <v>20.423519656035076</v>
          </cell>
          <cell r="Q3547">
            <v>21.602659454426163</v>
          </cell>
          <cell r="R3547">
            <v>24.338693879127263</v>
          </cell>
          <cell r="S3547">
            <v>27.250221496228125</v>
          </cell>
          <cell r="T3547">
            <v>29.453433718390254</v>
          </cell>
          <cell r="U3547" t="str">
            <v>0</v>
          </cell>
          <cell r="V3547">
            <v>34.427098589606892</v>
          </cell>
          <cell r="W3547">
            <v>34.427098589606892</v>
          </cell>
        </row>
        <row r="3548">
          <cell r="B3548" t="str">
            <v>ZambiaCCPL</v>
          </cell>
          <cell r="C3548" t="str">
            <v>CCPL</v>
          </cell>
          <cell r="D3548" t="str">
            <v>Zambia</v>
          </cell>
          <cell r="E3548" t="str">
            <v>Compliance, Audit &amp; OR</v>
          </cell>
          <cell r="F3548" t="str">
            <v>Mass Mkt &amp; Priority Banking</v>
          </cell>
          <cell r="G3548" t="str">
            <v>Unsecured Lending</v>
          </cell>
          <cell r="H3548">
            <v>0.78879852706819509</v>
          </cell>
          <cell r="I3548">
            <v>0.49269273563454008</v>
          </cell>
          <cell r="J3548">
            <v>0.64349592301353753</v>
          </cell>
          <cell r="K3548">
            <v>1.0618142167471845</v>
          </cell>
          <cell r="L3548">
            <v>1.3333911213970799</v>
          </cell>
          <cell r="M3548">
            <v>1.8831117569598881</v>
          </cell>
          <cell r="N3548">
            <v>2.1758028519308996</v>
          </cell>
          <cell r="O3548">
            <v>2.5892043212486469</v>
          </cell>
          <cell r="P3548">
            <v>2.8650389383697297</v>
          </cell>
          <cell r="Q3548">
            <v>3.2167399544109578</v>
          </cell>
          <cell r="R3548">
            <v>3.6476611415969278</v>
          </cell>
          <cell r="S3548">
            <v>4.1826698994615539</v>
          </cell>
          <cell r="T3548">
            <v>4.6715408789292345</v>
          </cell>
          <cell r="U3548" t="str">
            <v>0</v>
          </cell>
          <cell r="V3548">
            <v>4.0276977878905713</v>
          </cell>
          <cell r="W3548">
            <v>4.0276977878905713</v>
          </cell>
        </row>
        <row r="3549">
          <cell r="B3549" t="str">
            <v>ZambiaM &amp; AL</v>
          </cell>
          <cell r="C3549" t="str">
            <v>M &amp; AL</v>
          </cell>
          <cell r="D3549" t="str">
            <v>Zambia</v>
          </cell>
          <cell r="E3549" t="str">
            <v>Compliance, Audit &amp; OR</v>
          </cell>
          <cell r="F3549" t="str">
            <v>Mass Mkt &amp; Priority Banking</v>
          </cell>
          <cell r="G3549" t="str">
            <v>Secured Lending</v>
          </cell>
          <cell r="H3549">
            <v>1.2593843285614491E-2</v>
          </cell>
          <cell r="I3549">
            <v>4.9448277957783227E-2</v>
          </cell>
          <cell r="J3549">
            <v>6.4580242858831516E-2</v>
          </cell>
          <cell r="K3549">
            <v>0.10653656323821381</v>
          </cell>
          <cell r="L3549">
            <v>0.13378954894095979</v>
          </cell>
          <cell r="M3549">
            <v>0.18896737739995789</v>
          </cell>
          <cell r="N3549">
            <v>0.21832314023118415</v>
          </cell>
          <cell r="O3549">
            <v>0.2598152266744248</v>
          </cell>
          <cell r="P3549">
            <v>0.28748534321930919</v>
          </cell>
          <cell r="Q3549">
            <v>0.32277716698739611</v>
          </cell>
          <cell r="R3549">
            <v>0.36600932001414122</v>
          </cell>
          <cell r="S3549">
            <v>0.4196971191364528</v>
          </cell>
          <cell r="T3549">
            <v>0.46876358263105489</v>
          </cell>
          <cell r="U3549" t="str">
            <v>0</v>
          </cell>
          <cell r="V3549">
            <v>0.40415239037328943</v>
          </cell>
          <cell r="W3549">
            <v>0.40415239037328943</v>
          </cell>
        </row>
        <row r="3550">
          <cell r="B3550" t="str">
            <v>ZambiaWM</v>
          </cell>
          <cell r="C3550" t="str">
            <v>WM</v>
          </cell>
          <cell r="D3550" t="str">
            <v>Zambia</v>
          </cell>
          <cell r="E3550" t="str">
            <v>Compliance, Audit &amp; OR</v>
          </cell>
          <cell r="F3550" t="str">
            <v>Mass Mkt &amp; Priority Banking</v>
          </cell>
          <cell r="G3550" t="str">
            <v>Account Management Services</v>
          </cell>
          <cell r="H3550">
            <v>187.13868441459311</v>
          </cell>
          <cell r="I3550">
            <v>17.522901966138523</v>
          </cell>
          <cell r="J3550">
            <v>22.886310244641063</v>
          </cell>
          <cell r="K3550">
            <v>37.76404753295391</v>
          </cell>
          <cell r="L3550">
            <v>47.422835662071549</v>
          </cell>
          <cell r="M3550">
            <v>66.973977390891577</v>
          </cell>
          <cell r="N3550">
            <v>77.383696956892223</v>
          </cell>
          <cell r="O3550">
            <v>92.086567901142416</v>
          </cell>
          <cell r="P3550">
            <v>101.89680245606706</v>
          </cell>
          <cell r="Q3550">
            <v>114.40525439108464</v>
          </cell>
          <cell r="R3550">
            <v>129.7312000008607</v>
          </cell>
          <cell r="S3550">
            <v>148.75910960741419</v>
          </cell>
          <cell r="T3550">
            <v>166.14609114517049</v>
          </cell>
          <cell r="U3550" t="str">
            <v>0</v>
          </cell>
          <cell r="V3550">
            <v>143.24743305281157</v>
          </cell>
          <cell r="W3550">
            <v>143.24743305281157</v>
          </cell>
        </row>
        <row r="3551">
          <cell r="B3551" t="str">
            <v>ZambiaWM</v>
          </cell>
          <cell r="C3551" t="str">
            <v>WM</v>
          </cell>
          <cell r="D3551" t="str">
            <v>Zambia</v>
          </cell>
          <cell r="E3551" t="str">
            <v>Compliance, Audit &amp; OR</v>
          </cell>
          <cell r="F3551" t="str">
            <v>Mass Mkt &amp; Priority Banking</v>
          </cell>
          <cell r="G3551" t="str">
            <v>Trade Products</v>
          </cell>
          <cell r="H3551" t="str">
            <v>0</v>
          </cell>
          <cell r="I3551" t="str">
            <v>0</v>
          </cell>
          <cell r="J3551" t="str">
            <v>0</v>
          </cell>
          <cell r="K3551" t="str">
            <v>0</v>
          </cell>
          <cell r="L3551" t="str">
            <v>0</v>
          </cell>
          <cell r="M3551" t="str">
            <v>0</v>
          </cell>
          <cell r="N3551" t="str">
            <v>0</v>
          </cell>
          <cell r="O3551" t="str">
            <v>0</v>
          </cell>
          <cell r="P3551" t="str">
            <v>0</v>
          </cell>
          <cell r="Q3551" t="str">
            <v>0</v>
          </cell>
          <cell r="R3551" t="str">
            <v>0</v>
          </cell>
          <cell r="S3551" t="str">
            <v>0</v>
          </cell>
          <cell r="T3551" t="str">
            <v>0</v>
          </cell>
          <cell r="U3551" t="str">
            <v>0</v>
          </cell>
          <cell r="V3551" t="str">
            <v>0</v>
          </cell>
          <cell r="W3551" t="str">
            <v>0</v>
          </cell>
        </row>
        <row r="3552">
          <cell r="B3552" t="str">
            <v>ZambiaWM</v>
          </cell>
          <cell r="C3552" t="str">
            <v>WM</v>
          </cell>
          <cell r="D3552" t="str">
            <v>Zambia</v>
          </cell>
          <cell r="E3552" t="str">
            <v>Compliance, Audit &amp; OR</v>
          </cell>
          <cell r="F3552" t="str">
            <v>Mass Mkt &amp; Priority Banking</v>
          </cell>
          <cell r="G3552" t="str">
            <v>Treasury Products</v>
          </cell>
          <cell r="H3552">
            <v>14.070644001823382</v>
          </cell>
          <cell r="I3552" t="str">
            <v>0</v>
          </cell>
          <cell r="J3552" t="str">
            <v>0</v>
          </cell>
          <cell r="K3552" t="str">
            <v>0</v>
          </cell>
          <cell r="L3552" t="str">
            <v>0</v>
          </cell>
          <cell r="M3552" t="str">
            <v>0</v>
          </cell>
          <cell r="N3552" t="str">
            <v>0</v>
          </cell>
          <cell r="O3552" t="str">
            <v>0</v>
          </cell>
          <cell r="P3552" t="str">
            <v>0</v>
          </cell>
          <cell r="Q3552" t="str">
            <v>0</v>
          </cell>
          <cell r="R3552" t="str">
            <v>0</v>
          </cell>
          <cell r="S3552" t="str">
            <v>0</v>
          </cell>
          <cell r="T3552" t="str">
            <v>0</v>
          </cell>
          <cell r="U3552" t="str">
            <v>0</v>
          </cell>
          <cell r="V3552">
            <v>0</v>
          </cell>
          <cell r="W3552">
            <v>0</v>
          </cell>
        </row>
        <row r="3553">
          <cell r="B3553" t="str">
            <v>ZambiaWM</v>
          </cell>
          <cell r="C3553" t="str">
            <v>WM</v>
          </cell>
          <cell r="D3553" t="str">
            <v>Zambia</v>
          </cell>
          <cell r="E3553" t="str">
            <v>Compliance, Audit &amp; OR</v>
          </cell>
          <cell r="F3553" t="str">
            <v>Mass Mkt &amp; Priority Banking</v>
          </cell>
          <cell r="G3553" t="str">
            <v>Investment Services</v>
          </cell>
          <cell r="H3553" t="str">
            <v>0</v>
          </cell>
          <cell r="I3553" t="str">
            <v>0</v>
          </cell>
          <cell r="J3553" t="str">
            <v>0</v>
          </cell>
          <cell r="K3553" t="str">
            <v>0</v>
          </cell>
          <cell r="L3553" t="str">
            <v>0</v>
          </cell>
          <cell r="M3553" t="str">
            <v>0</v>
          </cell>
          <cell r="N3553" t="str">
            <v>0</v>
          </cell>
          <cell r="O3553" t="str">
            <v>0</v>
          </cell>
          <cell r="P3553" t="str">
            <v>0</v>
          </cell>
          <cell r="Q3553" t="str">
            <v>0</v>
          </cell>
          <cell r="R3553" t="str">
            <v>0</v>
          </cell>
          <cell r="S3553" t="str">
            <v>0</v>
          </cell>
          <cell r="T3553" t="str">
            <v>0</v>
          </cell>
          <cell r="U3553" t="str">
            <v>0</v>
          </cell>
          <cell r="V3553" t="str">
            <v>0</v>
          </cell>
          <cell r="W3553" t="str">
            <v>0</v>
          </cell>
        </row>
        <row r="3554">
          <cell r="B3554" t="str">
            <v>ZambiaOthCB</v>
          </cell>
          <cell r="C3554" t="str">
            <v>OthCB</v>
          </cell>
          <cell r="D3554" t="str">
            <v>Zambia</v>
          </cell>
          <cell r="E3554" t="str">
            <v>Compliance, Audit &amp; OR</v>
          </cell>
          <cell r="F3554" t="str">
            <v>Mass Mkt &amp; Priority Banking</v>
          </cell>
          <cell r="G3554" t="str">
            <v>Other Products</v>
          </cell>
          <cell r="H3554" t="str">
            <v>0</v>
          </cell>
          <cell r="I3554" t="str">
            <v>0</v>
          </cell>
          <cell r="J3554" t="str">
            <v>0</v>
          </cell>
          <cell r="K3554" t="str">
            <v>0</v>
          </cell>
          <cell r="L3554" t="str">
            <v>0</v>
          </cell>
          <cell r="M3554" t="str">
            <v>0</v>
          </cell>
          <cell r="N3554" t="str">
            <v>0</v>
          </cell>
          <cell r="O3554" t="str">
            <v>0</v>
          </cell>
          <cell r="P3554" t="str">
            <v>0</v>
          </cell>
          <cell r="Q3554" t="str">
            <v>0</v>
          </cell>
          <cell r="R3554" t="str">
            <v>0</v>
          </cell>
          <cell r="S3554" t="str">
            <v>0</v>
          </cell>
          <cell r="T3554" t="str">
            <v>0</v>
          </cell>
          <cell r="U3554" t="str">
            <v>0</v>
          </cell>
          <cell r="V3554">
            <v>0</v>
          </cell>
          <cell r="W3554">
            <v>0</v>
          </cell>
        </row>
        <row r="3555">
          <cell r="B3555" t="str">
            <v>ZambiaCROps</v>
          </cell>
          <cell r="C3555" t="str">
            <v>CROps</v>
          </cell>
          <cell r="D3555" t="str">
            <v>Zambia</v>
          </cell>
          <cell r="E3555" t="str">
            <v>Compliance, Audit &amp; OR</v>
          </cell>
          <cell r="F3555" t="str">
            <v>Customer - Wholesale</v>
          </cell>
          <cell r="G3555" t="str">
            <v>Corporate and Inst Lending</v>
          </cell>
          <cell r="H3555">
            <v>54.028795726089577</v>
          </cell>
          <cell r="I3555">
            <v>3.3420060406939363</v>
          </cell>
          <cell r="J3555">
            <v>4.3649469826006264</v>
          </cell>
          <cell r="K3555">
            <v>7.2024604921134783</v>
          </cell>
          <cell r="L3555">
            <v>9.0446059688919771</v>
          </cell>
          <cell r="M3555">
            <v>12.773461815351112</v>
          </cell>
          <cell r="N3555">
            <v>14.758827861046566</v>
          </cell>
          <cell r="O3555">
            <v>17.562989873875836</v>
          </cell>
          <cell r="P3555">
            <v>19.43401629500249</v>
          </cell>
          <cell r="Q3555">
            <v>21.819677018075385</v>
          </cell>
          <cell r="R3555">
            <v>24.742678106829601</v>
          </cell>
          <cell r="S3555">
            <v>28.371742610252344</v>
          </cell>
          <cell r="T3555">
            <v>31.687827054288782</v>
          </cell>
          <cell r="U3555" t="str">
            <v>0</v>
          </cell>
          <cell r="V3555">
            <v>27.320531779423249</v>
          </cell>
          <cell r="W3555">
            <v>27.320531779423249</v>
          </cell>
        </row>
        <row r="3556">
          <cell r="B3556" t="str">
            <v>ZambiaCash</v>
          </cell>
          <cell r="C3556" t="str">
            <v>Cash</v>
          </cell>
          <cell r="D3556" t="str">
            <v>Zambia</v>
          </cell>
          <cell r="E3556" t="str">
            <v>Compliance, Audit &amp; OR</v>
          </cell>
          <cell r="F3556" t="str">
            <v>Customer - Wholesale</v>
          </cell>
          <cell r="G3556" t="str">
            <v>Cash Management and Payments</v>
          </cell>
          <cell r="H3556">
            <v>193.63921282177637</v>
          </cell>
          <cell r="I3556">
            <v>21.310659458707597</v>
          </cell>
          <cell r="J3556">
            <v>27.8334172326425</v>
          </cell>
          <cell r="K3556">
            <v>45.927125660521291</v>
          </cell>
          <cell r="L3556">
            <v>57.673763094479263</v>
          </cell>
          <cell r="M3556">
            <v>81.451075838527771</v>
          </cell>
          <cell r="N3556">
            <v>94.110974798658091</v>
          </cell>
          <cell r="O3556">
            <v>111.99201361895575</v>
          </cell>
          <cell r="P3556">
            <v>123.92281179648475</v>
          </cell>
          <cell r="Q3556">
            <v>139.13509328970227</v>
          </cell>
          <cell r="R3556">
            <v>157.77392031002546</v>
          </cell>
          <cell r="S3556">
            <v>180.9148936219116</v>
          </cell>
          <cell r="T3556">
            <v>202.06024895024436</v>
          </cell>
          <cell r="U3556" t="str">
            <v>0</v>
          </cell>
          <cell r="V3556">
            <v>174.21181550359444</v>
          </cell>
          <cell r="W3556">
            <v>174.21181550359444</v>
          </cell>
        </row>
        <row r="3557">
          <cell r="B3557" t="str">
            <v>ZambiaTrade</v>
          </cell>
          <cell r="C3557" t="str">
            <v>Trade</v>
          </cell>
          <cell r="D3557" t="str">
            <v>Zambia</v>
          </cell>
          <cell r="E3557" t="str">
            <v>Compliance, Audit &amp; OR</v>
          </cell>
          <cell r="F3557" t="str">
            <v>Customer - Wholesale</v>
          </cell>
          <cell r="G3557" t="str">
            <v>Trade Finance</v>
          </cell>
          <cell r="H3557" t="str">
            <v>0</v>
          </cell>
          <cell r="I3557" t="str">
            <v>0</v>
          </cell>
          <cell r="J3557" t="str">
            <v>0</v>
          </cell>
          <cell r="K3557" t="str">
            <v>0</v>
          </cell>
          <cell r="L3557" t="str">
            <v>0</v>
          </cell>
          <cell r="M3557" t="str">
            <v>0</v>
          </cell>
          <cell r="N3557" t="str">
            <v>0</v>
          </cell>
          <cell r="O3557" t="str">
            <v>0</v>
          </cell>
          <cell r="P3557" t="str">
            <v>0</v>
          </cell>
          <cell r="Q3557" t="str">
            <v>0</v>
          </cell>
          <cell r="R3557" t="str">
            <v>0</v>
          </cell>
          <cell r="S3557" t="str">
            <v>0</v>
          </cell>
          <cell r="T3557" t="str">
            <v>0</v>
          </cell>
          <cell r="U3557" t="str">
            <v>0</v>
          </cell>
          <cell r="V3557">
            <v>0</v>
          </cell>
          <cell r="W3557">
            <v>0</v>
          </cell>
        </row>
        <row r="3558">
          <cell r="B3558" t="str">
            <v>ZambiaTrade</v>
          </cell>
          <cell r="C3558" t="str">
            <v>Trade</v>
          </cell>
          <cell r="D3558" t="str">
            <v>Zambia</v>
          </cell>
          <cell r="E3558" t="str">
            <v>Compliance, Audit &amp; OR</v>
          </cell>
          <cell r="F3558" t="str">
            <v>Customer - Wholesale</v>
          </cell>
          <cell r="G3558" t="str">
            <v>Trade Contingents</v>
          </cell>
          <cell r="H3558" t="str">
            <v>0</v>
          </cell>
          <cell r="I3558" t="str">
            <v>0</v>
          </cell>
          <cell r="J3558" t="str">
            <v>0</v>
          </cell>
          <cell r="K3558" t="str">
            <v>0</v>
          </cell>
          <cell r="L3558" t="str">
            <v>0</v>
          </cell>
          <cell r="M3558" t="str">
            <v>0</v>
          </cell>
          <cell r="N3558" t="str">
            <v>0</v>
          </cell>
          <cell r="O3558" t="str">
            <v>0</v>
          </cell>
          <cell r="P3558" t="str">
            <v>0</v>
          </cell>
          <cell r="Q3558" t="str">
            <v>0</v>
          </cell>
          <cell r="R3558" t="str">
            <v>0</v>
          </cell>
          <cell r="S3558" t="str">
            <v>0</v>
          </cell>
          <cell r="T3558" t="str">
            <v>0</v>
          </cell>
          <cell r="U3558" t="str">
            <v>0</v>
          </cell>
          <cell r="V3558">
            <v>0</v>
          </cell>
          <cell r="W3558">
            <v>0</v>
          </cell>
        </row>
        <row r="3559">
          <cell r="B3559" t="str">
            <v>ZambiaTrade</v>
          </cell>
          <cell r="C3559" t="str">
            <v>Trade</v>
          </cell>
          <cell r="D3559" t="str">
            <v>Zambia</v>
          </cell>
          <cell r="E3559" t="str">
            <v>Compliance, Audit &amp; OR</v>
          </cell>
          <cell r="F3559" t="str">
            <v>Customer - Wholesale</v>
          </cell>
          <cell r="G3559" t="str">
            <v>Trade Transactional</v>
          </cell>
          <cell r="H3559" t="str">
            <v>0</v>
          </cell>
          <cell r="I3559" t="str">
            <v>0</v>
          </cell>
          <cell r="J3559" t="str">
            <v>0</v>
          </cell>
          <cell r="K3559" t="str">
            <v>0</v>
          </cell>
          <cell r="L3559" t="str">
            <v>0</v>
          </cell>
          <cell r="M3559" t="str">
            <v>0</v>
          </cell>
          <cell r="N3559" t="str">
            <v>0</v>
          </cell>
          <cell r="O3559" t="str">
            <v>0</v>
          </cell>
          <cell r="P3559" t="str">
            <v>0</v>
          </cell>
          <cell r="Q3559" t="str">
            <v>0</v>
          </cell>
          <cell r="R3559" t="str">
            <v>0</v>
          </cell>
          <cell r="S3559" t="str">
            <v>0</v>
          </cell>
          <cell r="T3559" t="str">
            <v>0</v>
          </cell>
          <cell r="U3559" t="str">
            <v>0</v>
          </cell>
          <cell r="V3559">
            <v>0</v>
          </cell>
          <cell r="W3559">
            <v>0</v>
          </cell>
        </row>
        <row r="3560">
          <cell r="B3560" t="str">
            <v>ZambiaTrade</v>
          </cell>
          <cell r="C3560" t="str">
            <v>Trade</v>
          </cell>
          <cell r="D3560" t="str">
            <v>Zambia</v>
          </cell>
          <cell r="E3560" t="str">
            <v>Compliance, Audit &amp; OR</v>
          </cell>
          <cell r="F3560" t="str">
            <v>Customer - Wholesale</v>
          </cell>
          <cell r="G3560" t="str">
            <v>Trade Other</v>
          </cell>
          <cell r="H3560" t="str">
            <v>0</v>
          </cell>
          <cell r="I3560" t="str">
            <v>0</v>
          </cell>
          <cell r="J3560" t="str">
            <v>0</v>
          </cell>
          <cell r="K3560" t="str">
            <v>0</v>
          </cell>
          <cell r="L3560" t="str">
            <v>0</v>
          </cell>
          <cell r="M3560" t="str">
            <v>0</v>
          </cell>
          <cell r="N3560" t="str">
            <v>0</v>
          </cell>
          <cell r="O3560" t="str">
            <v>0</v>
          </cell>
          <cell r="P3560" t="str">
            <v>0</v>
          </cell>
          <cell r="Q3560" t="str">
            <v>0</v>
          </cell>
          <cell r="R3560" t="str">
            <v>0</v>
          </cell>
          <cell r="S3560" t="str">
            <v>0</v>
          </cell>
          <cell r="T3560" t="str">
            <v>0</v>
          </cell>
          <cell r="U3560" t="str">
            <v>0</v>
          </cell>
          <cell r="V3560">
            <v>0</v>
          </cell>
          <cell r="W3560">
            <v>0</v>
          </cell>
        </row>
        <row r="3561">
          <cell r="B3561" t="str">
            <v>ZambiaFX/MM</v>
          </cell>
          <cell r="C3561" t="str">
            <v>FX/MM</v>
          </cell>
          <cell r="D3561" t="str">
            <v>Zambia</v>
          </cell>
          <cell r="E3561" t="str">
            <v>Compliance, Audit &amp; OR</v>
          </cell>
          <cell r="F3561" t="str">
            <v>Customer - Wholesale</v>
          </cell>
          <cell r="G3561" t="str">
            <v>FX Sales</v>
          </cell>
          <cell r="H3561" t="str">
            <v>0</v>
          </cell>
          <cell r="I3561" t="str">
            <v>0</v>
          </cell>
          <cell r="J3561" t="str">
            <v>0</v>
          </cell>
          <cell r="K3561" t="str">
            <v>0</v>
          </cell>
          <cell r="L3561" t="str">
            <v>0</v>
          </cell>
          <cell r="M3561" t="str">
            <v>0</v>
          </cell>
          <cell r="N3561" t="str">
            <v>0</v>
          </cell>
          <cell r="O3561" t="str">
            <v>0</v>
          </cell>
          <cell r="P3561" t="str">
            <v>0</v>
          </cell>
          <cell r="Q3561" t="str">
            <v>0</v>
          </cell>
          <cell r="R3561" t="str">
            <v>0</v>
          </cell>
          <cell r="S3561" t="str">
            <v>0</v>
          </cell>
          <cell r="T3561" t="str">
            <v>0</v>
          </cell>
          <cell r="U3561" t="str">
            <v>0</v>
          </cell>
          <cell r="V3561">
            <v>0</v>
          </cell>
          <cell r="W3561">
            <v>0</v>
          </cell>
        </row>
        <row r="3562">
          <cell r="B3562" t="str">
            <v>ZambiaFX/MM</v>
          </cell>
          <cell r="C3562" t="str">
            <v>FX/MM</v>
          </cell>
          <cell r="D3562" t="str">
            <v>Zambia</v>
          </cell>
          <cell r="E3562" t="str">
            <v>Compliance, Audit &amp; OR</v>
          </cell>
          <cell r="F3562" t="str">
            <v>Customer - Wholesale</v>
          </cell>
          <cell r="G3562" t="str">
            <v>FX Trading</v>
          </cell>
          <cell r="H3562" t="str">
            <v>0</v>
          </cell>
          <cell r="I3562" t="str">
            <v>0</v>
          </cell>
          <cell r="J3562" t="str">
            <v>0</v>
          </cell>
          <cell r="K3562" t="str">
            <v>0</v>
          </cell>
          <cell r="L3562" t="str">
            <v>0</v>
          </cell>
          <cell r="M3562" t="str">
            <v>0</v>
          </cell>
          <cell r="N3562" t="str">
            <v>0</v>
          </cell>
          <cell r="O3562" t="str">
            <v>0</v>
          </cell>
          <cell r="P3562" t="str">
            <v>0</v>
          </cell>
          <cell r="Q3562" t="str">
            <v>0</v>
          </cell>
          <cell r="R3562" t="str">
            <v>0</v>
          </cell>
          <cell r="S3562" t="str">
            <v>0</v>
          </cell>
          <cell r="T3562" t="str">
            <v>0</v>
          </cell>
          <cell r="U3562" t="str">
            <v>0</v>
          </cell>
          <cell r="V3562">
            <v>0</v>
          </cell>
          <cell r="W3562">
            <v>0</v>
          </cell>
        </row>
        <row r="3563">
          <cell r="B3563" t="str">
            <v>ZambiaFI</v>
          </cell>
          <cell r="C3563" t="str">
            <v>FI</v>
          </cell>
          <cell r="D3563" t="str">
            <v>Zambia</v>
          </cell>
          <cell r="E3563" t="str">
            <v>Compliance, Audit &amp; OR</v>
          </cell>
          <cell r="F3563" t="str">
            <v>Customer - Wholesale</v>
          </cell>
          <cell r="G3563" t="str">
            <v>Fixed Income</v>
          </cell>
          <cell r="H3563" t="str">
            <v>0</v>
          </cell>
          <cell r="I3563" t="str">
            <v>0</v>
          </cell>
          <cell r="J3563" t="str">
            <v>0</v>
          </cell>
          <cell r="K3563" t="str">
            <v>0</v>
          </cell>
          <cell r="L3563" t="str">
            <v>0</v>
          </cell>
          <cell r="M3563" t="str">
            <v>0</v>
          </cell>
          <cell r="N3563" t="str">
            <v>0</v>
          </cell>
          <cell r="O3563" t="str">
            <v>0</v>
          </cell>
          <cell r="P3563" t="str">
            <v>0</v>
          </cell>
          <cell r="Q3563" t="str">
            <v>0</v>
          </cell>
          <cell r="R3563" t="str">
            <v>0</v>
          </cell>
          <cell r="S3563" t="str">
            <v>0</v>
          </cell>
          <cell r="T3563" t="str">
            <v>0</v>
          </cell>
          <cell r="U3563" t="str">
            <v>0</v>
          </cell>
          <cell r="V3563">
            <v>0</v>
          </cell>
          <cell r="W3563">
            <v>0</v>
          </cell>
        </row>
        <row r="3564">
          <cell r="B3564" t="str">
            <v>ZambiaFX/MM</v>
          </cell>
          <cell r="C3564" t="str">
            <v>FX/MM</v>
          </cell>
          <cell r="D3564" t="str">
            <v>Zambia</v>
          </cell>
          <cell r="E3564" t="str">
            <v>Compliance, Audit &amp; OR</v>
          </cell>
          <cell r="F3564" t="str">
            <v>Customer - Wholesale</v>
          </cell>
          <cell r="G3564" t="str">
            <v>ALM</v>
          </cell>
          <cell r="H3564" t="str">
            <v>0</v>
          </cell>
          <cell r="I3564" t="str">
            <v>0</v>
          </cell>
          <cell r="J3564" t="str">
            <v>0</v>
          </cell>
          <cell r="K3564" t="str">
            <v>0</v>
          </cell>
          <cell r="L3564" t="str">
            <v>0</v>
          </cell>
          <cell r="M3564" t="str">
            <v>0</v>
          </cell>
          <cell r="N3564" t="str">
            <v>0</v>
          </cell>
          <cell r="O3564" t="str">
            <v>0</v>
          </cell>
          <cell r="P3564" t="str">
            <v>0</v>
          </cell>
          <cell r="Q3564" t="str">
            <v>0</v>
          </cell>
          <cell r="R3564" t="str">
            <v>0</v>
          </cell>
          <cell r="S3564" t="str">
            <v>0</v>
          </cell>
          <cell r="T3564" t="str">
            <v>0</v>
          </cell>
          <cell r="U3564" t="str">
            <v>0</v>
          </cell>
          <cell r="V3564">
            <v>0</v>
          </cell>
          <cell r="W3564">
            <v>0</v>
          </cell>
        </row>
        <row r="3565">
          <cell r="B3565" t="str">
            <v>ZambiaSEF</v>
          </cell>
          <cell r="C3565" t="str">
            <v>SEF</v>
          </cell>
          <cell r="D3565" t="str">
            <v>Zambia</v>
          </cell>
          <cell r="E3565" t="str">
            <v>Compliance, Audit &amp; OR</v>
          </cell>
          <cell r="F3565" t="str">
            <v>Customer - Wholesale</v>
          </cell>
          <cell r="G3565" t="str">
            <v>Structured Trade</v>
          </cell>
          <cell r="H3565" t="str">
            <v>0</v>
          </cell>
          <cell r="I3565" t="str">
            <v>0</v>
          </cell>
          <cell r="J3565" t="str">
            <v>0</v>
          </cell>
          <cell r="K3565" t="str">
            <v>0</v>
          </cell>
          <cell r="L3565" t="str">
            <v>0</v>
          </cell>
          <cell r="M3565" t="str">
            <v>0</v>
          </cell>
          <cell r="N3565" t="str">
            <v>0</v>
          </cell>
          <cell r="O3565" t="str">
            <v>0</v>
          </cell>
          <cell r="P3565" t="str">
            <v>0</v>
          </cell>
          <cell r="Q3565" t="str">
            <v>0</v>
          </cell>
          <cell r="R3565" t="str">
            <v>0</v>
          </cell>
          <cell r="S3565" t="str">
            <v>0</v>
          </cell>
          <cell r="T3565" t="str">
            <v>0</v>
          </cell>
          <cell r="U3565" t="str">
            <v>0</v>
          </cell>
          <cell r="V3565">
            <v>0</v>
          </cell>
          <cell r="W3565">
            <v>0</v>
          </cell>
        </row>
        <row r="3566">
          <cell r="B3566" t="str">
            <v>ZambiaSME</v>
          </cell>
          <cell r="C3566" t="str">
            <v>SME</v>
          </cell>
          <cell r="D3566" t="str">
            <v>Zambia</v>
          </cell>
          <cell r="E3566" t="str">
            <v>Compliance, Audit &amp; OR</v>
          </cell>
          <cell r="F3566" t="str">
            <v>SME</v>
          </cell>
          <cell r="G3566" t="str">
            <v>Product</v>
          </cell>
          <cell r="H3566">
            <v>171.19024251696266</v>
          </cell>
          <cell r="I3566">
            <v>21.611952457872661</v>
          </cell>
          <cell r="J3566">
            <v>28.226929867541763</v>
          </cell>
          <cell r="K3566">
            <v>46.576449603785591</v>
          </cell>
          <cell r="L3566">
            <v>58.489162593942993</v>
          </cell>
          <cell r="M3566">
            <v>82.602642216478955</v>
          </cell>
          <cell r="N3566">
            <v>95.441528548361603</v>
          </cell>
          <cell r="O3566">
            <v>113.57537192521414</v>
          </cell>
          <cell r="P3566">
            <v>125.67484934855942</v>
          </cell>
          <cell r="Q3566">
            <v>141.10220414460525</v>
          </cell>
          <cell r="R3566">
            <v>160.00454943402556</v>
          </cell>
          <cell r="S3566">
            <v>183.47269297103975</v>
          </cell>
          <cell r="T3566">
            <v>204.91700420628086</v>
          </cell>
          <cell r="U3566" t="str">
            <v>0</v>
          </cell>
          <cell r="V3566">
            <v>176.67484582345713</v>
          </cell>
          <cell r="W3566">
            <v>176.67484582345713</v>
          </cell>
        </row>
        <row r="3567">
          <cell r="B3567" t="str">
            <v>ZambiaTotal</v>
          </cell>
          <cell r="C3567" t="str">
            <v>Total</v>
          </cell>
          <cell r="D3567" t="str">
            <v>Zambia</v>
          </cell>
          <cell r="E3567" t="str">
            <v>Compliance, Audit &amp; OR</v>
          </cell>
          <cell r="F3567" t="str">
            <v>Customer</v>
          </cell>
          <cell r="G3567" t="str">
            <v>Product</v>
          </cell>
          <cell r="H3567">
            <v>620.86897185159887</v>
          </cell>
          <cell r="I3567">
            <v>64.329660937005045</v>
          </cell>
          <cell r="J3567">
            <v>84.019680493298324</v>
          </cell>
          <cell r="K3567">
            <v>138.63843406935968</v>
          </cell>
          <cell r="L3567">
            <v>174.09754798972381</v>
          </cell>
          <cell r="M3567">
            <v>245.87323639560924</v>
          </cell>
          <cell r="N3567">
            <v>284.08915415712056</v>
          </cell>
          <cell r="O3567">
            <v>338.06596286711124</v>
          </cell>
          <cell r="P3567">
            <v>374.08100417770277</v>
          </cell>
          <cell r="Q3567">
            <v>420.0017459648659</v>
          </cell>
          <cell r="R3567">
            <v>476.26601831335245</v>
          </cell>
          <cell r="S3567">
            <v>546.1208058292159</v>
          </cell>
          <cell r="T3567">
            <v>609.95147581754475</v>
          </cell>
          <cell r="U3567" t="str">
            <v>0</v>
          </cell>
          <cell r="V3567">
            <v>525.88647633755022</v>
          </cell>
          <cell r="W3567">
            <v>525.88647633755022</v>
          </cell>
        </row>
        <row r="3568">
          <cell r="B3568" t="str">
            <v>ZambiaCCPL</v>
          </cell>
          <cell r="C3568" t="str">
            <v>CCPL</v>
          </cell>
          <cell r="D3568" t="str">
            <v>Zambia</v>
          </cell>
          <cell r="E3568" t="str">
            <v>Central Cash</v>
          </cell>
          <cell r="F3568" t="str">
            <v>Mass Mkt &amp; Priority Banking</v>
          </cell>
          <cell r="G3568" t="str">
            <v>Unsecured Lending</v>
          </cell>
          <cell r="H3568" t="str">
            <v>0</v>
          </cell>
          <cell r="I3568" t="str">
            <v>0</v>
          </cell>
          <cell r="J3568" t="str">
            <v>0</v>
          </cell>
          <cell r="K3568" t="str">
            <v>0</v>
          </cell>
          <cell r="L3568" t="str">
            <v>0</v>
          </cell>
          <cell r="M3568" t="str">
            <v>0</v>
          </cell>
          <cell r="N3568" t="str">
            <v>0</v>
          </cell>
          <cell r="O3568" t="str">
            <v>0</v>
          </cell>
          <cell r="P3568" t="str">
            <v>0</v>
          </cell>
          <cell r="Q3568" t="str">
            <v>0</v>
          </cell>
          <cell r="R3568" t="str">
            <v>0</v>
          </cell>
          <cell r="S3568" t="str">
            <v>0</v>
          </cell>
          <cell r="T3568" t="str">
            <v>0</v>
          </cell>
          <cell r="U3568" t="str">
            <v>0</v>
          </cell>
          <cell r="V3568" t="str">
            <v>0</v>
          </cell>
          <cell r="W3568" t="str">
            <v>0</v>
          </cell>
        </row>
        <row r="3569">
          <cell r="B3569" t="str">
            <v>ZambiaM &amp; AL</v>
          </cell>
          <cell r="C3569" t="str">
            <v>M &amp; AL</v>
          </cell>
          <cell r="D3569" t="str">
            <v>Zambia</v>
          </cell>
          <cell r="E3569" t="str">
            <v>Central Cash</v>
          </cell>
          <cell r="F3569" t="str">
            <v>Mass Mkt &amp; Priority Banking</v>
          </cell>
          <cell r="G3569" t="str">
            <v>Secured Lending</v>
          </cell>
          <cell r="H3569" t="str">
            <v>0</v>
          </cell>
          <cell r="I3569" t="str">
            <v>0</v>
          </cell>
          <cell r="J3569" t="str">
            <v>0</v>
          </cell>
          <cell r="K3569" t="str">
            <v>0</v>
          </cell>
          <cell r="L3569" t="str">
            <v>0</v>
          </cell>
          <cell r="M3569" t="str">
            <v>0</v>
          </cell>
          <cell r="N3569" t="str">
            <v>0</v>
          </cell>
          <cell r="O3569" t="str">
            <v>0</v>
          </cell>
          <cell r="P3569" t="str">
            <v>0</v>
          </cell>
          <cell r="Q3569" t="str">
            <v>0</v>
          </cell>
          <cell r="R3569" t="str">
            <v>0</v>
          </cell>
          <cell r="S3569" t="str">
            <v>0</v>
          </cell>
          <cell r="T3569" t="str">
            <v>0</v>
          </cell>
          <cell r="U3569" t="str">
            <v>0</v>
          </cell>
          <cell r="V3569" t="str">
            <v>0</v>
          </cell>
          <cell r="W3569" t="str">
            <v>0</v>
          </cell>
        </row>
        <row r="3570">
          <cell r="B3570" t="str">
            <v>ZambiaWM</v>
          </cell>
          <cell r="C3570" t="str">
            <v>WM</v>
          </cell>
          <cell r="D3570" t="str">
            <v>Zambia</v>
          </cell>
          <cell r="E3570" t="str">
            <v>Central Cash</v>
          </cell>
          <cell r="F3570" t="str">
            <v>Mass Mkt &amp; Priority Banking</v>
          </cell>
          <cell r="G3570" t="str">
            <v>Account Management Services</v>
          </cell>
          <cell r="H3570" t="str">
            <v>0</v>
          </cell>
          <cell r="I3570" t="str">
            <v>0</v>
          </cell>
          <cell r="J3570" t="str">
            <v>0</v>
          </cell>
          <cell r="K3570" t="str">
            <v>0</v>
          </cell>
          <cell r="L3570" t="str">
            <v>0</v>
          </cell>
          <cell r="M3570" t="str">
            <v>0</v>
          </cell>
          <cell r="N3570" t="str">
            <v>0</v>
          </cell>
          <cell r="O3570" t="str">
            <v>0</v>
          </cell>
          <cell r="P3570" t="str">
            <v>0</v>
          </cell>
          <cell r="Q3570" t="str">
            <v>0</v>
          </cell>
          <cell r="R3570" t="str">
            <v>0</v>
          </cell>
          <cell r="S3570" t="str">
            <v>0</v>
          </cell>
          <cell r="T3570" t="str">
            <v>0</v>
          </cell>
          <cell r="U3570" t="str">
            <v>0</v>
          </cell>
          <cell r="V3570" t="str">
            <v>0</v>
          </cell>
          <cell r="W3570" t="str">
            <v>0</v>
          </cell>
        </row>
        <row r="3571">
          <cell r="B3571" t="str">
            <v>ZambiaWM</v>
          </cell>
          <cell r="C3571" t="str">
            <v>WM</v>
          </cell>
          <cell r="D3571" t="str">
            <v>Zambia</v>
          </cell>
          <cell r="E3571" t="str">
            <v>Central Cash</v>
          </cell>
          <cell r="F3571" t="str">
            <v>Mass Mkt &amp; Priority Banking</v>
          </cell>
          <cell r="G3571" t="str">
            <v>Trade Products</v>
          </cell>
          <cell r="H3571" t="str">
            <v>0</v>
          </cell>
          <cell r="I3571" t="str">
            <v>0</v>
          </cell>
          <cell r="J3571" t="str">
            <v>0</v>
          </cell>
          <cell r="K3571" t="str">
            <v>0</v>
          </cell>
          <cell r="L3571" t="str">
            <v>0</v>
          </cell>
          <cell r="M3571" t="str">
            <v>0</v>
          </cell>
          <cell r="N3571" t="str">
            <v>0</v>
          </cell>
          <cell r="O3571" t="str">
            <v>0</v>
          </cell>
          <cell r="P3571" t="str">
            <v>0</v>
          </cell>
          <cell r="Q3571" t="str">
            <v>0</v>
          </cell>
          <cell r="R3571" t="str">
            <v>0</v>
          </cell>
          <cell r="S3571" t="str">
            <v>0</v>
          </cell>
          <cell r="T3571" t="str">
            <v>0</v>
          </cell>
          <cell r="U3571" t="str">
            <v>0</v>
          </cell>
          <cell r="V3571" t="str">
            <v>0</v>
          </cell>
          <cell r="W3571" t="str">
            <v>0</v>
          </cell>
        </row>
        <row r="3572">
          <cell r="B3572" t="str">
            <v>ZambiaWM</v>
          </cell>
          <cell r="C3572" t="str">
            <v>WM</v>
          </cell>
          <cell r="D3572" t="str">
            <v>Zambia</v>
          </cell>
          <cell r="E3572" t="str">
            <v>Central Cash</v>
          </cell>
          <cell r="F3572" t="str">
            <v>Mass Mkt &amp; Priority Banking</v>
          </cell>
          <cell r="G3572" t="str">
            <v>Treasury Products</v>
          </cell>
          <cell r="H3572" t="str">
            <v>0</v>
          </cell>
          <cell r="I3572" t="str">
            <v>0</v>
          </cell>
          <cell r="J3572" t="str">
            <v>0</v>
          </cell>
          <cell r="K3572" t="str">
            <v>0</v>
          </cell>
          <cell r="L3572" t="str">
            <v>0</v>
          </cell>
          <cell r="M3572" t="str">
            <v>0</v>
          </cell>
          <cell r="N3572" t="str">
            <v>0</v>
          </cell>
          <cell r="O3572" t="str">
            <v>0</v>
          </cell>
          <cell r="P3572" t="str">
            <v>0</v>
          </cell>
          <cell r="Q3572" t="str">
            <v>0</v>
          </cell>
          <cell r="R3572" t="str">
            <v>0</v>
          </cell>
          <cell r="S3572" t="str">
            <v>0</v>
          </cell>
          <cell r="T3572" t="str">
            <v>0</v>
          </cell>
          <cell r="U3572" t="str">
            <v>0</v>
          </cell>
          <cell r="V3572" t="str">
            <v>0</v>
          </cell>
          <cell r="W3572" t="str">
            <v>0</v>
          </cell>
        </row>
        <row r="3573">
          <cell r="B3573" t="str">
            <v>ZambiaWM</v>
          </cell>
          <cell r="C3573" t="str">
            <v>WM</v>
          </cell>
          <cell r="D3573" t="str">
            <v>Zambia</v>
          </cell>
          <cell r="E3573" t="str">
            <v>Central Cash</v>
          </cell>
          <cell r="F3573" t="str">
            <v>Mass Mkt &amp; Priority Banking</v>
          </cell>
          <cell r="G3573" t="str">
            <v>Investment Services</v>
          </cell>
          <cell r="H3573" t="str">
            <v>0</v>
          </cell>
          <cell r="I3573" t="str">
            <v>0</v>
          </cell>
          <cell r="J3573" t="str">
            <v>0</v>
          </cell>
          <cell r="K3573" t="str">
            <v>0</v>
          </cell>
          <cell r="L3573" t="str">
            <v>0</v>
          </cell>
          <cell r="M3573" t="str">
            <v>0</v>
          </cell>
          <cell r="N3573" t="str">
            <v>0</v>
          </cell>
          <cell r="O3573" t="str">
            <v>0</v>
          </cell>
          <cell r="P3573" t="str">
            <v>0</v>
          </cell>
          <cell r="Q3573" t="str">
            <v>0</v>
          </cell>
          <cell r="R3573" t="str">
            <v>0</v>
          </cell>
          <cell r="S3573" t="str">
            <v>0</v>
          </cell>
          <cell r="T3573" t="str">
            <v>0</v>
          </cell>
          <cell r="U3573" t="str">
            <v>0</v>
          </cell>
          <cell r="V3573" t="str">
            <v>0</v>
          </cell>
          <cell r="W3573" t="str">
            <v>0</v>
          </cell>
        </row>
        <row r="3574">
          <cell r="B3574" t="str">
            <v>ZambiaOthCB</v>
          </cell>
          <cell r="C3574" t="str">
            <v>OthCB</v>
          </cell>
          <cell r="D3574" t="str">
            <v>Zambia</v>
          </cell>
          <cell r="E3574" t="str">
            <v>Central Cash</v>
          </cell>
          <cell r="F3574" t="str">
            <v>Mass Mkt &amp; Priority Banking</v>
          </cell>
          <cell r="G3574" t="str">
            <v>Other Products</v>
          </cell>
          <cell r="H3574" t="str">
            <v>0</v>
          </cell>
          <cell r="I3574" t="str">
            <v>0</v>
          </cell>
          <cell r="J3574" t="str">
            <v>0</v>
          </cell>
          <cell r="K3574" t="str">
            <v>0</v>
          </cell>
          <cell r="L3574" t="str">
            <v>0</v>
          </cell>
          <cell r="M3574" t="str">
            <v>0</v>
          </cell>
          <cell r="N3574" t="str">
            <v>0</v>
          </cell>
          <cell r="O3574" t="str">
            <v>0</v>
          </cell>
          <cell r="P3574" t="str">
            <v>0</v>
          </cell>
          <cell r="Q3574" t="str">
            <v>0</v>
          </cell>
          <cell r="R3574" t="str">
            <v>0</v>
          </cell>
          <cell r="S3574" t="str">
            <v>0</v>
          </cell>
          <cell r="T3574" t="str">
            <v>0</v>
          </cell>
          <cell r="U3574" t="str">
            <v>0</v>
          </cell>
          <cell r="V3574" t="str">
            <v>0</v>
          </cell>
          <cell r="W3574" t="str">
            <v>0</v>
          </cell>
        </row>
        <row r="3575">
          <cell r="B3575" t="str">
            <v>ZambiaCROps</v>
          </cell>
          <cell r="C3575" t="str">
            <v>CROps</v>
          </cell>
          <cell r="D3575" t="str">
            <v>Zambia</v>
          </cell>
          <cell r="E3575" t="str">
            <v>Central Cash</v>
          </cell>
          <cell r="F3575" t="str">
            <v>Customer - Wholesale</v>
          </cell>
          <cell r="G3575" t="str">
            <v>Corporate and Inst Lending</v>
          </cell>
          <cell r="H3575" t="str">
            <v>0</v>
          </cell>
          <cell r="I3575" t="str">
            <v>0</v>
          </cell>
          <cell r="J3575" t="str">
            <v>0</v>
          </cell>
          <cell r="K3575" t="str">
            <v>0</v>
          </cell>
          <cell r="L3575" t="str">
            <v>0</v>
          </cell>
          <cell r="M3575" t="str">
            <v>0</v>
          </cell>
          <cell r="N3575" t="str">
            <v>0</v>
          </cell>
          <cell r="O3575" t="str">
            <v>0</v>
          </cell>
          <cell r="P3575" t="str">
            <v>0</v>
          </cell>
          <cell r="Q3575" t="str">
            <v>0</v>
          </cell>
          <cell r="R3575" t="str">
            <v>0</v>
          </cell>
          <cell r="S3575" t="str">
            <v>0</v>
          </cell>
          <cell r="T3575" t="str">
            <v>0</v>
          </cell>
          <cell r="U3575" t="str">
            <v>0</v>
          </cell>
          <cell r="V3575" t="str">
            <v>0</v>
          </cell>
          <cell r="W3575" t="str">
            <v>0</v>
          </cell>
        </row>
        <row r="3576">
          <cell r="B3576" t="str">
            <v>ZambiaCash</v>
          </cell>
          <cell r="C3576" t="str">
            <v>Cash</v>
          </cell>
          <cell r="D3576" t="str">
            <v>Zambia</v>
          </cell>
          <cell r="E3576" t="str">
            <v>Central Cash</v>
          </cell>
          <cell r="F3576" t="str">
            <v>Customer - Wholesale</v>
          </cell>
          <cell r="G3576" t="str">
            <v>Cash Management and Payments</v>
          </cell>
          <cell r="H3576" t="str">
            <v>0</v>
          </cell>
          <cell r="I3576" t="str">
            <v>0</v>
          </cell>
          <cell r="J3576" t="str">
            <v>0</v>
          </cell>
          <cell r="K3576" t="str">
            <v>0</v>
          </cell>
          <cell r="L3576" t="str">
            <v>0</v>
          </cell>
          <cell r="M3576" t="str">
            <v>0</v>
          </cell>
          <cell r="N3576" t="str">
            <v>0</v>
          </cell>
          <cell r="O3576" t="str">
            <v>0</v>
          </cell>
          <cell r="P3576" t="str">
            <v>0</v>
          </cell>
          <cell r="Q3576" t="str">
            <v>0</v>
          </cell>
          <cell r="R3576" t="str">
            <v>0</v>
          </cell>
          <cell r="S3576" t="str">
            <v>0</v>
          </cell>
          <cell r="T3576" t="str">
            <v>0</v>
          </cell>
          <cell r="U3576" t="str">
            <v>0</v>
          </cell>
          <cell r="V3576" t="str">
            <v>0</v>
          </cell>
          <cell r="W3576" t="str">
            <v>0</v>
          </cell>
        </row>
        <row r="3577">
          <cell r="B3577" t="str">
            <v>ZambiaTrade</v>
          </cell>
          <cell r="C3577" t="str">
            <v>Trade</v>
          </cell>
          <cell r="D3577" t="str">
            <v>Zambia</v>
          </cell>
          <cell r="E3577" t="str">
            <v>Central Cash</v>
          </cell>
          <cell r="F3577" t="str">
            <v>Customer - Wholesale</v>
          </cell>
          <cell r="G3577" t="str">
            <v>Trade Finance</v>
          </cell>
          <cell r="H3577" t="str">
            <v>0</v>
          </cell>
          <cell r="I3577" t="str">
            <v>0</v>
          </cell>
          <cell r="J3577" t="str">
            <v>0</v>
          </cell>
          <cell r="K3577" t="str">
            <v>0</v>
          </cell>
          <cell r="L3577" t="str">
            <v>0</v>
          </cell>
          <cell r="M3577" t="str">
            <v>0</v>
          </cell>
          <cell r="N3577" t="str">
            <v>0</v>
          </cell>
          <cell r="O3577" t="str">
            <v>0</v>
          </cell>
          <cell r="P3577" t="str">
            <v>0</v>
          </cell>
          <cell r="Q3577" t="str">
            <v>0</v>
          </cell>
          <cell r="R3577" t="str">
            <v>0</v>
          </cell>
          <cell r="S3577" t="str">
            <v>0</v>
          </cell>
          <cell r="T3577" t="str">
            <v>0</v>
          </cell>
          <cell r="U3577" t="str">
            <v>0</v>
          </cell>
          <cell r="V3577" t="str">
            <v>0</v>
          </cell>
          <cell r="W3577" t="str">
            <v>0</v>
          </cell>
        </row>
        <row r="3578">
          <cell r="B3578" t="str">
            <v>ZambiaTrade</v>
          </cell>
          <cell r="C3578" t="str">
            <v>Trade</v>
          </cell>
          <cell r="D3578" t="str">
            <v>Zambia</v>
          </cell>
          <cell r="E3578" t="str">
            <v>Central Cash</v>
          </cell>
          <cell r="F3578" t="str">
            <v>Customer - Wholesale</v>
          </cell>
          <cell r="G3578" t="str">
            <v>Trade Contingents</v>
          </cell>
          <cell r="H3578" t="str">
            <v>0</v>
          </cell>
          <cell r="I3578" t="str">
            <v>0</v>
          </cell>
          <cell r="J3578" t="str">
            <v>0</v>
          </cell>
          <cell r="K3578" t="str">
            <v>0</v>
          </cell>
          <cell r="L3578" t="str">
            <v>0</v>
          </cell>
          <cell r="M3578" t="str">
            <v>0</v>
          </cell>
          <cell r="N3578" t="str">
            <v>0</v>
          </cell>
          <cell r="O3578" t="str">
            <v>0</v>
          </cell>
          <cell r="P3578" t="str">
            <v>0</v>
          </cell>
          <cell r="Q3578" t="str">
            <v>0</v>
          </cell>
          <cell r="R3578" t="str">
            <v>0</v>
          </cell>
          <cell r="S3578" t="str">
            <v>0</v>
          </cell>
          <cell r="T3578" t="str">
            <v>0</v>
          </cell>
          <cell r="U3578" t="str">
            <v>0</v>
          </cell>
          <cell r="V3578" t="str">
            <v>0</v>
          </cell>
          <cell r="W3578" t="str">
            <v>0</v>
          </cell>
        </row>
        <row r="3579">
          <cell r="B3579" t="str">
            <v>ZambiaTrade</v>
          </cell>
          <cell r="C3579" t="str">
            <v>Trade</v>
          </cell>
          <cell r="D3579" t="str">
            <v>Zambia</v>
          </cell>
          <cell r="E3579" t="str">
            <v>Central Cash</v>
          </cell>
          <cell r="F3579" t="str">
            <v>Customer - Wholesale</v>
          </cell>
          <cell r="G3579" t="str">
            <v>Trade Transactional</v>
          </cell>
          <cell r="H3579" t="str">
            <v>0</v>
          </cell>
          <cell r="I3579" t="str">
            <v>0</v>
          </cell>
          <cell r="J3579" t="str">
            <v>0</v>
          </cell>
          <cell r="K3579" t="str">
            <v>0</v>
          </cell>
          <cell r="L3579" t="str">
            <v>0</v>
          </cell>
          <cell r="M3579" t="str">
            <v>0</v>
          </cell>
          <cell r="N3579" t="str">
            <v>0</v>
          </cell>
          <cell r="O3579" t="str">
            <v>0</v>
          </cell>
          <cell r="P3579" t="str">
            <v>0</v>
          </cell>
          <cell r="Q3579" t="str">
            <v>0</v>
          </cell>
          <cell r="R3579" t="str">
            <v>0</v>
          </cell>
          <cell r="S3579" t="str">
            <v>0</v>
          </cell>
          <cell r="T3579" t="str">
            <v>0</v>
          </cell>
          <cell r="U3579" t="str">
            <v>0</v>
          </cell>
          <cell r="V3579" t="str">
            <v>0</v>
          </cell>
          <cell r="W3579" t="str">
            <v>0</v>
          </cell>
        </row>
        <row r="3580">
          <cell r="B3580" t="str">
            <v>ZambiaTrade</v>
          </cell>
          <cell r="C3580" t="str">
            <v>Trade</v>
          </cell>
          <cell r="D3580" t="str">
            <v>Zambia</v>
          </cell>
          <cell r="E3580" t="str">
            <v>Central Cash</v>
          </cell>
          <cell r="F3580" t="str">
            <v>Customer - Wholesale</v>
          </cell>
          <cell r="G3580" t="str">
            <v>Trade Other</v>
          </cell>
          <cell r="H3580" t="str">
            <v>0</v>
          </cell>
          <cell r="I3580" t="str">
            <v>0</v>
          </cell>
          <cell r="J3580" t="str">
            <v>0</v>
          </cell>
          <cell r="K3580" t="str">
            <v>0</v>
          </cell>
          <cell r="L3580" t="str">
            <v>0</v>
          </cell>
          <cell r="M3580" t="str">
            <v>0</v>
          </cell>
          <cell r="N3580" t="str">
            <v>0</v>
          </cell>
          <cell r="O3580" t="str">
            <v>0</v>
          </cell>
          <cell r="P3580" t="str">
            <v>0</v>
          </cell>
          <cell r="Q3580" t="str">
            <v>0</v>
          </cell>
          <cell r="R3580" t="str">
            <v>0</v>
          </cell>
          <cell r="S3580" t="str">
            <v>0</v>
          </cell>
          <cell r="T3580" t="str">
            <v>0</v>
          </cell>
          <cell r="U3580" t="str">
            <v>0</v>
          </cell>
          <cell r="V3580" t="str">
            <v>0</v>
          </cell>
          <cell r="W3580" t="str">
            <v>0</v>
          </cell>
        </row>
        <row r="3581">
          <cell r="B3581" t="str">
            <v>ZambiaFX/MM</v>
          </cell>
          <cell r="C3581" t="str">
            <v>FX/MM</v>
          </cell>
          <cell r="D3581" t="str">
            <v>Zambia</v>
          </cell>
          <cell r="E3581" t="str">
            <v>Central Cash</v>
          </cell>
          <cell r="F3581" t="str">
            <v>Customer - Wholesale</v>
          </cell>
          <cell r="G3581" t="str">
            <v>FX Sales</v>
          </cell>
          <cell r="H3581" t="str">
            <v>0</v>
          </cell>
          <cell r="I3581" t="str">
            <v>0</v>
          </cell>
          <cell r="J3581" t="str">
            <v>0</v>
          </cell>
          <cell r="K3581" t="str">
            <v>0</v>
          </cell>
          <cell r="L3581" t="str">
            <v>0</v>
          </cell>
          <cell r="M3581" t="str">
            <v>0</v>
          </cell>
          <cell r="N3581" t="str">
            <v>0</v>
          </cell>
          <cell r="O3581" t="str">
            <v>0</v>
          </cell>
          <cell r="P3581" t="str">
            <v>0</v>
          </cell>
          <cell r="Q3581" t="str">
            <v>0</v>
          </cell>
          <cell r="R3581" t="str">
            <v>0</v>
          </cell>
          <cell r="S3581" t="str">
            <v>0</v>
          </cell>
          <cell r="T3581" t="str">
            <v>0</v>
          </cell>
          <cell r="U3581" t="str">
            <v>0</v>
          </cell>
          <cell r="V3581" t="str">
            <v>0</v>
          </cell>
          <cell r="W3581" t="str">
            <v>0</v>
          </cell>
        </row>
        <row r="3582">
          <cell r="B3582" t="str">
            <v>ZambiaFX/MM</v>
          </cell>
          <cell r="C3582" t="str">
            <v>FX/MM</v>
          </cell>
          <cell r="D3582" t="str">
            <v>Zambia</v>
          </cell>
          <cell r="E3582" t="str">
            <v>Central Cash</v>
          </cell>
          <cell r="F3582" t="str">
            <v>Customer - Wholesale</v>
          </cell>
          <cell r="G3582" t="str">
            <v>FX Trading</v>
          </cell>
          <cell r="H3582" t="str">
            <v>0</v>
          </cell>
          <cell r="I3582" t="str">
            <v>0</v>
          </cell>
          <cell r="J3582" t="str">
            <v>0</v>
          </cell>
          <cell r="K3582" t="str">
            <v>0</v>
          </cell>
          <cell r="L3582" t="str">
            <v>0</v>
          </cell>
          <cell r="M3582" t="str">
            <v>0</v>
          </cell>
          <cell r="N3582" t="str">
            <v>0</v>
          </cell>
          <cell r="O3582" t="str">
            <v>0</v>
          </cell>
          <cell r="P3582" t="str">
            <v>0</v>
          </cell>
          <cell r="Q3582" t="str">
            <v>0</v>
          </cell>
          <cell r="R3582" t="str">
            <v>0</v>
          </cell>
          <cell r="S3582" t="str">
            <v>0</v>
          </cell>
          <cell r="T3582" t="str">
            <v>0</v>
          </cell>
          <cell r="U3582" t="str">
            <v>0</v>
          </cell>
          <cell r="V3582" t="str">
            <v>0</v>
          </cell>
          <cell r="W3582" t="str">
            <v>0</v>
          </cell>
        </row>
        <row r="3583">
          <cell r="B3583" t="str">
            <v>ZambiaFI</v>
          </cell>
          <cell r="C3583" t="str">
            <v>FI</v>
          </cell>
          <cell r="D3583" t="str">
            <v>Zambia</v>
          </cell>
          <cell r="E3583" t="str">
            <v>Central Cash</v>
          </cell>
          <cell r="F3583" t="str">
            <v>Customer - Wholesale</v>
          </cell>
          <cell r="G3583" t="str">
            <v>Fixed Income</v>
          </cell>
          <cell r="H3583" t="str">
            <v>0</v>
          </cell>
          <cell r="I3583" t="str">
            <v>0</v>
          </cell>
          <cell r="J3583" t="str">
            <v>0</v>
          </cell>
          <cell r="K3583" t="str">
            <v>0</v>
          </cell>
          <cell r="L3583" t="str">
            <v>0</v>
          </cell>
          <cell r="M3583" t="str">
            <v>0</v>
          </cell>
          <cell r="N3583" t="str">
            <v>0</v>
          </cell>
          <cell r="O3583" t="str">
            <v>0</v>
          </cell>
          <cell r="P3583" t="str">
            <v>0</v>
          </cell>
          <cell r="Q3583" t="str">
            <v>0</v>
          </cell>
          <cell r="R3583" t="str">
            <v>0</v>
          </cell>
          <cell r="S3583" t="str">
            <v>0</v>
          </cell>
          <cell r="T3583" t="str">
            <v>0</v>
          </cell>
          <cell r="U3583" t="str">
            <v>0</v>
          </cell>
          <cell r="V3583" t="str">
            <v>0</v>
          </cell>
          <cell r="W3583" t="str">
            <v>0</v>
          </cell>
        </row>
        <row r="3584">
          <cell r="B3584" t="str">
            <v>ZambiaFX/MM</v>
          </cell>
          <cell r="C3584" t="str">
            <v>FX/MM</v>
          </cell>
          <cell r="D3584" t="str">
            <v>Zambia</v>
          </cell>
          <cell r="E3584" t="str">
            <v>Central Cash</v>
          </cell>
          <cell r="F3584" t="str">
            <v>Customer - Wholesale</v>
          </cell>
          <cell r="G3584" t="str">
            <v>ALM</v>
          </cell>
          <cell r="H3584" t="str">
            <v>0</v>
          </cell>
          <cell r="I3584" t="str">
            <v>0</v>
          </cell>
          <cell r="J3584" t="str">
            <v>0</v>
          </cell>
          <cell r="K3584" t="str">
            <v>0</v>
          </cell>
          <cell r="L3584" t="str">
            <v>0</v>
          </cell>
          <cell r="M3584" t="str">
            <v>0</v>
          </cell>
          <cell r="N3584" t="str">
            <v>0</v>
          </cell>
          <cell r="O3584" t="str">
            <v>0</v>
          </cell>
          <cell r="P3584" t="str">
            <v>0</v>
          </cell>
          <cell r="Q3584" t="str">
            <v>0</v>
          </cell>
          <cell r="R3584" t="str">
            <v>0</v>
          </cell>
          <cell r="S3584" t="str">
            <v>0</v>
          </cell>
          <cell r="T3584" t="str">
            <v>0</v>
          </cell>
          <cell r="U3584" t="str">
            <v>0</v>
          </cell>
          <cell r="V3584" t="str">
            <v>0</v>
          </cell>
          <cell r="W3584" t="str">
            <v>0</v>
          </cell>
        </row>
        <row r="3585">
          <cell r="B3585" t="str">
            <v>ZambiaSEF</v>
          </cell>
          <cell r="C3585" t="str">
            <v>SEF</v>
          </cell>
          <cell r="D3585" t="str">
            <v>Zambia</v>
          </cell>
          <cell r="E3585" t="str">
            <v>Central Cash</v>
          </cell>
          <cell r="F3585" t="str">
            <v>Customer - Wholesale</v>
          </cell>
          <cell r="G3585" t="str">
            <v>Structured Trade</v>
          </cell>
          <cell r="H3585" t="str">
            <v>0</v>
          </cell>
          <cell r="I3585" t="str">
            <v>0</v>
          </cell>
          <cell r="J3585" t="str">
            <v>0</v>
          </cell>
          <cell r="K3585" t="str">
            <v>0</v>
          </cell>
          <cell r="L3585" t="str">
            <v>0</v>
          </cell>
          <cell r="M3585" t="str">
            <v>0</v>
          </cell>
          <cell r="N3585" t="str">
            <v>0</v>
          </cell>
          <cell r="O3585" t="str">
            <v>0</v>
          </cell>
          <cell r="P3585" t="str">
            <v>0</v>
          </cell>
          <cell r="Q3585" t="str">
            <v>0</v>
          </cell>
          <cell r="R3585" t="str">
            <v>0</v>
          </cell>
          <cell r="S3585" t="str">
            <v>0</v>
          </cell>
          <cell r="T3585" t="str">
            <v>0</v>
          </cell>
          <cell r="U3585" t="str">
            <v>0</v>
          </cell>
          <cell r="V3585" t="str">
            <v>0</v>
          </cell>
          <cell r="W3585" t="str">
            <v>0</v>
          </cell>
        </row>
        <row r="3586">
          <cell r="B3586" t="str">
            <v>ZambiaSME</v>
          </cell>
          <cell r="C3586" t="str">
            <v>SME</v>
          </cell>
          <cell r="D3586" t="str">
            <v>Zambia</v>
          </cell>
          <cell r="E3586" t="str">
            <v>Central Cash</v>
          </cell>
          <cell r="F3586" t="str">
            <v>SME</v>
          </cell>
          <cell r="G3586" t="str">
            <v>Product</v>
          </cell>
          <cell r="H3586" t="str">
            <v>0</v>
          </cell>
          <cell r="I3586" t="str">
            <v>0</v>
          </cell>
          <cell r="J3586" t="str">
            <v>0</v>
          </cell>
          <cell r="K3586" t="str">
            <v>0</v>
          </cell>
          <cell r="L3586" t="str">
            <v>0</v>
          </cell>
          <cell r="M3586" t="str">
            <v>0</v>
          </cell>
          <cell r="N3586" t="str">
            <v>0</v>
          </cell>
          <cell r="O3586" t="str">
            <v>0</v>
          </cell>
          <cell r="P3586" t="str">
            <v>0</v>
          </cell>
          <cell r="Q3586" t="str">
            <v>0</v>
          </cell>
          <cell r="R3586" t="str">
            <v>0</v>
          </cell>
          <cell r="S3586" t="str">
            <v>0</v>
          </cell>
          <cell r="T3586" t="str">
            <v>0</v>
          </cell>
          <cell r="U3586" t="str">
            <v>0</v>
          </cell>
          <cell r="V3586" t="str">
            <v>0</v>
          </cell>
          <cell r="W3586" t="str">
            <v>0</v>
          </cell>
        </row>
        <row r="3587">
          <cell r="B3587" t="str">
            <v>ZambiaTotal</v>
          </cell>
          <cell r="C3587" t="str">
            <v>Total</v>
          </cell>
          <cell r="D3587" t="str">
            <v>Zambia</v>
          </cell>
          <cell r="E3587" t="str">
            <v>Central Cash</v>
          </cell>
          <cell r="F3587" t="str">
            <v>Customer</v>
          </cell>
          <cell r="G3587" t="str">
            <v>Product</v>
          </cell>
          <cell r="H3587" t="str">
            <v>0</v>
          </cell>
          <cell r="I3587" t="str">
            <v>0</v>
          </cell>
          <cell r="J3587" t="str">
            <v>0</v>
          </cell>
          <cell r="K3587" t="str">
            <v>0</v>
          </cell>
          <cell r="L3587" t="str">
            <v>0</v>
          </cell>
          <cell r="M3587" t="str">
            <v>0</v>
          </cell>
          <cell r="N3587" t="str">
            <v>0</v>
          </cell>
          <cell r="O3587" t="str">
            <v>0</v>
          </cell>
          <cell r="P3587" t="str">
            <v>0</v>
          </cell>
          <cell r="Q3587" t="str">
            <v>0</v>
          </cell>
          <cell r="R3587" t="str">
            <v>0</v>
          </cell>
          <cell r="S3587" t="str">
            <v>0</v>
          </cell>
          <cell r="T3587" t="str">
            <v>0</v>
          </cell>
          <cell r="U3587" t="str">
            <v>0</v>
          </cell>
          <cell r="V3587" t="str">
            <v>0</v>
          </cell>
          <cell r="W3587" t="str">
            <v>0</v>
          </cell>
        </row>
        <row r="3588">
          <cell r="B3588" t="str">
            <v>ZambiaCCPL</v>
          </cell>
          <cell r="C3588" t="str">
            <v>CCPL</v>
          </cell>
          <cell r="D3588" t="str">
            <v>Zambia</v>
          </cell>
          <cell r="E3588" t="str">
            <v>Systems &amp; Processes</v>
          </cell>
          <cell r="F3588" t="str">
            <v>Mass Mkt &amp; Priority Banking</v>
          </cell>
          <cell r="G3588" t="str">
            <v>Unsecured Lending</v>
          </cell>
          <cell r="H3588">
            <v>0.26633979001849389</v>
          </cell>
          <cell r="I3588">
            <v>9.9189078501401073E-2</v>
          </cell>
          <cell r="J3588">
            <v>0.15508526776167197</v>
          </cell>
          <cell r="K3588">
            <v>0.23721799599033647</v>
          </cell>
          <cell r="L3588">
            <v>0.24443097193880567</v>
          </cell>
          <cell r="M3588">
            <v>0.32488627556242372</v>
          </cell>
          <cell r="N3588">
            <v>0.40539824841085526</v>
          </cell>
          <cell r="O3588">
            <v>0.48666265365507327</v>
          </cell>
          <cell r="P3588">
            <v>0.57160684821009011</v>
          </cell>
          <cell r="Q3588">
            <v>0.60830734206021209</v>
          </cell>
          <cell r="R3588">
            <v>0.69393840047918698</v>
          </cell>
          <cell r="S3588">
            <v>0.78468425116173013</v>
          </cell>
          <cell r="T3588">
            <v>0.85890808960012499</v>
          </cell>
          <cell r="U3588" t="str">
            <v>0</v>
          </cell>
          <cell r="V3588">
            <v>1.0865537487569734</v>
          </cell>
          <cell r="W3588">
            <v>1.0865537487569734</v>
          </cell>
        </row>
        <row r="3589">
          <cell r="B3589" t="str">
            <v>ZambiaM &amp; AL</v>
          </cell>
          <cell r="C3589" t="str">
            <v>M &amp; AL</v>
          </cell>
          <cell r="D3589" t="str">
            <v>Zambia</v>
          </cell>
          <cell r="E3589" t="str">
            <v>Systems &amp; Processes</v>
          </cell>
          <cell r="F3589" t="str">
            <v>Mass Mkt &amp; Priority Banking</v>
          </cell>
          <cell r="G3589" t="str">
            <v>Secured Lending</v>
          </cell>
          <cell r="H3589">
            <v>9.235485076117294E-4</v>
          </cell>
          <cell r="I3589">
            <v>6.7873041878368772E-3</v>
          </cell>
          <cell r="J3589">
            <v>1.0616510911862193E-2</v>
          </cell>
          <cell r="K3589">
            <v>1.6247959196537012E-2</v>
          </cell>
          <cell r="L3589">
            <v>1.6743698600284827E-2</v>
          </cell>
          <cell r="M3589">
            <v>2.2223933376841636E-2</v>
          </cell>
          <cell r="N3589">
            <v>2.775206931167052E-2</v>
          </cell>
          <cell r="O3589">
            <v>3.3330304483542454E-2</v>
          </cell>
          <cell r="P3589">
            <v>3.9139159957636172E-2</v>
          </cell>
          <cell r="Q3589">
            <v>4.1636954955989687E-2</v>
          </cell>
          <cell r="R3589">
            <v>4.751438322303532E-2</v>
          </cell>
          <cell r="S3589">
            <v>5.3721752468654162E-2</v>
          </cell>
          <cell r="T3589">
            <v>5.8811259139465923E-2</v>
          </cell>
          <cell r="U3589" t="str">
            <v>0</v>
          </cell>
          <cell r="V3589">
            <v>7.4390803003119121E-2</v>
          </cell>
          <cell r="W3589">
            <v>7.4390803003119121E-2</v>
          </cell>
        </row>
        <row r="3590">
          <cell r="B3590" t="str">
            <v>ZambiaWM</v>
          </cell>
          <cell r="C3590" t="str">
            <v>WM</v>
          </cell>
          <cell r="D3590" t="str">
            <v>Zambia</v>
          </cell>
          <cell r="E3590" t="str">
            <v>Systems &amp; Processes</v>
          </cell>
          <cell r="F3590" t="str">
            <v>Mass Mkt &amp; Priority Banking</v>
          </cell>
          <cell r="G3590" t="str">
            <v>Account Management Services</v>
          </cell>
          <cell r="H3590">
            <v>32.191289867468058</v>
          </cell>
          <cell r="I3590">
            <v>2.5163547725608075</v>
          </cell>
          <cell r="J3590">
            <v>3.9347144765362638</v>
          </cell>
          <cell r="K3590">
            <v>6.0184175580509578</v>
          </cell>
          <cell r="L3590">
            <v>6.2012654630693156</v>
          </cell>
          <cell r="M3590">
            <v>8.2424595559632916</v>
          </cell>
          <cell r="N3590">
            <v>10.285632063931478</v>
          </cell>
          <cell r="O3590">
            <v>12.347354604828261</v>
          </cell>
          <cell r="P3590">
            <v>14.502438088927448</v>
          </cell>
          <cell r="Q3590">
            <v>15.433188131472937</v>
          </cell>
          <cell r="R3590">
            <v>17.60567285160846</v>
          </cell>
          <cell r="S3590">
            <v>19.908525569466928</v>
          </cell>
          <cell r="T3590">
            <v>21.791388532370245</v>
          </cell>
          <cell r="U3590" t="str">
            <v>0</v>
          </cell>
          <cell r="V3590">
            <v>27.566972800694085</v>
          </cell>
          <cell r="W3590">
            <v>27.566972800694085</v>
          </cell>
        </row>
        <row r="3591">
          <cell r="B3591" t="str">
            <v>ZambiaWM</v>
          </cell>
          <cell r="C3591" t="str">
            <v>WM</v>
          </cell>
          <cell r="D3591" t="str">
            <v>Zambia</v>
          </cell>
          <cell r="E3591" t="str">
            <v>Systems &amp; Processes</v>
          </cell>
          <cell r="F3591" t="str">
            <v>Mass Mkt &amp; Priority Banking</v>
          </cell>
          <cell r="G3591" t="str">
            <v>Trade Products</v>
          </cell>
          <cell r="H3591" t="str">
            <v>0</v>
          </cell>
          <cell r="I3591" t="str">
            <v>0</v>
          </cell>
          <cell r="J3591" t="str">
            <v>0</v>
          </cell>
          <cell r="K3591" t="str">
            <v>0</v>
          </cell>
          <cell r="L3591" t="str">
            <v>0</v>
          </cell>
          <cell r="M3591" t="str">
            <v>0</v>
          </cell>
          <cell r="N3591" t="str">
            <v>0</v>
          </cell>
          <cell r="O3591" t="str">
            <v>0</v>
          </cell>
          <cell r="P3591" t="str">
            <v>0</v>
          </cell>
          <cell r="Q3591" t="str">
            <v>0</v>
          </cell>
          <cell r="R3591" t="str">
            <v>0</v>
          </cell>
          <cell r="S3591" t="str">
            <v>0</v>
          </cell>
          <cell r="T3591" t="str">
            <v>0</v>
          </cell>
          <cell r="U3591" t="str">
            <v>0</v>
          </cell>
          <cell r="V3591" t="str">
            <v>0</v>
          </cell>
          <cell r="W3591" t="str">
            <v>0</v>
          </cell>
        </row>
        <row r="3592">
          <cell r="B3592" t="str">
            <v>ZambiaWM</v>
          </cell>
          <cell r="C3592" t="str">
            <v>WM</v>
          </cell>
          <cell r="D3592" t="str">
            <v>Zambia</v>
          </cell>
          <cell r="E3592" t="str">
            <v>Systems &amp; Processes</v>
          </cell>
          <cell r="F3592" t="str">
            <v>Mass Mkt &amp; Priority Banking</v>
          </cell>
          <cell r="G3592" t="str">
            <v>Treasury Products</v>
          </cell>
          <cell r="H3592">
            <v>0.92665810624916567</v>
          </cell>
          <cell r="I3592">
            <v>9.2557194916287437E-3</v>
          </cell>
          <cell r="J3592">
            <v>1.4457876943919055E-2</v>
          </cell>
          <cell r="K3592">
            <v>2.2126205951896696E-2</v>
          </cell>
          <cell r="L3592">
            <v>2.2800448247688385E-2</v>
          </cell>
          <cell r="M3592">
            <v>3.0317351228732928E-2</v>
          </cell>
          <cell r="N3592">
            <v>3.7820241542710978E-2</v>
          </cell>
          <cell r="O3592">
            <v>4.5412665894799198E-2</v>
          </cell>
          <cell r="P3592">
            <v>5.3327034215947478E-2</v>
          </cell>
          <cell r="Q3592">
            <v>5.6743058008521106E-2</v>
          </cell>
          <cell r="R3592">
            <v>6.4721253308085508E-2</v>
          </cell>
          <cell r="S3592">
            <v>7.320042493548401E-2</v>
          </cell>
          <cell r="T3592">
            <v>8.0139313676899512E-2</v>
          </cell>
          <cell r="U3592" t="str">
            <v>0</v>
          </cell>
          <cell r="V3592">
            <v>0.10136563621253109</v>
          </cell>
          <cell r="W3592">
            <v>0.10136563621253109</v>
          </cell>
        </row>
        <row r="3593">
          <cell r="B3593" t="str">
            <v>ZambiaWM</v>
          </cell>
          <cell r="C3593" t="str">
            <v>WM</v>
          </cell>
          <cell r="D3593" t="str">
            <v>Zambia</v>
          </cell>
          <cell r="E3593" t="str">
            <v>Systems &amp; Processes</v>
          </cell>
          <cell r="F3593" t="str">
            <v>Mass Mkt &amp; Priority Banking</v>
          </cell>
          <cell r="G3593" t="str">
            <v>Investment Services</v>
          </cell>
          <cell r="H3593" t="str">
            <v>0</v>
          </cell>
          <cell r="I3593" t="str">
            <v>0</v>
          </cell>
          <cell r="J3593" t="str">
            <v>0</v>
          </cell>
          <cell r="K3593" t="str">
            <v>0</v>
          </cell>
          <cell r="L3593" t="str">
            <v>0</v>
          </cell>
          <cell r="M3593" t="str">
            <v>0</v>
          </cell>
          <cell r="N3593" t="str">
            <v>0</v>
          </cell>
          <cell r="O3593" t="str">
            <v>0</v>
          </cell>
          <cell r="P3593" t="str">
            <v>0</v>
          </cell>
          <cell r="Q3593" t="str">
            <v>0</v>
          </cell>
          <cell r="R3593" t="str">
            <v>0</v>
          </cell>
          <cell r="S3593" t="str">
            <v>0</v>
          </cell>
          <cell r="T3593" t="str">
            <v>0</v>
          </cell>
          <cell r="U3593" t="str">
            <v>0</v>
          </cell>
          <cell r="V3593" t="str">
            <v>0</v>
          </cell>
          <cell r="W3593" t="str">
            <v>0</v>
          </cell>
        </row>
        <row r="3594">
          <cell r="B3594" t="str">
            <v>ZambiaOthCB</v>
          </cell>
          <cell r="C3594" t="str">
            <v>OthCB</v>
          </cell>
          <cell r="D3594" t="str">
            <v>Zambia</v>
          </cell>
          <cell r="E3594" t="str">
            <v>Systems &amp; Processes</v>
          </cell>
          <cell r="F3594" t="str">
            <v>Mass Mkt &amp; Priority Banking</v>
          </cell>
          <cell r="G3594" t="str">
            <v>Other Products</v>
          </cell>
          <cell r="H3594" t="str">
            <v>0</v>
          </cell>
          <cell r="I3594" t="str">
            <v>0</v>
          </cell>
          <cell r="J3594" t="str">
            <v>0</v>
          </cell>
          <cell r="K3594" t="str">
            <v>0</v>
          </cell>
          <cell r="L3594" t="str">
            <v>0</v>
          </cell>
          <cell r="M3594" t="str">
            <v>0</v>
          </cell>
          <cell r="N3594" t="str">
            <v>0</v>
          </cell>
          <cell r="O3594" t="str">
            <v>0</v>
          </cell>
          <cell r="P3594" t="str">
            <v>0</v>
          </cell>
          <cell r="Q3594" t="str">
            <v>0</v>
          </cell>
          <cell r="R3594" t="str">
            <v>0</v>
          </cell>
          <cell r="S3594" t="str">
            <v>0</v>
          </cell>
          <cell r="T3594" t="str">
            <v>0</v>
          </cell>
          <cell r="U3594" t="str">
            <v>0</v>
          </cell>
          <cell r="V3594">
            <v>0</v>
          </cell>
          <cell r="W3594">
            <v>0</v>
          </cell>
        </row>
        <row r="3595">
          <cell r="B3595" t="str">
            <v>ZambiaCROps</v>
          </cell>
          <cell r="C3595" t="str">
            <v>CROps</v>
          </cell>
          <cell r="D3595" t="str">
            <v>Zambia</v>
          </cell>
          <cell r="E3595" t="str">
            <v>Systems &amp; Processes</v>
          </cell>
          <cell r="F3595" t="str">
            <v>Customer - Wholesale</v>
          </cell>
          <cell r="G3595" t="str">
            <v>Corporate and Inst Lending</v>
          </cell>
          <cell r="H3595">
            <v>0.65080932198967445</v>
          </cell>
          <cell r="I3595">
            <v>0.18410666679190343</v>
          </cell>
          <cell r="J3595">
            <v>0.28790298724432367</v>
          </cell>
          <cell r="K3595">
            <v>0.44036543486874341</v>
          </cell>
          <cell r="L3595">
            <v>0.45372594076161055</v>
          </cell>
          <cell r="M3595">
            <v>0.60306875335956311</v>
          </cell>
          <cell r="N3595">
            <v>0.75257762148764706</v>
          </cell>
          <cell r="O3595">
            <v>0.90342244424904994</v>
          </cell>
          <cell r="P3595">
            <v>1.0610981744210242</v>
          </cell>
          <cell r="Q3595">
            <v>1.1292180731313495</v>
          </cell>
          <cell r="R3595">
            <v>1.2881468297993919</v>
          </cell>
          <cell r="S3595">
            <v>1.4566545719037065</v>
          </cell>
          <cell r="T3595">
            <v>1.5944071541442286</v>
          </cell>
          <cell r="U3595" t="str">
            <v>0</v>
          </cell>
          <cell r="V3595">
            <v>2.0169968202682362</v>
          </cell>
          <cell r="W3595">
            <v>2.0169968202682362</v>
          </cell>
        </row>
        <row r="3596">
          <cell r="B3596" t="str">
            <v>ZambiaCash</v>
          </cell>
          <cell r="C3596" t="str">
            <v>Cash</v>
          </cell>
          <cell r="D3596" t="str">
            <v>Zambia</v>
          </cell>
          <cell r="E3596" t="str">
            <v>Systems &amp; Processes</v>
          </cell>
          <cell r="F3596" t="str">
            <v>Customer - Wholesale</v>
          </cell>
          <cell r="G3596" t="str">
            <v>Cash Management and Payments</v>
          </cell>
          <cell r="H3596">
            <v>3.9843551590201649</v>
          </cell>
          <cell r="I3596">
            <v>1.106302621643207</v>
          </cell>
          <cell r="J3596">
            <v>1.7298881853786263</v>
          </cell>
          <cell r="K3596">
            <v>2.6459667049690565</v>
          </cell>
          <cell r="L3596">
            <v>2.7263658426214561</v>
          </cell>
          <cell r="M3596">
            <v>3.6237660504725642</v>
          </cell>
          <cell r="N3596">
            <v>4.5220360539756355</v>
          </cell>
          <cell r="O3596">
            <v>5.4284614958665642</v>
          </cell>
          <cell r="P3596">
            <v>6.3759326552521696</v>
          </cell>
          <cell r="Q3596">
            <v>6.7851377453408279</v>
          </cell>
          <cell r="R3596">
            <v>7.740268851968727</v>
          </cell>
          <cell r="S3596">
            <v>8.7526965059219393</v>
          </cell>
          <cell r="T3596">
            <v>9.5804886928725921</v>
          </cell>
          <cell r="U3596" t="str">
            <v>0</v>
          </cell>
          <cell r="V3596">
            <v>12.119705606722961</v>
          </cell>
          <cell r="W3596">
            <v>12.119705606722961</v>
          </cell>
        </row>
        <row r="3597">
          <cell r="B3597" t="str">
            <v>ZambiaTrade</v>
          </cell>
          <cell r="C3597" t="str">
            <v>Trade</v>
          </cell>
          <cell r="D3597" t="str">
            <v>Zambia</v>
          </cell>
          <cell r="E3597" t="str">
            <v>Systems &amp; Processes</v>
          </cell>
          <cell r="F3597" t="str">
            <v>Customer - Wholesale</v>
          </cell>
          <cell r="G3597" t="str">
            <v>Trade Finance</v>
          </cell>
          <cell r="H3597">
            <v>6.2143386416280422E-2</v>
          </cell>
          <cell r="I3597" t="str">
            <v>0</v>
          </cell>
          <cell r="J3597" t="str">
            <v>0</v>
          </cell>
          <cell r="K3597" t="str">
            <v>0</v>
          </cell>
          <cell r="L3597" t="str">
            <v>0</v>
          </cell>
          <cell r="M3597" t="str">
            <v>0</v>
          </cell>
          <cell r="N3597" t="str">
            <v>0</v>
          </cell>
          <cell r="O3597" t="str">
            <v>0</v>
          </cell>
          <cell r="P3597" t="str">
            <v>0</v>
          </cell>
          <cell r="Q3597" t="str">
            <v>0</v>
          </cell>
          <cell r="R3597" t="str">
            <v>0</v>
          </cell>
          <cell r="S3597" t="str">
            <v>0</v>
          </cell>
          <cell r="T3597" t="str">
            <v>0</v>
          </cell>
          <cell r="U3597" t="str">
            <v>0</v>
          </cell>
          <cell r="V3597">
            <v>0</v>
          </cell>
          <cell r="W3597">
            <v>0</v>
          </cell>
        </row>
        <row r="3598">
          <cell r="B3598" t="str">
            <v>ZambiaTrade</v>
          </cell>
          <cell r="C3598" t="str">
            <v>Trade</v>
          </cell>
          <cell r="D3598" t="str">
            <v>Zambia</v>
          </cell>
          <cell r="E3598" t="str">
            <v>Systems &amp; Processes</v>
          </cell>
          <cell r="F3598" t="str">
            <v>Customer - Wholesale</v>
          </cell>
          <cell r="G3598" t="str">
            <v>Trade Contingents</v>
          </cell>
          <cell r="H3598" t="str">
            <v>0</v>
          </cell>
          <cell r="I3598">
            <v>3.1819618586028872E-3</v>
          </cell>
          <cell r="J3598">
            <v>4.9642557740896048E-3</v>
          </cell>
          <cell r="K3598">
            <v>7.5835031607320962E-3</v>
          </cell>
          <cell r="L3598">
            <v>7.8028562238270788E-3</v>
          </cell>
          <cell r="M3598">
            <v>1.0367938552996421E-2</v>
          </cell>
          <cell r="N3598">
            <v>1.2956814277386423E-2</v>
          </cell>
          <cell r="O3598">
            <v>1.5547748459640996E-2</v>
          </cell>
          <cell r="P3598">
            <v>1.829924650161464E-2</v>
          </cell>
          <cell r="Q3598">
            <v>1.946415379461473E-2</v>
          </cell>
          <cell r="R3598">
            <v>2.2172876077516286E-2</v>
          </cell>
          <cell r="S3598">
            <v>2.5089309903222008E-2</v>
          </cell>
          <cell r="T3598">
            <v>2.7439014370795489E-2</v>
          </cell>
          <cell r="U3598" t="str">
            <v>0</v>
          </cell>
          <cell r="V3598">
            <v>3.4725913691849145E-2</v>
          </cell>
          <cell r="W3598">
            <v>3.4725913691849145E-2</v>
          </cell>
        </row>
        <row r="3599">
          <cell r="B3599" t="str">
            <v>ZambiaTrade</v>
          </cell>
          <cell r="C3599" t="str">
            <v>Trade</v>
          </cell>
          <cell r="D3599" t="str">
            <v>Zambia</v>
          </cell>
          <cell r="E3599" t="str">
            <v>Systems &amp; Processes</v>
          </cell>
          <cell r="F3599" t="str">
            <v>Customer - Wholesale</v>
          </cell>
          <cell r="G3599" t="str">
            <v>Trade Transactional</v>
          </cell>
          <cell r="H3599" t="str">
            <v>0</v>
          </cell>
          <cell r="I3599" t="str">
            <v>0</v>
          </cell>
          <cell r="J3599" t="str">
            <v>0</v>
          </cell>
          <cell r="K3599" t="str">
            <v>0</v>
          </cell>
          <cell r="L3599" t="str">
            <v>0</v>
          </cell>
          <cell r="M3599" t="str">
            <v>0</v>
          </cell>
          <cell r="N3599" t="str">
            <v>0</v>
          </cell>
          <cell r="O3599" t="str">
            <v>0</v>
          </cell>
          <cell r="P3599" t="str">
            <v>0</v>
          </cell>
          <cell r="Q3599" t="str">
            <v>0</v>
          </cell>
          <cell r="R3599" t="str">
            <v>0</v>
          </cell>
          <cell r="S3599" t="str">
            <v>0</v>
          </cell>
          <cell r="T3599" t="str">
            <v>0</v>
          </cell>
          <cell r="U3599" t="str">
            <v>0</v>
          </cell>
          <cell r="V3599">
            <v>0</v>
          </cell>
          <cell r="W3599">
            <v>0</v>
          </cell>
        </row>
        <row r="3600">
          <cell r="B3600" t="str">
            <v>ZambiaTrade</v>
          </cell>
          <cell r="C3600" t="str">
            <v>Trade</v>
          </cell>
          <cell r="D3600" t="str">
            <v>Zambia</v>
          </cell>
          <cell r="E3600" t="str">
            <v>Systems &amp; Processes</v>
          </cell>
          <cell r="F3600" t="str">
            <v>Customer - Wholesale</v>
          </cell>
          <cell r="G3600" t="str">
            <v>Trade Other</v>
          </cell>
          <cell r="H3600" t="str">
            <v>0</v>
          </cell>
          <cell r="I3600" t="str">
            <v>0</v>
          </cell>
          <cell r="J3600" t="str">
            <v>0</v>
          </cell>
          <cell r="K3600" t="str">
            <v>0</v>
          </cell>
          <cell r="L3600" t="str">
            <v>0</v>
          </cell>
          <cell r="M3600" t="str">
            <v>0</v>
          </cell>
          <cell r="N3600" t="str">
            <v>0</v>
          </cell>
          <cell r="O3600" t="str">
            <v>0</v>
          </cell>
          <cell r="P3600" t="str">
            <v>0</v>
          </cell>
          <cell r="Q3600" t="str">
            <v>0</v>
          </cell>
          <cell r="R3600" t="str">
            <v>0</v>
          </cell>
          <cell r="S3600" t="str">
            <v>0</v>
          </cell>
          <cell r="T3600" t="str">
            <v>0</v>
          </cell>
          <cell r="U3600" t="str">
            <v>0</v>
          </cell>
          <cell r="V3600">
            <v>0</v>
          </cell>
          <cell r="W3600">
            <v>0</v>
          </cell>
        </row>
        <row r="3601">
          <cell r="B3601" t="str">
            <v>ZambiaFX/MM</v>
          </cell>
          <cell r="C3601" t="str">
            <v>FX/MM</v>
          </cell>
          <cell r="D3601" t="str">
            <v>Zambia</v>
          </cell>
          <cell r="E3601" t="str">
            <v>Systems &amp; Processes</v>
          </cell>
          <cell r="F3601" t="str">
            <v>Customer - Wholesale</v>
          </cell>
          <cell r="G3601" t="str">
            <v>FX Sales</v>
          </cell>
          <cell r="H3601">
            <v>0.43948365099322184</v>
          </cell>
          <cell r="I3601">
            <v>2.4429007567083577E-2</v>
          </cell>
          <cell r="J3601">
            <v>3.8185317221983109E-2</v>
          </cell>
          <cell r="K3601">
            <v>5.8422754482202813E-2</v>
          </cell>
          <cell r="L3601">
            <v>6.019312068862824E-2</v>
          </cell>
          <cell r="M3601">
            <v>8.0042223228453224E-2</v>
          </cell>
          <cell r="N3601">
            <v>9.9867979998040715E-2</v>
          </cell>
          <cell r="O3601">
            <v>0.11987380854500626</v>
          </cell>
          <cell r="P3601">
            <v>0.1408289796036265</v>
          </cell>
          <cell r="Q3601">
            <v>0.14983064978228616</v>
          </cell>
          <cell r="R3601">
            <v>0.17095534276577681</v>
          </cell>
          <cell r="S3601">
            <v>0.19330196813701458</v>
          </cell>
          <cell r="T3601">
            <v>0.21158710956572102</v>
          </cell>
          <cell r="U3601" t="str">
            <v>0</v>
          </cell>
          <cell r="V3601">
            <v>0.26767891804133709</v>
          </cell>
          <cell r="W3601">
            <v>0.26767891804133709</v>
          </cell>
        </row>
        <row r="3602">
          <cell r="B3602" t="str">
            <v>ZambiaFX/MM</v>
          </cell>
          <cell r="C3602" t="str">
            <v>FX/MM</v>
          </cell>
          <cell r="D3602" t="str">
            <v>Zambia</v>
          </cell>
          <cell r="E3602" t="str">
            <v>Systems &amp; Processes</v>
          </cell>
          <cell r="F3602" t="str">
            <v>Customer - Wholesale</v>
          </cell>
          <cell r="G3602" t="str">
            <v>FX Trading</v>
          </cell>
          <cell r="H3602" t="str">
            <v>0</v>
          </cell>
          <cell r="I3602">
            <v>9.5424998553913398E-2</v>
          </cell>
          <cell r="J3602">
            <v>0.14921285944617915</v>
          </cell>
          <cell r="K3602">
            <v>0.22822992918551227</v>
          </cell>
          <cell r="L3602">
            <v>0.235164819733653</v>
          </cell>
          <cell r="M3602">
            <v>0.31257077707403957</v>
          </cell>
          <cell r="N3602">
            <v>0.390051759319194</v>
          </cell>
          <cell r="O3602">
            <v>0.46823619528590776</v>
          </cell>
          <cell r="P3602">
            <v>0.54996106174238968</v>
          </cell>
          <cell r="Q3602">
            <v>0.58525736708058418</v>
          </cell>
          <cell r="R3602">
            <v>0.66764294828203663</v>
          </cell>
          <cell r="S3602">
            <v>0.75497068802012768</v>
          </cell>
          <cell r="T3602">
            <v>0.82637255103422802</v>
          </cell>
          <cell r="U3602" t="str">
            <v>0</v>
          </cell>
          <cell r="V3602">
            <v>1.0453946934317075</v>
          </cell>
          <cell r="W3602">
            <v>1.0453946934317075</v>
          </cell>
        </row>
        <row r="3603">
          <cell r="B3603" t="str">
            <v>ZambiaFI</v>
          </cell>
          <cell r="C3603" t="str">
            <v>FI</v>
          </cell>
          <cell r="D3603" t="str">
            <v>Zambia</v>
          </cell>
          <cell r="E3603" t="str">
            <v>Systems &amp; Processes</v>
          </cell>
          <cell r="F3603" t="str">
            <v>Customer - Wholesale</v>
          </cell>
          <cell r="G3603" t="str">
            <v>Fixed Income</v>
          </cell>
          <cell r="H3603" t="str">
            <v>0</v>
          </cell>
          <cell r="I3603" t="str">
            <v>0</v>
          </cell>
          <cell r="J3603" t="str">
            <v>0</v>
          </cell>
          <cell r="K3603" t="str">
            <v>0</v>
          </cell>
          <cell r="L3603" t="str">
            <v>0</v>
          </cell>
          <cell r="M3603" t="str">
            <v>0</v>
          </cell>
          <cell r="N3603" t="str">
            <v>0</v>
          </cell>
          <cell r="O3603" t="str">
            <v>0</v>
          </cell>
          <cell r="P3603" t="str">
            <v>0</v>
          </cell>
          <cell r="Q3603" t="str">
            <v>0</v>
          </cell>
          <cell r="R3603" t="str">
            <v>0</v>
          </cell>
          <cell r="S3603" t="str">
            <v>0</v>
          </cell>
          <cell r="T3603" t="str">
            <v>0</v>
          </cell>
          <cell r="U3603" t="str">
            <v>0</v>
          </cell>
          <cell r="V3603">
            <v>0</v>
          </cell>
          <cell r="W3603">
            <v>0</v>
          </cell>
        </row>
        <row r="3604">
          <cell r="B3604" t="str">
            <v>ZambiaFX/MM</v>
          </cell>
          <cell r="C3604" t="str">
            <v>FX/MM</v>
          </cell>
          <cell r="D3604" t="str">
            <v>Zambia</v>
          </cell>
          <cell r="E3604" t="str">
            <v>Systems &amp; Processes</v>
          </cell>
          <cell r="F3604" t="str">
            <v>Customer - Wholesale</v>
          </cell>
          <cell r="G3604" t="str">
            <v>ALM</v>
          </cell>
          <cell r="H3604" t="str">
            <v>0</v>
          </cell>
          <cell r="I3604">
            <v>2.8726556658098413E-2</v>
          </cell>
          <cell r="J3604">
            <v>4.4918750075493445E-2</v>
          </cell>
          <cell r="K3604">
            <v>6.8705895637161063E-2</v>
          </cell>
          <cell r="L3604">
            <v>7.0793561649922884E-2</v>
          </cell>
          <cell r="M3604">
            <v>9.4095701056891051E-2</v>
          </cell>
          <cell r="N3604">
            <v>0.11742042581581269</v>
          </cell>
          <cell r="O3604">
            <v>0.1409569169199795</v>
          </cell>
          <cell r="P3604">
            <v>0.16555921235843574</v>
          </cell>
          <cell r="Q3604">
            <v>0.1761847437232209</v>
          </cell>
          <cell r="R3604">
            <v>0.20098593944822535</v>
          </cell>
          <cell r="S3604">
            <v>0.22727491300259986</v>
          </cell>
          <cell r="T3604">
            <v>0.24876959148781227</v>
          </cell>
          <cell r="U3604" t="str">
            <v>0</v>
          </cell>
          <cell r="V3604">
            <v>0.31470359283238269</v>
          </cell>
          <cell r="W3604">
            <v>0.31470359283238269</v>
          </cell>
        </row>
        <row r="3605">
          <cell r="B3605" t="str">
            <v>ZambiaSEF</v>
          </cell>
          <cell r="C3605" t="str">
            <v>SEF</v>
          </cell>
          <cell r="D3605" t="str">
            <v>Zambia</v>
          </cell>
          <cell r="E3605" t="str">
            <v>Systems &amp; Processes</v>
          </cell>
          <cell r="F3605" t="str">
            <v>Customer - Wholesale</v>
          </cell>
          <cell r="G3605" t="str">
            <v>Structured Trade</v>
          </cell>
          <cell r="H3605" t="str">
            <v>0</v>
          </cell>
          <cell r="I3605" t="str">
            <v>0</v>
          </cell>
          <cell r="J3605" t="str">
            <v>0</v>
          </cell>
          <cell r="K3605" t="str">
            <v>0</v>
          </cell>
          <cell r="L3605" t="str">
            <v>0</v>
          </cell>
          <cell r="M3605" t="str">
            <v>0</v>
          </cell>
          <cell r="N3605" t="str">
            <v>0</v>
          </cell>
          <cell r="O3605" t="str">
            <v>0</v>
          </cell>
          <cell r="P3605" t="str">
            <v>0</v>
          </cell>
          <cell r="Q3605" t="str">
            <v>0</v>
          </cell>
          <cell r="R3605" t="str">
            <v>0</v>
          </cell>
          <cell r="S3605" t="str">
            <v>0</v>
          </cell>
          <cell r="T3605" t="str">
            <v>0</v>
          </cell>
          <cell r="U3605" t="str">
            <v>0</v>
          </cell>
          <cell r="V3605">
            <v>0</v>
          </cell>
          <cell r="W3605">
            <v>0</v>
          </cell>
        </row>
        <row r="3606">
          <cell r="B3606" t="str">
            <v>ZambiaSME</v>
          </cell>
          <cell r="C3606" t="str">
            <v>SME</v>
          </cell>
          <cell r="D3606" t="str">
            <v>Zambia</v>
          </cell>
          <cell r="E3606" t="str">
            <v>Systems &amp; Processes</v>
          </cell>
          <cell r="F3606" t="str">
            <v>SME</v>
          </cell>
          <cell r="G3606" t="str">
            <v>Product</v>
          </cell>
          <cell r="H3606">
            <v>13.133691706209969</v>
          </cell>
          <cell r="I3606">
            <v>0.7378261880123399</v>
          </cell>
          <cell r="J3606">
            <v>1.1537199436089469</v>
          </cell>
          <cell r="K3606">
            <v>1.7646835587250242</v>
          </cell>
          <cell r="L3606">
            <v>1.818309292099725</v>
          </cell>
          <cell r="M3606">
            <v>2.4167995640742683</v>
          </cell>
          <cell r="N3606">
            <v>3.0158912091566079</v>
          </cell>
          <cell r="O3606">
            <v>3.6204219988533572</v>
          </cell>
          <cell r="P3606">
            <v>4.2523276019259084</v>
          </cell>
          <cell r="Q3606">
            <v>4.5252185342998565</v>
          </cell>
          <cell r="R3606">
            <v>5.16223277937695</v>
          </cell>
          <cell r="S3606">
            <v>5.83746004160633</v>
          </cell>
          <cell r="T3606">
            <v>6.389552015682729</v>
          </cell>
          <cell r="U3606" t="str">
            <v>0</v>
          </cell>
          <cell r="V3606">
            <v>8.0830227719788095</v>
          </cell>
          <cell r="W3606">
            <v>8.0830227719788095</v>
          </cell>
        </row>
        <row r="3607">
          <cell r="B3607" t="str">
            <v>ZambiaTotal</v>
          </cell>
          <cell r="C3607" t="str">
            <v>Total</v>
          </cell>
          <cell r="D3607" t="str">
            <v>Zambia</v>
          </cell>
          <cell r="E3607" t="str">
            <v>Systems &amp; Processes</v>
          </cell>
          <cell r="F3607" t="str">
            <v>Customer</v>
          </cell>
          <cell r="G3607" t="str">
            <v>Product</v>
          </cell>
          <cell r="H3607">
            <v>51.655694536872645</v>
          </cell>
          <cell r="I3607">
            <v>4.8115848758268225</v>
          </cell>
          <cell r="J3607">
            <v>7.5236664309033596</v>
          </cell>
          <cell r="K3607">
            <v>11.507967500218161</v>
          </cell>
          <cell r="L3607">
            <v>11.857596015634918</v>
          </cell>
          <cell r="M3607">
            <v>15.760598123950068</v>
          </cell>
          <cell r="N3607">
            <v>19.667404487227042</v>
          </cell>
          <cell r="O3607">
            <v>23.609680837041182</v>
          </cell>
          <cell r="P3607">
            <v>27.730518063116293</v>
          </cell>
          <cell r="Q3607">
            <v>29.510186753650398</v>
          </cell>
          <cell r="R3607">
            <v>33.664252456337394</v>
          </cell>
          <cell r="S3607">
            <v>38.067579996527741</v>
          </cell>
          <cell r="T3607">
            <v>41.667863323944843</v>
          </cell>
          <cell r="U3607" t="str">
            <v>0</v>
          </cell>
          <cell r="V3607">
            <v>52.711511305633991</v>
          </cell>
          <cell r="W3607">
            <v>52.711511305633991</v>
          </cell>
        </row>
        <row r="3608">
          <cell r="B3608" t="str">
            <v>ZambiaCCPL</v>
          </cell>
          <cell r="C3608" t="str">
            <v>CCPL</v>
          </cell>
          <cell r="D3608" t="str">
            <v>Zambia</v>
          </cell>
          <cell r="E3608" t="str">
            <v>Projects</v>
          </cell>
          <cell r="F3608" t="str">
            <v>Mass Mkt &amp; Priority Banking</v>
          </cell>
          <cell r="G3608" t="str">
            <v>Unsecured Lending</v>
          </cell>
          <cell r="H3608">
            <v>0.60173430067624956</v>
          </cell>
          <cell r="I3608" t="str">
            <v>0</v>
          </cell>
          <cell r="J3608" t="str">
            <v>0</v>
          </cell>
          <cell r="K3608" t="str">
            <v>0</v>
          </cell>
          <cell r="L3608" t="str">
            <v>0</v>
          </cell>
          <cell r="M3608" t="str">
            <v>0</v>
          </cell>
          <cell r="N3608" t="str">
            <v>0</v>
          </cell>
          <cell r="O3608" t="str">
            <v>0</v>
          </cell>
          <cell r="P3608" t="str">
            <v>0</v>
          </cell>
          <cell r="Q3608" t="str">
            <v>0</v>
          </cell>
          <cell r="R3608" t="str">
            <v>0</v>
          </cell>
          <cell r="S3608" t="str">
            <v>0</v>
          </cell>
          <cell r="T3608" t="str">
            <v>0</v>
          </cell>
          <cell r="U3608" t="str">
            <v>0</v>
          </cell>
          <cell r="V3608">
            <v>1.4223118785102637</v>
          </cell>
          <cell r="W3608">
            <v>1.4223118785102637</v>
          </cell>
        </row>
        <row r="3609">
          <cell r="B3609" t="str">
            <v>ZambiaM &amp; AL</v>
          </cell>
          <cell r="C3609" t="str">
            <v>M &amp; AL</v>
          </cell>
          <cell r="D3609" t="str">
            <v>Zambia</v>
          </cell>
          <cell r="E3609" t="str">
            <v>Projects</v>
          </cell>
          <cell r="F3609" t="str">
            <v>Mass Mkt &amp; Priority Banking</v>
          </cell>
          <cell r="G3609" t="str">
            <v>Secured Lending</v>
          </cell>
          <cell r="H3609">
            <v>2.0779841421263911E-3</v>
          </cell>
          <cell r="I3609" t="str">
            <v>0</v>
          </cell>
          <cell r="J3609" t="str">
            <v>0</v>
          </cell>
          <cell r="K3609" t="str">
            <v>0</v>
          </cell>
          <cell r="L3609" t="str">
            <v>0</v>
          </cell>
          <cell r="M3609" t="str">
            <v>0</v>
          </cell>
          <cell r="N3609" t="str">
            <v>0</v>
          </cell>
          <cell r="O3609" t="str">
            <v>0</v>
          </cell>
          <cell r="P3609" t="str">
            <v>0</v>
          </cell>
          <cell r="Q3609" t="str">
            <v>0</v>
          </cell>
          <cell r="R3609" t="str">
            <v>0</v>
          </cell>
          <cell r="S3609" t="str">
            <v>0</v>
          </cell>
          <cell r="T3609" t="str">
            <v>0</v>
          </cell>
          <cell r="U3609" t="str">
            <v>0</v>
          </cell>
          <cell r="V3609">
            <v>9.7378452639178673E-2</v>
          </cell>
          <cell r="W3609">
            <v>9.7378452639178673E-2</v>
          </cell>
        </row>
        <row r="3610">
          <cell r="B3610" t="str">
            <v>ZambiaWM</v>
          </cell>
          <cell r="C3610" t="str">
            <v>WM</v>
          </cell>
          <cell r="D3610" t="str">
            <v>Zambia</v>
          </cell>
          <cell r="E3610" t="str">
            <v>Projects</v>
          </cell>
          <cell r="F3610" t="str">
            <v>Mass Mkt &amp; Priority Banking</v>
          </cell>
          <cell r="G3610" t="str">
            <v>Account Management Services</v>
          </cell>
          <cell r="H3610">
            <v>72.728086200860432</v>
          </cell>
          <cell r="I3610" t="str">
            <v>0</v>
          </cell>
          <cell r="J3610" t="str">
            <v>0</v>
          </cell>
          <cell r="K3610" t="str">
            <v>0</v>
          </cell>
          <cell r="L3610" t="str">
            <v>0</v>
          </cell>
          <cell r="M3610" t="str">
            <v>0</v>
          </cell>
          <cell r="N3610" t="str">
            <v>0</v>
          </cell>
          <cell r="O3610" t="str">
            <v>0</v>
          </cell>
          <cell r="P3610" t="str">
            <v>0</v>
          </cell>
          <cell r="Q3610" t="str">
            <v>0</v>
          </cell>
          <cell r="R3610" t="str">
            <v>0</v>
          </cell>
          <cell r="S3610" t="str">
            <v>0</v>
          </cell>
          <cell r="T3610" t="str">
            <v>0</v>
          </cell>
          <cell r="U3610" t="str">
            <v>0</v>
          </cell>
          <cell r="V3610">
            <v>36.085497761939266</v>
          </cell>
          <cell r="W3610">
            <v>36.085497761939266</v>
          </cell>
        </row>
        <row r="3611">
          <cell r="B3611" t="str">
            <v>ZambiaWM</v>
          </cell>
          <cell r="C3611" t="str">
            <v>WM</v>
          </cell>
          <cell r="D3611" t="str">
            <v>Zambia</v>
          </cell>
          <cell r="E3611" t="str">
            <v>Projects</v>
          </cell>
          <cell r="F3611" t="str">
            <v>Mass Mkt &amp; Priority Banking</v>
          </cell>
          <cell r="G3611" t="str">
            <v>Trade Products</v>
          </cell>
          <cell r="H3611" t="str">
            <v>0</v>
          </cell>
          <cell r="I3611" t="str">
            <v>0</v>
          </cell>
          <cell r="J3611" t="str">
            <v>0</v>
          </cell>
          <cell r="K3611" t="str">
            <v>0</v>
          </cell>
          <cell r="L3611" t="str">
            <v>0</v>
          </cell>
          <cell r="M3611" t="str">
            <v>0</v>
          </cell>
          <cell r="N3611" t="str">
            <v>0</v>
          </cell>
          <cell r="O3611" t="str">
            <v>0</v>
          </cell>
          <cell r="P3611" t="str">
            <v>0</v>
          </cell>
          <cell r="Q3611" t="str">
            <v>0</v>
          </cell>
          <cell r="R3611" t="str">
            <v>0</v>
          </cell>
          <cell r="S3611" t="str">
            <v>0</v>
          </cell>
          <cell r="T3611" t="str">
            <v>0</v>
          </cell>
          <cell r="U3611" t="str">
            <v>0</v>
          </cell>
          <cell r="V3611" t="str">
            <v>0</v>
          </cell>
          <cell r="W3611" t="str">
            <v>0</v>
          </cell>
        </row>
        <row r="3612">
          <cell r="B3612" t="str">
            <v>ZambiaWM</v>
          </cell>
          <cell r="C3612" t="str">
            <v>WM</v>
          </cell>
          <cell r="D3612" t="str">
            <v>Zambia</v>
          </cell>
          <cell r="E3612" t="str">
            <v>Projects</v>
          </cell>
          <cell r="F3612" t="str">
            <v>Mass Mkt &amp; Priority Banking</v>
          </cell>
          <cell r="G3612" t="str">
            <v>Treasury Products</v>
          </cell>
          <cell r="H3612">
            <v>2.0935501129526979</v>
          </cell>
          <cell r="I3612" t="str">
            <v>0</v>
          </cell>
          <cell r="J3612" t="str">
            <v>0</v>
          </cell>
          <cell r="K3612" t="str">
            <v>0</v>
          </cell>
          <cell r="L3612" t="str">
            <v>0</v>
          </cell>
          <cell r="M3612" t="str">
            <v>0</v>
          </cell>
          <cell r="N3612" t="str">
            <v>0</v>
          </cell>
          <cell r="O3612" t="str">
            <v>0</v>
          </cell>
          <cell r="P3612" t="str">
            <v>0</v>
          </cell>
          <cell r="Q3612" t="str">
            <v>0</v>
          </cell>
          <cell r="R3612" t="str">
            <v>0</v>
          </cell>
          <cell r="S3612" t="str">
            <v>0</v>
          </cell>
          <cell r="T3612" t="str">
            <v>0</v>
          </cell>
          <cell r="U3612" t="str">
            <v>0</v>
          </cell>
          <cell r="V3612">
            <v>0.13268883257985953</v>
          </cell>
          <cell r="W3612">
            <v>0.13268883257985953</v>
          </cell>
        </row>
        <row r="3613">
          <cell r="B3613" t="str">
            <v>ZambiaWM</v>
          </cell>
          <cell r="C3613" t="str">
            <v>WM</v>
          </cell>
          <cell r="D3613" t="str">
            <v>Zambia</v>
          </cell>
          <cell r="E3613" t="str">
            <v>Projects</v>
          </cell>
          <cell r="F3613" t="str">
            <v>Mass Mkt &amp; Priority Banking</v>
          </cell>
          <cell r="G3613" t="str">
            <v>Investment Services</v>
          </cell>
          <cell r="H3613" t="str">
            <v>0</v>
          </cell>
          <cell r="I3613" t="str">
            <v>0</v>
          </cell>
          <cell r="J3613" t="str">
            <v>0</v>
          </cell>
          <cell r="K3613" t="str">
            <v>0</v>
          </cell>
          <cell r="L3613" t="str">
            <v>0</v>
          </cell>
          <cell r="M3613" t="str">
            <v>0</v>
          </cell>
          <cell r="N3613" t="str">
            <v>0</v>
          </cell>
          <cell r="O3613" t="str">
            <v>0</v>
          </cell>
          <cell r="P3613" t="str">
            <v>0</v>
          </cell>
          <cell r="Q3613" t="str">
            <v>0</v>
          </cell>
          <cell r="R3613" t="str">
            <v>0</v>
          </cell>
          <cell r="S3613" t="str">
            <v>0</v>
          </cell>
          <cell r="T3613" t="str">
            <v>0</v>
          </cell>
          <cell r="U3613" t="str">
            <v>0</v>
          </cell>
          <cell r="V3613" t="str">
            <v>0</v>
          </cell>
          <cell r="W3613" t="str">
            <v>0</v>
          </cell>
        </row>
        <row r="3614">
          <cell r="B3614" t="str">
            <v>ZambiaOthCB</v>
          </cell>
          <cell r="C3614" t="str">
            <v>OthCB</v>
          </cell>
          <cell r="D3614" t="str">
            <v>Zambia</v>
          </cell>
          <cell r="E3614" t="str">
            <v>Projects</v>
          </cell>
          <cell r="F3614" t="str">
            <v>Mass Mkt &amp; Priority Banking</v>
          </cell>
          <cell r="G3614" t="str">
            <v>Other Products</v>
          </cell>
          <cell r="H3614" t="str">
            <v>0</v>
          </cell>
          <cell r="I3614" t="str">
            <v>0</v>
          </cell>
          <cell r="J3614" t="str">
            <v>0</v>
          </cell>
          <cell r="K3614" t="str">
            <v>0</v>
          </cell>
          <cell r="L3614" t="str">
            <v>0</v>
          </cell>
          <cell r="M3614" t="str">
            <v>0</v>
          </cell>
          <cell r="N3614" t="str">
            <v>0</v>
          </cell>
          <cell r="O3614" t="str">
            <v>0</v>
          </cell>
          <cell r="P3614" t="str">
            <v>0</v>
          </cell>
          <cell r="Q3614" t="str">
            <v>0</v>
          </cell>
          <cell r="R3614" t="str">
            <v>0</v>
          </cell>
          <cell r="S3614" t="str">
            <v>0</v>
          </cell>
          <cell r="T3614" t="str">
            <v>0</v>
          </cell>
          <cell r="U3614" t="str">
            <v>0</v>
          </cell>
          <cell r="V3614">
            <v>0</v>
          </cell>
          <cell r="W3614">
            <v>0</v>
          </cell>
        </row>
        <row r="3615">
          <cell r="B3615" t="str">
            <v>ZambiaCROps</v>
          </cell>
          <cell r="C3615" t="str">
            <v>CROps</v>
          </cell>
          <cell r="D3615" t="str">
            <v>Zambia</v>
          </cell>
          <cell r="E3615" t="str">
            <v>Projects</v>
          </cell>
          <cell r="F3615" t="str">
            <v>Customer - Wholesale</v>
          </cell>
          <cell r="G3615" t="str">
            <v>Corporate and Inst Lending</v>
          </cell>
          <cell r="H3615">
            <v>1.4703394060589965</v>
          </cell>
          <cell r="I3615" t="str">
            <v>0</v>
          </cell>
          <cell r="J3615" t="str">
            <v>0</v>
          </cell>
          <cell r="K3615" t="str">
            <v>0</v>
          </cell>
          <cell r="L3615" t="str">
            <v>0</v>
          </cell>
          <cell r="M3615" t="str">
            <v>0</v>
          </cell>
          <cell r="N3615" t="str">
            <v>0</v>
          </cell>
          <cell r="O3615" t="str">
            <v>0</v>
          </cell>
          <cell r="P3615" t="str">
            <v>0</v>
          </cell>
          <cell r="Q3615" t="str">
            <v>0</v>
          </cell>
          <cell r="R3615" t="str">
            <v>0</v>
          </cell>
          <cell r="S3615" t="str">
            <v>0</v>
          </cell>
          <cell r="T3615" t="str">
            <v>0</v>
          </cell>
          <cell r="U3615" t="str">
            <v>0</v>
          </cell>
          <cell r="V3615">
            <v>2.6402730096572489</v>
          </cell>
          <cell r="W3615">
            <v>2.6402730096572489</v>
          </cell>
        </row>
        <row r="3616">
          <cell r="B3616" t="str">
            <v>ZambiaCash</v>
          </cell>
          <cell r="C3616" t="str">
            <v>Cash</v>
          </cell>
          <cell r="D3616" t="str">
            <v>Zambia</v>
          </cell>
          <cell r="E3616" t="str">
            <v>Projects</v>
          </cell>
          <cell r="F3616" t="str">
            <v>Customer - Wholesale</v>
          </cell>
          <cell r="G3616" t="str">
            <v>Cash Management and Payments</v>
          </cell>
          <cell r="H3616">
            <v>9.0016448752323974</v>
          </cell>
          <cell r="I3616" t="str">
            <v>0</v>
          </cell>
          <cell r="J3616" t="str">
            <v>0</v>
          </cell>
          <cell r="K3616" t="str">
            <v>0</v>
          </cell>
          <cell r="L3616" t="str">
            <v>0</v>
          </cell>
          <cell r="M3616" t="str">
            <v>0</v>
          </cell>
          <cell r="N3616" t="str">
            <v>0</v>
          </cell>
          <cell r="O3616" t="str">
            <v>0</v>
          </cell>
          <cell r="P3616" t="str">
            <v>0</v>
          </cell>
          <cell r="Q3616" t="str">
            <v>0</v>
          </cell>
          <cell r="R3616" t="str">
            <v>0</v>
          </cell>
          <cell r="S3616" t="str">
            <v>0</v>
          </cell>
          <cell r="T3616" t="str">
            <v>0</v>
          </cell>
          <cell r="U3616" t="str">
            <v>0</v>
          </cell>
          <cell r="V3616">
            <v>15.864839883171836</v>
          </cell>
          <cell r="W3616">
            <v>15.864839883171836</v>
          </cell>
        </row>
        <row r="3617">
          <cell r="B3617" t="str">
            <v>ZambiaTrade</v>
          </cell>
          <cell r="C3617" t="str">
            <v>Trade</v>
          </cell>
          <cell r="D3617" t="str">
            <v>Zambia</v>
          </cell>
          <cell r="E3617" t="str">
            <v>Projects</v>
          </cell>
          <cell r="F3617" t="str">
            <v>Customer - Wholesale</v>
          </cell>
          <cell r="G3617" t="str">
            <v>Trade Finance</v>
          </cell>
          <cell r="H3617">
            <v>0.14036386244527665</v>
          </cell>
          <cell r="I3617" t="str">
            <v>0</v>
          </cell>
          <cell r="J3617" t="str">
            <v>0</v>
          </cell>
          <cell r="K3617" t="str">
            <v>0</v>
          </cell>
          <cell r="L3617" t="str">
            <v>0</v>
          </cell>
          <cell r="M3617" t="str">
            <v>0</v>
          </cell>
          <cell r="N3617" t="str">
            <v>0</v>
          </cell>
          <cell r="O3617" t="str">
            <v>0</v>
          </cell>
          <cell r="P3617" t="str">
            <v>0</v>
          </cell>
          <cell r="Q3617" t="str">
            <v>0</v>
          </cell>
          <cell r="R3617" t="str">
            <v>0</v>
          </cell>
          <cell r="S3617" t="str">
            <v>0</v>
          </cell>
          <cell r="T3617" t="str">
            <v>0</v>
          </cell>
          <cell r="U3617" t="str">
            <v>0</v>
          </cell>
          <cell r="V3617">
            <v>0</v>
          </cell>
          <cell r="W3617">
            <v>0</v>
          </cell>
        </row>
        <row r="3618">
          <cell r="B3618" t="str">
            <v>ZambiaTrade</v>
          </cell>
          <cell r="C3618" t="str">
            <v>Trade</v>
          </cell>
          <cell r="D3618" t="str">
            <v>Zambia</v>
          </cell>
          <cell r="E3618" t="str">
            <v>Projects</v>
          </cell>
          <cell r="F3618" t="str">
            <v>Customer - Wholesale</v>
          </cell>
          <cell r="G3618" t="str">
            <v>Trade Contingents</v>
          </cell>
          <cell r="H3618" t="str">
            <v>0</v>
          </cell>
          <cell r="I3618" t="str">
            <v>0</v>
          </cell>
          <cell r="J3618" t="str">
            <v>0</v>
          </cell>
          <cell r="K3618" t="str">
            <v>0</v>
          </cell>
          <cell r="L3618" t="str">
            <v>0</v>
          </cell>
          <cell r="M3618" t="str">
            <v>0</v>
          </cell>
          <cell r="N3618" t="str">
            <v>0</v>
          </cell>
          <cell r="O3618" t="str">
            <v>0</v>
          </cell>
          <cell r="P3618" t="str">
            <v>0</v>
          </cell>
          <cell r="Q3618" t="str">
            <v>0</v>
          </cell>
          <cell r="R3618" t="str">
            <v>0</v>
          </cell>
          <cell r="S3618" t="str">
            <v>0</v>
          </cell>
          <cell r="T3618" t="str">
            <v>0</v>
          </cell>
          <cell r="U3618" t="str">
            <v>0</v>
          </cell>
          <cell r="V3618">
            <v>4.5456637182047309E-2</v>
          </cell>
          <cell r="W3618">
            <v>4.5456637182047309E-2</v>
          </cell>
        </row>
        <row r="3619">
          <cell r="B3619" t="str">
            <v>ZambiaTrade</v>
          </cell>
          <cell r="C3619" t="str">
            <v>Trade</v>
          </cell>
          <cell r="D3619" t="str">
            <v>Zambia</v>
          </cell>
          <cell r="E3619" t="str">
            <v>Projects</v>
          </cell>
          <cell r="F3619" t="str">
            <v>Customer - Wholesale</v>
          </cell>
          <cell r="G3619" t="str">
            <v>Trade Transactional</v>
          </cell>
          <cell r="H3619" t="str">
            <v>0</v>
          </cell>
          <cell r="I3619" t="str">
            <v>0</v>
          </cell>
          <cell r="J3619" t="str">
            <v>0</v>
          </cell>
          <cell r="K3619" t="str">
            <v>0</v>
          </cell>
          <cell r="L3619" t="str">
            <v>0</v>
          </cell>
          <cell r="M3619" t="str">
            <v>0</v>
          </cell>
          <cell r="N3619" t="str">
            <v>0</v>
          </cell>
          <cell r="O3619" t="str">
            <v>0</v>
          </cell>
          <cell r="P3619" t="str">
            <v>0</v>
          </cell>
          <cell r="Q3619" t="str">
            <v>0</v>
          </cell>
          <cell r="R3619" t="str">
            <v>0</v>
          </cell>
          <cell r="S3619" t="str">
            <v>0</v>
          </cell>
          <cell r="T3619" t="str">
            <v>0</v>
          </cell>
          <cell r="U3619" t="str">
            <v>0</v>
          </cell>
          <cell r="V3619">
            <v>0</v>
          </cell>
          <cell r="W3619">
            <v>0</v>
          </cell>
        </row>
        <row r="3620">
          <cell r="B3620" t="str">
            <v>ZambiaTrade</v>
          </cell>
          <cell r="C3620" t="str">
            <v>Trade</v>
          </cell>
          <cell r="D3620" t="str">
            <v>Zambia</v>
          </cell>
          <cell r="E3620" t="str">
            <v>Projects</v>
          </cell>
          <cell r="F3620" t="str">
            <v>Customer - Wholesale</v>
          </cell>
          <cell r="G3620" t="str">
            <v>Trade Other</v>
          </cell>
          <cell r="H3620" t="str">
            <v>0</v>
          </cell>
          <cell r="I3620" t="str">
            <v>0</v>
          </cell>
          <cell r="J3620" t="str">
            <v>0</v>
          </cell>
          <cell r="K3620" t="str">
            <v>0</v>
          </cell>
          <cell r="L3620" t="str">
            <v>0</v>
          </cell>
          <cell r="M3620" t="str">
            <v>0</v>
          </cell>
          <cell r="N3620" t="str">
            <v>0</v>
          </cell>
          <cell r="O3620" t="str">
            <v>0</v>
          </cell>
          <cell r="P3620" t="str">
            <v>0</v>
          </cell>
          <cell r="Q3620" t="str">
            <v>0</v>
          </cell>
          <cell r="R3620" t="str">
            <v>0</v>
          </cell>
          <cell r="S3620" t="str">
            <v>0</v>
          </cell>
          <cell r="T3620" t="str">
            <v>0</v>
          </cell>
          <cell r="U3620" t="str">
            <v>0</v>
          </cell>
          <cell r="V3620">
            <v>0</v>
          </cell>
          <cell r="W3620">
            <v>0</v>
          </cell>
        </row>
        <row r="3621">
          <cell r="B3621" t="str">
            <v>ZambiaFX/MM</v>
          </cell>
          <cell r="C3621" t="str">
            <v>FX/MM</v>
          </cell>
          <cell r="D3621" t="str">
            <v>Zambia</v>
          </cell>
          <cell r="E3621" t="str">
            <v>Projects</v>
          </cell>
          <cell r="F3621" t="str">
            <v>Customer - Wholesale</v>
          </cell>
          <cell r="G3621" t="str">
            <v>FX Sales</v>
          </cell>
          <cell r="H3621">
            <v>0.99289742740969311</v>
          </cell>
          <cell r="I3621" t="str">
            <v>0</v>
          </cell>
          <cell r="J3621" t="str">
            <v>0</v>
          </cell>
          <cell r="K3621" t="str">
            <v>0</v>
          </cell>
          <cell r="L3621" t="str">
            <v>0</v>
          </cell>
          <cell r="M3621" t="str">
            <v>0</v>
          </cell>
          <cell r="N3621" t="str">
            <v>0</v>
          </cell>
          <cell r="O3621" t="str">
            <v>0</v>
          </cell>
          <cell r="P3621" t="str">
            <v>0</v>
          </cell>
          <cell r="Q3621" t="str">
            <v>0</v>
          </cell>
          <cell r="R3621" t="str">
            <v>0</v>
          </cell>
          <cell r="S3621" t="str">
            <v>0</v>
          </cell>
          <cell r="T3621" t="str">
            <v>0</v>
          </cell>
          <cell r="U3621" t="str">
            <v>0</v>
          </cell>
          <cell r="V3621">
            <v>0.3503949116116144</v>
          </cell>
          <cell r="W3621">
            <v>0.3503949116116144</v>
          </cell>
        </row>
        <row r="3622">
          <cell r="B3622" t="str">
            <v>ZambiaFX/MM</v>
          </cell>
          <cell r="C3622" t="str">
            <v>FX/MM</v>
          </cell>
          <cell r="D3622" t="str">
            <v>Zambia</v>
          </cell>
          <cell r="E3622" t="str">
            <v>Projects</v>
          </cell>
          <cell r="F3622" t="str">
            <v>Customer - Wholesale</v>
          </cell>
          <cell r="G3622" t="str">
            <v>FX Trading</v>
          </cell>
          <cell r="H3622" t="str">
            <v>0</v>
          </cell>
          <cell r="I3622" t="str">
            <v>0</v>
          </cell>
          <cell r="J3622" t="str">
            <v>0</v>
          </cell>
          <cell r="K3622" t="str">
            <v>0</v>
          </cell>
          <cell r="L3622" t="str">
            <v>0</v>
          </cell>
          <cell r="M3622" t="str">
            <v>0</v>
          </cell>
          <cell r="N3622" t="str">
            <v>0</v>
          </cell>
          <cell r="O3622" t="str">
            <v>0</v>
          </cell>
          <cell r="P3622" t="str">
            <v>0</v>
          </cell>
          <cell r="Q3622" t="str">
            <v>0</v>
          </cell>
          <cell r="R3622" t="str">
            <v>0</v>
          </cell>
          <cell r="S3622" t="str">
            <v>0</v>
          </cell>
          <cell r="T3622" t="str">
            <v>0</v>
          </cell>
          <cell r="U3622" t="str">
            <v>0</v>
          </cell>
          <cell r="V3622">
            <v>1.36843418183455</v>
          </cell>
          <cell r="W3622">
            <v>1.36843418183455</v>
          </cell>
        </row>
        <row r="3623">
          <cell r="B3623" t="str">
            <v>ZambiaFI</v>
          </cell>
          <cell r="C3623" t="str">
            <v>FI</v>
          </cell>
          <cell r="D3623" t="str">
            <v>Zambia</v>
          </cell>
          <cell r="E3623" t="str">
            <v>Projects</v>
          </cell>
          <cell r="F3623" t="str">
            <v>Customer - Wholesale</v>
          </cell>
          <cell r="G3623" t="str">
            <v>Fixed Income</v>
          </cell>
          <cell r="H3623" t="str">
            <v>0</v>
          </cell>
          <cell r="I3623" t="str">
            <v>0</v>
          </cell>
          <cell r="J3623" t="str">
            <v>0</v>
          </cell>
          <cell r="K3623" t="str">
            <v>0</v>
          </cell>
          <cell r="L3623" t="str">
            <v>0</v>
          </cell>
          <cell r="M3623" t="str">
            <v>0</v>
          </cell>
          <cell r="N3623" t="str">
            <v>0</v>
          </cell>
          <cell r="O3623" t="str">
            <v>0</v>
          </cell>
          <cell r="P3623" t="str">
            <v>0</v>
          </cell>
          <cell r="Q3623" t="str">
            <v>0</v>
          </cell>
          <cell r="R3623" t="str">
            <v>0</v>
          </cell>
          <cell r="S3623" t="str">
            <v>0</v>
          </cell>
          <cell r="T3623" t="str">
            <v>0</v>
          </cell>
          <cell r="U3623" t="str">
            <v>0</v>
          </cell>
          <cell r="V3623">
            <v>0</v>
          </cell>
          <cell r="W3623">
            <v>0</v>
          </cell>
        </row>
        <row r="3624">
          <cell r="B3624" t="str">
            <v>ZambiaFX/MM</v>
          </cell>
          <cell r="C3624" t="str">
            <v>FX/MM</v>
          </cell>
          <cell r="D3624" t="str">
            <v>Zambia</v>
          </cell>
          <cell r="E3624" t="str">
            <v>Projects</v>
          </cell>
          <cell r="F3624" t="str">
            <v>Customer - Wholesale</v>
          </cell>
          <cell r="G3624" t="str">
            <v>ALM</v>
          </cell>
          <cell r="H3624" t="str">
            <v>0</v>
          </cell>
          <cell r="I3624" t="str">
            <v>0</v>
          </cell>
          <cell r="J3624" t="str">
            <v>0</v>
          </cell>
          <cell r="K3624" t="str">
            <v>0</v>
          </cell>
          <cell r="L3624" t="str">
            <v>0</v>
          </cell>
          <cell r="M3624" t="str">
            <v>0</v>
          </cell>
          <cell r="N3624" t="str">
            <v>0</v>
          </cell>
          <cell r="O3624" t="str">
            <v>0</v>
          </cell>
          <cell r="P3624" t="str">
            <v>0</v>
          </cell>
          <cell r="Q3624" t="str">
            <v>0</v>
          </cell>
          <cell r="R3624" t="str">
            <v>0</v>
          </cell>
          <cell r="S3624" t="str">
            <v>0</v>
          </cell>
          <cell r="T3624" t="str">
            <v>0</v>
          </cell>
          <cell r="U3624" t="str">
            <v>0</v>
          </cell>
          <cell r="V3624">
            <v>0.41195077446230383</v>
          </cell>
          <cell r="W3624">
            <v>0.41195077446230383</v>
          </cell>
        </row>
        <row r="3625">
          <cell r="B3625" t="str">
            <v>ZambiaSEF</v>
          </cell>
          <cell r="C3625" t="str">
            <v>SEF</v>
          </cell>
          <cell r="D3625" t="str">
            <v>Zambia</v>
          </cell>
          <cell r="E3625" t="str">
            <v>Projects</v>
          </cell>
          <cell r="F3625" t="str">
            <v>Customer - Wholesale</v>
          </cell>
          <cell r="G3625" t="str">
            <v>Structured Trade</v>
          </cell>
          <cell r="H3625" t="str">
            <v>0</v>
          </cell>
          <cell r="I3625" t="str">
            <v>0</v>
          </cell>
          <cell r="J3625" t="str">
            <v>0</v>
          </cell>
          <cell r="K3625" t="str">
            <v>0</v>
          </cell>
          <cell r="L3625" t="str">
            <v>0</v>
          </cell>
          <cell r="M3625" t="str">
            <v>0</v>
          </cell>
          <cell r="N3625" t="str">
            <v>0</v>
          </cell>
          <cell r="O3625" t="str">
            <v>0</v>
          </cell>
          <cell r="P3625" t="str">
            <v>0</v>
          </cell>
          <cell r="Q3625" t="str">
            <v>0</v>
          </cell>
          <cell r="R3625" t="str">
            <v>0</v>
          </cell>
          <cell r="S3625" t="str">
            <v>0</v>
          </cell>
          <cell r="T3625" t="str">
            <v>0</v>
          </cell>
          <cell r="U3625" t="str">
            <v>0</v>
          </cell>
          <cell r="V3625">
            <v>0</v>
          </cell>
          <cell r="W3625">
            <v>0</v>
          </cell>
        </row>
        <row r="3626">
          <cell r="B3626" t="str">
            <v>ZambiaSME</v>
          </cell>
          <cell r="C3626" t="str">
            <v>SME</v>
          </cell>
          <cell r="D3626" t="str">
            <v>Zambia</v>
          </cell>
          <cell r="E3626" t="str">
            <v>Projects</v>
          </cell>
          <cell r="F3626" t="str">
            <v>SME</v>
          </cell>
          <cell r="G3626" t="str">
            <v>Product</v>
          </cell>
          <cell r="H3626">
            <v>29.672269440594334</v>
          </cell>
          <cell r="I3626" t="str">
            <v>0</v>
          </cell>
          <cell r="J3626" t="str">
            <v>0</v>
          </cell>
          <cell r="K3626" t="str">
            <v>0</v>
          </cell>
          <cell r="L3626" t="str">
            <v>0</v>
          </cell>
          <cell r="M3626" t="str">
            <v>0</v>
          </cell>
          <cell r="N3626" t="str">
            <v>0</v>
          </cell>
          <cell r="O3626" t="str">
            <v>0</v>
          </cell>
          <cell r="P3626" t="str">
            <v>0</v>
          </cell>
          <cell r="Q3626" t="str">
            <v>0</v>
          </cell>
          <cell r="R3626" t="str">
            <v>0</v>
          </cell>
          <cell r="S3626" t="str">
            <v>0</v>
          </cell>
          <cell r="T3626" t="str">
            <v>0</v>
          </cell>
          <cell r="U3626" t="str">
            <v>0</v>
          </cell>
          <cell r="V3626">
            <v>10.580773676411837</v>
          </cell>
          <cell r="W3626">
            <v>10.580773676411837</v>
          </cell>
        </row>
        <row r="3627">
          <cell r="B3627" t="str">
            <v>ZambiaTotal</v>
          </cell>
          <cell r="C3627" t="str">
            <v>Total</v>
          </cell>
          <cell r="D3627" t="str">
            <v>Zambia</v>
          </cell>
          <cell r="E3627" t="str">
            <v>Projects</v>
          </cell>
          <cell r="F3627" t="str">
            <v>Customer</v>
          </cell>
          <cell r="G3627" t="str">
            <v>Product</v>
          </cell>
          <cell r="H3627">
            <v>116.70296361037219</v>
          </cell>
          <cell r="I3627" t="str">
            <v>0</v>
          </cell>
          <cell r="J3627" t="str">
            <v>0</v>
          </cell>
          <cell r="K3627" t="str">
            <v>0</v>
          </cell>
          <cell r="L3627" t="str">
            <v>0</v>
          </cell>
          <cell r="M3627" t="str">
            <v>0</v>
          </cell>
          <cell r="N3627" t="str">
            <v>0</v>
          </cell>
          <cell r="O3627" t="str">
            <v>0</v>
          </cell>
          <cell r="P3627" t="str">
            <v>0</v>
          </cell>
          <cell r="Q3627" t="str">
            <v>0</v>
          </cell>
          <cell r="R3627" t="str">
            <v>0</v>
          </cell>
          <cell r="S3627" t="str">
            <v>0</v>
          </cell>
          <cell r="T3627" t="str">
            <v>0</v>
          </cell>
          <cell r="U3627" t="str">
            <v>0</v>
          </cell>
          <cell r="V3627">
            <v>69</v>
          </cell>
          <cell r="W3627">
            <v>69</v>
          </cell>
        </row>
        <row r="3628">
          <cell r="B3628" t="str">
            <v>ZambiaCCPL</v>
          </cell>
          <cell r="C3628" t="str">
            <v>CCPL</v>
          </cell>
          <cell r="D3628" t="str">
            <v>Zambia</v>
          </cell>
          <cell r="E3628" t="str">
            <v>T&amp;O Management</v>
          </cell>
          <cell r="F3628" t="str">
            <v>Mass Mkt &amp; Priority Banking</v>
          </cell>
          <cell r="G3628" t="str">
            <v>Unsecured Lending</v>
          </cell>
          <cell r="H3628">
            <v>2.6478328876546025</v>
          </cell>
          <cell r="I3628">
            <v>2.2286560706046918</v>
          </cell>
          <cell r="J3628">
            <v>4.2242246404553878</v>
          </cell>
          <cell r="K3628">
            <v>7.1765648261158965</v>
          </cell>
          <cell r="L3628">
            <v>10.046223997395801</v>
          </cell>
          <cell r="M3628">
            <v>12.700914800547492</v>
          </cell>
          <cell r="N3628">
            <v>15.309390332358966</v>
          </cell>
          <cell r="O3628">
            <v>18.263724828309076</v>
          </cell>
          <cell r="P3628">
            <v>21.209954720831892</v>
          </cell>
          <cell r="Q3628">
            <v>23.947820170505256</v>
          </cell>
          <cell r="R3628">
            <v>26.848123705702466</v>
          </cell>
          <cell r="S3628">
            <v>29.235288653987347</v>
          </cell>
          <cell r="T3628">
            <v>32.862373219978757</v>
          </cell>
          <cell r="U3628" t="str">
            <v>0</v>
          </cell>
          <cell r="V3628">
            <v>20.974775447290277</v>
          </cell>
          <cell r="W3628">
            <v>20.974775447290277</v>
          </cell>
        </row>
        <row r="3629">
          <cell r="B3629" t="str">
            <v>ZambiaM &amp; AL</v>
          </cell>
          <cell r="C3629" t="str">
            <v>M &amp; AL</v>
          </cell>
          <cell r="D3629" t="str">
            <v>Zambia</v>
          </cell>
          <cell r="E3629" t="str">
            <v>T&amp;O Management</v>
          </cell>
          <cell r="F3629" t="str">
            <v>Mass Mkt &amp; Priority Banking</v>
          </cell>
          <cell r="G3629" t="str">
            <v>Secured Lending</v>
          </cell>
          <cell r="H3629">
            <v>3.0309169547978208E-2</v>
          </cell>
          <cell r="I3629">
            <v>0.35329912331636903</v>
          </cell>
          <cell r="J3629">
            <v>0.66964790209166924</v>
          </cell>
          <cell r="K3629">
            <v>1.1376695107567216</v>
          </cell>
          <cell r="L3629">
            <v>1.59258405894669</v>
          </cell>
          <cell r="M3629">
            <v>2.0134206096375484</v>
          </cell>
          <cell r="N3629">
            <v>2.4269308549986306</v>
          </cell>
          <cell r="O3629">
            <v>2.8952686129727798</v>
          </cell>
          <cell r="P3629">
            <v>3.362321583525735</v>
          </cell>
          <cell r="Q3629">
            <v>3.7963434480412634</v>
          </cell>
          <cell r="R3629">
            <v>4.256115913542688</v>
          </cell>
          <cell r="S3629">
            <v>4.634542757668398</v>
          </cell>
          <cell r="T3629">
            <v>5.2095286490587247</v>
          </cell>
          <cell r="U3629" t="str">
            <v>0</v>
          </cell>
          <cell r="V3629">
            <v>3.3250396393709685</v>
          </cell>
          <cell r="W3629">
            <v>3.3250396393709685</v>
          </cell>
        </row>
        <row r="3630">
          <cell r="B3630" t="str">
            <v>ZambiaWM</v>
          </cell>
          <cell r="C3630" t="str">
            <v>WM</v>
          </cell>
          <cell r="D3630" t="str">
            <v>Zambia</v>
          </cell>
          <cell r="E3630" t="str">
            <v>T&amp;O Management</v>
          </cell>
          <cell r="F3630" t="str">
            <v>Mass Mkt &amp; Priority Banking</v>
          </cell>
          <cell r="G3630" t="str">
            <v>Account Management Services</v>
          </cell>
          <cell r="H3630">
            <v>261.29993496921333</v>
          </cell>
          <cell r="I3630">
            <v>14.403124499970358</v>
          </cell>
          <cell r="J3630">
            <v>27.299889591512073</v>
          </cell>
          <cell r="K3630">
            <v>46.379962412809206</v>
          </cell>
          <cell r="L3630">
            <v>64.92569176347908</v>
          </cell>
          <cell r="M3630">
            <v>82.082158195440499</v>
          </cell>
          <cell r="N3630">
            <v>98.93995588508767</v>
          </cell>
          <cell r="O3630">
            <v>118.03292118035478</v>
          </cell>
          <cell r="P3630">
            <v>137.07350678866098</v>
          </cell>
          <cell r="Q3630">
            <v>154.76750239579147</v>
          </cell>
          <cell r="R3630">
            <v>173.51127996079126</v>
          </cell>
          <cell r="S3630">
            <v>188.93880952997213</v>
          </cell>
          <cell r="T3630">
            <v>212.37956227619247</v>
          </cell>
          <cell r="U3630" t="str">
            <v>0</v>
          </cell>
          <cell r="V3630">
            <v>135.55361215534066</v>
          </cell>
          <cell r="W3630">
            <v>135.55361215534066</v>
          </cell>
        </row>
        <row r="3631">
          <cell r="B3631" t="str">
            <v>ZambiaWM</v>
          </cell>
          <cell r="C3631" t="str">
            <v>WM</v>
          </cell>
          <cell r="D3631" t="str">
            <v>Zambia</v>
          </cell>
          <cell r="E3631" t="str">
            <v>T&amp;O Management</v>
          </cell>
          <cell r="F3631" t="str">
            <v>Mass Mkt &amp; Priority Banking</v>
          </cell>
          <cell r="G3631" t="str">
            <v>Trade Products</v>
          </cell>
          <cell r="H3631" t="str">
            <v>0</v>
          </cell>
          <cell r="I3631" t="str">
            <v>0</v>
          </cell>
          <cell r="J3631" t="str">
            <v>0</v>
          </cell>
          <cell r="K3631" t="str">
            <v>0</v>
          </cell>
          <cell r="L3631" t="str">
            <v>0</v>
          </cell>
          <cell r="M3631" t="str">
            <v>0</v>
          </cell>
          <cell r="N3631" t="str">
            <v>0</v>
          </cell>
          <cell r="O3631" t="str">
            <v>0</v>
          </cell>
          <cell r="P3631" t="str">
            <v>0</v>
          </cell>
          <cell r="Q3631" t="str">
            <v>0</v>
          </cell>
          <cell r="R3631" t="str">
            <v>0</v>
          </cell>
          <cell r="S3631" t="str">
            <v>0</v>
          </cell>
          <cell r="T3631" t="str">
            <v>0</v>
          </cell>
          <cell r="U3631" t="str">
            <v>0</v>
          </cell>
          <cell r="V3631" t="str">
            <v>0</v>
          </cell>
          <cell r="W3631" t="str">
            <v>0</v>
          </cell>
        </row>
        <row r="3632">
          <cell r="B3632" t="str">
            <v>ZambiaWM</v>
          </cell>
          <cell r="C3632" t="str">
            <v>WM</v>
          </cell>
          <cell r="D3632" t="str">
            <v>Zambia</v>
          </cell>
          <cell r="E3632" t="str">
            <v>T&amp;O Management</v>
          </cell>
          <cell r="F3632" t="str">
            <v>Mass Mkt &amp; Priority Banking</v>
          </cell>
          <cell r="G3632" t="str">
            <v>Treasury Products</v>
          </cell>
          <cell r="H3632">
            <v>11.013009669655144</v>
          </cell>
          <cell r="I3632">
            <v>3.6962341508114296E-2</v>
          </cell>
          <cell r="J3632">
            <v>7.0065841505843038E-2</v>
          </cell>
          <cell r="K3632">
            <v>0.11903184724798904</v>
          </cell>
          <cell r="L3632">
            <v>0.16662967489900074</v>
          </cell>
          <cell r="M3632">
            <v>0.21066806780250863</v>
          </cell>
          <cell r="N3632">
            <v>0.25394135997724543</v>
          </cell>
          <cell r="O3632">
            <v>0.30294174675113078</v>
          </cell>
          <cell r="P3632">
            <v>0.35181208267138475</v>
          </cell>
          <cell r="Q3632">
            <v>0.39723229282612438</v>
          </cell>
          <cell r="R3632">
            <v>0.44534320297274538</v>
          </cell>
          <cell r="S3632">
            <v>0.48494216175676597</v>
          </cell>
          <cell r="T3632">
            <v>0.5451044029965707</v>
          </cell>
          <cell r="U3632" t="str">
            <v>0</v>
          </cell>
          <cell r="V3632">
            <v>0.34791316528568494</v>
          </cell>
          <cell r="W3632">
            <v>0.34791316528568494</v>
          </cell>
        </row>
        <row r="3633">
          <cell r="B3633" t="str">
            <v>ZambiaWM</v>
          </cell>
          <cell r="C3633" t="str">
            <v>WM</v>
          </cell>
          <cell r="D3633" t="str">
            <v>Zambia</v>
          </cell>
          <cell r="E3633" t="str">
            <v>T&amp;O Management</v>
          </cell>
          <cell r="F3633" t="str">
            <v>Mass Mkt &amp; Priority Banking</v>
          </cell>
          <cell r="G3633" t="str">
            <v>Investment Services</v>
          </cell>
          <cell r="H3633" t="str">
            <v>0</v>
          </cell>
          <cell r="I3633" t="str">
            <v>0</v>
          </cell>
          <cell r="J3633" t="str">
            <v>0</v>
          </cell>
          <cell r="K3633" t="str">
            <v>0</v>
          </cell>
          <cell r="L3633" t="str">
            <v>0</v>
          </cell>
          <cell r="M3633" t="str">
            <v>0</v>
          </cell>
          <cell r="N3633" t="str">
            <v>0</v>
          </cell>
          <cell r="O3633" t="str">
            <v>0</v>
          </cell>
          <cell r="P3633" t="str">
            <v>0</v>
          </cell>
          <cell r="Q3633" t="str">
            <v>0</v>
          </cell>
          <cell r="R3633" t="str">
            <v>0</v>
          </cell>
          <cell r="S3633" t="str">
            <v>0</v>
          </cell>
          <cell r="T3633" t="str">
            <v>0</v>
          </cell>
          <cell r="U3633" t="str">
            <v>0</v>
          </cell>
          <cell r="V3633" t="str">
            <v>0</v>
          </cell>
          <cell r="W3633" t="str">
            <v>0</v>
          </cell>
        </row>
        <row r="3634">
          <cell r="B3634" t="str">
            <v>ZambiaOthCB</v>
          </cell>
          <cell r="C3634" t="str">
            <v>OthCB</v>
          </cell>
          <cell r="D3634" t="str">
            <v>Zambia</v>
          </cell>
          <cell r="E3634" t="str">
            <v>T&amp;O Management</v>
          </cell>
          <cell r="F3634" t="str">
            <v>Mass Mkt &amp; Priority Banking</v>
          </cell>
          <cell r="G3634" t="str">
            <v>Other Products</v>
          </cell>
          <cell r="H3634" t="str">
            <v>0</v>
          </cell>
          <cell r="I3634" t="str">
            <v>0</v>
          </cell>
          <cell r="J3634" t="str">
            <v>0</v>
          </cell>
          <cell r="K3634" t="str">
            <v>0</v>
          </cell>
          <cell r="L3634" t="str">
            <v>0</v>
          </cell>
          <cell r="M3634" t="str">
            <v>0</v>
          </cell>
          <cell r="N3634" t="str">
            <v>0</v>
          </cell>
          <cell r="O3634" t="str">
            <v>0</v>
          </cell>
          <cell r="P3634" t="str">
            <v>0</v>
          </cell>
          <cell r="Q3634" t="str">
            <v>0</v>
          </cell>
          <cell r="R3634" t="str">
            <v>0</v>
          </cell>
          <cell r="S3634" t="str">
            <v>0</v>
          </cell>
          <cell r="T3634" t="str">
            <v>0</v>
          </cell>
          <cell r="U3634" t="str">
            <v>0</v>
          </cell>
          <cell r="V3634">
            <v>0</v>
          </cell>
          <cell r="W3634">
            <v>0</v>
          </cell>
        </row>
        <row r="3635">
          <cell r="B3635" t="str">
            <v>ZambiaCROps</v>
          </cell>
          <cell r="C3635" t="str">
            <v>CROps</v>
          </cell>
          <cell r="D3635" t="str">
            <v>Zambia</v>
          </cell>
          <cell r="E3635" t="str">
            <v>T&amp;O Management</v>
          </cell>
          <cell r="F3635" t="str">
            <v>Customer - Wholesale</v>
          </cell>
          <cell r="G3635" t="str">
            <v>Corporate and Inst Lending</v>
          </cell>
          <cell r="H3635">
            <v>19.698320328092308</v>
          </cell>
          <cell r="I3635">
            <v>1.6703345576771729</v>
          </cell>
          <cell r="J3635">
            <v>3.165974548253029</v>
          </cell>
          <cell r="K3635">
            <v>5.3786963329965003</v>
          </cell>
          <cell r="L3635">
            <v>7.5294502989251644</v>
          </cell>
          <cell r="M3635">
            <v>9.5190896367028071</v>
          </cell>
          <cell r="N3635">
            <v>11.474091523762858</v>
          </cell>
          <cell r="O3635">
            <v>13.688308005440248</v>
          </cell>
          <cell r="P3635">
            <v>15.896450243828408</v>
          </cell>
          <cell r="Q3635">
            <v>17.948427368149229</v>
          </cell>
          <cell r="R3635">
            <v>20.122148691277868</v>
          </cell>
          <cell r="S3635">
            <v>21.911282582589202</v>
          </cell>
          <cell r="T3635">
            <v>24.6297122111452</v>
          </cell>
          <cell r="U3635" t="str">
            <v>0</v>
          </cell>
          <cell r="V3635">
            <v>15.72018793353868</v>
          </cell>
          <cell r="W3635">
            <v>15.72018793353868</v>
          </cell>
        </row>
        <row r="3636">
          <cell r="B3636" t="str">
            <v>ZambiaCash</v>
          </cell>
          <cell r="C3636" t="str">
            <v>Cash</v>
          </cell>
          <cell r="D3636" t="str">
            <v>Zambia</v>
          </cell>
          <cell r="E3636" t="str">
            <v>T&amp;O Management</v>
          </cell>
          <cell r="F3636" t="str">
            <v>Customer - Wholesale</v>
          </cell>
          <cell r="G3636" t="str">
            <v>Cash Management and Payments</v>
          </cell>
          <cell r="H3636">
            <v>68.19237996924052</v>
          </cell>
          <cell r="I3636">
            <v>14.329866516348172</v>
          </cell>
          <cell r="J3636">
            <v>27.161021402629679</v>
          </cell>
          <cell r="K3636">
            <v>46.144049483713012</v>
          </cell>
          <cell r="L3636">
            <v>64.595453185809461</v>
          </cell>
          <cell r="M3636">
            <v>81.664648093491763</v>
          </cell>
          <cell r="N3636">
            <v>98.436686935661371</v>
          </cell>
          <cell r="O3636">
            <v>117.43253808111018</v>
          </cell>
          <cell r="P3636">
            <v>136.37627805211048</v>
          </cell>
          <cell r="Q3636">
            <v>153.98027130661677</v>
          </cell>
          <cell r="R3636">
            <v>172.62871287839997</v>
          </cell>
          <cell r="S3636">
            <v>187.97776359673006</v>
          </cell>
          <cell r="T3636">
            <v>211.29927935670162</v>
          </cell>
          <cell r="U3636" t="str">
            <v>0</v>
          </cell>
          <cell r="V3636">
            <v>134.86411669095952</v>
          </cell>
          <cell r="W3636">
            <v>134.86411669095952</v>
          </cell>
        </row>
        <row r="3637">
          <cell r="B3637" t="str">
            <v>ZambiaTrade</v>
          </cell>
          <cell r="C3637" t="str">
            <v>Trade</v>
          </cell>
          <cell r="D3637" t="str">
            <v>Zambia</v>
          </cell>
          <cell r="E3637" t="str">
            <v>T&amp;O Management</v>
          </cell>
          <cell r="F3637" t="str">
            <v>Customer - Wholesale</v>
          </cell>
          <cell r="G3637" t="str">
            <v>Trade Finance</v>
          </cell>
          <cell r="H3637">
            <v>13.055785061685697</v>
          </cell>
          <cell r="I3637" t="str">
            <v>0</v>
          </cell>
          <cell r="J3637" t="str">
            <v>0</v>
          </cell>
          <cell r="K3637" t="str">
            <v>0</v>
          </cell>
          <cell r="L3637" t="str">
            <v>0</v>
          </cell>
          <cell r="M3637" t="str">
            <v>0</v>
          </cell>
          <cell r="N3637" t="str">
            <v>0</v>
          </cell>
          <cell r="O3637" t="str">
            <v>0</v>
          </cell>
          <cell r="P3637" t="str">
            <v>0</v>
          </cell>
          <cell r="Q3637" t="str">
            <v>0</v>
          </cell>
          <cell r="R3637" t="str">
            <v>0</v>
          </cell>
          <cell r="S3637" t="str">
            <v>0</v>
          </cell>
          <cell r="T3637" t="str">
            <v>0</v>
          </cell>
          <cell r="U3637" t="str">
            <v>0</v>
          </cell>
          <cell r="V3637">
            <v>0</v>
          </cell>
          <cell r="W3637">
            <v>0</v>
          </cell>
        </row>
        <row r="3638">
          <cell r="B3638" t="str">
            <v>ZambiaTrade</v>
          </cell>
          <cell r="C3638" t="str">
            <v>Trade</v>
          </cell>
          <cell r="D3638" t="str">
            <v>Zambia</v>
          </cell>
          <cell r="E3638" t="str">
            <v>T&amp;O Management</v>
          </cell>
          <cell r="F3638" t="str">
            <v>Customer - Wholesale</v>
          </cell>
          <cell r="G3638" t="str">
            <v>Trade Contingents</v>
          </cell>
          <cell r="H3638" t="str">
            <v>0</v>
          </cell>
          <cell r="I3638">
            <v>1.4305259173578115</v>
          </cell>
          <cell r="J3638">
            <v>2.7114154864135696</v>
          </cell>
          <cell r="K3638">
            <v>4.6064530851211236</v>
          </cell>
          <cell r="L3638">
            <v>6.4484138335607053</v>
          </cell>
          <cell r="M3638">
            <v>8.1523971998536524</v>
          </cell>
          <cell r="N3638">
            <v>9.8267110612950326</v>
          </cell>
          <cell r="O3638">
            <v>11.723022172650323</v>
          </cell>
          <cell r="P3638">
            <v>13.614115453516209</v>
          </cell>
          <cell r="Q3638">
            <v>15.37148805671071</v>
          </cell>
          <cell r="R3638">
            <v>17.233127563382826</v>
          </cell>
          <cell r="S3638">
            <v>18.765369536831042</v>
          </cell>
          <cell r="T3638">
            <v>21.093509579075128</v>
          </cell>
          <cell r="U3638" t="str">
            <v>0</v>
          </cell>
          <cell r="V3638">
            <v>13.463168990388674</v>
          </cell>
          <cell r="W3638">
            <v>13.463168990388674</v>
          </cell>
        </row>
        <row r="3639">
          <cell r="B3639" t="str">
            <v>ZambiaTrade</v>
          </cell>
          <cell r="C3639" t="str">
            <v>Trade</v>
          </cell>
          <cell r="D3639" t="str">
            <v>Zambia</v>
          </cell>
          <cell r="E3639" t="str">
            <v>T&amp;O Management</v>
          </cell>
          <cell r="F3639" t="str">
            <v>Customer - Wholesale</v>
          </cell>
          <cell r="G3639" t="str">
            <v>Trade Transactional</v>
          </cell>
          <cell r="H3639" t="str">
            <v>0</v>
          </cell>
          <cell r="I3639" t="str">
            <v>0</v>
          </cell>
          <cell r="J3639" t="str">
            <v>0</v>
          </cell>
          <cell r="K3639" t="str">
            <v>0</v>
          </cell>
          <cell r="L3639" t="str">
            <v>0</v>
          </cell>
          <cell r="M3639" t="str">
            <v>0</v>
          </cell>
          <cell r="N3639" t="str">
            <v>0</v>
          </cell>
          <cell r="O3639" t="str">
            <v>0</v>
          </cell>
          <cell r="P3639" t="str">
            <v>0</v>
          </cell>
          <cell r="Q3639" t="str">
            <v>0</v>
          </cell>
          <cell r="R3639" t="str">
            <v>0</v>
          </cell>
          <cell r="S3639" t="str">
            <v>0</v>
          </cell>
          <cell r="T3639" t="str">
            <v>0</v>
          </cell>
          <cell r="U3639" t="str">
            <v>0</v>
          </cell>
          <cell r="V3639">
            <v>0</v>
          </cell>
          <cell r="W3639">
            <v>0</v>
          </cell>
        </row>
        <row r="3640">
          <cell r="B3640" t="str">
            <v>ZambiaTrade</v>
          </cell>
          <cell r="C3640" t="str">
            <v>Trade</v>
          </cell>
          <cell r="D3640" t="str">
            <v>Zambia</v>
          </cell>
          <cell r="E3640" t="str">
            <v>T&amp;O Management</v>
          </cell>
          <cell r="F3640" t="str">
            <v>Customer - Wholesale</v>
          </cell>
          <cell r="G3640" t="str">
            <v>Trade Other</v>
          </cell>
          <cell r="H3640" t="str">
            <v>0</v>
          </cell>
          <cell r="I3640" t="str">
            <v>0</v>
          </cell>
          <cell r="J3640" t="str">
            <v>0</v>
          </cell>
          <cell r="K3640" t="str">
            <v>0</v>
          </cell>
          <cell r="L3640" t="str">
            <v>0</v>
          </cell>
          <cell r="M3640" t="str">
            <v>0</v>
          </cell>
          <cell r="N3640" t="str">
            <v>0</v>
          </cell>
          <cell r="O3640" t="str">
            <v>0</v>
          </cell>
          <cell r="P3640" t="str">
            <v>0</v>
          </cell>
          <cell r="Q3640" t="str">
            <v>0</v>
          </cell>
          <cell r="R3640" t="str">
            <v>0</v>
          </cell>
          <cell r="S3640" t="str">
            <v>0</v>
          </cell>
          <cell r="T3640" t="str">
            <v>0</v>
          </cell>
          <cell r="U3640" t="str">
            <v>0</v>
          </cell>
          <cell r="V3640">
            <v>0</v>
          </cell>
          <cell r="W3640">
            <v>0</v>
          </cell>
        </row>
        <row r="3641">
          <cell r="B3641" t="str">
            <v>ZambiaFX/MM</v>
          </cell>
          <cell r="C3641" t="str">
            <v>FX/MM</v>
          </cell>
          <cell r="D3641" t="str">
            <v>Zambia</v>
          </cell>
          <cell r="E3641" t="str">
            <v>T&amp;O Management</v>
          </cell>
          <cell r="F3641" t="str">
            <v>Customer - Wholesale</v>
          </cell>
          <cell r="G3641" t="str">
            <v>FX Sales</v>
          </cell>
          <cell r="H3641">
            <v>23.944204911573898</v>
          </cell>
          <cell r="I3641">
            <v>0.70786204339385372</v>
          </cell>
          <cell r="J3641">
            <v>1.3416912215333907</v>
          </cell>
          <cell r="K3641">
            <v>2.2794086128258115</v>
          </cell>
          <cell r="L3641">
            <v>3.190864997513712</v>
          </cell>
          <cell r="M3641">
            <v>4.0340434857889189</v>
          </cell>
          <cell r="N3641">
            <v>4.8625431562607098</v>
          </cell>
          <cell r="O3641">
            <v>5.8008939770783821</v>
          </cell>
          <cell r="P3641">
            <v>6.7366706272025079</v>
          </cell>
          <cell r="Q3641">
            <v>7.6062669087038071</v>
          </cell>
          <cell r="R3641">
            <v>8.5274565054145235</v>
          </cell>
          <cell r="S3641">
            <v>9.2856638755416547</v>
          </cell>
          <cell r="T3641">
            <v>10.43769245738935</v>
          </cell>
          <cell r="U3641" t="str">
            <v>0</v>
          </cell>
          <cell r="V3641">
            <v>6.6619733765460243</v>
          </cell>
          <cell r="W3641">
            <v>6.6619733765460243</v>
          </cell>
        </row>
        <row r="3642">
          <cell r="B3642" t="str">
            <v>ZambiaFX/MM</v>
          </cell>
          <cell r="C3642" t="str">
            <v>FX/MM</v>
          </cell>
          <cell r="D3642" t="str">
            <v>Zambia</v>
          </cell>
          <cell r="E3642" t="str">
            <v>T&amp;O Management</v>
          </cell>
          <cell r="F3642" t="str">
            <v>Customer - Wholesale</v>
          </cell>
          <cell r="G3642" t="str">
            <v>FX Trading</v>
          </cell>
          <cell r="H3642" t="str">
            <v>0</v>
          </cell>
          <cell r="I3642">
            <v>1.0577609316470953</v>
          </cell>
          <cell r="J3642">
            <v>2.0048942724313519</v>
          </cell>
          <cell r="K3642">
            <v>3.4061289207528791</v>
          </cell>
          <cell r="L3642">
            <v>4.7681216474722925</v>
          </cell>
          <cell r="M3642">
            <v>6.0280864550591486</v>
          </cell>
          <cell r="N3642">
            <v>7.2661166496234255</v>
          </cell>
          <cell r="O3642">
            <v>8.6682978340829298</v>
          </cell>
          <cell r="P3642">
            <v>10.066632425528375</v>
          </cell>
          <cell r="Q3642">
            <v>11.366073441559637</v>
          </cell>
          <cell r="R3642">
            <v>12.74261054385796</v>
          </cell>
          <cell r="S3642">
            <v>13.875602687866891</v>
          </cell>
          <cell r="T3642">
            <v>15.597083359689419</v>
          </cell>
          <cell r="U3642" t="str">
            <v>0</v>
          </cell>
          <cell r="V3642">
            <v>9.9550120410434992</v>
          </cell>
          <cell r="W3642">
            <v>9.9550120410434992</v>
          </cell>
        </row>
        <row r="3643">
          <cell r="B3643" t="str">
            <v>ZambiaFI</v>
          </cell>
          <cell r="C3643" t="str">
            <v>FI</v>
          </cell>
          <cell r="D3643" t="str">
            <v>Zambia</v>
          </cell>
          <cell r="E3643" t="str">
            <v>T&amp;O Management</v>
          </cell>
          <cell r="F3643" t="str">
            <v>Customer - Wholesale</v>
          </cell>
          <cell r="G3643" t="str">
            <v>Fixed Income</v>
          </cell>
          <cell r="H3643" t="str">
            <v>0</v>
          </cell>
          <cell r="I3643" t="str">
            <v>0</v>
          </cell>
          <cell r="J3643" t="str">
            <v>0</v>
          </cell>
          <cell r="K3643" t="str">
            <v>0</v>
          </cell>
          <cell r="L3643" t="str">
            <v>0</v>
          </cell>
          <cell r="M3643" t="str">
            <v>0</v>
          </cell>
          <cell r="N3643" t="str">
            <v>0</v>
          </cell>
          <cell r="O3643" t="str">
            <v>0</v>
          </cell>
          <cell r="P3643" t="str">
            <v>0</v>
          </cell>
          <cell r="Q3643" t="str">
            <v>0</v>
          </cell>
          <cell r="R3643" t="str">
            <v>0</v>
          </cell>
          <cell r="S3643" t="str">
            <v>0</v>
          </cell>
          <cell r="T3643" t="str">
            <v>0</v>
          </cell>
          <cell r="U3643" t="str">
            <v>0</v>
          </cell>
          <cell r="V3643">
            <v>0</v>
          </cell>
          <cell r="W3643">
            <v>0</v>
          </cell>
        </row>
        <row r="3644">
          <cell r="B3644" t="str">
            <v>ZambiaFX/MM</v>
          </cell>
          <cell r="C3644" t="str">
            <v>FX/MM</v>
          </cell>
          <cell r="D3644" t="str">
            <v>Zambia</v>
          </cell>
          <cell r="E3644" t="str">
            <v>T&amp;O Management</v>
          </cell>
          <cell r="F3644" t="str">
            <v>Customer - Wholesale</v>
          </cell>
          <cell r="G3644" t="str">
            <v>ALM</v>
          </cell>
          <cell r="H3644" t="str">
            <v>0</v>
          </cell>
          <cell r="I3644">
            <v>1.0108100013254051</v>
          </cell>
          <cell r="J3644">
            <v>1.9159028486880856</v>
          </cell>
          <cell r="K3644">
            <v>3.2549407677021525</v>
          </cell>
          <cell r="L3644">
            <v>4.5564785998441257</v>
          </cell>
          <cell r="M3644">
            <v>5.7605172353453078</v>
          </cell>
          <cell r="N3644">
            <v>6.94359487147974</v>
          </cell>
          <cell r="O3644">
            <v>8.2835373126464287</v>
          </cell>
          <cell r="P3644">
            <v>9.619803899871755</v>
          </cell>
          <cell r="Q3644">
            <v>10.861566509775997</v>
          </cell>
          <cell r="R3644">
            <v>12.177003134980149</v>
          </cell>
          <cell r="S3644">
            <v>13.25970505402724</v>
          </cell>
          <cell r="T3644">
            <v>14.904774207278143</v>
          </cell>
          <cell r="U3644" t="str">
            <v>0</v>
          </cell>
          <cell r="V3644">
            <v>9.513138019507462</v>
          </cell>
          <cell r="W3644">
            <v>9.513138019507462</v>
          </cell>
        </row>
        <row r="3645">
          <cell r="B3645" t="str">
            <v>ZambiaSEF</v>
          </cell>
          <cell r="C3645" t="str">
            <v>SEF</v>
          </cell>
          <cell r="D3645" t="str">
            <v>Zambia</v>
          </cell>
          <cell r="E3645" t="str">
            <v>T&amp;O Management</v>
          </cell>
          <cell r="F3645" t="str">
            <v>Customer - Wholesale</v>
          </cell>
          <cell r="G3645" t="str">
            <v>Structured Trade</v>
          </cell>
          <cell r="H3645" t="str">
            <v>0</v>
          </cell>
          <cell r="I3645" t="str">
            <v>0</v>
          </cell>
          <cell r="J3645" t="str">
            <v>0</v>
          </cell>
          <cell r="K3645" t="str">
            <v>0</v>
          </cell>
          <cell r="L3645" t="str">
            <v>0</v>
          </cell>
          <cell r="M3645" t="str">
            <v>0</v>
          </cell>
          <cell r="N3645" t="str">
            <v>0</v>
          </cell>
          <cell r="O3645" t="str">
            <v>0</v>
          </cell>
          <cell r="P3645" t="str">
            <v>0</v>
          </cell>
          <cell r="Q3645" t="str">
            <v>0</v>
          </cell>
          <cell r="R3645" t="str">
            <v>0</v>
          </cell>
          <cell r="S3645" t="str">
            <v>0</v>
          </cell>
          <cell r="T3645" t="str">
            <v>0</v>
          </cell>
          <cell r="U3645" t="str">
            <v>0</v>
          </cell>
          <cell r="V3645">
            <v>0</v>
          </cell>
          <cell r="W3645">
            <v>0</v>
          </cell>
        </row>
        <row r="3646">
          <cell r="B3646" t="str">
            <v>ZambiaSME</v>
          </cell>
          <cell r="C3646" t="str">
            <v>SME</v>
          </cell>
          <cell r="D3646" t="str">
            <v>Zambia</v>
          </cell>
          <cell r="E3646" t="str">
            <v>T&amp;O Management</v>
          </cell>
          <cell r="F3646" t="str">
            <v>SME</v>
          </cell>
          <cell r="G3646" t="str">
            <v>Product</v>
          </cell>
          <cell r="H3646">
            <v>183.99764703994504</v>
          </cell>
          <cell r="I3646">
            <v>11.024925286706967</v>
          </cell>
          <cell r="J3646">
            <v>20.896791420423678</v>
          </cell>
          <cell r="K3646">
            <v>35.501705295276636</v>
          </cell>
          <cell r="L3646">
            <v>49.69760495829204</v>
          </cell>
          <cell r="M3646">
            <v>62.830078896325048</v>
          </cell>
          <cell r="N3646">
            <v>75.73393078703964</v>
          </cell>
          <cell r="O3646">
            <v>90.34871030344739</v>
          </cell>
          <cell r="P3646">
            <v>104.9233972059955</v>
          </cell>
          <cell r="Q3646">
            <v>118.46732730172978</v>
          </cell>
          <cell r="R3646">
            <v>132.81482138395847</v>
          </cell>
          <cell r="S3646">
            <v>144.62387328255139</v>
          </cell>
          <cell r="T3646">
            <v>162.56667606673028</v>
          </cell>
          <cell r="U3646" t="str">
            <v>0</v>
          </cell>
          <cell r="V3646">
            <v>103.75999027480631</v>
          </cell>
          <cell r="W3646">
            <v>103.75999027480631</v>
          </cell>
        </row>
        <row r="3647">
          <cell r="B3647" t="str">
            <v>ZambiaTotal</v>
          </cell>
          <cell r="C3647" t="str">
            <v>Total</v>
          </cell>
          <cell r="D3647" t="str">
            <v>Zambia</v>
          </cell>
          <cell r="E3647" t="str">
            <v>T&amp;O Management</v>
          </cell>
          <cell r="F3647" t="str">
            <v>Customer</v>
          </cell>
          <cell r="G3647" t="str">
            <v>Product</v>
          </cell>
          <cell r="H3647">
            <v>583.87942400660859</v>
          </cell>
          <cell r="I3647">
            <v>48.254127289856015</v>
          </cell>
          <cell r="J3647">
            <v>91.461519175937767</v>
          </cell>
          <cell r="K3647">
            <v>155.38461109531795</v>
          </cell>
          <cell r="L3647">
            <v>217.51751701613807</v>
          </cell>
          <cell r="M3647">
            <v>274.99602267599471</v>
          </cell>
          <cell r="N3647">
            <v>331.4738934175453</v>
          </cell>
          <cell r="O3647">
            <v>395.44016405484365</v>
          </cell>
          <cell r="P3647">
            <v>459.23094308374323</v>
          </cell>
          <cell r="Q3647">
            <v>518.51031920041009</v>
          </cell>
          <cell r="R3647">
            <v>581.3067434842809</v>
          </cell>
          <cell r="S3647">
            <v>632.99284371952206</v>
          </cell>
          <cell r="T3647">
            <v>711.52529578623569</v>
          </cell>
          <cell r="U3647" t="str">
            <v>0</v>
          </cell>
          <cell r="V3647">
            <v>454.13892773407775</v>
          </cell>
          <cell r="W3647">
            <v>454.13892773407775</v>
          </cell>
        </row>
        <row r="3648">
          <cell r="B3648" t="str">
            <v>ZimbabweCCPL</v>
          </cell>
          <cell r="C3648" t="str">
            <v>CCPL</v>
          </cell>
          <cell r="D3648" t="str">
            <v>Zimbabwe</v>
          </cell>
          <cell r="E3648" t="str">
            <v>Credit Operations</v>
          </cell>
          <cell r="F3648" t="str">
            <v>Mass Mkt &amp; Priority Banking</v>
          </cell>
          <cell r="G3648" t="str">
            <v>Unsecured Lending</v>
          </cell>
          <cell r="H3648">
            <v>110.81554402834043</v>
          </cell>
          <cell r="I3648">
            <v>27.038596852281685</v>
          </cell>
          <cell r="J3648">
            <v>51.047461363951783</v>
          </cell>
          <cell r="K3648">
            <v>77.997722156971108</v>
          </cell>
          <cell r="L3648">
            <v>117.65834374579867</v>
          </cell>
          <cell r="M3648">
            <v>126.06933408197459</v>
          </cell>
          <cell r="N3648">
            <v>113.34422808822198</v>
          </cell>
          <cell r="O3648">
            <v>118.65880390698081</v>
          </cell>
          <cell r="P3648">
            <v>60.287146907758533</v>
          </cell>
          <cell r="Q3648">
            <v>71.650531956735037</v>
          </cell>
          <cell r="R3648">
            <v>82.909613656666295</v>
          </cell>
          <cell r="S3648">
            <v>127.46475922174895</v>
          </cell>
          <cell r="T3648">
            <v>152.97614606159718</v>
          </cell>
          <cell r="U3648" t="str">
            <v>0</v>
          </cell>
          <cell r="V3648">
            <v>223.85554271844325</v>
          </cell>
          <cell r="W3648">
            <v>223.85554271844325</v>
          </cell>
        </row>
        <row r="3649">
          <cell r="B3649" t="str">
            <v>ZimbabweM &amp; AL</v>
          </cell>
          <cell r="C3649" t="str">
            <v>M &amp; AL</v>
          </cell>
          <cell r="D3649" t="str">
            <v>Zimbabwe</v>
          </cell>
          <cell r="E3649" t="str">
            <v>Credit Operations</v>
          </cell>
          <cell r="F3649" t="str">
            <v>Mass Mkt &amp; Priority Banking</v>
          </cell>
          <cell r="G3649" t="str">
            <v>Secured Lending</v>
          </cell>
          <cell r="H3649">
            <v>19.071022884043572</v>
          </cell>
          <cell r="I3649" t="str">
            <v>0</v>
          </cell>
          <cell r="J3649" t="str">
            <v>0</v>
          </cell>
          <cell r="K3649" t="str">
            <v>0</v>
          </cell>
          <cell r="L3649" t="str">
            <v>0</v>
          </cell>
          <cell r="M3649" t="str">
            <v>0</v>
          </cell>
          <cell r="N3649" t="str">
            <v>0</v>
          </cell>
          <cell r="O3649" t="str">
            <v>0</v>
          </cell>
          <cell r="P3649" t="str">
            <v>0</v>
          </cell>
          <cell r="Q3649" t="str">
            <v>0</v>
          </cell>
          <cell r="R3649" t="str">
            <v>0</v>
          </cell>
          <cell r="S3649" t="str">
            <v>0</v>
          </cell>
          <cell r="T3649" t="str">
            <v>0</v>
          </cell>
          <cell r="U3649" t="str">
            <v>0</v>
          </cell>
          <cell r="V3649">
            <v>0</v>
          </cell>
          <cell r="W3649">
            <v>0</v>
          </cell>
        </row>
        <row r="3650">
          <cell r="B3650" t="str">
            <v>ZimbabweWM</v>
          </cell>
          <cell r="C3650" t="str">
            <v>WM</v>
          </cell>
          <cell r="D3650" t="str">
            <v>Zimbabwe</v>
          </cell>
          <cell r="E3650" t="str">
            <v>Credit Operations</v>
          </cell>
          <cell r="F3650" t="str">
            <v>Mass Mkt &amp; Priority Banking</v>
          </cell>
          <cell r="G3650" t="str">
            <v>Account Management Services</v>
          </cell>
          <cell r="H3650" t="str">
            <v>0</v>
          </cell>
          <cell r="I3650" t="str">
            <v>0</v>
          </cell>
          <cell r="J3650" t="str">
            <v>0</v>
          </cell>
          <cell r="K3650" t="str">
            <v>0</v>
          </cell>
          <cell r="L3650" t="str">
            <v>0</v>
          </cell>
          <cell r="M3650" t="str">
            <v>0</v>
          </cell>
          <cell r="N3650" t="str">
            <v>0</v>
          </cell>
          <cell r="O3650" t="str">
            <v>0</v>
          </cell>
          <cell r="P3650" t="str">
            <v>0</v>
          </cell>
          <cell r="Q3650" t="str">
            <v>0</v>
          </cell>
          <cell r="R3650" t="str">
            <v>0</v>
          </cell>
          <cell r="S3650" t="str">
            <v>0</v>
          </cell>
          <cell r="T3650" t="str">
            <v>0</v>
          </cell>
          <cell r="U3650" t="str">
            <v>0</v>
          </cell>
          <cell r="V3650">
            <v>0</v>
          </cell>
          <cell r="W3650">
            <v>0</v>
          </cell>
        </row>
        <row r="3651">
          <cell r="B3651" t="str">
            <v>ZimbabweWM</v>
          </cell>
          <cell r="C3651" t="str">
            <v>WM</v>
          </cell>
          <cell r="D3651" t="str">
            <v>Zimbabwe</v>
          </cell>
          <cell r="E3651" t="str">
            <v>Credit Operations</v>
          </cell>
          <cell r="F3651" t="str">
            <v>Mass Mkt &amp; Priority Banking</v>
          </cell>
          <cell r="G3651" t="str">
            <v>Trade Products</v>
          </cell>
          <cell r="H3651" t="str">
            <v>0</v>
          </cell>
          <cell r="I3651" t="str">
            <v>0</v>
          </cell>
          <cell r="J3651" t="str">
            <v>0</v>
          </cell>
          <cell r="K3651" t="str">
            <v>0</v>
          </cell>
          <cell r="L3651" t="str">
            <v>0</v>
          </cell>
          <cell r="M3651" t="str">
            <v>0</v>
          </cell>
          <cell r="N3651" t="str">
            <v>0</v>
          </cell>
          <cell r="O3651" t="str">
            <v>0</v>
          </cell>
          <cell r="P3651" t="str">
            <v>0</v>
          </cell>
          <cell r="Q3651" t="str">
            <v>0</v>
          </cell>
          <cell r="R3651" t="str">
            <v>0</v>
          </cell>
          <cell r="S3651" t="str">
            <v>0</v>
          </cell>
          <cell r="T3651" t="str">
            <v>0</v>
          </cell>
          <cell r="U3651" t="str">
            <v>0</v>
          </cell>
          <cell r="V3651" t="str">
            <v>0</v>
          </cell>
          <cell r="W3651" t="str">
            <v>0</v>
          </cell>
        </row>
        <row r="3652">
          <cell r="B3652" t="str">
            <v>ZimbabweWM</v>
          </cell>
          <cell r="C3652" t="str">
            <v>WM</v>
          </cell>
          <cell r="D3652" t="str">
            <v>Zimbabwe</v>
          </cell>
          <cell r="E3652" t="str">
            <v>Credit Operations</v>
          </cell>
          <cell r="F3652" t="str">
            <v>Mass Mkt &amp; Priority Banking</v>
          </cell>
          <cell r="G3652" t="str">
            <v>Treasury Products</v>
          </cell>
          <cell r="H3652" t="str">
            <v>0</v>
          </cell>
          <cell r="I3652" t="str">
            <v>0</v>
          </cell>
          <cell r="J3652" t="str">
            <v>0</v>
          </cell>
          <cell r="K3652" t="str">
            <v>0</v>
          </cell>
          <cell r="L3652" t="str">
            <v>0</v>
          </cell>
          <cell r="M3652" t="str">
            <v>0</v>
          </cell>
          <cell r="N3652" t="str">
            <v>0</v>
          </cell>
          <cell r="O3652" t="str">
            <v>0</v>
          </cell>
          <cell r="P3652" t="str">
            <v>0</v>
          </cell>
          <cell r="Q3652" t="str">
            <v>0</v>
          </cell>
          <cell r="R3652" t="str">
            <v>0</v>
          </cell>
          <cell r="S3652" t="str">
            <v>0</v>
          </cell>
          <cell r="T3652" t="str">
            <v>0</v>
          </cell>
          <cell r="U3652" t="str">
            <v>0</v>
          </cell>
          <cell r="V3652">
            <v>0</v>
          </cell>
          <cell r="W3652">
            <v>0</v>
          </cell>
        </row>
        <row r="3653">
          <cell r="B3653" t="str">
            <v>ZimbabweWM</v>
          </cell>
          <cell r="C3653" t="str">
            <v>WM</v>
          </cell>
          <cell r="D3653" t="str">
            <v>Zimbabwe</v>
          </cell>
          <cell r="E3653" t="str">
            <v>Credit Operations</v>
          </cell>
          <cell r="F3653" t="str">
            <v>Mass Mkt &amp; Priority Banking</v>
          </cell>
          <cell r="G3653" t="str">
            <v>Investment Services</v>
          </cell>
          <cell r="H3653" t="str">
            <v>0</v>
          </cell>
          <cell r="I3653" t="str">
            <v>0</v>
          </cell>
          <cell r="J3653" t="str">
            <v>0</v>
          </cell>
          <cell r="K3653" t="str">
            <v>0</v>
          </cell>
          <cell r="L3653" t="str">
            <v>0</v>
          </cell>
          <cell r="M3653" t="str">
            <v>0</v>
          </cell>
          <cell r="N3653" t="str">
            <v>0</v>
          </cell>
          <cell r="O3653" t="str">
            <v>0</v>
          </cell>
          <cell r="P3653" t="str">
            <v>0</v>
          </cell>
          <cell r="Q3653" t="str">
            <v>0</v>
          </cell>
          <cell r="R3653" t="str">
            <v>0</v>
          </cell>
          <cell r="S3653" t="str">
            <v>0</v>
          </cell>
          <cell r="T3653" t="str">
            <v>0</v>
          </cell>
          <cell r="U3653" t="str">
            <v>0</v>
          </cell>
          <cell r="V3653" t="str">
            <v>0</v>
          </cell>
          <cell r="W3653" t="str">
            <v>0</v>
          </cell>
        </row>
        <row r="3654">
          <cell r="B3654" t="str">
            <v>ZimbabweOthCB</v>
          </cell>
          <cell r="C3654" t="str">
            <v>OthCB</v>
          </cell>
          <cell r="D3654" t="str">
            <v>Zimbabwe</v>
          </cell>
          <cell r="E3654" t="str">
            <v>Credit Operations</v>
          </cell>
          <cell r="F3654" t="str">
            <v>Mass Mkt &amp; Priority Banking</v>
          </cell>
          <cell r="G3654" t="str">
            <v>Other Products</v>
          </cell>
          <cell r="H3654" t="str">
            <v>0</v>
          </cell>
          <cell r="I3654" t="str">
            <v>0</v>
          </cell>
          <cell r="J3654" t="str">
            <v>0</v>
          </cell>
          <cell r="K3654" t="str">
            <v>0</v>
          </cell>
          <cell r="L3654" t="str">
            <v>0</v>
          </cell>
          <cell r="M3654" t="str">
            <v>0</v>
          </cell>
          <cell r="N3654" t="str">
            <v>0</v>
          </cell>
          <cell r="O3654" t="str">
            <v>0</v>
          </cell>
          <cell r="P3654" t="str">
            <v>0</v>
          </cell>
          <cell r="Q3654" t="str">
            <v>0</v>
          </cell>
          <cell r="R3654" t="str">
            <v>0</v>
          </cell>
          <cell r="S3654" t="str">
            <v>0</v>
          </cell>
          <cell r="T3654" t="str">
            <v>0</v>
          </cell>
          <cell r="U3654" t="str">
            <v>0</v>
          </cell>
          <cell r="V3654">
            <v>0</v>
          </cell>
          <cell r="W3654">
            <v>0</v>
          </cell>
        </row>
        <row r="3655">
          <cell r="B3655" t="str">
            <v>ZimbabweCROps</v>
          </cell>
          <cell r="C3655" t="str">
            <v>CROps</v>
          </cell>
          <cell r="D3655" t="str">
            <v>Zimbabwe</v>
          </cell>
          <cell r="E3655" t="str">
            <v>Credit Operations</v>
          </cell>
          <cell r="F3655" t="str">
            <v>Customer - Wholesale</v>
          </cell>
          <cell r="G3655" t="str">
            <v>Corporate and Inst Lending</v>
          </cell>
          <cell r="H3655">
            <v>119.04553044128149</v>
          </cell>
          <cell r="I3655">
            <v>12.694021321921902</v>
          </cell>
          <cell r="J3655">
            <v>23.965650530023929</v>
          </cell>
          <cell r="K3655">
            <v>36.618200032017569</v>
          </cell>
          <cell r="L3655">
            <v>55.237981925276841</v>
          </cell>
          <cell r="M3655">
            <v>59.186755275062758</v>
          </cell>
          <cell r="N3655">
            <v>53.212600340510996</v>
          </cell>
          <cell r="O3655">
            <v>55.707675773931946</v>
          </cell>
          <cell r="P3655">
            <v>28.303477893689074</v>
          </cell>
          <cell r="Q3655">
            <v>33.638335056912887</v>
          </cell>
          <cell r="R3655">
            <v>38.924224111918555</v>
          </cell>
          <cell r="S3655">
            <v>59.841876418153802</v>
          </cell>
          <cell r="T3655">
            <v>71.818906523157366</v>
          </cell>
          <cell r="U3655" t="str">
            <v>0</v>
          </cell>
          <cell r="V3655">
            <v>105.09521066580513</v>
          </cell>
          <cell r="W3655">
            <v>105.09521066580513</v>
          </cell>
        </row>
        <row r="3656">
          <cell r="B3656" t="str">
            <v>ZimbabweCash</v>
          </cell>
          <cell r="C3656" t="str">
            <v>Cash</v>
          </cell>
          <cell r="D3656" t="str">
            <v>Zimbabwe</v>
          </cell>
          <cell r="E3656" t="str">
            <v>Credit Operations</v>
          </cell>
          <cell r="F3656" t="str">
            <v>Customer - Wholesale</v>
          </cell>
          <cell r="G3656" t="str">
            <v>Cash Management and Payments</v>
          </cell>
          <cell r="H3656" t="str">
            <v>0</v>
          </cell>
          <cell r="I3656" t="str">
            <v>0</v>
          </cell>
          <cell r="J3656" t="str">
            <v>0</v>
          </cell>
          <cell r="K3656" t="str">
            <v>0</v>
          </cell>
          <cell r="L3656" t="str">
            <v>0</v>
          </cell>
          <cell r="M3656" t="str">
            <v>0</v>
          </cell>
          <cell r="N3656" t="str">
            <v>0</v>
          </cell>
          <cell r="O3656" t="str">
            <v>0</v>
          </cell>
          <cell r="P3656" t="str">
            <v>0</v>
          </cell>
          <cell r="Q3656" t="str">
            <v>0</v>
          </cell>
          <cell r="R3656" t="str">
            <v>0</v>
          </cell>
          <cell r="S3656" t="str">
            <v>0</v>
          </cell>
          <cell r="T3656" t="str">
            <v>0</v>
          </cell>
          <cell r="U3656" t="str">
            <v>0</v>
          </cell>
          <cell r="V3656">
            <v>0</v>
          </cell>
          <cell r="W3656">
            <v>0</v>
          </cell>
        </row>
        <row r="3657">
          <cell r="B3657" t="str">
            <v>ZimbabweTrade</v>
          </cell>
          <cell r="C3657" t="str">
            <v>Trade</v>
          </cell>
          <cell r="D3657" t="str">
            <v>Zimbabwe</v>
          </cell>
          <cell r="E3657" t="str">
            <v>Credit Operations</v>
          </cell>
          <cell r="F3657" t="str">
            <v>Customer - Wholesale</v>
          </cell>
          <cell r="G3657" t="str">
            <v>Trade Finance</v>
          </cell>
          <cell r="H3657">
            <v>7.1855514982813222</v>
          </cell>
          <cell r="I3657">
            <v>4.238728252051235</v>
          </cell>
          <cell r="J3657">
            <v>8.0024979794991413</v>
          </cell>
          <cell r="K3657">
            <v>12.227378155331188</v>
          </cell>
          <cell r="L3657">
            <v>18.444808672931799</v>
          </cell>
          <cell r="M3657">
            <v>19.763364608376701</v>
          </cell>
          <cell r="N3657">
            <v>17.768502723318718</v>
          </cell>
          <cell r="O3657">
            <v>18.60164664693702</v>
          </cell>
          <cell r="P3657">
            <v>9.4509650123325404</v>
          </cell>
          <cell r="Q3657">
            <v>11.232355574467757</v>
          </cell>
          <cell r="R3657">
            <v>12.99739493484506</v>
          </cell>
          <cell r="S3657">
            <v>19.982119597620379</v>
          </cell>
          <cell r="T3657">
            <v>23.981433494633759</v>
          </cell>
          <cell r="U3657" t="str">
            <v>0</v>
          </cell>
          <cell r="V3657">
            <v>35.092901398796364</v>
          </cell>
          <cell r="W3657">
            <v>35.092901398796364</v>
          </cell>
        </row>
        <row r="3658">
          <cell r="B3658" t="str">
            <v>ZimbabweTrade</v>
          </cell>
          <cell r="C3658" t="str">
            <v>Trade</v>
          </cell>
          <cell r="D3658" t="str">
            <v>Zimbabwe</v>
          </cell>
          <cell r="E3658" t="str">
            <v>Credit Operations</v>
          </cell>
          <cell r="F3658" t="str">
            <v>Customer - Wholesale</v>
          </cell>
          <cell r="G3658" t="str">
            <v>Trade Contingents</v>
          </cell>
          <cell r="H3658" t="str">
            <v>0</v>
          </cell>
          <cell r="I3658">
            <v>1.6207915199961169</v>
          </cell>
          <cell r="J3658">
            <v>3.0599698996229776</v>
          </cell>
          <cell r="K3658">
            <v>4.6754662359768124</v>
          </cell>
          <cell r="L3658">
            <v>7.0528676780757715</v>
          </cell>
          <cell r="M3658">
            <v>7.5570529317011754</v>
          </cell>
          <cell r="N3658">
            <v>6.7942639453346239</v>
          </cell>
          <cell r="O3658">
            <v>7.1128388871661326</v>
          </cell>
          <cell r="P3658">
            <v>3.6138301483129522</v>
          </cell>
          <cell r="Q3658">
            <v>4.2949926445198354</v>
          </cell>
          <cell r="R3658">
            <v>4.9699028198476602</v>
          </cell>
          <cell r="S3658">
            <v>7.6406997734989375</v>
          </cell>
          <cell r="T3658">
            <v>9.169944788662395</v>
          </cell>
          <cell r="U3658" t="str">
            <v>0</v>
          </cell>
          <cell r="V3658">
            <v>13.418712787663184</v>
          </cell>
          <cell r="W3658">
            <v>13.418712787663184</v>
          </cell>
        </row>
        <row r="3659">
          <cell r="B3659" t="str">
            <v>ZimbabweTrade</v>
          </cell>
          <cell r="C3659" t="str">
            <v>Trade</v>
          </cell>
          <cell r="D3659" t="str">
            <v>Zimbabwe</v>
          </cell>
          <cell r="E3659" t="str">
            <v>Credit Operations</v>
          </cell>
          <cell r="F3659" t="str">
            <v>Customer - Wholesale</v>
          </cell>
          <cell r="G3659" t="str">
            <v>Trade Transactional</v>
          </cell>
          <cell r="H3659" t="str">
            <v>0</v>
          </cell>
          <cell r="I3659" t="str">
            <v>0</v>
          </cell>
          <cell r="J3659" t="str">
            <v>0</v>
          </cell>
          <cell r="K3659" t="str">
            <v>0</v>
          </cell>
          <cell r="L3659" t="str">
            <v>0</v>
          </cell>
          <cell r="M3659" t="str">
            <v>0</v>
          </cell>
          <cell r="N3659" t="str">
            <v>0</v>
          </cell>
          <cell r="O3659" t="str">
            <v>0</v>
          </cell>
          <cell r="P3659" t="str">
            <v>0</v>
          </cell>
          <cell r="Q3659" t="str">
            <v>0</v>
          </cell>
          <cell r="R3659" t="str">
            <v>0</v>
          </cell>
          <cell r="S3659" t="str">
            <v>0</v>
          </cell>
          <cell r="T3659" t="str">
            <v>0</v>
          </cell>
          <cell r="U3659" t="str">
            <v>0</v>
          </cell>
          <cell r="V3659">
            <v>0</v>
          </cell>
          <cell r="W3659">
            <v>0</v>
          </cell>
        </row>
        <row r="3660">
          <cell r="B3660" t="str">
            <v>ZimbabweTrade</v>
          </cell>
          <cell r="C3660" t="str">
            <v>Trade</v>
          </cell>
          <cell r="D3660" t="str">
            <v>Zimbabwe</v>
          </cell>
          <cell r="E3660" t="str">
            <v>Credit Operations</v>
          </cell>
          <cell r="F3660" t="str">
            <v>Customer - Wholesale</v>
          </cell>
          <cell r="G3660" t="str">
            <v>Trade Other</v>
          </cell>
          <cell r="H3660" t="str">
            <v>0</v>
          </cell>
          <cell r="I3660" t="str">
            <v>0</v>
          </cell>
          <cell r="J3660" t="str">
            <v>0</v>
          </cell>
          <cell r="K3660" t="str">
            <v>0</v>
          </cell>
          <cell r="L3660" t="str">
            <v>0</v>
          </cell>
          <cell r="M3660" t="str">
            <v>0</v>
          </cell>
          <cell r="N3660" t="str">
            <v>0</v>
          </cell>
          <cell r="O3660" t="str">
            <v>0</v>
          </cell>
          <cell r="P3660" t="str">
            <v>0</v>
          </cell>
          <cell r="Q3660" t="str">
            <v>0</v>
          </cell>
          <cell r="R3660" t="str">
            <v>0</v>
          </cell>
          <cell r="S3660" t="str">
            <v>0</v>
          </cell>
          <cell r="T3660" t="str">
            <v>0</v>
          </cell>
          <cell r="U3660" t="str">
            <v>0</v>
          </cell>
          <cell r="V3660">
            <v>0</v>
          </cell>
          <cell r="W3660">
            <v>0</v>
          </cell>
        </row>
        <row r="3661">
          <cell r="B3661" t="str">
            <v>ZimbabweFX/MM</v>
          </cell>
          <cell r="C3661" t="str">
            <v>FX/MM</v>
          </cell>
          <cell r="D3661" t="str">
            <v>Zimbabwe</v>
          </cell>
          <cell r="E3661" t="str">
            <v>Credit Operations</v>
          </cell>
          <cell r="F3661" t="str">
            <v>Customer - Wholesale</v>
          </cell>
          <cell r="G3661" t="str">
            <v>FX Sales</v>
          </cell>
          <cell r="H3661" t="str">
            <v>0</v>
          </cell>
          <cell r="I3661" t="str">
            <v>0</v>
          </cell>
          <cell r="J3661" t="str">
            <v>0</v>
          </cell>
          <cell r="K3661" t="str">
            <v>0</v>
          </cell>
          <cell r="L3661" t="str">
            <v>0</v>
          </cell>
          <cell r="M3661" t="str">
            <v>0</v>
          </cell>
          <cell r="N3661" t="str">
            <v>0</v>
          </cell>
          <cell r="O3661" t="str">
            <v>0</v>
          </cell>
          <cell r="P3661" t="str">
            <v>0</v>
          </cell>
          <cell r="Q3661" t="str">
            <v>0</v>
          </cell>
          <cell r="R3661" t="str">
            <v>0</v>
          </cell>
          <cell r="S3661" t="str">
            <v>0</v>
          </cell>
          <cell r="T3661" t="str">
            <v>0</v>
          </cell>
          <cell r="U3661" t="str">
            <v>0</v>
          </cell>
          <cell r="V3661">
            <v>0</v>
          </cell>
          <cell r="W3661">
            <v>0</v>
          </cell>
        </row>
        <row r="3662">
          <cell r="B3662" t="str">
            <v>ZimbabweFX/MM</v>
          </cell>
          <cell r="C3662" t="str">
            <v>FX/MM</v>
          </cell>
          <cell r="D3662" t="str">
            <v>Zimbabwe</v>
          </cell>
          <cell r="E3662" t="str">
            <v>Credit Operations</v>
          </cell>
          <cell r="F3662" t="str">
            <v>Customer - Wholesale</v>
          </cell>
          <cell r="G3662" t="str">
            <v>FX Trading</v>
          </cell>
          <cell r="H3662" t="str">
            <v>0</v>
          </cell>
          <cell r="I3662" t="str">
            <v>0</v>
          </cell>
          <cell r="J3662" t="str">
            <v>0</v>
          </cell>
          <cell r="K3662" t="str">
            <v>0</v>
          </cell>
          <cell r="L3662" t="str">
            <v>0</v>
          </cell>
          <cell r="M3662" t="str">
            <v>0</v>
          </cell>
          <cell r="N3662" t="str">
            <v>0</v>
          </cell>
          <cell r="O3662" t="str">
            <v>0</v>
          </cell>
          <cell r="P3662" t="str">
            <v>0</v>
          </cell>
          <cell r="Q3662" t="str">
            <v>0</v>
          </cell>
          <cell r="R3662" t="str">
            <v>0</v>
          </cell>
          <cell r="S3662" t="str">
            <v>0</v>
          </cell>
          <cell r="T3662" t="str">
            <v>0</v>
          </cell>
          <cell r="U3662" t="str">
            <v>0</v>
          </cell>
          <cell r="V3662">
            <v>0</v>
          </cell>
          <cell r="W3662">
            <v>0</v>
          </cell>
        </row>
        <row r="3663">
          <cell r="B3663" t="str">
            <v>ZimbabweFI</v>
          </cell>
          <cell r="C3663" t="str">
            <v>FI</v>
          </cell>
          <cell r="D3663" t="str">
            <v>Zimbabwe</v>
          </cell>
          <cell r="E3663" t="str">
            <v>Credit Operations</v>
          </cell>
          <cell r="F3663" t="str">
            <v>Customer - Wholesale</v>
          </cell>
          <cell r="G3663" t="str">
            <v>Fixed Income</v>
          </cell>
          <cell r="H3663" t="str">
            <v>0</v>
          </cell>
          <cell r="I3663" t="str">
            <v>0</v>
          </cell>
          <cell r="J3663" t="str">
            <v>0</v>
          </cell>
          <cell r="K3663" t="str">
            <v>0</v>
          </cell>
          <cell r="L3663" t="str">
            <v>0</v>
          </cell>
          <cell r="M3663" t="str">
            <v>0</v>
          </cell>
          <cell r="N3663" t="str">
            <v>0</v>
          </cell>
          <cell r="O3663" t="str">
            <v>0</v>
          </cell>
          <cell r="P3663" t="str">
            <v>0</v>
          </cell>
          <cell r="Q3663" t="str">
            <v>0</v>
          </cell>
          <cell r="R3663" t="str">
            <v>0</v>
          </cell>
          <cell r="S3663" t="str">
            <v>0</v>
          </cell>
          <cell r="T3663" t="str">
            <v>0</v>
          </cell>
          <cell r="U3663" t="str">
            <v>0</v>
          </cell>
          <cell r="V3663">
            <v>0</v>
          </cell>
          <cell r="W3663">
            <v>0</v>
          </cell>
        </row>
        <row r="3664">
          <cell r="B3664" t="str">
            <v>ZimbabweFX/MM</v>
          </cell>
          <cell r="C3664" t="str">
            <v>FX/MM</v>
          </cell>
          <cell r="D3664" t="str">
            <v>Zimbabwe</v>
          </cell>
          <cell r="E3664" t="str">
            <v>Credit Operations</v>
          </cell>
          <cell r="F3664" t="str">
            <v>Customer - Wholesale</v>
          </cell>
          <cell r="G3664" t="str">
            <v>ALM</v>
          </cell>
          <cell r="H3664" t="str">
            <v>0</v>
          </cell>
          <cell r="I3664" t="str">
            <v>0</v>
          </cell>
          <cell r="J3664" t="str">
            <v>0</v>
          </cell>
          <cell r="K3664" t="str">
            <v>0</v>
          </cell>
          <cell r="L3664" t="str">
            <v>0</v>
          </cell>
          <cell r="M3664" t="str">
            <v>0</v>
          </cell>
          <cell r="N3664" t="str">
            <v>0</v>
          </cell>
          <cell r="O3664" t="str">
            <v>0</v>
          </cell>
          <cell r="P3664" t="str">
            <v>0</v>
          </cell>
          <cell r="Q3664" t="str">
            <v>0</v>
          </cell>
          <cell r="R3664" t="str">
            <v>0</v>
          </cell>
          <cell r="S3664" t="str">
            <v>0</v>
          </cell>
          <cell r="T3664" t="str">
            <v>0</v>
          </cell>
          <cell r="U3664" t="str">
            <v>0</v>
          </cell>
          <cell r="V3664">
            <v>0</v>
          </cell>
          <cell r="W3664">
            <v>0</v>
          </cell>
        </row>
        <row r="3665">
          <cell r="B3665" t="str">
            <v>ZimbabweSEF</v>
          </cell>
          <cell r="C3665" t="str">
            <v>SEF</v>
          </cell>
          <cell r="D3665" t="str">
            <v>Zimbabwe</v>
          </cell>
          <cell r="E3665" t="str">
            <v>Credit Operations</v>
          </cell>
          <cell r="F3665" t="str">
            <v>Customer - Wholesale</v>
          </cell>
          <cell r="G3665" t="str">
            <v>Structured Trade</v>
          </cell>
          <cell r="H3665" t="str">
            <v>0</v>
          </cell>
          <cell r="I3665" t="str">
            <v>0</v>
          </cell>
          <cell r="J3665" t="str">
            <v>0</v>
          </cell>
          <cell r="K3665" t="str">
            <v>0</v>
          </cell>
          <cell r="L3665" t="str">
            <v>0</v>
          </cell>
          <cell r="M3665" t="str">
            <v>0</v>
          </cell>
          <cell r="N3665" t="str">
            <v>0</v>
          </cell>
          <cell r="O3665" t="str">
            <v>0</v>
          </cell>
          <cell r="P3665" t="str">
            <v>0</v>
          </cell>
          <cell r="Q3665" t="str">
            <v>0</v>
          </cell>
          <cell r="R3665" t="str">
            <v>0</v>
          </cell>
          <cell r="S3665" t="str">
            <v>0</v>
          </cell>
          <cell r="T3665" t="str">
            <v>0</v>
          </cell>
          <cell r="U3665" t="str">
            <v>0</v>
          </cell>
          <cell r="V3665">
            <v>0</v>
          </cell>
          <cell r="W3665">
            <v>0</v>
          </cell>
        </row>
        <row r="3666">
          <cell r="B3666" t="str">
            <v>ZimbabweSME</v>
          </cell>
          <cell r="C3666" t="str">
            <v>SME</v>
          </cell>
          <cell r="D3666" t="str">
            <v>Zimbabwe</v>
          </cell>
          <cell r="E3666" t="str">
            <v>Credit Operations</v>
          </cell>
          <cell r="F3666" t="str">
            <v>SME</v>
          </cell>
          <cell r="G3666" t="str">
            <v>Product</v>
          </cell>
          <cell r="H3666">
            <v>62.36350990753521</v>
          </cell>
          <cell r="I3666">
            <v>0.27575524124906126</v>
          </cell>
          <cell r="J3666">
            <v>0.5206115206522175</v>
          </cell>
          <cell r="K3666">
            <v>0.79546585970335748</v>
          </cell>
          <cell r="L3666">
            <v>1.1999478057919151</v>
          </cell>
          <cell r="M3666">
            <v>1.2857279474896099</v>
          </cell>
          <cell r="N3666">
            <v>1.1559499603996142</v>
          </cell>
          <cell r="O3666">
            <v>1.2101510768645254</v>
          </cell>
          <cell r="P3666">
            <v>0.61484317513183506</v>
          </cell>
          <cell r="Q3666">
            <v>0.73073354483946507</v>
          </cell>
          <cell r="R3666">
            <v>0.84556016869755246</v>
          </cell>
          <cell r="S3666">
            <v>1.2999592997363965</v>
          </cell>
          <cell r="T3666">
            <v>1.5601391704247223</v>
          </cell>
          <cell r="U3666" t="str">
            <v>0</v>
          </cell>
          <cell r="V3666">
            <v>2.28300823169582</v>
          </cell>
          <cell r="W3666">
            <v>2.28300823169582</v>
          </cell>
        </row>
        <row r="3667">
          <cell r="B3667" t="str">
            <v>ZimbabweTotal</v>
          </cell>
          <cell r="C3667" t="str">
            <v>Total</v>
          </cell>
          <cell r="D3667" t="str">
            <v>Zimbabwe</v>
          </cell>
          <cell r="E3667" t="str">
            <v>Credit Operations</v>
          </cell>
          <cell r="F3667" t="str">
            <v>Customer</v>
          </cell>
          <cell r="G3667" t="str">
            <v>Product</v>
          </cell>
          <cell r="H3667">
            <v>318.48115875948201</v>
          </cell>
          <cell r="I3667">
            <v>45.867893187500002</v>
          </cell>
          <cell r="J3667">
            <v>86.596191293750053</v>
          </cell>
          <cell r="K3667">
            <v>132.31423244000004</v>
          </cell>
          <cell r="L3667">
            <v>199.59394982787501</v>
          </cell>
          <cell r="M3667">
            <v>213.86223484460481</v>
          </cell>
          <cell r="N3667">
            <v>192.27554505778593</v>
          </cell>
          <cell r="O3667">
            <v>201.29111629188043</v>
          </cell>
          <cell r="P3667">
            <v>102.27026313722493</v>
          </cell>
          <cell r="Q3667">
            <v>121.54694877747498</v>
          </cell>
          <cell r="R3667">
            <v>140.64669569197511</v>
          </cell>
          <cell r="S3667">
            <v>216.22941431075847</v>
          </cell>
          <cell r="T3667">
            <v>259.50657003847545</v>
          </cell>
          <cell r="U3667" t="str">
            <v>0</v>
          </cell>
          <cell r="V3667">
            <v>379.74537580240371</v>
          </cell>
          <cell r="W3667">
            <v>379.74537580240371</v>
          </cell>
        </row>
        <row r="3668">
          <cell r="B3668" t="str">
            <v>ZimbabweCCPL</v>
          </cell>
          <cell r="C3668" t="str">
            <v>CCPL</v>
          </cell>
          <cell r="D3668" t="str">
            <v>Zimbabwe</v>
          </cell>
          <cell r="E3668" t="str">
            <v>Trade Operations</v>
          </cell>
          <cell r="F3668" t="str">
            <v>Mass Mkt &amp; Priority Banking</v>
          </cell>
          <cell r="G3668" t="str">
            <v>Unsecured Lending</v>
          </cell>
          <cell r="H3668" t="str">
            <v>0</v>
          </cell>
          <cell r="I3668" t="str">
            <v>0</v>
          </cell>
          <cell r="J3668" t="str">
            <v>0</v>
          </cell>
          <cell r="K3668" t="str">
            <v>0</v>
          </cell>
          <cell r="L3668" t="str">
            <v>0</v>
          </cell>
          <cell r="M3668" t="str">
            <v>0</v>
          </cell>
          <cell r="N3668" t="str">
            <v>0</v>
          </cell>
          <cell r="O3668" t="str">
            <v>0</v>
          </cell>
          <cell r="P3668" t="str">
            <v>0</v>
          </cell>
          <cell r="Q3668" t="str">
            <v>0</v>
          </cell>
          <cell r="R3668" t="str">
            <v>0</v>
          </cell>
          <cell r="S3668" t="str">
            <v>0</v>
          </cell>
          <cell r="T3668" t="str">
            <v>0</v>
          </cell>
          <cell r="U3668" t="str">
            <v>0</v>
          </cell>
          <cell r="V3668">
            <v>0</v>
          </cell>
          <cell r="W3668">
            <v>0</v>
          </cell>
        </row>
        <row r="3669">
          <cell r="B3669" t="str">
            <v>ZimbabweM &amp; AL</v>
          </cell>
          <cell r="C3669" t="str">
            <v>M &amp; AL</v>
          </cell>
          <cell r="D3669" t="str">
            <v>Zimbabwe</v>
          </cell>
          <cell r="E3669" t="str">
            <v>Trade Operations</v>
          </cell>
          <cell r="F3669" t="str">
            <v>Mass Mkt &amp; Priority Banking</v>
          </cell>
          <cell r="G3669" t="str">
            <v>Secured Lending</v>
          </cell>
          <cell r="H3669" t="str">
            <v>0</v>
          </cell>
          <cell r="I3669" t="str">
            <v>0</v>
          </cell>
          <cell r="J3669" t="str">
            <v>0</v>
          </cell>
          <cell r="K3669" t="str">
            <v>0</v>
          </cell>
          <cell r="L3669" t="str">
            <v>0</v>
          </cell>
          <cell r="M3669" t="str">
            <v>0</v>
          </cell>
          <cell r="N3669" t="str">
            <v>0</v>
          </cell>
          <cell r="O3669" t="str">
            <v>0</v>
          </cell>
          <cell r="P3669" t="str">
            <v>0</v>
          </cell>
          <cell r="Q3669" t="str">
            <v>0</v>
          </cell>
          <cell r="R3669" t="str">
            <v>0</v>
          </cell>
          <cell r="S3669" t="str">
            <v>0</v>
          </cell>
          <cell r="T3669" t="str">
            <v>0</v>
          </cell>
          <cell r="U3669" t="str">
            <v>0</v>
          </cell>
          <cell r="V3669">
            <v>0</v>
          </cell>
          <cell r="W3669">
            <v>0</v>
          </cell>
        </row>
        <row r="3670">
          <cell r="B3670" t="str">
            <v>ZimbabweWM</v>
          </cell>
          <cell r="C3670" t="str">
            <v>WM</v>
          </cell>
          <cell r="D3670" t="str">
            <v>Zimbabwe</v>
          </cell>
          <cell r="E3670" t="str">
            <v>Trade Operations</v>
          </cell>
          <cell r="F3670" t="str">
            <v>Mass Mkt &amp; Priority Banking</v>
          </cell>
          <cell r="G3670" t="str">
            <v>Account Management Services</v>
          </cell>
          <cell r="H3670" t="str">
            <v>0</v>
          </cell>
          <cell r="I3670" t="str">
            <v>0</v>
          </cell>
          <cell r="J3670" t="str">
            <v>0</v>
          </cell>
          <cell r="K3670" t="str">
            <v>0</v>
          </cell>
          <cell r="L3670" t="str">
            <v>0</v>
          </cell>
          <cell r="M3670" t="str">
            <v>0</v>
          </cell>
          <cell r="N3670" t="str">
            <v>0</v>
          </cell>
          <cell r="O3670" t="str">
            <v>0</v>
          </cell>
          <cell r="P3670" t="str">
            <v>0</v>
          </cell>
          <cell r="Q3670" t="str">
            <v>0</v>
          </cell>
          <cell r="R3670" t="str">
            <v>0</v>
          </cell>
          <cell r="S3670" t="str">
            <v>0</v>
          </cell>
          <cell r="T3670" t="str">
            <v>0</v>
          </cell>
          <cell r="U3670" t="str">
            <v>0</v>
          </cell>
          <cell r="V3670">
            <v>0</v>
          </cell>
          <cell r="W3670">
            <v>0</v>
          </cell>
        </row>
        <row r="3671">
          <cell r="B3671" t="str">
            <v>ZimbabweWM</v>
          </cell>
          <cell r="C3671" t="str">
            <v>WM</v>
          </cell>
          <cell r="D3671" t="str">
            <v>Zimbabwe</v>
          </cell>
          <cell r="E3671" t="str">
            <v>Trade Operations</v>
          </cell>
          <cell r="F3671" t="str">
            <v>Mass Mkt &amp; Priority Banking</v>
          </cell>
          <cell r="G3671" t="str">
            <v>Trade Products</v>
          </cell>
          <cell r="H3671" t="str">
            <v>0</v>
          </cell>
          <cell r="I3671" t="str">
            <v>0</v>
          </cell>
          <cell r="J3671" t="str">
            <v>0</v>
          </cell>
          <cell r="K3671" t="str">
            <v>0</v>
          </cell>
          <cell r="L3671" t="str">
            <v>0</v>
          </cell>
          <cell r="M3671" t="str">
            <v>0</v>
          </cell>
          <cell r="N3671" t="str">
            <v>0</v>
          </cell>
          <cell r="O3671" t="str">
            <v>0</v>
          </cell>
          <cell r="P3671" t="str">
            <v>0</v>
          </cell>
          <cell r="Q3671" t="str">
            <v>0</v>
          </cell>
          <cell r="R3671" t="str">
            <v>0</v>
          </cell>
          <cell r="S3671" t="str">
            <v>0</v>
          </cell>
          <cell r="T3671" t="str">
            <v>0</v>
          </cell>
          <cell r="U3671" t="str">
            <v>0</v>
          </cell>
          <cell r="V3671" t="str">
            <v>0</v>
          </cell>
          <cell r="W3671" t="str">
            <v>0</v>
          </cell>
        </row>
        <row r="3672">
          <cell r="B3672" t="str">
            <v>ZimbabweWM</v>
          </cell>
          <cell r="C3672" t="str">
            <v>WM</v>
          </cell>
          <cell r="D3672" t="str">
            <v>Zimbabwe</v>
          </cell>
          <cell r="E3672" t="str">
            <v>Trade Operations</v>
          </cell>
          <cell r="F3672" t="str">
            <v>Mass Mkt &amp; Priority Banking</v>
          </cell>
          <cell r="G3672" t="str">
            <v>Treasury Products</v>
          </cell>
          <cell r="H3672" t="str">
            <v>0</v>
          </cell>
          <cell r="I3672" t="str">
            <v>0</v>
          </cell>
          <cell r="J3672" t="str">
            <v>0</v>
          </cell>
          <cell r="K3672" t="str">
            <v>0</v>
          </cell>
          <cell r="L3672" t="str">
            <v>0</v>
          </cell>
          <cell r="M3672" t="str">
            <v>0</v>
          </cell>
          <cell r="N3672" t="str">
            <v>0</v>
          </cell>
          <cell r="O3672" t="str">
            <v>0</v>
          </cell>
          <cell r="P3672" t="str">
            <v>0</v>
          </cell>
          <cell r="Q3672" t="str">
            <v>0</v>
          </cell>
          <cell r="R3672" t="str">
            <v>0</v>
          </cell>
          <cell r="S3672" t="str">
            <v>0</v>
          </cell>
          <cell r="T3672" t="str">
            <v>0</v>
          </cell>
          <cell r="U3672" t="str">
            <v>0</v>
          </cell>
          <cell r="V3672">
            <v>0</v>
          </cell>
          <cell r="W3672">
            <v>0</v>
          </cell>
        </row>
        <row r="3673">
          <cell r="B3673" t="str">
            <v>ZimbabweWM</v>
          </cell>
          <cell r="C3673" t="str">
            <v>WM</v>
          </cell>
          <cell r="D3673" t="str">
            <v>Zimbabwe</v>
          </cell>
          <cell r="E3673" t="str">
            <v>Trade Operations</v>
          </cell>
          <cell r="F3673" t="str">
            <v>Mass Mkt &amp; Priority Banking</v>
          </cell>
          <cell r="G3673" t="str">
            <v>Investment Services</v>
          </cell>
          <cell r="H3673" t="str">
            <v>0</v>
          </cell>
          <cell r="I3673" t="str">
            <v>0</v>
          </cell>
          <cell r="J3673" t="str">
            <v>0</v>
          </cell>
          <cell r="K3673" t="str">
            <v>0</v>
          </cell>
          <cell r="L3673" t="str">
            <v>0</v>
          </cell>
          <cell r="M3673" t="str">
            <v>0</v>
          </cell>
          <cell r="N3673" t="str">
            <v>0</v>
          </cell>
          <cell r="O3673" t="str">
            <v>0</v>
          </cell>
          <cell r="P3673" t="str">
            <v>0</v>
          </cell>
          <cell r="Q3673" t="str">
            <v>0</v>
          </cell>
          <cell r="R3673" t="str">
            <v>0</v>
          </cell>
          <cell r="S3673" t="str">
            <v>0</v>
          </cell>
          <cell r="T3673" t="str">
            <v>0</v>
          </cell>
          <cell r="U3673" t="str">
            <v>0</v>
          </cell>
          <cell r="V3673" t="str">
            <v>0</v>
          </cell>
          <cell r="W3673" t="str">
            <v>0</v>
          </cell>
        </row>
        <row r="3674">
          <cell r="B3674" t="str">
            <v>ZimbabweOthCB</v>
          </cell>
          <cell r="C3674" t="str">
            <v>OthCB</v>
          </cell>
          <cell r="D3674" t="str">
            <v>Zimbabwe</v>
          </cell>
          <cell r="E3674" t="str">
            <v>Trade Operations</v>
          </cell>
          <cell r="F3674" t="str">
            <v>Mass Mkt &amp; Priority Banking</v>
          </cell>
          <cell r="G3674" t="str">
            <v>Other Products</v>
          </cell>
          <cell r="H3674" t="str">
            <v>0</v>
          </cell>
          <cell r="I3674" t="str">
            <v>0</v>
          </cell>
          <cell r="J3674" t="str">
            <v>0</v>
          </cell>
          <cell r="K3674" t="str">
            <v>0</v>
          </cell>
          <cell r="L3674" t="str">
            <v>0</v>
          </cell>
          <cell r="M3674" t="str">
            <v>0</v>
          </cell>
          <cell r="N3674" t="str">
            <v>0</v>
          </cell>
          <cell r="O3674" t="str">
            <v>0</v>
          </cell>
          <cell r="P3674" t="str">
            <v>0</v>
          </cell>
          <cell r="Q3674" t="str">
            <v>0</v>
          </cell>
          <cell r="R3674" t="str">
            <v>0</v>
          </cell>
          <cell r="S3674" t="str">
            <v>0</v>
          </cell>
          <cell r="T3674" t="str">
            <v>0</v>
          </cell>
          <cell r="U3674" t="str">
            <v>0</v>
          </cell>
          <cell r="V3674">
            <v>0</v>
          </cell>
          <cell r="W3674">
            <v>0</v>
          </cell>
        </row>
        <row r="3675">
          <cell r="B3675" t="str">
            <v>ZimbabweCROps</v>
          </cell>
          <cell r="C3675" t="str">
            <v>CROps</v>
          </cell>
          <cell r="D3675" t="str">
            <v>Zimbabwe</v>
          </cell>
          <cell r="E3675" t="str">
            <v>Trade Operations</v>
          </cell>
          <cell r="F3675" t="str">
            <v>Customer - Wholesale</v>
          </cell>
          <cell r="G3675" t="str">
            <v>Corporate and Inst Lending</v>
          </cell>
          <cell r="H3675" t="str">
            <v>0</v>
          </cell>
          <cell r="I3675" t="str">
            <v>0</v>
          </cell>
          <cell r="J3675" t="str">
            <v>0</v>
          </cell>
          <cell r="K3675" t="str">
            <v>0</v>
          </cell>
          <cell r="L3675" t="str">
            <v>0</v>
          </cell>
          <cell r="M3675" t="str">
            <v>0</v>
          </cell>
          <cell r="N3675" t="str">
            <v>0</v>
          </cell>
          <cell r="O3675" t="str">
            <v>0</v>
          </cell>
          <cell r="P3675" t="str">
            <v>0</v>
          </cell>
          <cell r="Q3675" t="str">
            <v>0</v>
          </cell>
          <cell r="R3675" t="str">
            <v>0</v>
          </cell>
          <cell r="S3675" t="str">
            <v>0</v>
          </cell>
          <cell r="T3675" t="str">
            <v>0</v>
          </cell>
          <cell r="U3675" t="str">
            <v>0</v>
          </cell>
          <cell r="V3675">
            <v>0</v>
          </cell>
          <cell r="W3675">
            <v>0</v>
          </cell>
        </row>
        <row r="3676">
          <cell r="B3676" t="str">
            <v>ZimbabweCash</v>
          </cell>
          <cell r="C3676" t="str">
            <v>Cash</v>
          </cell>
          <cell r="D3676" t="str">
            <v>Zimbabwe</v>
          </cell>
          <cell r="E3676" t="str">
            <v>Trade Operations</v>
          </cell>
          <cell r="F3676" t="str">
            <v>Customer - Wholesale</v>
          </cell>
          <cell r="G3676" t="str">
            <v>Cash Management and Payments</v>
          </cell>
          <cell r="H3676" t="str">
            <v>0</v>
          </cell>
          <cell r="I3676" t="str">
            <v>0</v>
          </cell>
          <cell r="J3676" t="str">
            <v>0</v>
          </cell>
          <cell r="K3676" t="str">
            <v>0</v>
          </cell>
          <cell r="L3676" t="str">
            <v>0</v>
          </cell>
          <cell r="M3676" t="str">
            <v>0</v>
          </cell>
          <cell r="N3676" t="str">
            <v>0</v>
          </cell>
          <cell r="O3676" t="str">
            <v>0</v>
          </cell>
          <cell r="P3676" t="str">
            <v>0</v>
          </cell>
          <cell r="Q3676" t="str">
            <v>0</v>
          </cell>
          <cell r="R3676" t="str">
            <v>0</v>
          </cell>
          <cell r="S3676" t="str">
            <v>0</v>
          </cell>
          <cell r="T3676" t="str">
            <v>0</v>
          </cell>
          <cell r="U3676" t="str">
            <v>0</v>
          </cell>
          <cell r="V3676">
            <v>0</v>
          </cell>
          <cell r="W3676">
            <v>0</v>
          </cell>
        </row>
        <row r="3677">
          <cell r="B3677" t="str">
            <v>ZimbabweTrade</v>
          </cell>
          <cell r="C3677" t="str">
            <v>Trade</v>
          </cell>
          <cell r="D3677" t="str">
            <v>Zimbabwe</v>
          </cell>
          <cell r="E3677" t="str">
            <v>Trade Operations</v>
          </cell>
          <cell r="F3677" t="str">
            <v>Customer - Wholesale</v>
          </cell>
          <cell r="G3677" t="str">
            <v>Trade Finance</v>
          </cell>
          <cell r="H3677">
            <v>305.34440457999949</v>
          </cell>
          <cell r="I3677">
            <v>1.4361596563185897</v>
          </cell>
          <cell r="J3677">
            <v>3.508909701628065</v>
          </cell>
          <cell r="K3677">
            <v>4.9148719822426994</v>
          </cell>
          <cell r="L3677">
            <v>7.0936226696849261</v>
          </cell>
          <cell r="M3677">
            <v>7.4805768929890322</v>
          </cell>
          <cell r="N3677">
            <v>7.0528623051697927</v>
          </cell>
          <cell r="O3677">
            <v>7.2147757532555463</v>
          </cell>
          <cell r="P3677">
            <v>3.650123092380392</v>
          </cell>
          <cell r="Q3677">
            <v>4.248738539853508</v>
          </cell>
          <cell r="R3677">
            <v>4.8684491559166228</v>
          </cell>
          <cell r="S3677">
            <v>7.5513350715189249</v>
          </cell>
          <cell r="T3677">
            <v>9.13128768688013</v>
          </cell>
          <cell r="U3677" t="str">
            <v>0</v>
          </cell>
          <cell r="V3677">
            <v>12.526947445872164</v>
          </cell>
          <cell r="W3677">
            <v>12.526947445872164</v>
          </cell>
        </row>
        <row r="3678">
          <cell r="B3678" t="str">
            <v>ZimbabweTrade</v>
          </cell>
          <cell r="C3678" t="str">
            <v>Trade</v>
          </cell>
          <cell r="D3678" t="str">
            <v>Zimbabwe</v>
          </cell>
          <cell r="E3678" t="str">
            <v>Trade Operations</v>
          </cell>
          <cell r="F3678" t="str">
            <v>Customer - Wholesale</v>
          </cell>
          <cell r="G3678" t="str">
            <v>Trade Contingents</v>
          </cell>
          <cell r="H3678" t="str">
            <v>0</v>
          </cell>
          <cell r="I3678">
            <v>0.49639075369400892</v>
          </cell>
          <cell r="J3678">
            <v>1.2128110713680897</v>
          </cell>
          <cell r="K3678">
            <v>1.6987644770838837</v>
          </cell>
          <cell r="L3678">
            <v>2.4518226005957944</v>
          </cell>
          <cell r="M3678">
            <v>2.585568523415672</v>
          </cell>
          <cell r="N3678">
            <v>2.4377342866862</v>
          </cell>
          <cell r="O3678">
            <v>2.4936976596822817</v>
          </cell>
          <cell r="P3678">
            <v>1.2616197265610047</v>
          </cell>
          <cell r="Q3678">
            <v>1.4685237235064132</v>
          </cell>
          <cell r="R3678">
            <v>1.6827190035550754</v>
          </cell>
          <cell r="S3678">
            <v>2.6100252092833855</v>
          </cell>
          <cell r="T3678">
            <v>3.1561162139216608</v>
          </cell>
          <cell r="U3678" t="str">
            <v>0</v>
          </cell>
          <cell r="V3678">
            <v>4.329783848741064</v>
          </cell>
          <cell r="W3678">
            <v>4.329783848741064</v>
          </cell>
        </row>
        <row r="3679">
          <cell r="B3679" t="str">
            <v>ZimbabweTrade</v>
          </cell>
          <cell r="C3679" t="str">
            <v>Trade</v>
          </cell>
          <cell r="D3679" t="str">
            <v>Zimbabwe</v>
          </cell>
          <cell r="E3679" t="str">
            <v>Trade Operations</v>
          </cell>
          <cell r="F3679" t="str">
            <v>Customer - Wholesale</v>
          </cell>
          <cell r="G3679" t="str">
            <v>Trade Transactional</v>
          </cell>
          <cell r="H3679" t="str">
            <v>0</v>
          </cell>
          <cell r="I3679" t="str">
            <v>0</v>
          </cell>
          <cell r="J3679" t="str">
            <v>0</v>
          </cell>
          <cell r="K3679" t="str">
            <v>0</v>
          </cell>
          <cell r="L3679" t="str">
            <v>0</v>
          </cell>
          <cell r="M3679" t="str">
            <v>0</v>
          </cell>
          <cell r="N3679" t="str">
            <v>0</v>
          </cell>
          <cell r="O3679" t="str">
            <v>0</v>
          </cell>
          <cell r="P3679" t="str">
            <v>0</v>
          </cell>
          <cell r="Q3679" t="str">
            <v>0</v>
          </cell>
          <cell r="R3679" t="str">
            <v>0</v>
          </cell>
          <cell r="S3679" t="str">
            <v>0</v>
          </cell>
          <cell r="T3679" t="str">
            <v>0</v>
          </cell>
          <cell r="U3679" t="str">
            <v>0</v>
          </cell>
          <cell r="V3679">
            <v>0</v>
          </cell>
          <cell r="W3679">
            <v>0</v>
          </cell>
        </row>
        <row r="3680">
          <cell r="B3680" t="str">
            <v>ZimbabweTrade</v>
          </cell>
          <cell r="C3680" t="str">
            <v>Trade</v>
          </cell>
          <cell r="D3680" t="str">
            <v>Zimbabwe</v>
          </cell>
          <cell r="E3680" t="str">
            <v>Trade Operations</v>
          </cell>
          <cell r="F3680" t="str">
            <v>Customer - Wholesale</v>
          </cell>
          <cell r="G3680" t="str">
            <v>Trade Other</v>
          </cell>
          <cell r="H3680" t="str">
            <v>0</v>
          </cell>
          <cell r="I3680" t="str">
            <v>0</v>
          </cell>
          <cell r="J3680" t="str">
            <v>0</v>
          </cell>
          <cell r="K3680" t="str">
            <v>0</v>
          </cell>
          <cell r="L3680" t="str">
            <v>0</v>
          </cell>
          <cell r="M3680" t="str">
            <v>0</v>
          </cell>
          <cell r="N3680" t="str">
            <v>0</v>
          </cell>
          <cell r="O3680" t="str">
            <v>0</v>
          </cell>
          <cell r="P3680" t="str">
            <v>0</v>
          </cell>
          <cell r="Q3680" t="str">
            <v>0</v>
          </cell>
          <cell r="R3680" t="str">
            <v>0</v>
          </cell>
          <cell r="S3680" t="str">
            <v>0</v>
          </cell>
          <cell r="T3680" t="str">
            <v>0</v>
          </cell>
          <cell r="U3680" t="str">
            <v>0</v>
          </cell>
          <cell r="V3680">
            <v>0</v>
          </cell>
          <cell r="W3680">
            <v>0</v>
          </cell>
        </row>
        <row r="3681">
          <cell r="B3681" t="str">
            <v>ZimbabweFX/MM</v>
          </cell>
          <cell r="C3681" t="str">
            <v>FX/MM</v>
          </cell>
          <cell r="D3681" t="str">
            <v>Zimbabwe</v>
          </cell>
          <cell r="E3681" t="str">
            <v>Trade Operations</v>
          </cell>
          <cell r="F3681" t="str">
            <v>Customer - Wholesale</v>
          </cell>
          <cell r="G3681" t="str">
            <v>FX Sales</v>
          </cell>
          <cell r="H3681" t="str">
            <v>0</v>
          </cell>
          <cell r="I3681" t="str">
            <v>0</v>
          </cell>
          <cell r="J3681" t="str">
            <v>0</v>
          </cell>
          <cell r="K3681" t="str">
            <v>0</v>
          </cell>
          <cell r="L3681" t="str">
            <v>0</v>
          </cell>
          <cell r="M3681" t="str">
            <v>0</v>
          </cell>
          <cell r="N3681" t="str">
            <v>0</v>
          </cell>
          <cell r="O3681" t="str">
            <v>0</v>
          </cell>
          <cell r="P3681" t="str">
            <v>0</v>
          </cell>
          <cell r="Q3681" t="str">
            <v>0</v>
          </cell>
          <cell r="R3681" t="str">
            <v>0</v>
          </cell>
          <cell r="S3681" t="str">
            <v>0</v>
          </cell>
          <cell r="T3681" t="str">
            <v>0</v>
          </cell>
          <cell r="U3681" t="str">
            <v>0</v>
          </cell>
          <cell r="V3681">
            <v>0</v>
          </cell>
          <cell r="W3681">
            <v>0</v>
          </cell>
        </row>
        <row r="3682">
          <cell r="B3682" t="str">
            <v>ZimbabweFX/MM</v>
          </cell>
          <cell r="C3682" t="str">
            <v>FX/MM</v>
          </cell>
          <cell r="D3682" t="str">
            <v>Zimbabwe</v>
          </cell>
          <cell r="E3682" t="str">
            <v>Trade Operations</v>
          </cell>
          <cell r="F3682" t="str">
            <v>Customer - Wholesale</v>
          </cell>
          <cell r="G3682" t="str">
            <v>FX Trading</v>
          </cell>
          <cell r="H3682" t="str">
            <v>0</v>
          </cell>
          <cell r="I3682" t="str">
            <v>0</v>
          </cell>
          <cell r="J3682" t="str">
            <v>0</v>
          </cell>
          <cell r="K3682" t="str">
            <v>0</v>
          </cell>
          <cell r="L3682" t="str">
            <v>0</v>
          </cell>
          <cell r="M3682" t="str">
            <v>0</v>
          </cell>
          <cell r="N3682" t="str">
            <v>0</v>
          </cell>
          <cell r="O3682" t="str">
            <v>0</v>
          </cell>
          <cell r="P3682" t="str">
            <v>0</v>
          </cell>
          <cell r="Q3682" t="str">
            <v>0</v>
          </cell>
          <cell r="R3682" t="str">
            <v>0</v>
          </cell>
          <cell r="S3682" t="str">
            <v>0</v>
          </cell>
          <cell r="T3682" t="str">
            <v>0</v>
          </cell>
          <cell r="U3682" t="str">
            <v>0</v>
          </cell>
          <cell r="V3682">
            <v>0</v>
          </cell>
          <cell r="W3682">
            <v>0</v>
          </cell>
        </row>
        <row r="3683">
          <cell r="B3683" t="str">
            <v>ZimbabweFI</v>
          </cell>
          <cell r="C3683" t="str">
            <v>FI</v>
          </cell>
          <cell r="D3683" t="str">
            <v>Zimbabwe</v>
          </cell>
          <cell r="E3683" t="str">
            <v>Trade Operations</v>
          </cell>
          <cell r="F3683" t="str">
            <v>Customer - Wholesale</v>
          </cell>
          <cell r="G3683" t="str">
            <v>Fixed Income</v>
          </cell>
          <cell r="H3683" t="str">
            <v>0</v>
          </cell>
          <cell r="I3683" t="str">
            <v>0</v>
          </cell>
          <cell r="J3683" t="str">
            <v>0</v>
          </cell>
          <cell r="K3683" t="str">
            <v>0</v>
          </cell>
          <cell r="L3683" t="str">
            <v>0</v>
          </cell>
          <cell r="M3683" t="str">
            <v>0</v>
          </cell>
          <cell r="N3683" t="str">
            <v>0</v>
          </cell>
          <cell r="O3683" t="str">
            <v>0</v>
          </cell>
          <cell r="P3683" t="str">
            <v>0</v>
          </cell>
          <cell r="Q3683" t="str">
            <v>0</v>
          </cell>
          <cell r="R3683" t="str">
            <v>0</v>
          </cell>
          <cell r="S3683" t="str">
            <v>0</v>
          </cell>
          <cell r="T3683" t="str">
            <v>0</v>
          </cell>
          <cell r="U3683" t="str">
            <v>0</v>
          </cell>
          <cell r="V3683">
            <v>0</v>
          </cell>
          <cell r="W3683">
            <v>0</v>
          </cell>
        </row>
        <row r="3684">
          <cell r="B3684" t="str">
            <v>ZimbabweFX/MM</v>
          </cell>
          <cell r="C3684" t="str">
            <v>FX/MM</v>
          </cell>
          <cell r="D3684" t="str">
            <v>Zimbabwe</v>
          </cell>
          <cell r="E3684" t="str">
            <v>Trade Operations</v>
          </cell>
          <cell r="F3684" t="str">
            <v>Customer - Wholesale</v>
          </cell>
          <cell r="G3684" t="str">
            <v>ALM</v>
          </cell>
          <cell r="H3684" t="str">
            <v>0</v>
          </cell>
          <cell r="I3684" t="str">
            <v>0</v>
          </cell>
          <cell r="J3684" t="str">
            <v>0</v>
          </cell>
          <cell r="K3684" t="str">
            <v>0</v>
          </cell>
          <cell r="L3684" t="str">
            <v>0</v>
          </cell>
          <cell r="M3684" t="str">
            <v>0</v>
          </cell>
          <cell r="N3684" t="str">
            <v>0</v>
          </cell>
          <cell r="O3684" t="str">
            <v>0</v>
          </cell>
          <cell r="P3684" t="str">
            <v>0</v>
          </cell>
          <cell r="Q3684" t="str">
            <v>0</v>
          </cell>
          <cell r="R3684" t="str">
            <v>0</v>
          </cell>
          <cell r="S3684" t="str">
            <v>0</v>
          </cell>
          <cell r="T3684" t="str">
            <v>0</v>
          </cell>
          <cell r="U3684" t="str">
            <v>0</v>
          </cell>
          <cell r="V3684">
            <v>0</v>
          </cell>
          <cell r="W3684">
            <v>0</v>
          </cell>
        </row>
        <row r="3685">
          <cell r="B3685" t="str">
            <v>ZimbabweSEF</v>
          </cell>
          <cell r="C3685" t="str">
            <v>SEF</v>
          </cell>
          <cell r="D3685" t="str">
            <v>Zimbabwe</v>
          </cell>
          <cell r="E3685" t="str">
            <v>Trade Operations</v>
          </cell>
          <cell r="F3685" t="str">
            <v>Customer - Wholesale</v>
          </cell>
          <cell r="G3685" t="str">
            <v>Structured Trade</v>
          </cell>
          <cell r="H3685" t="str">
            <v>0</v>
          </cell>
          <cell r="I3685" t="str">
            <v>0</v>
          </cell>
          <cell r="J3685" t="str">
            <v>0</v>
          </cell>
          <cell r="K3685" t="str">
            <v>0</v>
          </cell>
          <cell r="L3685" t="str">
            <v>0</v>
          </cell>
          <cell r="M3685" t="str">
            <v>0</v>
          </cell>
          <cell r="N3685" t="str">
            <v>0</v>
          </cell>
          <cell r="O3685" t="str">
            <v>0</v>
          </cell>
          <cell r="P3685" t="str">
            <v>0</v>
          </cell>
          <cell r="Q3685" t="str">
            <v>0</v>
          </cell>
          <cell r="R3685" t="str">
            <v>0</v>
          </cell>
          <cell r="S3685" t="str">
            <v>0</v>
          </cell>
          <cell r="T3685" t="str">
            <v>0</v>
          </cell>
          <cell r="U3685" t="str">
            <v>0</v>
          </cell>
          <cell r="V3685">
            <v>0</v>
          </cell>
          <cell r="W3685">
            <v>0</v>
          </cell>
        </row>
        <row r="3686">
          <cell r="B3686" t="str">
            <v>ZimbabweSME</v>
          </cell>
          <cell r="C3686" t="str">
            <v>SME</v>
          </cell>
          <cell r="D3686" t="str">
            <v>Zimbabwe</v>
          </cell>
          <cell r="E3686" t="str">
            <v>Trade Operations</v>
          </cell>
          <cell r="F3686" t="str">
            <v>SME</v>
          </cell>
          <cell r="G3686" t="str">
            <v>Product</v>
          </cell>
          <cell r="H3686" t="str">
            <v>0</v>
          </cell>
          <cell r="I3686">
            <v>45.407705643737373</v>
          </cell>
          <cell r="J3686">
            <v>110.94277586825388</v>
          </cell>
          <cell r="K3686">
            <v>155.39571750567376</v>
          </cell>
          <cell r="L3686">
            <v>224.28225769721874</v>
          </cell>
          <cell r="M3686">
            <v>236.51676337497503</v>
          </cell>
          <cell r="N3686">
            <v>222.99351892385857</v>
          </cell>
          <cell r="O3686">
            <v>228.11280921870389</v>
          </cell>
          <cell r="P3686">
            <v>115.40758314230875</v>
          </cell>
          <cell r="Q3686">
            <v>134.33427692114</v>
          </cell>
          <cell r="R3686">
            <v>153.92794613102825</v>
          </cell>
          <cell r="S3686">
            <v>238.75395652299068</v>
          </cell>
          <cell r="T3686">
            <v>288.70802881135791</v>
          </cell>
          <cell r="U3686" t="str">
            <v>0</v>
          </cell>
          <cell r="V3686">
            <v>396.07013031881797</v>
          </cell>
          <cell r="W3686">
            <v>396.07013031881797</v>
          </cell>
        </row>
        <row r="3687">
          <cell r="B3687" t="str">
            <v>ZimbabweTotal</v>
          </cell>
          <cell r="C3687" t="str">
            <v>Total</v>
          </cell>
          <cell r="D3687" t="str">
            <v>Zimbabwe</v>
          </cell>
          <cell r="E3687" t="str">
            <v>Trade Operations</v>
          </cell>
          <cell r="F3687" t="str">
            <v>Customer</v>
          </cell>
          <cell r="G3687" t="str">
            <v>Product</v>
          </cell>
          <cell r="H3687">
            <v>305.34440457999949</v>
          </cell>
          <cell r="I3687">
            <v>47.340256053749968</v>
          </cell>
          <cell r="J3687">
            <v>115.66449664125003</v>
          </cell>
          <cell r="K3687">
            <v>162.00935396500034</v>
          </cell>
          <cell r="L3687">
            <v>233.82770296749945</v>
          </cell>
          <cell r="M3687">
            <v>246.58290879137974</v>
          </cell>
          <cell r="N3687">
            <v>232.48411551571456</v>
          </cell>
          <cell r="O3687">
            <v>237.82128263164171</v>
          </cell>
          <cell r="P3687">
            <v>120.31932596125014</v>
          </cell>
          <cell r="Q3687">
            <v>140.05153918449992</v>
          </cell>
          <cell r="R3687">
            <v>160.47911429049995</v>
          </cell>
          <cell r="S3687">
            <v>248.91531680379299</v>
          </cell>
          <cell r="T3687">
            <v>300.9954327121597</v>
          </cell>
          <cell r="U3687" t="str">
            <v>0</v>
          </cell>
          <cell r="V3687">
            <v>412.92686161343119</v>
          </cell>
          <cell r="W3687">
            <v>412.92686161343119</v>
          </cell>
        </row>
        <row r="3688">
          <cell r="B3688" t="str">
            <v>ZimbabweCCPL</v>
          </cell>
          <cell r="C3688" t="str">
            <v>CCPL</v>
          </cell>
          <cell r="D3688" t="str">
            <v>Zimbabwe</v>
          </cell>
          <cell r="E3688" t="str">
            <v>Global Mkt Risk</v>
          </cell>
          <cell r="F3688" t="str">
            <v>Mass Mkt &amp; Priority Banking</v>
          </cell>
          <cell r="G3688" t="str">
            <v>Unsecured Lending</v>
          </cell>
          <cell r="H3688" t="str">
            <v>0</v>
          </cell>
          <cell r="I3688" t="str">
            <v>0</v>
          </cell>
          <cell r="J3688" t="str">
            <v>0</v>
          </cell>
          <cell r="K3688" t="str">
            <v>0</v>
          </cell>
          <cell r="L3688" t="str">
            <v>0</v>
          </cell>
          <cell r="M3688" t="str">
            <v>0</v>
          </cell>
          <cell r="N3688" t="str">
            <v>0</v>
          </cell>
          <cell r="O3688" t="str">
            <v>0</v>
          </cell>
          <cell r="P3688" t="str">
            <v>0</v>
          </cell>
          <cell r="Q3688" t="str">
            <v>0</v>
          </cell>
          <cell r="R3688" t="str">
            <v>0</v>
          </cell>
          <cell r="S3688" t="str">
            <v>0</v>
          </cell>
          <cell r="T3688" t="str">
            <v>0</v>
          </cell>
          <cell r="U3688" t="str">
            <v>0</v>
          </cell>
          <cell r="V3688" t="str">
            <v>0</v>
          </cell>
          <cell r="W3688" t="str">
            <v>0</v>
          </cell>
        </row>
        <row r="3689">
          <cell r="B3689" t="str">
            <v>ZimbabweM &amp; AL</v>
          </cell>
          <cell r="C3689" t="str">
            <v>M &amp; AL</v>
          </cell>
          <cell r="D3689" t="str">
            <v>Zimbabwe</v>
          </cell>
          <cell r="E3689" t="str">
            <v>Global Mkt Risk</v>
          </cell>
          <cell r="F3689" t="str">
            <v>Mass Mkt &amp; Priority Banking</v>
          </cell>
          <cell r="G3689" t="str">
            <v>Secured Lending</v>
          </cell>
          <cell r="H3689" t="str">
            <v>0</v>
          </cell>
          <cell r="I3689" t="str">
            <v>0</v>
          </cell>
          <cell r="J3689" t="str">
            <v>0</v>
          </cell>
          <cell r="K3689" t="str">
            <v>0</v>
          </cell>
          <cell r="L3689" t="str">
            <v>0</v>
          </cell>
          <cell r="M3689" t="str">
            <v>0</v>
          </cell>
          <cell r="N3689" t="str">
            <v>0</v>
          </cell>
          <cell r="O3689" t="str">
            <v>0</v>
          </cell>
          <cell r="P3689" t="str">
            <v>0</v>
          </cell>
          <cell r="Q3689" t="str">
            <v>0</v>
          </cell>
          <cell r="R3689" t="str">
            <v>0</v>
          </cell>
          <cell r="S3689" t="str">
            <v>0</v>
          </cell>
          <cell r="T3689" t="str">
            <v>0</v>
          </cell>
          <cell r="U3689" t="str">
            <v>0</v>
          </cell>
          <cell r="V3689" t="str">
            <v>0</v>
          </cell>
          <cell r="W3689" t="str">
            <v>0</v>
          </cell>
        </row>
        <row r="3690">
          <cell r="B3690" t="str">
            <v>ZimbabweWM</v>
          </cell>
          <cell r="C3690" t="str">
            <v>WM</v>
          </cell>
          <cell r="D3690" t="str">
            <v>Zimbabwe</v>
          </cell>
          <cell r="E3690" t="str">
            <v>Global Mkt Risk</v>
          </cell>
          <cell r="F3690" t="str">
            <v>Mass Mkt &amp; Priority Banking</v>
          </cell>
          <cell r="G3690" t="str">
            <v>Account Management Services</v>
          </cell>
          <cell r="H3690" t="str">
            <v>0</v>
          </cell>
          <cell r="I3690" t="str">
            <v>0</v>
          </cell>
          <cell r="J3690" t="str">
            <v>0</v>
          </cell>
          <cell r="K3690" t="str">
            <v>0</v>
          </cell>
          <cell r="L3690" t="str">
            <v>0</v>
          </cell>
          <cell r="M3690" t="str">
            <v>0</v>
          </cell>
          <cell r="N3690" t="str">
            <v>0</v>
          </cell>
          <cell r="O3690" t="str">
            <v>0</v>
          </cell>
          <cell r="P3690" t="str">
            <v>0</v>
          </cell>
          <cell r="Q3690" t="str">
            <v>0</v>
          </cell>
          <cell r="R3690" t="str">
            <v>0</v>
          </cell>
          <cell r="S3690" t="str">
            <v>0</v>
          </cell>
          <cell r="T3690" t="str">
            <v>0</v>
          </cell>
          <cell r="U3690" t="str">
            <v>0</v>
          </cell>
          <cell r="V3690" t="str">
            <v>0</v>
          </cell>
          <cell r="W3690" t="str">
            <v>0</v>
          </cell>
        </row>
        <row r="3691">
          <cell r="B3691" t="str">
            <v>ZimbabweWM</v>
          </cell>
          <cell r="C3691" t="str">
            <v>WM</v>
          </cell>
          <cell r="D3691" t="str">
            <v>Zimbabwe</v>
          </cell>
          <cell r="E3691" t="str">
            <v>Global Mkt Risk</v>
          </cell>
          <cell r="F3691" t="str">
            <v>Mass Mkt &amp; Priority Banking</v>
          </cell>
          <cell r="G3691" t="str">
            <v>Trade Products</v>
          </cell>
          <cell r="H3691" t="str">
            <v>0</v>
          </cell>
          <cell r="I3691" t="str">
            <v>0</v>
          </cell>
          <cell r="J3691" t="str">
            <v>0</v>
          </cell>
          <cell r="K3691" t="str">
            <v>0</v>
          </cell>
          <cell r="L3691" t="str">
            <v>0</v>
          </cell>
          <cell r="M3691" t="str">
            <v>0</v>
          </cell>
          <cell r="N3691" t="str">
            <v>0</v>
          </cell>
          <cell r="O3691" t="str">
            <v>0</v>
          </cell>
          <cell r="P3691" t="str">
            <v>0</v>
          </cell>
          <cell r="Q3691" t="str">
            <v>0</v>
          </cell>
          <cell r="R3691" t="str">
            <v>0</v>
          </cell>
          <cell r="S3691" t="str">
            <v>0</v>
          </cell>
          <cell r="T3691" t="str">
            <v>0</v>
          </cell>
          <cell r="U3691" t="str">
            <v>0</v>
          </cell>
          <cell r="V3691" t="str">
            <v>0</v>
          </cell>
          <cell r="W3691" t="str">
            <v>0</v>
          </cell>
        </row>
        <row r="3692">
          <cell r="B3692" t="str">
            <v>ZimbabweWM</v>
          </cell>
          <cell r="C3692" t="str">
            <v>WM</v>
          </cell>
          <cell r="D3692" t="str">
            <v>Zimbabwe</v>
          </cell>
          <cell r="E3692" t="str">
            <v>Global Mkt Risk</v>
          </cell>
          <cell r="F3692" t="str">
            <v>Mass Mkt &amp; Priority Banking</v>
          </cell>
          <cell r="G3692" t="str">
            <v>Treasury Products</v>
          </cell>
          <cell r="H3692" t="str">
            <v>0</v>
          </cell>
          <cell r="I3692" t="str">
            <v>0</v>
          </cell>
          <cell r="J3692" t="str">
            <v>0</v>
          </cell>
          <cell r="K3692" t="str">
            <v>0</v>
          </cell>
          <cell r="L3692" t="str">
            <v>0</v>
          </cell>
          <cell r="M3692" t="str">
            <v>0</v>
          </cell>
          <cell r="N3692" t="str">
            <v>0</v>
          </cell>
          <cell r="O3692" t="str">
            <v>0</v>
          </cell>
          <cell r="P3692" t="str">
            <v>0</v>
          </cell>
          <cell r="Q3692" t="str">
            <v>0</v>
          </cell>
          <cell r="R3692" t="str">
            <v>0</v>
          </cell>
          <cell r="S3692" t="str">
            <v>0</v>
          </cell>
          <cell r="T3692" t="str">
            <v>0</v>
          </cell>
          <cell r="U3692" t="str">
            <v>0</v>
          </cell>
          <cell r="V3692" t="str">
            <v>0</v>
          </cell>
          <cell r="W3692" t="str">
            <v>0</v>
          </cell>
        </row>
        <row r="3693">
          <cell r="B3693" t="str">
            <v>ZimbabweWM</v>
          </cell>
          <cell r="C3693" t="str">
            <v>WM</v>
          </cell>
          <cell r="D3693" t="str">
            <v>Zimbabwe</v>
          </cell>
          <cell r="E3693" t="str">
            <v>Global Mkt Risk</v>
          </cell>
          <cell r="F3693" t="str">
            <v>Mass Mkt &amp; Priority Banking</v>
          </cell>
          <cell r="G3693" t="str">
            <v>Investment Services</v>
          </cell>
          <cell r="H3693" t="str">
            <v>0</v>
          </cell>
          <cell r="I3693" t="str">
            <v>0</v>
          </cell>
          <cell r="J3693" t="str">
            <v>0</v>
          </cell>
          <cell r="K3693" t="str">
            <v>0</v>
          </cell>
          <cell r="L3693" t="str">
            <v>0</v>
          </cell>
          <cell r="M3693" t="str">
            <v>0</v>
          </cell>
          <cell r="N3693" t="str">
            <v>0</v>
          </cell>
          <cell r="O3693" t="str">
            <v>0</v>
          </cell>
          <cell r="P3693" t="str">
            <v>0</v>
          </cell>
          <cell r="Q3693" t="str">
            <v>0</v>
          </cell>
          <cell r="R3693" t="str">
            <v>0</v>
          </cell>
          <cell r="S3693" t="str">
            <v>0</v>
          </cell>
          <cell r="T3693" t="str">
            <v>0</v>
          </cell>
          <cell r="U3693" t="str">
            <v>0</v>
          </cell>
          <cell r="V3693" t="str">
            <v>0</v>
          </cell>
          <cell r="W3693" t="str">
            <v>0</v>
          </cell>
        </row>
        <row r="3694">
          <cell r="B3694" t="str">
            <v>ZimbabweOthCB</v>
          </cell>
          <cell r="C3694" t="str">
            <v>OthCB</v>
          </cell>
          <cell r="D3694" t="str">
            <v>Zimbabwe</v>
          </cell>
          <cell r="E3694" t="str">
            <v>Global Mkt Risk</v>
          </cell>
          <cell r="F3694" t="str">
            <v>Mass Mkt &amp; Priority Banking</v>
          </cell>
          <cell r="G3694" t="str">
            <v>Other Products</v>
          </cell>
          <cell r="H3694" t="str">
            <v>0</v>
          </cell>
          <cell r="I3694" t="str">
            <v>0</v>
          </cell>
          <cell r="J3694" t="str">
            <v>0</v>
          </cell>
          <cell r="K3694" t="str">
            <v>0</v>
          </cell>
          <cell r="L3694" t="str">
            <v>0</v>
          </cell>
          <cell r="M3694" t="str">
            <v>0</v>
          </cell>
          <cell r="N3694" t="str">
            <v>0</v>
          </cell>
          <cell r="O3694" t="str">
            <v>0</v>
          </cell>
          <cell r="P3694" t="str">
            <v>0</v>
          </cell>
          <cell r="Q3694" t="str">
            <v>0</v>
          </cell>
          <cell r="R3694" t="str">
            <v>0</v>
          </cell>
          <cell r="S3694" t="str">
            <v>0</v>
          </cell>
          <cell r="T3694" t="str">
            <v>0</v>
          </cell>
          <cell r="U3694" t="str">
            <v>0</v>
          </cell>
          <cell r="V3694" t="str">
            <v>0</v>
          </cell>
          <cell r="W3694" t="str">
            <v>0</v>
          </cell>
        </row>
        <row r="3695">
          <cell r="B3695" t="str">
            <v>ZimbabweCROps</v>
          </cell>
          <cell r="C3695" t="str">
            <v>CROps</v>
          </cell>
          <cell r="D3695" t="str">
            <v>Zimbabwe</v>
          </cell>
          <cell r="E3695" t="str">
            <v>Global Mkt Risk</v>
          </cell>
          <cell r="F3695" t="str">
            <v>Customer - Wholesale</v>
          </cell>
          <cell r="G3695" t="str">
            <v>Corporate and Inst Lending</v>
          </cell>
          <cell r="H3695" t="str">
            <v>0</v>
          </cell>
          <cell r="I3695" t="str">
            <v>0</v>
          </cell>
          <cell r="J3695" t="str">
            <v>0</v>
          </cell>
          <cell r="K3695" t="str">
            <v>0</v>
          </cell>
          <cell r="L3695" t="str">
            <v>0</v>
          </cell>
          <cell r="M3695" t="str">
            <v>0</v>
          </cell>
          <cell r="N3695" t="str">
            <v>0</v>
          </cell>
          <cell r="O3695" t="str">
            <v>0</v>
          </cell>
          <cell r="P3695" t="str">
            <v>0</v>
          </cell>
          <cell r="Q3695" t="str">
            <v>0</v>
          </cell>
          <cell r="R3695" t="str">
            <v>0</v>
          </cell>
          <cell r="S3695" t="str">
            <v>0</v>
          </cell>
          <cell r="T3695" t="str">
            <v>0</v>
          </cell>
          <cell r="U3695" t="str">
            <v>0</v>
          </cell>
          <cell r="V3695" t="str">
            <v>0</v>
          </cell>
          <cell r="W3695" t="str">
            <v>0</v>
          </cell>
        </row>
        <row r="3696">
          <cell r="B3696" t="str">
            <v>ZimbabweCash</v>
          </cell>
          <cell r="C3696" t="str">
            <v>Cash</v>
          </cell>
          <cell r="D3696" t="str">
            <v>Zimbabwe</v>
          </cell>
          <cell r="E3696" t="str">
            <v>Global Mkt Risk</v>
          </cell>
          <cell r="F3696" t="str">
            <v>Customer - Wholesale</v>
          </cell>
          <cell r="G3696" t="str">
            <v>Cash Management and Payments</v>
          </cell>
          <cell r="H3696" t="str">
            <v>0</v>
          </cell>
          <cell r="I3696" t="str">
            <v>0</v>
          </cell>
          <cell r="J3696" t="str">
            <v>0</v>
          </cell>
          <cell r="K3696" t="str">
            <v>0</v>
          </cell>
          <cell r="L3696" t="str">
            <v>0</v>
          </cell>
          <cell r="M3696" t="str">
            <v>0</v>
          </cell>
          <cell r="N3696" t="str">
            <v>0</v>
          </cell>
          <cell r="O3696" t="str">
            <v>0</v>
          </cell>
          <cell r="P3696" t="str">
            <v>0</v>
          </cell>
          <cell r="Q3696" t="str">
            <v>0</v>
          </cell>
          <cell r="R3696" t="str">
            <v>0</v>
          </cell>
          <cell r="S3696" t="str">
            <v>0</v>
          </cell>
          <cell r="T3696" t="str">
            <v>0</v>
          </cell>
          <cell r="U3696" t="str">
            <v>0</v>
          </cell>
          <cell r="V3696" t="str">
            <v>0</v>
          </cell>
          <cell r="W3696" t="str">
            <v>0</v>
          </cell>
        </row>
        <row r="3697">
          <cell r="B3697" t="str">
            <v>ZimbabweTrade</v>
          </cell>
          <cell r="C3697" t="str">
            <v>Trade</v>
          </cell>
          <cell r="D3697" t="str">
            <v>Zimbabwe</v>
          </cell>
          <cell r="E3697" t="str">
            <v>Global Mkt Risk</v>
          </cell>
          <cell r="F3697" t="str">
            <v>Customer - Wholesale</v>
          </cell>
          <cell r="G3697" t="str">
            <v>Trade Finance</v>
          </cell>
          <cell r="H3697" t="str">
            <v>0</v>
          </cell>
          <cell r="I3697" t="str">
            <v>0</v>
          </cell>
          <cell r="J3697" t="str">
            <v>0</v>
          </cell>
          <cell r="K3697" t="str">
            <v>0</v>
          </cell>
          <cell r="L3697" t="str">
            <v>0</v>
          </cell>
          <cell r="M3697" t="str">
            <v>0</v>
          </cell>
          <cell r="N3697" t="str">
            <v>0</v>
          </cell>
          <cell r="O3697" t="str">
            <v>0</v>
          </cell>
          <cell r="P3697" t="str">
            <v>0</v>
          </cell>
          <cell r="Q3697" t="str">
            <v>0</v>
          </cell>
          <cell r="R3697" t="str">
            <v>0</v>
          </cell>
          <cell r="S3697" t="str">
            <v>0</v>
          </cell>
          <cell r="T3697" t="str">
            <v>0</v>
          </cell>
          <cell r="U3697" t="str">
            <v>0</v>
          </cell>
          <cell r="V3697" t="str">
            <v>0</v>
          </cell>
          <cell r="W3697" t="str">
            <v>0</v>
          </cell>
        </row>
        <row r="3698">
          <cell r="B3698" t="str">
            <v>ZimbabweTrade</v>
          </cell>
          <cell r="C3698" t="str">
            <v>Trade</v>
          </cell>
          <cell r="D3698" t="str">
            <v>Zimbabwe</v>
          </cell>
          <cell r="E3698" t="str">
            <v>Global Mkt Risk</v>
          </cell>
          <cell r="F3698" t="str">
            <v>Customer - Wholesale</v>
          </cell>
          <cell r="G3698" t="str">
            <v>Trade Contingents</v>
          </cell>
          <cell r="H3698" t="str">
            <v>0</v>
          </cell>
          <cell r="I3698" t="str">
            <v>0</v>
          </cell>
          <cell r="J3698" t="str">
            <v>0</v>
          </cell>
          <cell r="K3698" t="str">
            <v>0</v>
          </cell>
          <cell r="L3698" t="str">
            <v>0</v>
          </cell>
          <cell r="M3698" t="str">
            <v>0</v>
          </cell>
          <cell r="N3698" t="str">
            <v>0</v>
          </cell>
          <cell r="O3698" t="str">
            <v>0</v>
          </cell>
          <cell r="P3698" t="str">
            <v>0</v>
          </cell>
          <cell r="Q3698" t="str">
            <v>0</v>
          </cell>
          <cell r="R3698" t="str">
            <v>0</v>
          </cell>
          <cell r="S3698" t="str">
            <v>0</v>
          </cell>
          <cell r="T3698" t="str">
            <v>0</v>
          </cell>
          <cell r="U3698" t="str">
            <v>0</v>
          </cell>
          <cell r="V3698" t="str">
            <v>0</v>
          </cell>
          <cell r="W3698" t="str">
            <v>0</v>
          </cell>
        </row>
        <row r="3699">
          <cell r="B3699" t="str">
            <v>ZimbabweTrade</v>
          </cell>
          <cell r="C3699" t="str">
            <v>Trade</v>
          </cell>
          <cell r="D3699" t="str">
            <v>Zimbabwe</v>
          </cell>
          <cell r="E3699" t="str">
            <v>Global Mkt Risk</v>
          </cell>
          <cell r="F3699" t="str">
            <v>Customer - Wholesale</v>
          </cell>
          <cell r="G3699" t="str">
            <v>Trade Transactional</v>
          </cell>
          <cell r="H3699" t="str">
            <v>0</v>
          </cell>
          <cell r="I3699" t="str">
            <v>0</v>
          </cell>
          <cell r="J3699" t="str">
            <v>0</v>
          </cell>
          <cell r="K3699" t="str">
            <v>0</v>
          </cell>
          <cell r="L3699" t="str">
            <v>0</v>
          </cell>
          <cell r="M3699" t="str">
            <v>0</v>
          </cell>
          <cell r="N3699" t="str">
            <v>0</v>
          </cell>
          <cell r="O3699" t="str">
            <v>0</v>
          </cell>
          <cell r="P3699" t="str">
            <v>0</v>
          </cell>
          <cell r="Q3699" t="str">
            <v>0</v>
          </cell>
          <cell r="R3699" t="str">
            <v>0</v>
          </cell>
          <cell r="S3699" t="str">
            <v>0</v>
          </cell>
          <cell r="T3699" t="str">
            <v>0</v>
          </cell>
          <cell r="U3699" t="str">
            <v>0</v>
          </cell>
          <cell r="V3699" t="str">
            <v>0</v>
          </cell>
          <cell r="W3699" t="str">
            <v>0</v>
          </cell>
        </row>
        <row r="3700">
          <cell r="B3700" t="str">
            <v>ZimbabweTrade</v>
          </cell>
          <cell r="C3700" t="str">
            <v>Trade</v>
          </cell>
          <cell r="D3700" t="str">
            <v>Zimbabwe</v>
          </cell>
          <cell r="E3700" t="str">
            <v>Global Mkt Risk</v>
          </cell>
          <cell r="F3700" t="str">
            <v>Customer - Wholesale</v>
          </cell>
          <cell r="G3700" t="str">
            <v>Trade Other</v>
          </cell>
          <cell r="H3700" t="str">
            <v>0</v>
          </cell>
          <cell r="I3700" t="str">
            <v>0</v>
          </cell>
          <cell r="J3700" t="str">
            <v>0</v>
          </cell>
          <cell r="K3700" t="str">
            <v>0</v>
          </cell>
          <cell r="L3700" t="str">
            <v>0</v>
          </cell>
          <cell r="M3700" t="str">
            <v>0</v>
          </cell>
          <cell r="N3700" t="str">
            <v>0</v>
          </cell>
          <cell r="O3700" t="str">
            <v>0</v>
          </cell>
          <cell r="P3700" t="str">
            <v>0</v>
          </cell>
          <cell r="Q3700" t="str">
            <v>0</v>
          </cell>
          <cell r="R3700" t="str">
            <v>0</v>
          </cell>
          <cell r="S3700" t="str">
            <v>0</v>
          </cell>
          <cell r="T3700" t="str">
            <v>0</v>
          </cell>
          <cell r="U3700" t="str">
            <v>0</v>
          </cell>
          <cell r="V3700" t="str">
            <v>0</v>
          </cell>
          <cell r="W3700" t="str">
            <v>0</v>
          </cell>
        </row>
        <row r="3701">
          <cell r="B3701" t="str">
            <v>ZimbabweFX/MM</v>
          </cell>
          <cell r="C3701" t="str">
            <v>FX/MM</v>
          </cell>
          <cell r="D3701" t="str">
            <v>Zimbabwe</v>
          </cell>
          <cell r="E3701" t="str">
            <v>Global Mkt Risk</v>
          </cell>
          <cell r="F3701" t="str">
            <v>Customer - Wholesale</v>
          </cell>
          <cell r="G3701" t="str">
            <v>FX Sales</v>
          </cell>
          <cell r="H3701" t="str">
            <v>0</v>
          </cell>
          <cell r="I3701" t="str">
            <v>0</v>
          </cell>
          <cell r="J3701" t="str">
            <v>0</v>
          </cell>
          <cell r="K3701" t="str">
            <v>0</v>
          </cell>
          <cell r="L3701" t="str">
            <v>0</v>
          </cell>
          <cell r="M3701" t="str">
            <v>0</v>
          </cell>
          <cell r="N3701" t="str">
            <v>0</v>
          </cell>
          <cell r="O3701" t="str">
            <v>0</v>
          </cell>
          <cell r="P3701" t="str">
            <v>0</v>
          </cell>
          <cell r="Q3701" t="str">
            <v>0</v>
          </cell>
          <cell r="R3701" t="str">
            <v>0</v>
          </cell>
          <cell r="S3701" t="str">
            <v>0</v>
          </cell>
          <cell r="T3701" t="str">
            <v>0</v>
          </cell>
          <cell r="U3701" t="str">
            <v>0</v>
          </cell>
          <cell r="V3701" t="str">
            <v>0</v>
          </cell>
          <cell r="W3701" t="str">
            <v>0</v>
          </cell>
        </row>
        <row r="3702">
          <cell r="B3702" t="str">
            <v>ZimbabweFX/MM</v>
          </cell>
          <cell r="C3702" t="str">
            <v>FX/MM</v>
          </cell>
          <cell r="D3702" t="str">
            <v>Zimbabwe</v>
          </cell>
          <cell r="E3702" t="str">
            <v>Global Mkt Risk</v>
          </cell>
          <cell r="F3702" t="str">
            <v>Customer - Wholesale</v>
          </cell>
          <cell r="G3702" t="str">
            <v>FX Trading</v>
          </cell>
          <cell r="H3702" t="str">
            <v>0</v>
          </cell>
          <cell r="I3702" t="str">
            <v>0</v>
          </cell>
          <cell r="J3702" t="str">
            <v>0</v>
          </cell>
          <cell r="K3702" t="str">
            <v>0</v>
          </cell>
          <cell r="L3702" t="str">
            <v>0</v>
          </cell>
          <cell r="M3702" t="str">
            <v>0</v>
          </cell>
          <cell r="N3702" t="str">
            <v>0</v>
          </cell>
          <cell r="O3702" t="str">
            <v>0</v>
          </cell>
          <cell r="P3702" t="str">
            <v>0</v>
          </cell>
          <cell r="Q3702" t="str">
            <v>0</v>
          </cell>
          <cell r="R3702" t="str">
            <v>0</v>
          </cell>
          <cell r="S3702" t="str">
            <v>0</v>
          </cell>
          <cell r="T3702" t="str">
            <v>0</v>
          </cell>
          <cell r="U3702" t="str">
            <v>0</v>
          </cell>
          <cell r="V3702" t="str">
            <v>0</v>
          </cell>
          <cell r="W3702" t="str">
            <v>0</v>
          </cell>
        </row>
        <row r="3703">
          <cell r="B3703" t="str">
            <v>ZimbabweFI</v>
          </cell>
          <cell r="C3703" t="str">
            <v>FI</v>
          </cell>
          <cell r="D3703" t="str">
            <v>Zimbabwe</v>
          </cell>
          <cell r="E3703" t="str">
            <v>Global Mkt Risk</v>
          </cell>
          <cell r="F3703" t="str">
            <v>Customer - Wholesale</v>
          </cell>
          <cell r="G3703" t="str">
            <v>Fixed Income</v>
          </cell>
          <cell r="H3703" t="str">
            <v>0</v>
          </cell>
          <cell r="I3703" t="str">
            <v>0</v>
          </cell>
          <cell r="J3703" t="str">
            <v>0</v>
          </cell>
          <cell r="K3703" t="str">
            <v>0</v>
          </cell>
          <cell r="L3703" t="str">
            <v>0</v>
          </cell>
          <cell r="M3703" t="str">
            <v>0</v>
          </cell>
          <cell r="N3703" t="str">
            <v>0</v>
          </cell>
          <cell r="O3703" t="str">
            <v>0</v>
          </cell>
          <cell r="P3703" t="str">
            <v>0</v>
          </cell>
          <cell r="Q3703" t="str">
            <v>0</v>
          </cell>
          <cell r="R3703" t="str">
            <v>0</v>
          </cell>
          <cell r="S3703" t="str">
            <v>0</v>
          </cell>
          <cell r="T3703" t="str">
            <v>0</v>
          </cell>
          <cell r="U3703" t="str">
            <v>0</v>
          </cell>
          <cell r="V3703" t="str">
            <v>0</v>
          </cell>
          <cell r="W3703" t="str">
            <v>0</v>
          </cell>
        </row>
        <row r="3704">
          <cell r="B3704" t="str">
            <v>ZimbabweFX/MM</v>
          </cell>
          <cell r="C3704" t="str">
            <v>FX/MM</v>
          </cell>
          <cell r="D3704" t="str">
            <v>Zimbabwe</v>
          </cell>
          <cell r="E3704" t="str">
            <v>Global Mkt Risk</v>
          </cell>
          <cell r="F3704" t="str">
            <v>Customer - Wholesale</v>
          </cell>
          <cell r="G3704" t="str">
            <v>ALM</v>
          </cell>
          <cell r="H3704" t="str">
            <v>0</v>
          </cell>
          <cell r="I3704" t="str">
            <v>0</v>
          </cell>
          <cell r="J3704" t="str">
            <v>0</v>
          </cell>
          <cell r="K3704" t="str">
            <v>0</v>
          </cell>
          <cell r="L3704" t="str">
            <v>0</v>
          </cell>
          <cell r="M3704" t="str">
            <v>0</v>
          </cell>
          <cell r="N3704" t="str">
            <v>0</v>
          </cell>
          <cell r="O3704" t="str">
            <v>0</v>
          </cell>
          <cell r="P3704" t="str">
            <v>0</v>
          </cell>
          <cell r="Q3704" t="str">
            <v>0</v>
          </cell>
          <cell r="R3704" t="str">
            <v>0</v>
          </cell>
          <cell r="S3704" t="str">
            <v>0</v>
          </cell>
          <cell r="T3704" t="str">
            <v>0</v>
          </cell>
          <cell r="U3704" t="str">
            <v>0</v>
          </cell>
          <cell r="V3704" t="str">
            <v>0</v>
          </cell>
          <cell r="W3704" t="str">
            <v>0</v>
          </cell>
        </row>
        <row r="3705">
          <cell r="B3705" t="str">
            <v>ZimbabweSEF</v>
          </cell>
          <cell r="C3705" t="str">
            <v>SEF</v>
          </cell>
          <cell r="D3705" t="str">
            <v>Zimbabwe</v>
          </cell>
          <cell r="E3705" t="str">
            <v>Global Mkt Risk</v>
          </cell>
          <cell r="F3705" t="str">
            <v>Customer - Wholesale</v>
          </cell>
          <cell r="G3705" t="str">
            <v>Structured Trade</v>
          </cell>
          <cell r="H3705" t="str">
            <v>0</v>
          </cell>
          <cell r="I3705" t="str">
            <v>0</v>
          </cell>
          <cell r="J3705" t="str">
            <v>0</v>
          </cell>
          <cell r="K3705" t="str">
            <v>0</v>
          </cell>
          <cell r="L3705" t="str">
            <v>0</v>
          </cell>
          <cell r="M3705" t="str">
            <v>0</v>
          </cell>
          <cell r="N3705" t="str">
            <v>0</v>
          </cell>
          <cell r="O3705" t="str">
            <v>0</v>
          </cell>
          <cell r="P3705" t="str">
            <v>0</v>
          </cell>
          <cell r="Q3705" t="str">
            <v>0</v>
          </cell>
          <cell r="R3705" t="str">
            <v>0</v>
          </cell>
          <cell r="S3705" t="str">
            <v>0</v>
          </cell>
          <cell r="T3705" t="str">
            <v>0</v>
          </cell>
          <cell r="U3705" t="str">
            <v>0</v>
          </cell>
          <cell r="V3705" t="str">
            <v>0</v>
          </cell>
          <cell r="W3705" t="str">
            <v>0</v>
          </cell>
        </row>
        <row r="3706">
          <cell r="B3706" t="str">
            <v>ZimbabweSME</v>
          </cell>
          <cell r="C3706" t="str">
            <v>SME</v>
          </cell>
          <cell r="D3706" t="str">
            <v>Zimbabwe</v>
          </cell>
          <cell r="E3706" t="str">
            <v>Global Mkt Risk</v>
          </cell>
          <cell r="F3706" t="str">
            <v>SME</v>
          </cell>
          <cell r="G3706" t="str">
            <v>Product</v>
          </cell>
          <cell r="H3706" t="str">
            <v>0</v>
          </cell>
          <cell r="I3706" t="str">
            <v>0</v>
          </cell>
          <cell r="J3706" t="str">
            <v>0</v>
          </cell>
          <cell r="K3706" t="str">
            <v>0</v>
          </cell>
          <cell r="L3706" t="str">
            <v>0</v>
          </cell>
          <cell r="M3706" t="str">
            <v>0</v>
          </cell>
          <cell r="N3706" t="str">
            <v>0</v>
          </cell>
          <cell r="O3706" t="str">
            <v>0</v>
          </cell>
          <cell r="P3706" t="str">
            <v>0</v>
          </cell>
          <cell r="Q3706" t="str">
            <v>0</v>
          </cell>
          <cell r="R3706" t="str">
            <v>0</v>
          </cell>
          <cell r="S3706" t="str">
            <v>0</v>
          </cell>
          <cell r="T3706" t="str">
            <v>0</v>
          </cell>
          <cell r="U3706" t="str">
            <v>0</v>
          </cell>
          <cell r="V3706" t="str">
            <v>0</v>
          </cell>
          <cell r="W3706" t="str">
            <v>0</v>
          </cell>
        </row>
        <row r="3707">
          <cell r="B3707" t="str">
            <v>ZimbabweTotal</v>
          </cell>
          <cell r="C3707" t="str">
            <v>Total</v>
          </cell>
          <cell r="D3707" t="str">
            <v>Zimbabwe</v>
          </cell>
          <cell r="E3707" t="str">
            <v>Global Mkt Risk</v>
          </cell>
          <cell r="F3707" t="str">
            <v>Customer</v>
          </cell>
          <cell r="G3707" t="str">
            <v>Product</v>
          </cell>
          <cell r="H3707" t="str">
            <v>0</v>
          </cell>
          <cell r="I3707" t="str">
            <v>0</v>
          </cell>
          <cell r="J3707" t="str">
            <v>0</v>
          </cell>
          <cell r="K3707" t="str">
            <v>0</v>
          </cell>
          <cell r="L3707" t="str">
            <v>0</v>
          </cell>
          <cell r="M3707" t="str">
            <v>0</v>
          </cell>
          <cell r="N3707" t="str">
            <v>0</v>
          </cell>
          <cell r="O3707" t="str">
            <v>0</v>
          </cell>
          <cell r="P3707" t="str">
            <v>0</v>
          </cell>
          <cell r="Q3707" t="str">
            <v>0</v>
          </cell>
          <cell r="R3707" t="str">
            <v>0</v>
          </cell>
          <cell r="S3707" t="str">
            <v>0</v>
          </cell>
          <cell r="T3707" t="str">
            <v>0</v>
          </cell>
          <cell r="U3707" t="str">
            <v>0</v>
          </cell>
          <cell r="V3707" t="str">
            <v>0</v>
          </cell>
          <cell r="W3707" t="str">
            <v>0</v>
          </cell>
        </row>
        <row r="3708">
          <cell r="B3708" t="str">
            <v>ZimbabweCCPL</v>
          </cell>
          <cell r="C3708" t="str">
            <v>CCPL</v>
          </cell>
          <cell r="D3708" t="str">
            <v>Zimbabwe</v>
          </cell>
          <cell r="E3708" t="str">
            <v>Global Mkt Operations</v>
          </cell>
          <cell r="F3708" t="str">
            <v>Mass Mkt &amp; Priority Banking</v>
          </cell>
          <cell r="G3708" t="str">
            <v>Unsecured Lending</v>
          </cell>
          <cell r="H3708" t="str">
            <v>0</v>
          </cell>
          <cell r="I3708" t="str">
            <v>0</v>
          </cell>
          <cell r="J3708" t="str">
            <v>0</v>
          </cell>
          <cell r="K3708" t="str">
            <v>0</v>
          </cell>
          <cell r="L3708" t="str">
            <v>0</v>
          </cell>
          <cell r="M3708" t="str">
            <v>0</v>
          </cell>
          <cell r="N3708" t="str">
            <v>0</v>
          </cell>
          <cell r="O3708" t="str">
            <v>0</v>
          </cell>
          <cell r="P3708" t="str">
            <v>0</v>
          </cell>
          <cell r="Q3708" t="str">
            <v>0</v>
          </cell>
          <cell r="R3708" t="str">
            <v>0</v>
          </cell>
          <cell r="S3708" t="str">
            <v>0</v>
          </cell>
          <cell r="T3708" t="str">
            <v>0</v>
          </cell>
          <cell r="U3708" t="str">
            <v>0</v>
          </cell>
          <cell r="V3708">
            <v>0</v>
          </cell>
          <cell r="W3708">
            <v>0</v>
          </cell>
        </row>
        <row r="3709">
          <cell r="B3709" t="str">
            <v>ZimbabweM &amp; AL</v>
          </cell>
          <cell r="C3709" t="str">
            <v>M &amp; AL</v>
          </cell>
          <cell r="D3709" t="str">
            <v>Zimbabwe</v>
          </cell>
          <cell r="E3709" t="str">
            <v>Global Mkt Operations</v>
          </cell>
          <cell r="F3709" t="str">
            <v>Mass Mkt &amp; Priority Banking</v>
          </cell>
          <cell r="G3709" t="str">
            <v>Secured Lending</v>
          </cell>
          <cell r="H3709" t="str">
            <v>0</v>
          </cell>
          <cell r="I3709" t="str">
            <v>0</v>
          </cell>
          <cell r="J3709" t="str">
            <v>0</v>
          </cell>
          <cell r="K3709" t="str">
            <v>0</v>
          </cell>
          <cell r="L3709" t="str">
            <v>0</v>
          </cell>
          <cell r="M3709" t="str">
            <v>0</v>
          </cell>
          <cell r="N3709" t="str">
            <v>0</v>
          </cell>
          <cell r="O3709" t="str">
            <v>0</v>
          </cell>
          <cell r="P3709" t="str">
            <v>0</v>
          </cell>
          <cell r="Q3709" t="str">
            <v>0</v>
          </cell>
          <cell r="R3709" t="str">
            <v>0</v>
          </cell>
          <cell r="S3709" t="str">
            <v>0</v>
          </cell>
          <cell r="T3709" t="str">
            <v>0</v>
          </cell>
          <cell r="U3709" t="str">
            <v>0</v>
          </cell>
          <cell r="V3709">
            <v>0</v>
          </cell>
          <cell r="W3709">
            <v>0</v>
          </cell>
        </row>
        <row r="3710">
          <cell r="B3710" t="str">
            <v>ZimbabweWM</v>
          </cell>
          <cell r="C3710" t="str">
            <v>WM</v>
          </cell>
          <cell r="D3710" t="str">
            <v>Zimbabwe</v>
          </cell>
          <cell r="E3710" t="str">
            <v>Global Mkt Operations</v>
          </cell>
          <cell r="F3710" t="str">
            <v>Mass Mkt &amp; Priority Banking</v>
          </cell>
          <cell r="G3710" t="str">
            <v>Account Management Services</v>
          </cell>
          <cell r="H3710" t="str">
            <v>0</v>
          </cell>
          <cell r="I3710" t="str">
            <v>0</v>
          </cell>
          <cell r="J3710" t="str">
            <v>0</v>
          </cell>
          <cell r="K3710" t="str">
            <v>0</v>
          </cell>
          <cell r="L3710" t="str">
            <v>0</v>
          </cell>
          <cell r="M3710" t="str">
            <v>0</v>
          </cell>
          <cell r="N3710" t="str">
            <v>0</v>
          </cell>
          <cell r="O3710" t="str">
            <v>0</v>
          </cell>
          <cell r="P3710" t="str">
            <v>0</v>
          </cell>
          <cell r="Q3710" t="str">
            <v>0</v>
          </cell>
          <cell r="R3710" t="str">
            <v>0</v>
          </cell>
          <cell r="S3710" t="str">
            <v>0</v>
          </cell>
          <cell r="T3710" t="str">
            <v>0</v>
          </cell>
          <cell r="U3710" t="str">
            <v>0</v>
          </cell>
          <cell r="V3710">
            <v>0</v>
          </cell>
          <cell r="W3710">
            <v>0</v>
          </cell>
        </row>
        <row r="3711">
          <cell r="B3711" t="str">
            <v>ZimbabweWM</v>
          </cell>
          <cell r="C3711" t="str">
            <v>WM</v>
          </cell>
          <cell r="D3711" t="str">
            <v>Zimbabwe</v>
          </cell>
          <cell r="E3711" t="str">
            <v>Global Mkt Operations</v>
          </cell>
          <cell r="F3711" t="str">
            <v>Mass Mkt &amp; Priority Banking</v>
          </cell>
          <cell r="G3711" t="str">
            <v>Trade Products</v>
          </cell>
          <cell r="H3711" t="str">
            <v>0</v>
          </cell>
          <cell r="I3711" t="str">
            <v>0</v>
          </cell>
          <cell r="J3711" t="str">
            <v>0</v>
          </cell>
          <cell r="K3711" t="str">
            <v>0</v>
          </cell>
          <cell r="L3711" t="str">
            <v>0</v>
          </cell>
          <cell r="M3711" t="str">
            <v>0</v>
          </cell>
          <cell r="N3711" t="str">
            <v>0</v>
          </cell>
          <cell r="O3711" t="str">
            <v>0</v>
          </cell>
          <cell r="P3711" t="str">
            <v>0</v>
          </cell>
          <cell r="Q3711" t="str">
            <v>0</v>
          </cell>
          <cell r="R3711" t="str">
            <v>0</v>
          </cell>
          <cell r="S3711" t="str">
            <v>0</v>
          </cell>
          <cell r="T3711" t="str">
            <v>0</v>
          </cell>
          <cell r="U3711" t="str">
            <v>0</v>
          </cell>
          <cell r="V3711" t="str">
            <v>0</v>
          </cell>
          <cell r="W3711" t="str">
            <v>0</v>
          </cell>
        </row>
        <row r="3712">
          <cell r="B3712" t="str">
            <v>ZimbabweWM</v>
          </cell>
          <cell r="C3712" t="str">
            <v>WM</v>
          </cell>
          <cell r="D3712" t="str">
            <v>Zimbabwe</v>
          </cell>
          <cell r="E3712" t="str">
            <v>Global Mkt Operations</v>
          </cell>
          <cell r="F3712" t="str">
            <v>Mass Mkt &amp; Priority Banking</v>
          </cell>
          <cell r="G3712" t="str">
            <v>Treasury Products</v>
          </cell>
          <cell r="H3712" t="str">
            <v>0</v>
          </cell>
          <cell r="I3712" t="str">
            <v>0</v>
          </cell>
          <cell r="J3712" t="str">
            <v>0</v>
          </cell>
          <cell r="K3712" t="str">
            <v>0</v>
          </cell>
          <cell r="L3712" t="str">
            <v>0</v>
          </cell>
          <cell r="M3712" t="str">
            <v>0</v>
          </cell>
          <cell r="N3712" t="str">
            <v>0</v>
          </cell>
          <cell r="O3712" t="str">
            <v>0</v>
          </cell>
          <cell r="P3712" t="str">
            <v>0</v>
          </cell>
          <cell r="Q3712" t="str">
            <v>0</v>
          </cell>
          <cell r="R3712" t="str">
            <v>0</v>
          </cell>
          <cell r="S3712" t="str">
            <v>0</v>
          </cell>
          <cell r="T3712" t="str">
            <v>0</v>
          </cell>
          <cell r="U3712" t="str">
            <v>0</v>
          </cell>
          <cell r="V3712">
            <v>0</v>
          </cell>
          <cell r="W3712">
            <v>0</v>
          </cell>
        </row>
        <row r="3713">
          <cell r="B3713" t="str">
            <v>ZimbabweWM</v>
          </cell>
          <cell r="C3713" t="str">
            <v>WM</v>
          </cell>
          <cell r="D3713" t="str">
            <v>Zimbabwe</v>
          </cell>
          <cell r="E3713" t="str">
            <v>Global Mkt Operations</v>
          </cell>
          <cell r="F3713" t="str">
            <v>Mass Mkt &amp; Priority Banking</v>
          </cell>
          <cell r="G3713" t="str">
            <v>Investment Services</v>
          </cell>
          <cell r="H3713" t="str">
            <v>0</v>
          </cell>
          <cell r="I3713" t="str">
            <v>0</v>
          </cell>
          <cell r="J3713" t="str">
            <v>0</v>
          </cell>
          <cell r="K3713" t="str">
            <v>0</v>
          </cell>
          <cell r="L3713" t="str">
            <v>0</v>
          </cell>
          <cell r="M3713" t="str">
            <v>0</v>
          </cell>
          <cell r="N3713" t="str">
            <v>0</v>
          </cell>
          <cell r="O3713" t="str">
            <v>0</v>
          </cell>
          <cell r="P3713" t="str">
            <v>0</v>
          </cell>
          <cell r="Q3713" t="str">
            <v>0</v>
          </cell>
          <cell r="R3713" t="str">
            <v>0</v>
          </cell>
          <cell r="S3713" t="str">
            <v>0</v>
          </cell>
          <cell r="T3713" t="str">
            <v>0</v>
          </cell>
          <cell r="U3713" t="str">
            <v>0</v>
          </cell>
          <cell r="V3713" t="str">
            <v>0</v>
          </cell>
          <cell r="W3713" t="str">
            <v>0</v>
          </cell>
        </row>
        <row r="3714">
          <cell r="B3714" t="str">
            <v>ZimbabweOthCB</v>
          </cell>
          <cell r="C3714" t="str">
            <v>OthCB</v>
          </cell>
          <cell r="D3714" t="str">
            <v>Zimbabwe</v>
          </cell>
          <cell r="E3714" t="str">
            <v>Global Mkt Operations</v>
          </cell>
          <cell r="F3714" t="str">
            <v>Mass Mkt &amp; Priority Banking</v>
          </cell>
          <cell r="G3714" t="str">
            <v>Other Products</v>
          </cell>
          <cell r="H3714" t="str">
            <v>0</v>
          </cell>
          <cell r="I3714" t="str">
            <v>0</v>
          </cell>
          <cell r="J3714" t="str">
            <v>0</v>
          </cell>
          <cell r="K3714" t="str">
            <v>0</v>
          </cell>
          <cell r="L3714" t="str">
            <v>0</v>
          </cell>
          <cell r="M3714" t="str">
            <v>0</v>
          </cell>
          <cell r="N3714" t="str">
            <v>0</v>
          </cell>
          <cell r="O3714" t="str">
            <v>0</v>
          </cell>
          <cell r="P3714" t="str">
            <v>0</v>
          </cell>
          <cell r="Q3714" t="str">
            <v>0</v>
          </cell>
          <cell r="R3714" t="str">
            <v>0</v>
          </cell>
          <cell r="S3714" t="str">
            <v>0</v>
          </cell>
          <cell r="T3714" t="str">
            <v>0</v>
          </cell>
          <cell r="U3714" t="str">
            <v>0</v>
          </cell>
          <cell r="V3714">
            <v>0</v>
          </cell>
          <cell r="W3714">
            <v>0</v>
          </cell>
        </row>
        <row r="3715">
          <cell r="B3715" t="str">
            <v>ZimbabweCROps</v>
          </cell>
          <cell r="C3715" t="str">
            <v>CROps</v>
          </cell>
          <cell r="D3715" t="str">
            <v>Zimbabwe</v>
          </cell>
          <cell r="E3715" t="str">
            <v>Global Mkt Operations</v>
          </cell>
          <cell r="F3715" t="str">
            <v>Customer - Wholesale</v>
          </cell>
          <cell r="G3715" t="str">
            <v>Corporate and Inst Lending</v>
          </cell>
          <cell r="H3715" t="str">
            <v>0</v>
          </cell>
          <cell r="I3715" t="str">
            <v>0</v>
          </cell>
          <cell r="J3715" t="str">
            <v>0</v>
          </cell>
          <cell r="K3715" t="str">
            <v>0</v>
          </cell>
          <cell r="L3715" t="str">
            <v>0</v>
          </cell>
          <cell r="M3715" t="str">
            <v>0</v>
          </cell>
          <cell r="N3715" t="str">
            <v>0</v>
          </cell>
          <cell r="O3715" t="str">
            <v>0</v>
          </cell>
          <cell r="P3715" t="str">
            <v>0</v>
          </cell>
          <cell r="Q3715" t="str">
            <v>0</v>
          </cell>
          <cell r="R3715" t="str">
            <v>0</v>
          </cell>
          <cell r="S3715" t="str">
            <v>0</v>
          </cell>
          <cell r="T3715" t="str">
            <v>0</v>
          </cell>
          <cell r="U3715" t="str">
            <v>0</v>
          </cell>
          <cell r="V3715">
            <v>0</v>
          </cell>
          <cell r="W3715">
            <v>0</v>
          </cell>
        </row>
        <row r="3716">
          <cell r="B3716" t="str">
            <v>ZimbabweCash</v>
          </cell>
          <cell r="C3716" t="str">
            <v>Cash</v>
          </cell>
          <cell r="D3716" t="str">
            <v>Zimbabwe</v>
          </cell>
          <cell r="E3716" t="str">
            <v>Global Mkt Operations</v>
          </cell>
          <cell r="F3716" t="str">
            <v>Customer - Wholesale</v>
          </cell>
          <cell r="G3716" t="str">
            <v>Cash Management and Payments</v>
          </cell>
          <cell r="H3716" t="str">
            <v>0</v>
          </cell>
          <cell r="I3716" t="str">
            <v>0</v>
          </cell>
          <cell r="J3716" t="str">
            <v>0</v>
          </cell>
          <cell r="K3716" t="str">
            <v>0</v>
          </cell>
          <cell r="L3716" t="str">
            <v>0</v>
          </cell>
          <cell r="M3716" t="str">
            <v>0</v>
          </cell>
          <cell r="N3716" t="str">
            <v>0</v>
          </cell>
          <cell r="O3716" t="str">
            <v>0</v>
          </cell>
          <cell r="P3716" t="str">
            <v>0</v>
          </cell>
          <cell r="Q3716" t="str">
            <v>0</v>
          </cell>
          <cell r="R3716" t="str">
            <v>0</v>
          </cell>
          <cell r="S3716" t="str">
            <v>0</v>
          </cell>
          <cell r="T3716" t="str">
            <v>0</v>
          </cell>
          <cell r="U3716" t="str">
            <v>0</v>
          </cell>
          <cell r="V3716">
            <v>0</v>
          </cell>
          <cell r="W3716">
            <v>0</v>
          </cell>
        </row>
        <row r="3717">
          <cell r="B3717" t="str">
            <v>ZimbabweTrade</v>
          </cell>
          <cell r="C3717" t="str">
            <v>Trade</v>
          </cell>
          <cell r="D3717" t="str">
            <v>Zimbabwe</v>
          </cell>
          <cell r="E3717" t="str">
            <v>Global Mkt Operations</v>
          </cell>
          <cell r="F3717" t="str">
            <v>Customer - Wholesale</v>
          </cell>
          <cell r="G3717" t="str">
            <v>Trade Finance</v>
          </cell>
          <cell r="H3717" t="str">
            <v>0</v>
          </cell>
          <cell r="I3717" t="str">
            <v>0</v>
          </cell>
          <cell r="J3717" t="str">
            <v>0</v>
          </cell>
          <cell r="K3717" t="str">
            <v>0</v>
          </cell>
          <cell r="L3717" t="str">
            <v>0</v>
          </cell>
          <cell r="M3717" t="str">
            <v>0</v>
          </cell>
          <cell r="N3717" t="str">
            <v>0</v>
          </cell>
          <cell r="O3717" t="str">
            <v>0</v>
          </cell>
          <cell r="P3717" t="str">
            <v>0</v>
          </cell>
          <cell r="Q3717" t="str">
            <v>0</v>
          </cell>
          <cell r="R3717" t="str">
            <v>0</v>
          </cell>
          <cell r="S3717" t="str">
            <v>0</v>
          </cell>
          <cell r="T3717" t="str">
            <v>0</v>
          </cell>
          <cell r="U3717" t="str">
            <v>0</v>
          </cell>
          <cell r="V3717">
            <v>0</v>
          </cell>
          <cell r="W3717">
            <v>0</v>
          </cell>
        </row>
        <row r="3718">
          <cell r="B3718" t="str">
            <v>ZimbabweTrade</v>
          </cell>
          <cell r="C3718" t="str">
            <v>Trade</v>
          </cell>
          <cell r="D3718" t="str">
            <v>Zimbabwe</v>
          </cell>
          <cell r="E3718" t="str">
            <v>Global Mkt Operations</v>
          </cell>
          <cell r="F3718" t="str">
            <v>Customer - Wholesale</v>
          </cell>
          <cell r="G3718" t="str">
            <v>Trade Contingents</v>
          </cell>
          <cell r="H3718" t="str">
            <v>0</v>
          </cell>
          <cell r="I3718" t="str">
            <v>0</v>
          </cell>
          <cell r="J3718" t="str">
            <v>0</v>
          </cell>
          <cell r="K3718" t="str">
            <v>0</v>
          </cell>
          <cell r="L3718" t="str">
            <v>0</v>
          </cell>
          <cell r="M3718" t="str">
            <v>0</v>
          </cell>
          <cell r="N3718" t="str">
            <v>0</v>
          </cell>
          <cell r="O3718" t="str">
            <v>0</v>
          </cell>
          <cell r="P3718" t="str">
            <v>0</v>
          </cell>
          <cell r="Q3718" t="str">
            <v>0</v>
          </cell>
          <cell r="R3718" t="str">
            <v>0</v>
          </cell>
          <cell r="S3718" t="str">
            <v>0</v>
          </cell>
          <cell r="T3718" t="str">
            <v>0</v>
          </cell>
          <cell r="U3718" t="str">
            <v>0</v>
          </cell>
          <cell r="V3718">
            <v>0</v>
          </cell>
          <cell r="W3718">
            <v>0</v>
          </cell>
        </row>
        <row r="3719">
          <cell r="B3719" t="str">
            <v>ZimbabweTrade</v>
          </cell>
          <cell r="C3719" t="str">
            <v>Trade</v>
          </cell>
          <cell r="D3719" t="str">
            <v>Zimbabwe</v>
          </cell>
          <cell r="E3719" t="str">
            <v>Global Mkt Operations</v>
          </cell>
          <cell r="F3719" t="str">
            <v>Customer - Wholesale</v>
          </cell>
          <cell r="G3719" t="str">
            <v>Trade Transactional</v>
          </cell>
          <cell r="H3719" t="str">
            <v>0</v>
          </cell>
          <cell r="I3719" t="str">
            <v>0</v>
          </cell>
          <cell r="J3719" t="str">
            <v>0</v>
          </cell>
          <cell r="K3719" t="str">
            <v>0</v>
          </cell>
          <cell r="L3719" t="str">
            <v>0</v>
          </cell>
          <cell r="M3719" t="str">
            <v>0</v>
          </cell>
          <cell r="N3719" t="str">
            <v>0</v>
          </cell>
          <cell r="O3719" t="str">
            <v>0</v>
          </cell>
          <cell r="P3719" t="str">
            <v>0</v>
          </cell>
          <cell r="Q3719" t="str">
            <v>0</v>
          </cell>
          <cell r="R3719" t="str">
            <v>0</v>
          </cell>
          <cell r="S3719" t="str">
            <v>0</v>
          </cell>
          <cell r="T3719" t="str">
            <v>0</v>
          </cell>
          <cell r="U3719" t="str">
            <v>0</v>
          </cell>
          <cell r="V3719">
            <v>0</v>
          </cell>
          <cell r="W3719">
            <v>0</v>
          </cell>
        </row>
        <row r="3720">
          <cell r="B3720" t="str">
            <v>ZimbabweTrade</v>
          </cell>
          <cell r="C3720" t="str">
            <v>Trade</v>
          </cell>
          <cell r="D3720" t="str">
            <v>Zimbabwe</v>
          </cell>
          <cell r="E3720" t="str">
            <v>Global Mkt Operations</v>
          </cell>
          <cell r="F3720" t="str">
            <v>Customer - Wholesale</v>
          </cell>
          <cell r="G3720" t="str">
            <v>Trade Other</v>
          </cell>
          <cell r="H3720" t="str">
            <v>0</v>
          </cell>
          <cell r="I3720" t="str">
            <v>0</v>
          </cell>
          <cell r="J3720" t="str">
            <v>0</v>
          </cell>
          <cell r="K3720" t="str">
            <v>0</v>
          </cell>
          <cell r="L3720" t="str">
            <v>0</v>
          </cell>
          <cell r="M3720" t="str">
            <v>0</v>
          </cell>
          <cell r="N3720" t="str">
            <v>0</v>
          </cell>
          <cell r="O3720" t="str">
            <v>0</v>
          </cell>
          <cell r="P3720" t="str">
            <v>0</v>
          </cell>
          <cell r="Q3720" t="str">
            <v>0</v>
          </cell>
          <cell r="R3720" t="str">
            <v>0</v>
          </cell>
          <cell r="S3720" t="str">
            <v>0</v>
          </cell>
          <cell r="T3720" t="str">
            <v>0</v>
          </cell>
          <cell r="U3720" t="str">
            <v>0</v>
          </cell>
          <cell r="V3720">
            <v>0</v>
          </cell>
          <cell r="W3720">
            <v>0</v>
          </cell>
        </row>
        <row r="3721">
          <cell r="B3721" t="str">
            <v>ZimbabweFX/MM</v>
          </cell>
          <cell r="C3721" t="str">
            <v>FX/MM</v>
          </cell>
          <cell r="D3721" t="str">
            <v>Zimbabwe</v>
          </cell>
          <cell r="E3721" t="str">
            <v>Global Mkt Operations</v>
          </cell>
          <cell r="F3721" t="str">
            <v>Customer - Wholesale</v>
          </cell>
          <cell r="G3721" t="str">
            <v>FX Sales</v>
          </cell>
          <cell r="H3721">
            <v>135.80418115327888</v>
          </cell>
          <cell r="I3721">
            <v>21.456809634084877</v>
          </cell>
          <cell r="J3721">
            <v>46.772327298119222</v>
          </cell>
          <cell r="K3721">
            <v>66.527544014290697</v>
          </cell>
          <cell r="L3721">
            <v>97.998302263355754</v>
          </cell>
          <cell r="M3721">
            <v>103.06515919232841</v>
          </cell>
          <cell r="N3721">
            <v>92.162170532785638</v>
          </cell>
          <cell r="O3721">
            <v>94.563440095219107</v>
          </cell>
          <cell r="P3721">
            <v>48.674191745352175</v>
          </cell>
          <cell r="Q3721">
            <v>57.371513316326983</v>
          </cell>
          <cell r="R3721">
            <v>69.256266738060049</v>
          </cell>
          <cell r="S3721">
            <v>106.68443503702964</v>
          </cell>
          <cell r="T3721">
            <v>135.52681396180228</v>
          </cell>
          <cell r="U3721" t="str">
            <v>0</v>
          </cell>
          <cell r="V3721">
            <v>192.75435375666726</v>
          </cell>
          <cell r="W3721">
            <v>192.75435375666726</v>
          </cell>
        </row>
        <row r="3722">
          <cell r="B3722" t="str">
            <v>ZimbabweFX/MM</v>
          </cell>
          <cell r="C3722" t="str">
            <v>FX/MM</v>
          </cell>
          <cell r="D3722" t="str">
            <v>Zimbabwe</v>
          </cell>
          <cell r="E3722" t="str">
            <v>Global Mkt Operations</v>
          </cell>
          <cell r="F3722" t="str">
            <v>Customer - Wholesale</v>
          </cell>
          <cell r="G3722" t="str">
            <v>FX Trading</v>
          </cell>
          <cell r="H3722" t="str">
            <v>0</v>
          </cell>
          <cell r="I3722">
            <v>43.649764030644</v>
          </cell>
          <cell r="J3722">
            <v>95.149329492293006</v>
          </cell>
          <cell r="K3722">
            <v>135.33752907744</v>
          </cell>
          <cell r="L3722">
            <v>199.35875100481249</v>
          </cell>
          <cell r="M3722">
            <v>209.66629966178397</v>
          </cell>
          <cell r="N3722">
            <v>187.48626030207285</v>
          </cell>
          <cell r="O3722">
            <v>192.37118269089314</v>
          </cell>
          <cell r="P3722">
            <v>99.018307954408755</v>
          </cell>
          <cell r="Q3722">
            <v>116.711340644069</v>
          </cell>
          <cell r="R3722">
            <v>140.88859212123924</v>
          </cell>
          <cell r="S3722">
            <v>217.0290222322476</v>
          </cell>
          <cell r="T3722">
            <v>275.70331051734519</v>
          </cell>
          <cell r="U3722" t="str">
            <v>0</v>
          </cell>
          <cell r="V3722">
            <v>392.12176464446867</v>
          </cell>
          <cell r="W3722">
            <v>392.12176464446867</v>
          </cell>
        </row>
        <row r="3723">
          <cell r="B3723" t="str">
            <v>ZimbabweFI</v>
          </cell>
          <cell r="C3723" t="str">
            <v>FI</v>
          </cell>
          <cell r="D3723" t="str">
            <v>Zimbabwe</v>
          </cell>
          <cell r="E3723" t="str">
            <v>Global Mkt Operations</v>
          </cell>
          <cell r="F3723" t="str">
            <v>Customer - Wholesale</v>
          </cell>
          <cell r="G3723" t="str">
            <v>Fixed Income</v>
          </cell>
          <cell r="H3723">
            <v>461.50263753672158</v>
          </cell>
          <cell r="I3723" t="str">
            <v>0</v>
          </cell>
          <cell r="J3723" t="str">
            <v>0</v>
          </cell>
          <cell r="K3723" t="str">
            <v>0</v>
          </cell>
          <cell r="L3723" t="str">
            <v>0</v>
          </cell>
          <cell r="M3723" t="str">
            <v>0</v>
          </cell>
          <cell r="N3723" t="str">
            <v>0</v>
          </cell>
          <cell r="O3723" t="str">
            <v>0</v>
          </cell>
          <cell r="P3723" t="str">
            <v>0</v>
          </cell>
          <cell r="Q3723" t="str">
            <v>0</v>
          </cell>
          <cell r="R3723" t="str">
            <v>0</v>
          </cell>
          <cell r="S3723" t="str">
            <v>0</v>
          </cell>
          <cell r="T3723" t="str">
            <v>0</v>
          </cell>
          <cell r="U3723" t="str">
            <v>0</v>
          </cell>
          <cell r="V3723">
            <v>0</v>
          </cell>
          <cell r="W3723">
            <v>0</v>
          </cell>
        </row>
        <row r="3724">
          <cell r="B3724" t="str">
            <v>ZimbabweFX/MM</v>
          </cell>
          <cell r="C3724" t="str">
            <v>FX/MM</v>
          </cell>
          <cell r="D3724" t="str">
            <v>Zimbabwe</v>
          </cell>
          <cell r="E3724" t="str">
            <v>Global Mkt Operations</v>
          </cell>
          <cell r="F3724" t="str">
            <v>Customer - Wholesale</v>
          </cell>
          <cell r="G3724" t="str">
            <v>ALM</v>
          </cell>
          <cell r="H3724" t="str">
            <v>0</v>
          </cell>
          <cell r="I3724">
            <v>16.641698810687874</v>
          </cell>
          <cell r="J3724">
            <v>36.276175109171128</v>
          </cell>
          <cell r="K3724">
            <v>51.598134530768753</v>
          </cell>
          <cell r="L3724">
            <v>76.006557267248255</v>
          </cell>
          <cell r="M3724">
            <v>79.936363625546008</v>
          </cell>
          <cell r="N3724">
            <v>71.480108641569998</v>
          </cell>
          <cell r="O3724">
            <v>73.342510625032247</v>
          </cell>
          <cell r="P3724">
            <v>37.751243204072253</v>
          </cell>
          <cell r="Q3724">
            <v>44.496803635104001</v>
          </cell>
          <cell r="R3724">
            <v>53.714506092117496</v>
          </cell>
          <cell r="S3724">
            <v>82.743439772814483</v>
          </cell>
          <cell r="T3724">
            <v>105.113316340453</v>
          </cell>
          <cell r="U3724" t="str">
            <v>0</v>
          </cell>
          <cell r="V3724">
            <v>149.49845547269067</v>
          </cell>
          <cell r="W3724">
            <v>149.49845547269067</v>
          </cell>
        </row>
        <row r="3725">
          <cell r="B3725" t="str">
            <v>ZimbabweSEF</v>
          </cell>
          <cell r="C3725" t="str">
            <v>SEF</v>
          </cell>
          <cell r="D3725" t="str">
            <v>Zimbabwe</v>
          </cell>
          <cell r="E3725" t="str">
            <v>Global Mkt Operations</v>
          </cell>
          <cell r="F3725" t="str">
            <v>Customer - Wholesale</v>
          </cell>
          <cell r="G3725" t="str">
            <v>Structured Trade</v>
          </cell>
          <cell r="H3725" t="str">
            <v>0</v>
          </cell>
          <cell r="I3725" t="str">
            <v>0</v>
          </cell>
          <cell r="J3725" t="str">
            <v>0</v>
          </cell>
          <cell r="K3725" t="str">
            <v>0</v>
          </cell>
          <cell r="L3725" t="str">
            <v>0</v>
          </cell>
          <cell r="M3725" t="str">
            <v>0</v>
          </cell>
          <cell r="N3725" t="str">
            <v>0</v>
          </cell>
          <cell r="O3725" t="str">
            <v>0</v>
          </cell>
          <cell r="P3725" t="str">
            <v>0</v>
          </cell>
          <cell r="Q3725" t="str">
            <v>0</v>
          </cell>
          <cell r="R3725" t="str">
            <v>0</v>
          </cell>
          <cell r="S3725" t="str">
            <v>0</v>
          </cell>
          <cell r="T3725" t="str">
            <v>0</v>
          </cell>
          <cell r="U3725" t="str">
            <v>0</v>
          </cell>
          <cell r="V3725">
            <v>0</v>
          </cell>
          <cell r="W3725">
            <v>0</v>
          </cell>
        </row>
        <row r="3726">
          <cell r="B3726" t="str">
            <v>ZimbabweSME</v>
          </cell>
          <cell r="C3726" t="str">
            <v>SME</v>
          </cell>
          <cell r="D3726" t="str">
            <v>Zimbabwe</v>
          </cell>
          <cell r="E3726" t="str">
            <v>Global Mkt Operations</v>
          </cell>
          <cell r="F3726" t="str">
            <v>SME</v>
          </cell>
          <cell r="G3726" t="str">
            <v>Product</v>
          </cell>
          <cell r="H3726" t="str">
            <v>0</v>
          </cell>
          <cell r="I3726" t="str">
            <v>0</v>
          </cell>
          <cell r="J3726" t="str">
            <v>0</v>
          </cell>
          <cell r="K3726" t="str">
            <v>0</v>
          </cell>
          <cell r="L3726" t="str">
            <v>0</v>
          </cell>
          <cell r="M3726" t="str">
            <v>0</v>
          </cell>
          <cell r="N3726" t="str">
            <v>0</v>
          </cell>
          <cell r="O3726" t="str">
            <v>0</v>
          </cell>
          <cell r="P3726" t="str">
            <v>0</v>
          </cell>
          <cell r="Q3726" t="str">
            <v>0</v>
          </cell>
          <cell r="R3726" t="str">
            <v>0</v>
          </cell>
          <cell r="S3726" t="str">
            <v>0</v>
          </cell>
          <cell r="T3726" t="str">
            <v>0</v>
          </cell>
          <cell r="U3726" t="str">
            <v>0</v>
          </cell>
          <cell r="V3726">
            <v>0</v>
          </cell>
          <cell r="W3726">
            <v>0</v>
          </cell>
        </row>
        <row r="3727">
          <cell r="B3727" t="str">
            <v>ZimbabweTotal</v>
          </cell>
          <cell r="C3727" t="str">
            <v>Total</v>
          </cell>
          <cell r="D3727" t="str">
            <v>Zimbabwe</v>
          </cell>
          <cell r="E3727" t="str">
            <v>Global Mkt Operations</v>
          </cell>
          <cell r="F3727" t="str">
            <v>Customer</v>
          </cell>
          <cell r="G3727" t="str">
            <v>Product</v>
          </cell>
          <cell r="H3727">
            <v>597.30681869000034</v>
          </cell>
          <cell r="I3727">
            <v>81.748272475416755</v>
          </cell>
          <cell r="J3727">
            <v>178.19783189958335</v>
          </cell>
          <cell r="K3727">
            <v>253.46320762249945</v>
          </cell>
          <cell r="L3727">
            <v>373.36361053541651</v>
          </cell>
          <cell r="M3727">
            <v>392.66782247965835</v>
          </cell>
          <cell r="N3727">
            <v>351.1285394764285</v>
          </cell>
          <cell r="O3727">
            <v>360.27713341114452</v>
          </cell>
          <cell r="P3727">
            <v>185.4437429038332</v>
          </cell>
          <cell r="Q3727">
            <v>218.57965759549995</v>
          </cell>
          <cell r="R3727">
            <v>263.85936495141675</v>
          </cell>
          <cell r="S3727">
            <v>406.45689704209173</v>
          </cell>
          <cell r="T3727">
            <v>516.34344081960046</v>
          </cell>
          <cell r="U3727" t="str">
            <v>0</v>
          </cell>
          <cell r="V3727">
            <v>734.37457387382653</v>
          </cell>
          <cell r="W3727">
            <v>734.37457387382653</v>
          </cell>
        </row>
        <row r="3728">
          <cell r="B3728" t="str">
            <v>ZimbabweCCPL</v>
          </cell>
          <cell r="C3728" t="str">
            <v>CCPL</v>
          </cell>
          <cell r="D3728" t="str">
            <v>Zimbabwe</v>
          </cell>
          <cell r="E3728" t="str">
            <v>Cash Mgt, Payments &amp; IP</v>
          </cell>
          <cell r="F3728" t="str">
            <v>Mass Mkt &amp; Priority Banking</v>
          </cell>
          <cell r="G3728" t="str">
            <v>Unsecured Lending</v>
          </cell>
          <cell r="H3728">
            <v>55.884564154768917</v>
          </cell>
          <cell r="I3728">
            <v>0.33635036399120039</v>
          </cell>
          <cell r="J3728">
            <v>0.75577331183304808</v>
          </cell>
          <cell r="K3728">
            <v>1.0661344331343523</v>
          </cell>
          <cell r="L3728">
            <v>1.5507172435818419</v>
          </cell>
          <cell r="M3728">
            <v>1.6303482254585386</v>
          </cell>
          <cell r="N3728">
            <v>1.4397658999599958</v>
          </cell>
          <cell r="O3728">
            <v>1.4532870832955367</v>
          </cell>
          <cell r="P3728">
            <v>0.72870057026685164</v>
          </cell>
          <cell r="Q3728">
            <v>0.85995460612109964</v>
          </cell>
          <cell r="R3728">
            <v>1.0186973831208495</v>
          </cell>
          <cell r="S3728">
            <v>1.5390964138302836</v>
          </cell>
          <cell r="T3728">
            <v>1.8391999789907165</v>
          </cell>
          <cell r="U3728" t="str">
            <v>0</v>
          </cell>
          <cell r="V3728">
            <v>2.7014721947511422</v>
          </cell>
          <cell r="W3728">
            <v>2.7014721947511422</v>
          </cell>
        </row>
        <row r="3729">
          <cell r="B3729" t="str">
            <v>ZimbabweM &amp; AL</v>
          </cell>
          <cell r="C3729" t="str">
            <v>M &amp; AL</v>
          </cell>
          <cell r="D3729" t="str">
            <v>Zimbabwe</v>
          </cell>
          <cell r="E3729" t="str">
            <v>Cash Mgt, Payments &amp; IP</v>
          </cell>
          <cell r="F3729" t="str">
            <v>Mass Mkt &amp; Priority Banking</v>
          </cell>
          <cell r="G3729" t="str">
            <v>Secured Lending</v>
          </cell>
          <cell r="H3729">
            <v>1.2111509472868214</v>
          </cell>
          <cell r="I3729" t="str">
            <v>0</v>
          </cell>
          <cell r="J3729" t="str">
            <v>0</v>
          </cell>
          <cell r="K3729" t="str">
            <v>0</v>
          </cell>
          <cell r="L3729" t="str">
            <v>0</v>
          </cell>
          <cell r="M3729" t="str">
            <v>0</v>
          </cell>
          <cell r="N3729" t="str">
            <v>0</v>
          </cell>
          <cell r="O3729" t="str">
            <v>0</v>
          </cell>
          <cell r="P3729" t="str">
            <v>0</v>
          </cell>
          <cell r="Q3729" t="str">
            <v>0</v>
          </cell>
          <cell r="R3729" t="str">
            <v>0</v>
          </cell>
          <cell r="S3729" t="str">
            <v>0</v>
          </cell>
          <cell r="T3729" t="str">
            <v>0</v>
          </cell>
          <cell r="U3729" t="str">
            <v>0</v>
          </cell>
          <cell r="V3729">
            <v>0</v>
          </cell>
          <cell r="W3729">
            <v>0</v>
          </cell>
        </row>
        <row r="3730">
          <cell r="B3730" t="str">
            <v>ZimbabweWM</v>
          </cell>
          <cell r="C3730" t="str">
            <v>WM</v>
          </cell>
          <cell r="D3730" t="str">
            <v>Zimbabwe</v>
          </cell>
          <cell r="E3730" t="str">
            <v>Cash Mgt, Payments &amp; IP</v>
          </cell>
          <cell r="F3730" t="str">
            <v>Mass Mkt &amp; Priority Banking</v>
          </cell>
          <cell r="G3730" t="str">
            <v>Account Management Services</v>
          </cell>
          <cell r="H3730">
            <v>384.51431578980277</v>
          </cell>
          <cell r="I3730">
            <v>27.462017954105026</v>
          </cell>
          <cell r="J3730">
            <v>61.706668048486584</v>
          </cell>
          <cell r="K3730">
            <v>87.046740775910578</v>
          </cell>
          <cell r="L3730">
            <v>126.61150200538761</v>
          </cell>
          <cell r="M3730">
            <v>133.11313746684979</v>
          </cell>
          <cell r="N3730">
            <v>117.5526511261457</v>
          </cell>
          <cell r="O3730">
            <v>118.65661597730579</v>
          </cell>
          <cell r="P3730">
            <v>59.496258325316965</v>
          </cell>
          <cell r="Q3730">
            <v>70.212764311534443</v>
          </cell>
          <cell r="R3730">
            <v>83.17364516304346</v>
          </cell>
          <cell r="S3730">
            <v>125.6626954350844</v>
          </cell>
          <cell r="T3730">
            <v>150.1652688728893</v>
          </cell>
          <cell r="U3730" t="str">
            <v>0</v>
          </cell>
          <cell r="V3730">
            <v>220.567259194976</v>
          </cell>
          <cell r="W3730">
            <v>220.567259194976</v>
          </cell>
        </row>
        <row r="3731">
          <cell r="B3731" t="str">
            <v>ZimbabweWM</v>
          </cell>
          <cell r="C3731" t="str">
            <v>WM</v>
          </cell>
          <cell r="D3731" t="str">
            <v>Zimbabwe</v>
          </cell>
          <cell r="E3731" t="str">
            <v>Cash Mgt, Payments &amp; IP</v>
          </cell>
          <cell r="F3731" t="str">
            <v>Mass Mkt &amp; Priority Banking</v>
          </cell>
          <cell r="G3731" t="str">
            <v>Trade Products</v>
          </cell>
          <cell r="H3731" t="str">
            <v>0</v>
          </cell>
          <cell r="I3731" t="str">
            <v>0</v>
          </cell>
          <cell r="J3731" t="str">
            <v>0</v>
          </cell>
          <cell r="K3731" t="str">
            <v>0</v>
          </cell>
          <cell r="L3731" t="str">
            <v>0</v>
          </cell>
          <cell r="M3731" t="str">
            <v>0</v>
          </cell>
          <cell r="N3731" t="str">
            <v>0</v>
          </cell>
          <cell r="O3731" t="str">
            <v>0</v>
          </cell>
          <cell r="P3731" t="str">
            <v>0</v>
          </cell>
          <cell r="Q3731" t="str">
            <v>0</v>
          </cell>
          <cell r="R3731" t="str">
            <v>0</v>
          </cell>
          <cell r="S3731" t="str">
            <v>0</v>
          </cell>
          <cell r="T3731" t="str">
            <v>0</v>
          </cell>
          <cell r="U3731" t="str">
            <v>0</v>
          </cell>
          <cell r="V3731" t="str">
            <v>0</v>
          </cell>
          <cell r="W3731" t="str">
            <v>0</v>
          </cell>
        </row>
        <row r="3732">
          <cell r="B3732" t="str">
            <v>ZimbabweWM</v>
          </cell>
          <cell r="C3732" t="str">
            <v>WM</v>
          </cell>
          <cell r="D3732" t="str">
            <v>Zimbabwe</v>
          </cell>
          <cell r="E3732" t="str">
            <v>Cash Mgt, Payments &amp; IP</v>
          </cell>
          <cell r="F3732" t="str">
            <v>Mass Mkt &amp; Priority Banking</v>
          </cell>
          <cell r="G3732" t="str">
            <v>Treasury Products</v>
          </cell>
          <cell r="H3732" t="str">
            <v>0</v>
          </cell>
          <cell r="I3732" t="str">
            <v>0</v>
          </cell>
          <cell r="J3732" t="str">
            <v>0</v>
          </cell>
          <cell r="K3732" t="str">
            <v>0</v>
          </cell>
          <cell r="L3732" t="str">
            <v>0</v>
          </cell>
          <cell r="M3732" t="str">
            <v>0</v>
          </cell>
          <cell r="N3732" t="str">
            <v>0</v>
          </cell>
          <cell r="O3732" t="str">
            <v>0</v>
          </cell>
          <cell r="P3732" t="str">
            <v>0</v>
          </cell>
          <cell r="Q3732" t="str">
            <v>0</v>
          </cell>
          <cell r="R3732" t="str">
            <v>0</v>
          </cell>
          <cell r="S3732" t="str">
            <v>0</v>
          </cell>
          <cell r="T3732" t="str">
            <v>0</v>
          </cell>
          <cell r="U3732" t="str">
            <v>0</v>
          </cell>
          <cell r="V3732">
            <v>0</v>
          </cell>
          <cell r="W3732">
            <v>0</v>
          </cell>
        </row>
        <row r="3733">
          <cell r="B3733" t="str">
            <v>ZimbabweWM</v>
          </cell>
          <cell r="C3733" t="str">
            <v>WM</v>
          </cell>
          <cell r="D3733" t="str">
            <v>Zimbabwe</v>
          </cell>
          <cell r="E3733" t="str">
            <v>Cash Mgt, Payments &amp; IP</v>
          </cell>
          <cell r="F3733" t="str">
            <v>Mass Mkt &amp; Priority Banking</v>
          </cell>
          <cell r="G3733" t="str">
            <v>Investment Services</v>
          </cell>
          <cell r="H3733" t="str">
            <v>0</v>
          </cell>
          <cell r="I3733" t="str">
            <v>0</v>
          </cell>
          <cell r="J3733" t="str">
            <v>0</v>
          </cell>
          <cell r="K3733" t="str">
            <v>0</v>
          </cell>
          <cell r="L3733" t="str">
            <v>0</v>
          </cell>
          <cell r="M3733" t="str">
            <v>0</v>
          </cell>
          <cell r="N3733" t="str">
            <v>0</v>
          </cell>
          <cell r="O3733" t="str">
            <v>0</v>
          </cell>
          <cell r="P3733" t="str">
            <v>0</v>
          </cell>
          <cell r="Q3733" t="str">
            <v>0</v>
          </cell>
          <cell r="R3733" t="str">
            <v>0</v>
          </cell>
          <cell r="S3733" t="str">
            <v>0</v>
          </cell>
          <cell r="T3733" t="str">
            <v>0</v>
          </cell>
          <cell r="U3733" t="str">
            <v>0</v>
          </cell>
          <cell r="V3733" t="str">
            <v>0</v>
          </cell>
          <cell r="W3733" t="str">
            <v>0</v>
          </cell>
        </row>
        <row r="3734">
          <cell r="B3734" t="str">
            <v>ZimbabweOthCB</v>
          </cell>
          <cell r="C3734" t="str">
            <v>OthCB</v>
          </cell>
          <cell r="D3734" t="str">
            <v>Zimbabwe</v>
          </cell>
          <cell r="E3734" t="str">
            <v>Cash Mgt, Payments &amp; IP</v>
          </cell>
          <cell r="F3734" t="str">
            <v>Mass Mkt &amp; Priority Banking</v>
          </cell>
          <cell r="G3734" t="str">
            <v>Other Products</v>
          </cell>
          <cell r="H3734" t="str">
            <v>0</v>
          </cell>
          <cell r="I3734" t="str">
            <v>0</v>
          </cell>
          <cell r="J3734" t="str">
            <v>0</v>
          </cell>
          <cell r="K3734" t="str">
            <v>0</v>
          </cell>
          <cell r="L3734" t="str">
            <v>0</v>
          </cell>
          <cell r="M3734" t="str">
            <v>0</v>
          </cell>
          <cell r="N3734" t="str">
            <v>0</v>
          </cell>
          <cell r="O3734" t="str">
            <v>0</v>
          </cell>
          <cell r="P3734" t="str">
            <v>0</v>
          </cell>
          <cell r="Q3734" t="str">
            <v>0</v>
          </cell>
          <cell r="R3734" t="str">
            <v>0</v>
          </cell>
          <cell r="S3734" t="str">
            <v>0</v>
          </cell>
          <cell r="T3734" t="str">
            <v>0</v>
          </cell>
          <cell r="U3734" t="str">
            <v>0</v>
          </cell>
          <cell r="V3734">
            <v>0</v>
          </cell>
          <cell r="W3734">
            <v>0</v>
          </cell>
        </row>
        <row r="3735">
          <cell r="B3735" t="str">
            <v>ZimbabweCROps</v>
          </cell>
          <cell r="C3735" t="str">
            <v>CROps</v>
          </cell>
          <cell r="D3735" t="str">
            <v>Zimbabwe</v>
          </cell>
          <cell r="E3735" t="str">
            <v>Cash Mgt, Payments &amp; IP</v>
          </cell>
          <cell r="F3735" t="str">
            <v>Customer - Wholesale</v>
          </cell>
          <cell r="G3735" t="str">
            <v>Corporate and Inst Lending</v>
          </cell>
          <cell r="H3735">
            <v>94.167539340939555</v>
          </cell>
          <cell r="I3735" t="str">
            <v>0</v>
          </cell>
          <cell r="J3735" t="str">
            <v>0</v>
          </cell>
          <cell r="K3735" t="str">
            <v>0</v>
          </cell>
          <cell r="L3735" t="str">
            <v>0</v>
          </cell>
          <cell r="M3735" t="str">
            <v>0</v>
          </cell>
          <cell r="N3735" t="str">
            <v>0</v>
          </cell>
          <cell r="O3735" t="str">
            <v>0</v>
          </cell>
          <cell r="P3735" t="str">
            <v>0</v>
          </cell>
          <cell r="Q3735" t="str">
            <v>0</v>
          </cell>
          <cell r="R3735" t="str">
            <v>0</v>
          </cell>
          <cell r="S3735" t="str">
            <v>0</v>
          </cell>
          <cell r="T3735" t="str">
            <v>0</v>
          </cell>
          <cell r="U3735" t="str">
            <v>0</v>
          </cell>
          <cell r="V3735">
            <v>0</v>
          </cell>
          <cell r="W3735">
            <v>0</v>
          </cell>
        </row>
        <row r="3736">
          <cell r="B3736" t="str">
            <v>ZimbabweCash</v>
          </cell>
          <cell r="C3736" t="str">
            <v>Cash</v>
          </cell>
          <cell r="D3736" t="str">
            <v>Zimbabwe</v>
          </cell>
          <cell r="E3736" t="str">
            <v>Cash Mgt, Payments &amp; IP</v>
          </cell>
          <cell r="F3736" t="str">
            <v>Customer - Wholesale</v>
          </cell>
          <cell r="G3736" t="str">
            <v>Cash Management and Payments</v>
          </cell>
          <cell r="H3736">
            <v>234.26559987048333</v>
          </cell>
          <cell r="I3736">
            <v>67.052434327422077</v>
          </cell>
          <cell r="J3736">
            <v>150.66563257660005</v>
          </cell>
          <cell r="K3736">
            <v>212.53703493484238</v>
          </cell>
          <cell r="L3736">
            <v>309.14004344110884</v>
          </cell>
          <cell r="M3736">
            <v>325.01471388699917</v>
          </cell>
          <cell r="N3736">
            <v>287.02156676261365</v>
          </cell>
          <cell r="O3736">
            <v>289.7170544287394</v>
          </cell>
          <cell r="P3736">
            <v>145.26860191966844</v>
          </cell>
          <cell r="Q3736">
            <v>171.43448000849446</v>
          </cell>
          <cell r="R3736">
            <v>203.08031949391534</v>
          </cell>
          <cell r="S3736">
            <v>306.82339685122531</v>
          </cell>
          <cell r="T3736">
            <v>366.64992522350241</v>
          </cell>
          <cell r="U3736" t="str">
            <v>0</v>
          </cell>
          <cell r="V3736">
            <v>538.54642753009546</v>
          </cell>
          <cell r="W3736">
            <v>538.54642753009546</v>
          </cell>
        </row>
        <row r="3737">
          <cell r="B3737" t="str">
            <v>ZimbabweTrade</v>
          </cell>
          <cell r="C3737" t="str">
            <v>Trade</v>
          </cell>
          <cell r="D3737" t="str">
            <v>Zimbabwe</v>
          </cell>
          <cell r="E3737" t="str">
            <v>Cash Mgt, Payments &amp; IP</v>
          </cell>
          <cell r="F3737" t="str">
            <v>Customer - Wholesale</v>
          </cell>
          <cell r="G3737" t="str">
            <v>Trade Finance</v>
          </cell>
          <cell r="H3737">
            <v>0.28195204533830087</v>
          </cell>
          <cell r="I3737" t="str">
            <v>0</v>
          </cell>
          <cell r="J3737" t="str">
            <v>0</v>
          </cell>
          <cell r="K3737" t="str">
            <v>0</v>
          </cell>
          <cell r="L3737" t="str">
            <v>0</v>
          </cell>
          <cell r="M3737" t="str">
            <v>0</v>
          </cell>
          <cell r="N3737" t="str">
            <v>0</v>
          </cell>
          <cell r="O3737" t="str">
            <v>0</v>
          </cell>
          <cell r="P3737" t="str">
            <v>0</v>
          </cell>
          <cell r="Q3737" t="str">
            <v>0</v>
          </cell>
          <cell r="R3737" t="str">
            <v>0</v>
          </cell>
          <cell r="S3737" t="str">
            <v>0</v>
          </cell>
          <cell r="T3737" t="str">
            <v>0</v>
          </cell>
          <cell r="U3737" t="str">
            <v>0</v>
          </cell>
          <cell r="V3737">
            <v>0</v>
          </cell>
          <cell r="W3737">
            <v>0</v>
          </cell>
        </row>
        <row r="3738">
          <cell r="B3738" t="str">
            <v>ZimbabweTrade</v>
          </cell>
          <cell r="C3738" t="str">
            <v>Trade</v>
          </cell>
          <cell r="D3738" t="str">
            <v>Zimbabwe</v>
          </cell>
          <cell r="E3738" t="str">
            <v>Cash Mgt, Payments &amp; IP</v>
          </cell>
          <cell r="F3738" t="str">
            <v>Customer - Wholesale</v>
          </cell>
          <cell r="G3738" t="str">
            <v>Trade Contingents</v>
          </cell>
          <cell r="H3738" t="str">
            <v>0</v>
          </cell>
          <cell r="I3738" t="str">
            <v>0</v>
          </cell>
          <cell r="J3738" t="str">
            <v>0</v>
          </cell>
          <cell r="K3738" t="str">
            <v>0</v>
          </cell>
          <cell r="L3738" t="str">
            <v>0</v>
          </cell>
          <cell r="M3738" t="str">
            <v>0</v>
          </cell>
          <cell r="N3738" t="str">
            <v>0</v>
          </cell>
          <cell r="O3738" t="str">
            <v>0</v>
          </cell>
          <cell r="P3738" t="str">
            <v>0</v>
          </cell>
          <cell r="Q3738" t="str">
            <v>0</v>
          </cell>
          <cell r="R3738" t="str">
            <v>0</v>
          </cell>
          <cell r="S3738" t="str">
            <v>0</v>
          </cell>
          <cell r="T3738" t="str">
            <v>0</v>
          </cell>
          <cell r="U3738" t="str">
            <v>0</v>
          </cell>
          <cell r="V3738">
            <v>0</v>
          </cell>
          <cell r="W3738">
            <v>0</v>
          </cell>
        </row>
        <row r="3739">
          <cell r="B3739" t="str">
            <v>ZimbabweTrade</v>
          </cell>
          <cell r="C3739" t="str">
            <v>Trade</v>
          </cell>
          <cell r="D3739" t="str">
            <v>Zimbabwe</v>
          </cell>
          <cell r="E3739" t="str">
            <v>Cash Mgt, Payments &amp; IP</v>
          </cell>
          <cell r="F3739" t="str">
            <v>Customer - Wholesale</v>
          </cell>
          <cell r="G3739" t="str">
            <v>Trade Transactional</v>
          </cell>
          <cell r="H3739" t="str">
            <v>0</v>
          </cell>
          <cell r="I3739" t="str">
            <v>0</v>
          </cell>
          <cell r="J3739" t="str">
            <v>0</v>
          </cell>
          <cell r="K3739" t="str">
            <v>0</v>
          </cell>
          <cell r="L3739" t="str">
            <v>0</v>
          </cell>
          <cell r="M3739" t="str">
            <v>0</v>
          </cell>
          <cell r="N3739" t="str">
            <v>0</v>
          </cell>
          <cell r="O3739" t="str">
            <v>0</v>
          </cell>
          <cell r="P3739" t="str">
            <v>0</v>
          </cell>
          <cell r="Q3739" t="str">
            <v>0</v>
          </cell>
          <cell r="R3739" t="str">
            <v>0</v>
          </cell>
          <cell r="S3739" t="str">
            <v>0</v>
          </cell>
          <cell r="T3739" t="str">
            <v>0</v>
          </cell>
          <cell r="U3739" t="str">
            <v>0</v>
          </cell>
          <cell r="V3739">
            <v>0</v>
          </cell>
          <cell r="W3739">
            <v>0</v>
          </cell>
        </row>
        <row r="3740">
          <cell r="B3740" t="str">
            <v>ZimbabweTrade</v>
          </cell>
          <cell r="C3740" t="str">
            <v>Trade</v>
          </cell>
          <cell r="D3740" t="str">
            <v>Zimbabwe</v>
          </cell>
          <cell r="E3740" t="str">
            <v>Cash Mgt, Payments &amp; IP</v>
          </cell>
          <cell r="F3740" t="str">
            <v>Customer - Wholesale</v>
          </cell>
          <cell r="G3740" t="str">
            <v>Trade Other</v>
          </cell>
          <cell r="H3740" t="str">
            <v>0</v>
          </cell>
          <cell r="I3740" t="str">
            <v>0</v>
          </cell>
          <cell r="J3740" t="str">
            <v>0</v>
          </cell>
          <cell r="K3740" t="str">
            <v>0</v>
          </cell>
          <cell r="L3740" t="str">
            <v>0</v>
          </cell>
          <cell r="M3740" t="str">
            <v>0</v>
          </cell>
          <cell r="N3740" t="str">
            <v>0</v>
          </cell>
          <cell r="O3740" t="str">
            <v>0</v>
          </cell>
          <cell r="P3740" t="str">
            <v>0</v>
          </cell>
          <cell r="Q3740" t="str">
            <v>0</v>
          </cell>
          <cell r="R3740" t="str">
            <v>0</v>
          </cell>
          <cell r="S3740" t="str">
            <v>0</v>
          </cell>
          <cell r="T3740" t="str">
            <v>0</v>
          </cell>
          <cell r="U3740" t="str">
            <v>0</v>
          </cell>
          <cell r="V3740">
            <v>0</v>
          </cell>
          <cell r="W3740">
            <v>0</v>
          </cell>
        </row>
        <row r="3741">
          <cell r="B3741" t="str">
            <v>ZimbabweFX/MM</v>
          </cell>
          <cell r="C3741" t="str">
            <v>FX/MM</v>
          </cell>
          <cell r="D3741" t="str">
            <v>Zimbabwe</v>
          </cell>
          <cell r="E3741" t="str">
            <v>Cash Mgt, Payments &amp; IP</v>
          </cell>
          <cell r="F3741" t="str">
            <v>Customer - Wholesale</v>
          </cell>
          <cell r="G3741" t="str">
            <v>FX Sales</v>
          </cell>
          <cell r="H3741" t="str">
            <v>0</v>
          </cell>
          <cell r="I3741" t="str">
            <v>0</v>
          </cell>
          <cell r="J3741" t="str">
            <v>0</v>
          </cell>
          <cell r="K3741" t="str">
            <v>0</v>
          </cell>
          <cell r="L3741" t="str">
            <v>0</v>
          </cell>
          <cell r="M3741" t="str">
            <v>0</v>
          </cell>
          <cell r="N3741" t="str">
            <v>0</v>
          </cell>
          <cell r="O3741" t="str">
            <v>0</v>
          </cell>
          <cell r="P3741" t="str">
            <v>0</v>
          </cell>
          <cell r="Q3741" t="str">
            <v>0</v>
          </cell>
          <cell r="R3741" t="str">
            <v>0</v>
          </cell>
          <cell r="S3741" t="str">
            <v>0</v>
          </cell>
          <cell r="T3741" t="str">
            <v>0</v>
          </cell>
          <cell r="U3741" t="str">
            <v>0</v>
          </cell>
          <cell r="V3741">
            <v>0</v>
          </cell>
          <cell r="W3741">
            <v>0</v>
          </cell>
        </row>
        <row r="3742">
          <cell r="B3742" t="str">
            <v>ZimbabweFX/MM</v>
          </cell>
          <cell r="C3742" t="str">
            <v>FX/MM</v>
          </cell>
          <cell r="D3742" t="str">
            <v>Zimbabwe</v>
          </cell>
          <cell r="E3742" t="str">
            <v>Cash Mgt, Payments &amp; IP</v>
          </cell>
          <cell r="F3742" t="str">
            <v>Customer - Wholesale</v>
          </cell>
          <cell r="G3742" t="str">
            <v>FX Trading</v>
          </cell>
          <cell r="H3742" t="str">
            <v>0</v>
          </cell>
          <cell r="I3742" t="str">
            <v>0</v>
          </cell>
          <cell r="J3742" t="str">
            <v>0</v>
          </cell>
          <cell r="K3742" t="str">
            <v>0</v>
          </cell>
          <cell r="L3742" t="str">
            <v>0</v>
          </cell>
          <cell r="M3742" t="str">
            <v>0</v>
          </cell>
          <cell r="N3742" t="str">
            <v>0</v>
          </cell>
          <cell r="O3742" t="str">
            <v>0</v>
          </cell>
          <cell r="P3742" t="str">
            <v>0</v>
          </cell>
          <cell r="Q3742" t="str">
            <v>0</v>
          </cell>
          <cell r="R3742" t="str">
            <v>0</v>
          </cell>
          <cell r="S3742" t="str">
            <v>0</v>
          </cell>
          <cell r="T3742" t="str">
            <v>0</v>
          </cell>
          <cell r="U3742" t="str">
            <v>0</v>
          </cell>
          <cell r="V3742">
            <v>0</v>
          </cell>
          <cell r="W3742">
            <v>0</v>
          </cell>
        </row>
        <row r="3743">
          <cell r="B3743" t="str">
            <v>ZimbabweFI</v>
          </cell>
          <cell r="C3743" t="str">
            <v>FI</v>
          </cell>
          <cell r="D3743" t="str">
            <v>Zimbabwe</v>
          </cell>
          <cell r="E3743" t="str">
            <v>Cash Mgt, Payments &amp; IP</v>
          </cell>
          <cell r="F3743" t="str">
            <v>Customer - Wholesale</v>
          </cell>
          <cell r="G3743" t="str">
            <v>Fixed Income</v>
          </cell>
          <cell r="H3743" t="str">
            <v>0</v>
          </cell>
          <cell r="I3743" t="str">
            <v>0</v>
          </cell>
          <cell r="J3743" t="str">
            <v>0</v>
          </cell>
          <cell r="K3743" t="str">
            <v>0</v>
          </cell>
          <cell r="L3743" t="str">
            <v>0</v>
          </cell>
          <cell r="M3743" t="str">
            <v>0</v>
          </cell>
          <cell r="N3743" t="str">
            <v>0</v>
          </cell>
          <cell r="O3743" t="str">
            <v>0</v>
          </cell>
          <cell r="P3743" t="str">
            <v>0</v>
          </cell>
          <cell r="Q3743" t="str">
            <v>0</v>
          </cell>
          <cell r="R3743" t="str">
            <v>0</v>
          </cell>
          <cell r="S3743" t="str">
            <v>0</v>
          </cell>
          <cell r="T3743" t="str">
            <v>0</v>
          </cell>
          <cell r="U3743" t="str">
            <v>0</v>
          </cell>
          <cell r="V3743">
            <v>0</v>
          </cell>
          <cell r="W3743">
            <v>0</v>
          </cell>
        </row>
        <row r="3744">
          <cell r="B3744" t="str">
            <v>ZimbabweFX/MM</v>
          </cell>
          <cell r="C3744" t="str">
            <v>FX/MM</v>
          </cell>
          <cell r="D3744" t="str">
            <v>Zimbabwe</v>
          </cell>
          <cell r="E3744" t="str">
            <v>Cash Mgt, Payments &amp; IP</v>
          </cell>
          <cell r="F3744" t="str">
            <v>Customer - Wholesale</v>
          </cell>
          <cell r="G3744" t="str">
            <v>ALM</v>
          </cell>
          <cell r="H3744" t="str">
            <v>0</v>
          </cell>
          <cell r="I3744" t="str">
            <v>0</v>
          </cell>
          <cell r="J3744" t="str">
            <v>0</v>
          </cell>
          <cell r="K3744" t="str">
            <v>0</v>
          </cell>
          <cell r="L3744" t="str">
            <v>0</v>
          </cell>
          <cell r="M3744" t="str">
            <v>0</v>
          </cell>
          <cell r="N3744" t="str">
            <v>0</v>
          </cell>
          <cell r="O3744" t="str">
            <v>0</v>
          </cell>
          <cell r="P3744" t="str">
            <v>0</v>
          </cell>
          <cell r="Q3744" t="str">
            <v>0</v>
          </cell>
          <cell r="R3744" t="str">
            <v>0</v>
          </cell>
          <cell r="S3744" t="str">
            <v>0</v>
          </cell>
          <cell r="T3744" t="str">
            <v>0</v>
          </cell>
          <cell r="U3744" t="str">
            <v>0</v>
          </cell>
          <cell r="V3744">
            <v>0</v>
          </cell>
          <cell r="W3744">
            <v>0</v>
          </cell>
        </row>
        <row r="3745">
          <cell r="B3745" t="str">
            <v>ZimbabweSEF</v>
          </cell>
          <cell r="C3745" t="str">
            <v>SEF</v>
          </cell>
          <cell r="D3745" t="str">
            <v>Zimbabwe</v>
          </cell>
          <cell r="E3745" t="str">
            <v>Cash Mgt, Payments &amp; IP</v>
          </cell>
          <cell r="F3745" t="str">
            <v>Customer - Wholesale</v>
          </cell>
          <cell r="G3745" t="str">
            <v>Structured Trade</v>
          </cell>
          <cell r="H3745" t="str">
            <v>0</v>
          </cell>
          <cell r="I3745" t="str">
            <v>0</v>
          </cell>
          <cell r="J3745" t="str">
            <v>0</v>
          </cell>
          <cell r="K3745" t="str">
            <v>0</v>
          </cell>
          <cell r="L3745" t="str">
            <v>0</v>
          </cell>
          <cell r="M3745" t="str">
            <v>0</v>
          </cell>
          <cell r="N3745" t="str">
            <v>0</v>
          </cell>
          <cell r="O3745" t="str">
            <v>0</v>
          </cell>
          <cell r="P3745" t="str">
            <v>0</v>
          </cell>
          <cell r="Q3745" t="str">
            <v>0</v>
          </cell>
          <cell r="R3745" t="str">
            <v>0</v>
          </cell>
          <cell r="S3745" t="str">
            <v>0</v>
          </cell>
          <cell r="T3745" t="str">
            <v>0</v>
          </cell>
          <cell r="U3745" t="str">
            <v>0</v>
          </cell>
          <cell r="V3745">
            <v>0</v>
          </cell>
          <cell r="W3745">
            <v>0</v>
          </cell>
        </row>
        <row r="3746">
          <cell r="B3746" t="str">
            <v>ZimbabweSME</v>
          </cell>
          <cell r="C3746" t="str">
            <v>SME</v>
          </cell>
          <cell r="D3746" t="str">
            <v>Zimbabwe</v>
          </cell>
          <cell r="E3746" t="str">
            <v>Cash Mgt, Payments &amp; IP</v>
          </cell>
          <cell r="F3746" t="str">
            <v>SME</v>
          </cell>
          <cell r="G3746" t="str">
            <v>Product</v>
          </cell>
          <cell r="H3746">
            <v>218.68505433170333</v>
          </cell>
          <cell r="I3746">
            <v>43.982756420731555</v>
          </cell>
          <cell r="J3746">
            <v>98.828474835580352</v>
          </cell>
          <cell r="K3746">
            <v>139.41275557986299</v>
          </cell>
          <cell r="L3746">
            <v>202.77908426367185</v>
          </cell>
          <cell r="M3746">
            <v>213.1920061879016</v>
          </cell>
          <cell r="N3746">
            <v>188.27056444770955</v>
          </cell>
          <cell r="O3746">
            <v>190.03865800976354</v>
          </cell>
          <cell r="P3746">
            <v>95.28831574724768</v>
          </cell>
          <cell r="Q3746">
            <v>112.45171114160007</v>
          </cell>
          <cell r="R3746">
            <v>133.20966368692058</v>
          </cell>
          <cell r="S3746">
            <v>201.25948987910138</v>
          </cell>
          <cell r="T3746">
            <v>240.50244431155073</v>
          </cell>
          <cell r="U3746" t="str">
            <v>0</v>
          </cell>
          <cell r="V3746">
            <v>353.25721699598796</v>
          </cell>
          <cell r="W3746">
            <v>353.25721699598796</v>
          </cell>
        </row>
        <row r="3747">
          <cell r="B3747" t="str">
            <v>ZimbabweTotal</v>
          </cell>
          <cell r="C3747" t="str">
            <v>Total</v>
          </cell>
          <cell r="D3747" t="str">
            <v>Zimbabwe</v>
          </cell>
          <cell r="E3747" t="str">
            <v>Cash Mgt, Payments &amp; IP</v>
          </cell>
          <cell r="F3747" t="str">
            <v>Customer</v>
          </cell>
          <cell r="G3747" t="str">
            <v>Product</v>
          </cell>
          <cell r="H3747">
            <v>989.01017648032291</v>
          </cell>
          <cell r="I3747">
            <v>138.83355906624985</v>
          </cell>
          <cell r="J3747">
            <v>311.95654877250001</v>
          </cell>
          <cell r="K3747">
            <v>440.06266572375029</v>
          </cell>
          <cell r="L3747">
            <v>640.0813469537502</v>
          </cell>
          <cell r="M3747">
            <v>672.95020576720913</v>
          </cell>
          <cell r="N3747">
            <v>594.28454823642892</v>
          </cell>
          <cell r="O3747">
            <v>599.86561549910425</v>
          </cell>
          <cell r="P3747">
            <v>300.78187656249997</v>
          </cell>
          <cell r="Q3747">
            <v>354.95891006775008</v>
          </cell>
          <cell r="R3747">
            <v>420.48232572700022</v>
          </cell>
          <cell r="S3747">
            <v>635.28467857924136</v>
          </cell>
          <cell r="T3747">
            <v>759.15683838693315</v>
          </cell>
          <cell r="U3747" t="str">
            <v>0</v>
          </cell>
          <cell r="V3747">
            <v>1115.0723759158104</v>
          </cell>
          <cell r="W3747">
            <v>1115.0723759158104</v>
          </cell>
        </row>
        <row r="3748">
          <cell r="B3748" t="str">
            <v>ZimbabweCCPL</v>
          </cell>
          <cell r="C3748" t="str">
            <v>CCPL</v>
          </cell>
          <cell r="D3748" t="str">
            <v>Zimbabwe</v>
          </cell>
          <cell r="E3748" t="str">
            <v>Messaging Operations</v>
          </cell>
          <cell r="F3748" t="str">
            <v>Mass Mkt &amp; Priority Banking</v>
          </cell>
          <cell r="G3748" t="str">
            <v>Unsecured Lending</v>
          </cell>
          <cell r="H3748" t="str">
            <v>0</v>
          </cell>
          <cell r="I3748" t="str">
            <v>0</v>
          </cell>
          <cell r="J3748" t="str">
            <v>0</v>
          </cell>
          <cell r="K3748" t="str">
            <v>0</v>
          </cell>
          <cell r="L3748" t="str">
            <v>0</v>
          </cell>
          <cell r="M3748" t="str">
            <v>0</v>
          </cell>
          <cell r="N3748" t="str">
            <v>0</v>
          </cell>
          <cell r="O3748" t="str">
            <v>0</v>
          </cell>
          <cell r="P3748" t="str">
            <v>0</v>
          </cell>
          <cell r="Q3748" t="str">
            <v>0</v>
          </cell>
          <cell r="R3748" t="str">
            <v>0</v>
          </cell>
          <cell r="S3748" t="str">
            <v>0</v>
          </cell>
          <cell r="T3748" t="str">
            <v>0</v>
          </cell>
          <cell r="U3748" t="str">
            <v>0</v>
          </cell>
          <cell r="V3748">
            <v>0</v>
          </cell>
          <cell r="W3748">
            <v>0</v>
          </cell>
        </row>
        <row r="3749">
          <cell r="B3749" t="str">
            <v>ZimbabweM &amp; AL</v>
          </cell>
          <cell r="C3749" t="str">
            <v>M &amp; AL</v>
          </cell>
          <cell r="D3749" t="str">
            <v>Zimbabwe</v>
          </cell>
          <cell r="E3749" t="str">
            <v>Messaging Operations</v>
          </cell>
          <cell r="F3749" t="str">
            <v>Mass Mkt &amp; Priority Banking</v>
          </cell>
          <cell r="G3749" t="str">
            <v>Secured Lending</v>
          </cell>
          <cell r="H3749" t="str">
            <v>0</v>
          </cell>
          <cell r="I3749" t="str">
            <v>0</v>
          </cell>
          <cell r="J3749" t="str">
            <v>0</v>
          </cell>
          <cell r="K3749" t="str">
            <v>0</v>
          </cell>
          <cell r="L3749" t="str">
            <v>0</v>
          </cell>
          <cell r="M3749" t="str">
            <v>0</v>
          </cell>
          <cell r="N3749" t="str">
            <v>0</v>
          </cell>
          <cell r="O3749" t="str">
            <v>0</v>
          </cell>
          <cell r="P3749" t="str">
            <v>0</v>
          </cell>
          <cell r="Q3749" t="str">
            <v>0</v>
          </cell>
          <cell r="R3749" t="str">
            <v>0</v>
          </cell>
          <cell r="S3749" t="str">
            <v>0</v>
          </cell>
          <cell r="T3749" t="str">
            <v>0</v>
          </cell>
          <cell r="U3749" t="str">
            <v>0</v>
          </cell>
          <cell r="V3749">
            <v>0</v>
          </cell>
          <cell r="W3749">
            <v>0</v>
          </cell>
        </row>
        <row r="3750">
          <cell r="B3750" t="str">
            <v>ZimbabweWM</v>
          </cell>
          <cell r="C3750" t="str">
            <v>WM</v>
          </cell>
          <cell r="D3750" t="str">
            <v>Zimbabwe</v>
          </cell>
          <cell r="E3750" t="str">
            <v>Messaging Operations</v>
          </cell>
          <cell r="F3750" t="str">
            <v>Mass Mkt &amp; Priority Banking</v>
          </cell>
          <cell r="G3750" t="str">
            <v>Account Management Services</v>
          </cell>
          <cell r="H3750" t="str">
            <v>0</v>
          </cell>
          <cell r="I3750" t="str">
            <v>0</v>
          </cell>
          <cell r="J3750" t="str">
            <v>0</v>
          </cell>
          <cell r="K3750" t="str">
            <v>0</v>
          </cell>
          <cell r="L3750" t="str">
            <v>0</v>
          </cell>
          <cell r="M3750" t="str">
            <v>0</v>
          </cell>
          <cell r="N3750" t="str">
            <v>0</v>
          </cell>
          <cell r="O3750" t="str">
            <v>0</v>
          </cell>
          <cell r="P3750" t="str">
            <v>0</v>
          </cell>
          <cell r="Q3750" t="str">
            <v>0</v>
          </cell>
          <cell r="R3750" t="str">
            <v>0</v>
          </cell>
          <cell r="S3750" t="str">
            <v>0</v>
          </cell>
          <cell r="T3750" t="str">
            <v>0</v>
          </cell>
          <cell r="U3750" t="str">
            <v>0</v>
          </cell>
          <cell r="V3750">
            <v>0</v>
          </cell>
          <cell r="W3750">
            <v>0</v>
          </cell>
        </row>
        <row r="3751">
          <cell r="B3751" t="str">
            <v>ZimbabweWM</v>
          </cell>
          <cell r="C3751" t="str">
            <v>WM</v>
          </cell>
          <cell r="D3751" t="str">
            <v>Zimbabwe</v>
          </cell>
          <cell r="E3751" t="str">
            <v>Messaging Operations</v>
          </cell>
          <cell r="F3751" t="str">
            <v>Mass Mkt &amp; Priority Banking</v>
          </cell>
          <cell r="G3751" t="str">
            <v>Trade Products</v>
          </cell>
          <cell r="H3751" t="str">
            <v>0</v>
          </cell>
          <cell r="I3751" t="str">
            <v>0</v>
          </cell>
          <cell r="J3751" t="str">
            <v>0</v>
          </cell>
          <cell r="K3751" t="str">
            <v>0</v>
          </cell>
          <cell r="L3751" t="str">
            <v>0</v>
          </cell>
          <cell r="M3751" t="str">
            <v>0</v>
          </cell>
          <cell r="N3751" t="str">
            <v>0</v>
          </cell>
          <cell r="O3751" t="str">
            <v>0</v>
          </cell>
          <cell r="P3751" t="str">
            <v>0</v>
          </cell>
          <cell r="Q3751" t="str">
            <v>0</v>
          </cell>
          <cell r="R3751" t="str">
            <v>0</v>
          </cell>
          <cell r="S3751" t="str">
            <v>0</v>
          </cell>
          <cell r="T3751" t="str">
            <v>0</v>
          </cell>
          <cell r="U3751" t="str">
            <v>0</v>
          </cell>
          <cell r="V3751" t="str">
            <v>0</v>
          </cell>
          <cell r="W3751" t="str">
            <v>0</v>
          </cell>
        </row>
        <row r="3752">
          <cell r="B3752" t="str">
            <v>ZimbabweWM</v>
          </cell>
          <cell r="C3752" t="str">
            <v>WM</v>
          </cell>
          <cell r="D3752" t="str">
            <v>Zimbabwe</v>
          </cell>
          <cell r="E3752" t="str">
            <v>Messaging Operations</v>
          </cell>
          <cell r="F3752" t="str">
            <v>Mass Mkt &amp; Priority Banking</v>
          </cell>
          <cell r="G3752" t="str">
            <v>Treasury Products</v>
          </cell>
          <cell r="H3752" t="str">
            <v>0</v>
          </cell>
          <cell r="I3752" t="str">
            <v>0</v>
          </cell>
          <cell r="J3752" t="str">
            <v>0</v>
          </cell>
          <cell r="K3752" t="str">
            <v>0</v>
          </cell>
          <cell r="L3752" t="str">
            <v>0</v>
          </cell>
          <cell r="M3752" t="str">
            <v>0</v>
          </cell>
          <cell r="N3752" t="str">
            <v>0</v>
          </cell>
          <cell r="O3752" t="str">
            <v>0</v>
          </cell>
          <cell r="P3752" t="str">
            <v>0</v>
          </cell>
          <cell r="Q3752" t="str">
            <v>0</v>
          </cell>
          <cell r="R3752" t="str">
            <v>0</v>
          </cell>
          <cell r="S3752" t="str">
            <v>0</v>
          </cell>
          <cell r="T3752" t="str">
            <v>0</v>
          </cell>
          <cell r="U3752" t="str">
            <v>0</v>
          </cell>
          <cell r="V3752">
            <v>0</v>
          </cell>
          <cell r="W3752">
            <v>0</v>
          </cell>
        </row>
        <row r="3753">
          <cell r="B3753" t="str">
            <v>ZimbabweWM</v>
          </cell>
          <cell r="C3753" t="str">
            <v>WM</v>
          </cell>
          <cell r="D3753" t="str">
            <v>Zimbabwe</v>
          </cell>
          <cell r="E3753" t="str">
            <v>Messaging Operations</v>
          </cell>
          <cell r="F3753" t="str">
            <v>Mass Mkt &amp; Priority Banking</v>
          </cell>
          <cell r="G3753" t="str">
            <v>Investment Services</v>
          </cell>
          <cell r="H3753" t="str">
            <v>0</v>
          </cell>
          <cell r="I3753" t="str">
            <v>0</v>
          </cell>
          <cell r="J3753" t="str">
            <v>0</v>
          </cell>
          <cell r="K3753" t="str">
            <v>0</v>
          </cell>
          <cell r="L3753" t="str">
            <v>0</v>
          </cell>
          <cell r="M3753" t="str">
            <v>0</v>
          </cell>
          <cell r="N3753" t="str">
            <v>0</v>
          </cell>
          <cell r="O3753" t="str">
            <v>0</v>
          </cell>
          <cell r="P3753" t="str">
            <v>0</v>
          </cell>
          <cell r="Q3753" t="str">
            <v>0</v>
          </cell>
          <cell r="R3753" t="str">
            <v>0</v>
          </cell>
          <cell r="S3753" t="str">
            <v>0</v>
          </cell>
          <cell r="T3753" t="str">
            <v>0</v>
          </cell>
          <cell r="U3753" t="str">
            <v>0</v>
          </cell>
          <cell r="V3753" t="str">
            <v>0</v>
          </cell>
          <cell r="W3753" t="str">
            <v>0</v>
          </cell>
        </row>
        <row r="3754">
          <cell r="B3754" t="str">
            <v>ZimbabweOthCB</v>
          </cell>
          <cell r="C3754" t="str">
            <v>OthCB</v>
          </cell>
          <cell r="D3754" t="str">
            <v>Zimbabwe</v>
          </cell>
          <cell r="E3754" t="str">
            <v>Messaging Operations</v>
          </cell>
          <cell r="F3754" t="str">
            <v>Mass Mkt &amp; Priority Banking</v>
          </cell>
          <cell r="G3754" t="str">
            <v>Other Products</v>
          </cell>
          <cell r="H3754" t="str">
            <v>0</v>
          </cell>
          <cell r="I3754" t="str">
            <v>0</v>
          </cell>
          <cell r="J3754" t="str">
            <v>0</v>
          </cell>
          <cell r="K3754" t="str">
            <v>0</v>
          </cell>
          <cell r="L3754" t="str">
            <v>0</v>
          </cell>
          <cell r="M3754" t="str">
            <v>0</v>
          </cell>
          <cell r="N3754" t="str">
            <v>0</v>
          </cell>
          <cell r="O3754" t="str">
            <v>0</v>
          </cell>
          <cell r="P3754" t="str">
            <v>0</v>
          </cell>
          <cell r="Q3754" t="str">
            <v>0</v>
          </cell>
          <cell r="R3754" t="str">
            <v>0</v>
          </cell>
          <cell r="S3754" t="str">
            <v>0</v>
          </cell>
          <cell r="T3754" t="str">
            <v>0</v>
          </cell>
          <cell r="U3754" t="str">
            <v>0</v>
          </cell>
          <cell r="V3754">
            <v>0</v>
          </cell>
          <cell r="W3754">
            <v>0</v>
          </cell>
        </row>
        <row r="3755">
          <cell r="B3755" t="str">
            <v>ZimbabweCROps</v>
          </cell>
          <cell r="C3755" t="str">
            <v>CROps</v>
          </cell>
          <cell r="D3755" t="str">
            <v>Zimbabwe</v>
          </cell>
          <cell r="E3755" t="str">
            <v>Messaging Operations</v>
          </cell>
          <cell r="F3755" t="str">
            <v>Customer - Wholesale</v>
          </cell>
          <cell r="G3755" t="str">
            <v>Corporate and Inst Lending</v>
          </cell>
          <cell r="H3755" t="str">
            <v>0</v>
          </cell>
          <cell r="I3755" t="str">
            <v>0</v>
          </cell>
          <cell r="J3755" t="str">
            <v>0</v>
          </cell>
          <cell r="K3755" t="str">
            <v>0</v>
          </cell>
          <cell r="L3755" t="str">
            <v>0</v>
          </cell>
          <cell r="M3755" t="str">
            <v>0</v>
          </cell>
          <cell r="N3755" t="str">
            <v>0</v>
          </cell>
          <cell r="O3755" t="str">
            <v>0</v>
          </cell>
          <cell r="P3755" t="str">
            <v>0</v>
          </cell>
          <cell r="Q3755" t="str">
            <v>0</v>
          </cell>
          <cell r="R3755" t="str">
            <v>0</v>
          </cell>
          <cell r="S3755" t="str">
            <v>0</v>
          </cell>
          <cell r="T3755" t="str">
            <v>0</v>
          </cell>
          <cell r="U3755" t="str">
            <v>0</v>
          </cell>
          <cell r="V3755">
            <v>0</v>
          </cell>
          <cell r="W3755">
            <v>0</v>
          </cell>
        </row>
        <row r="3756">
          <cell r="B3756" t="str">
            <v>ZimbabweCash</v>
          </cell>
          <cell r="C3756" t="str">
            <v>Cash</v>
          </cell>
          <cell r="D3756" t="str">
            <v>Zimbabwe</v>
          </cell>
          <cell r="E3756" t="str">
            <v>Messaging Operations</v>
          </cell>
          <cell r="F3756" t="str">
            <v>Customer - Wholesale</v>
          </cell>
          <cell r="G3756" t="str">
            <v>Cash Management and Payments</v>
          </cell>
          <cell r="H3756" t="str">
            <v>0</v>
          </cell>
          <cell r="I3756">
            <v>26.088160337083377</v>
          </cell>
          <cell r="J3756">
            <v>47.439435625416628</v>
          </cell>
          <cell r="K3756">
            <v>62.331192793749999</v>
          </cell>
          <cell r="L3756">
            <v>107.71984429583337</v>
          </cell>
          <cell r="M3756">
            <v>100.85079833524199</v>
          </cell>
          <cell r="N3756">
            <v>98.79716615214285</v>
          </cell>
          <cell r="O3756">
            <v>109.57159017014925</v>
          </cell>
          <cell r="P3756">
            <v>66.077349607000002</v>
          </cell>
          <cell r="Q3756">
            <v>83.259640148749995</v>
          </cell>
          <cell r="R3756">
            <v>88.789247926333246</v>
          </cell>
          <cell r="S3756">
            <v>324.38760354770102</v>
          </cell>
          <cell r="T3756">
            <v>339.0221337117967</v>
          </cell>
          <cell r="U3756" t="str">
            <v>0</v>
          </cell>
          <cell r="V3756">
            <v>124.12210277473467</v>
          </cell>
          <cell r="W3756">
            <v>124.12210277473467</v>
          </cell>
        </row>
        <row r="3757">
          <cell r="B3757" t="str">
            <v>ZimbabweTrade</v>
          </cell>
          <cell r="C3757" t="str">
            <v>Trade</v>
          </cell>
          <cell r="D3757" t="str">
            <v>Zimbabwe</v>
          </cell>
          <cell r="E3757" t="str">
            <v>Messaging Operations</v>
          </cell>
          <cell r="F3757" t="str">
            <v>Customer - Wholesale</v>
          </cell>
          <cell r="G3757" t="str">
            <v>Trade Finance</v>
          </cell>
          <cell r="H3757" t="str">
            <v>0</v>
          </cell>
          <cell r="I3757" t="str">
            <v>0</v>
          </cell>
          <cell r="J3757" t="str">
            <v>0</v>
          </cell>
          <cell r="K3757" t="str">
            <v>0</v>
          </cell>
          <cell r="L3757" t="str">
            <v>0</v>
          </cell>
          <cell r="M3757" t="str">
            <v>0</v>
          </cell>
          <cell r="N3757" t="str">
            <v>0</v>
          </cell>
          <cell r="O3757" t="str">
            <v>0</v>
          </cell>
          <cell r="P3757" t="str">
            <v>0</v>
          </cell>
          <cell r="Q3757" t="str">
            <v>0</v>
          </cell>
          <cell r="R3757" t="str">
            <v>0</v>
          </cell>
          <cell r="S3757" t="str">
            <v>0</v>
          </cell>
          <cell r="T3757" t="str">
            <v>0</v>
          </cell>
          <cell r="U3757" t="str">
            <v>0</v>
          </cell>
          <cell r="V3757">
            <v>0</v>
          </cell>
          <cell r="W3757">
            <v>0</v>
          </cell>
        </row>
        <row r="3758">
          <cell r="B3758" t="str">
            <v>ZimbabweTrade</v>
          </cell>
          <cell r="C3758" t="str">
            <v>Trade</v>
          </cell>
          <cell r="D3758" t="str">
            <v>Zimbabwe</v>
          </cell>
          <cell r="E3758" t="str">
            <v>Messaging Operations</v>
          </cell>
          <cell r="F3758" t="str">
            <v>Customer - Wholesale</v>
          </cell>
          <cell r="G3758" t="str">
            <v>Trade Contingents</v>
          </cell>
          <cell r="H3758" t="str">
            <v>0</v>
          </cell>
          <cell r="I3758" t="str">
            <v>0</v>
          </cell>
          <cell r="J3758" t="str">
            <v>0</v>
          </cell>
          <cell r="K3758" t="str">
            <v>0</v>
          </cell>
          <cell r="L3758" t="str">
            <v>0</v>
          </cell>
          <cell r="M3758" t="str">
            <v>0</v>
          </cell>
          <cell r="N3758" t="str">
            <v>0</v>
          </cell>
          <cell r="O3758" t="str">
            <v>0</v>
          </cell>
          <cell r="P3758" t="str">
            <v>0</v>
          </cell>
          <cell r="Q3758" t="str">
            <v>0</v>
          </cell>
          <cell r="R3758" t="str">
            <v>0</v>
          </cell>
          <cell r="S3758" t="str">
            <v>0</v>
          </cell>
          <cell r="T3758" t="str">
            <v>0</v>
          </cell>
          <cell r="U3758" t="str">
            <v>0</v>
          </cell>
          <cell r="V3758">
            <v>0</v>
          </cell>
          <cell r="W3758">
            <v>0</v>
          </cell>
        </row>
        <row r="3759">
          <cell r="B3759" t="str">
            <v>ZimbabweTrade</v>
          </cell>
          <cell r="C3759" t="str">
            <v>Trade</v>
          </cell>
          <cell r="D3759" t="str">
            <v>Zimbabwe</v>
          </cell>
          <cell r="E3759" t="str">
            <v>Messaging Operations</v>
          </cell>
          <cell r="F3759" t="str">
            <v>Customer - Wholesale</v>
          </cell>
          <cell r="G3759" t="str">
            <v>Trade Transactional</v>
          </cell>
          <cell r="H3759" t="str">
            <v>0</v>
          </cell>
          <cell r="I3759" t="str">
            <v>0</v>
          </cell>
          <cell r="J3759" t="str">
            <v>0</v>
          </cell>
          <cell r="K3759" t="str">
            <v>0</v>
          </cell>
          <cell r="L3759" t="str">
            <v>0</v>
          </cell>
          <cell r="M3759" t="str">
            <v>0</v>
          </cell>
          <cell r="N3759" t="str">
            <v>0</v>
          </cell>
          <cell r="O3759" t="str">
            <v>0</v>
          </cell>
          <cell r="P3759" t="str">
            <v>0</v>
          </cell>
          <cell r="Q3759" t="str">
            <v>0</v>
          </cell>
          <cell r="R3759" t="str">
            <v>0</v>
          </cell>
          <cell r="S3759" t="str">
            <v>0</v>
          </cell>
          <cell r="T3759" t="str">
            <v>0</v>
          </cell>
          <cell r="U3759" t="str">
            <v>0</v>
          </cell>
          <cell r="V3759">
            <v>0</v>
          </cell>
          <cell r="W3759">
            <v>0</v>
          </cell>
        </row>
        <row r="3760">
          <cell r="B3760" t="str">
            <v>ZimbabweTrade</v>
          </cell>
          <cell r="C3760" t="str">
            <v>Trade</v>
          </cell>
          <cell r="D3760" t="str">
            <v>Zimbabwe</v>
          </cell>
          <cell r="E3760" t="str">
            <v>Messaging Operations</v>
          </cell>
          <cell r="F3760" t="str">
            <v>Customer - Wholesale</v>
          </cell>
          <cell r="G3760" t="str">
            <v>Trade Other</v>
          </cell>
          <cell r="H3760" t="str">
            <v>0</v>
          </cell>
          <cell r="I3760" t="str">
            <v>0</v>
          </cell>
          <cell r="J3760" t="str">
            <v>0</v>
          </cell>
          <cell r="K3760" t="str">
            <v>0</v>
          </cell>
          <cell r="L3760" t="str">
            <v>0</v>
          </cell>
          <cell r="M3760" t="str">
            <v>0</v>
          </cell>
          <cell r="N3760" t="str">
            <v>0</v>
          </cell>
          <cell r="O3760" t="str">
            <v>0</v>
          </cell>
          <cell r="P3760" t="str">
            <v>0</v>
          </cell>
          <cell r="Q3760" t="str">
            <v>0</v>
          </cell>
          <cell r="R3760" t="str">
            <v>0</v>
          </cell>
          <cell r="S3760" t="str">
            <v>0</v>
          </cell>
          <cell r="T3760" t="str">
            <v>0</v>
          </cell>
          <cell r="U3760" t="str">
            <v>0</v>
          </cell>
          <cell r="V3760">
            <v>0</v>
          </cell>
          <cell r="W3760">
            <v>0</v>
          </cell>
        </row>
        <row r="3761">
          <cell r="B3761" t="str">
            <v>ZimbabweFX/MM</v>
          </cell>
          <cell r="C3761" t="str">
            <v>FX/MM</v>
          </cell>
          <cell r="D3761" t="str">
            <v>Zimbabwe</v>
          </cell>
          <cell r="E3761" t="str">
            <v>Messaging Operations</v>
          </cell>
          <cell r="F3761" t="str">
            <v>Customer - Wholesale</v>
          </cell>
          <cell r="G3761" t="str">
            <v>FX Sales</v>
          </cell>
          <cell r="H3761" t="str">
            <v>0</v>
          </cell>
          <cell r="I3761" t="str">
            <v>0</v>
          </cell>
          <cell r="J3761" t="str">
            <v>0</v>
          </cell>
          <cell r="K3761" t="str">
            <v>0</v>
          </cell>
          <cell r="L3761" t="str">
            <v>0</v>
          </cell>
          <cell r="M3761" t="str">
            <v>0</v>
          </cell>
          <cell r="N3761" t="str">
            <v>0</v>
          </cell>
          <cell r="O3761" t="str">
            <v>0</v>
          </cell>
          <cell r="P3761" t="str">
            <v>0</v>
          </cell>
          <cell r="Q3761" t="str">
            <v>0</v>
          </cell>
          <cell r="R3761" t="str">
            <v>0</v>
          </cell>
          <cell r="S3761" t="str">
            <v>0</v>
          </cell>
          <cell r="T3761" t="str">
            <v>0</v>
          </cell>
          <cell r="U3761" t="str">
            <v>0</v>
          </cell>
          <cell r="V3761">
            <v>0</v>
          </cell>
          <cell r="W3761">
            <v>0</v>
          </cell>
        </row>
        <row r="3762">
          <cell r="B3762" t="str">
            <v>ZimbabweFX/MM</v>
          </cell>
          <cell r="C3762" t="str">
            <v>FX/MM</v>
          </cell>
          <cell r="D3762" t="str">
            <v>Zimbabwe</v>
          </cell>
          <cell r="E3762" t="str">
            <v>Messaging Operations</v>
          </cell>
          <cell r="F3762" t="str">
            <v>Customer - Wholesale</v>
          </cell>
          <cell r="G3762" t="str">
            <v>FX Trading</v>
          </cell>
          <cell r="H3762" t="str">
            <v>0</v>
          </cell>
          <cell r="I3762" t="str">
            <v>0</v>
          </cell>
          <cell r="J3762" t="str">
            <v>0</v>
          </cell>
          <cell r="K3762" t="str">
            <v>0</v>
          </cell>
          <cell r="L3762" t="str">
            <v>0</v>
          </cell>
          <cell r="M3762" t="str">
            <v>0</v>
          </cell>
          <cell r="N3762" t="str">
            <v>0</v>
          </cell>
          <cell r="O3762" t="str">
            <v>0</v>
          </cell>
          <cell r="P3762" t="str">
            <v>0</v>
          </cell>
          <cell r="Q3762" t="str">
            <v>0</v>
          </cell>
          <cell r="R3762" t="str">
            <v>0</v>
          </cell>
          <cell r="S3762" t="str">
            <v>0</v>
          </cell>
          <cell r="T3762" t="str">
            <v>0</v>
          </cell>
          <cell r="U3762" t="str">
            <v>0</v>
          </cell>
          <cell r="V3762">
            <v>0</v>
          </cell>
          <cell r="W3762">
            <v>0</v>
          </cell>
        </row>
        <row r="3763">
          <cell r="B3763" t="str">
            <v>ZimbabweFI</v>
          </cell>
          <cell r="C3763" t="str">
            <v>FI</v>
          </cell>
          <cell r="D3763" t="str">
            <v>Zimbabwe</v>
          </cell>
          <cell r="E3763" t="str">
            <v>Messaging Operations</v>
          </cell>
          <cell r="F3763" t="str">
            <v>Customer - Wholesale</v>
          </cell>
          <cell r="G3763" t="str">
            <v>Fixed Income</v>
          </cell>
          <cell r="H3763" t="str">
            <v>0</v>
          </cell>
          <cell r="I3763" t="str">
            <v>0</v>
          </cell>
          <cell r="J3763" t="str">
            <v>0</v>
          </cell>
          <cell r="K3763" t="str">
            <v>0</v>
          </cell>
          <cell r="L3763" t="str">
            <v>0</v>
          </cell>
          <cell r="M3763" t="str">
            <v>0</v>
          </cell>
          <cell r="N3763" t="str">
            <v>0</v>
          </cell>
          <cell r="O3763" t="str">
            <v>0</v>
          </cell>
          <cell r="P3763" t="str">
            <v>0</v>
          </cell>
          <cell r="Q3763" t="str">
            <v>0</v>
          </cell>
          <cell r="R3763" t="str">
            <v>0</v>
          </cell>
          <cell r="S3763" t="str">
            <v>0</v>
          </cell>
          <cell r="T3763" t="str">
            <v>0</v>
          </cell>
          <cell r="U3763" t="str">
            <v>0</v>
          </cell>
          <cell r="V3763">
            <v>0</v>
          </cell>
          <cell r="W3763">
            <v>0</v>
          </cell>
        </row>
        <row r="3764">
          <cell r="B3764" t="str">
            <v>ZimbabweFX/MM</v>
          </cell>
          <cell r="C3764" t="str">
            <v>FX/MM</v>
          </cell>
          <cell r="D3764" t="str">
            <v>Zimbabwe</v>
          </cell>
          <cell r="E3764" t="str">
            <v>Messaging Operations</v>
          </cell>
          <cell r="F3764" t="str">
            <v>Customer - Wholesale</v>
          </cell>
          <cell r="G3764" t="str">
            <v>ALM</v>
          </cell>
          <cell r="H3764" t="str">
            <v>0</v>
          </cell>
          <cell r="I3764" t="str">
            <v>0</v>
          </cell>
          <cell r="J3764" t="str">
            <v>0</v>
          </cell>
          <cell r="K3764" t="str">
            <v>0</v>
          </cell>
          <cell r="L3764" t="str">
            <v>0</v>
          </cell>
          <cell r="M3764" t="str">
            <v>0</v>
          </cell>
          <cell r="N3764" t="str">
            <v>0</v>
          </cell>
          <cell r="O3764" t="str">
            <v>0</v>
          </cell>
          <cell r="P3764" t="str">
            <v>0</v>
          </cell>
          <cell r="Q3764" t="str">
            <v>0</v>
          </cell>
          <cell r="R3764" t="str">
            <v>0</v>
          </cell>
          <cell r="S3764" t="str">
            <v>0</v>
          </cell>
          <cell r="T3764" t="str">
            <v>0</v>
          </cell>
          <cell r="U3764" t="str">
            <v>0</v>
          </cell>
          <cell r="V3764">
            <v>0</v>
          </cell>
          <cell r="W3764">
            <v>0</v>
          </cell>
        </row>
        <row r="3765">
          <cell r="B3765" t="str">
            <v>ZimbabweSEF</v>
          </cell>
          <cell r="C3765" t="str">
            <v>SEF</v>
          </cell>
          <cell r="D3765" t="str">
            <v>Zimbabwe</v>
          </cell>
          <cell r="E3765" t="str">
            <v>Messaging Operations</v>
          </cell>
          <cell r="F3765" t="str">
            <v>Customer - Wholesale</v>
          </cell>
          <cell r="G3765" t="str">
            <v>Structured Trade</v>
          </cell>
          <cell r="H3765" t="str">
            <v>0</v>
          </cell>
          <cell r="I3765" t="str">
            <v>0</v>
          </cell>
          <cell r="J3765" t="str">
            <v>0</v>
          </cell>
          <cell r="K3765" t="str">
            <v>0</v>
          </cell>
          <cell r="L3765" t="str">
            <v>0</v>
          </cell>
          <cell r="M3765" t="str">
            <v>0</v>
          </cell>
          <cell r="N3765" t="str">
            <v>0</v>
          </cell>
          <cell r="O3765" t="str">
            <v>0</v>
          </cell>
          <cell r="P3765" t="str">
            <v>0</v>
          </cell>
          <cell r="Q3765" t="str">
            <v>0</v>
          </cell>
          <cell r="R3765" t="str">
            <v>0</v>
          </cell>
          <cell r="S3765" t="str">
            <v>0</v>
          </cell>
          <cell r="T3765" t="str">
            <v>0</v>
          </cell>
          <cell r="U3765" t="str">
            <v>0</v>
          </cell>
          <cell r="V3765">
            <v>0</v>
          </cell>
          <cell r="W3765">
            <v>0</v>
          </cell>
        </row>
        <row r="3766">
          <cell r="B3766" t="str">
            <v>ZimbabweSME</v>
          </cell>
          <cell r="C3766" t="str">
            <v>SME</v>
          </cell>
          <cell r="D3766" t="str">
            <v>Zimbabwe</v>
          </cell>
          <cell r="E3766" t="str">
            <v>Messaging Operations</v>
          </cell>
          <cell r="F3766" t="str">
            <v>SME</v>
          </cell>
          <cell r="G3766" t="str">
            <v>Product</v>
          </cell>
          <cell r="H3766" t="str">
            <v>0</v>
          </cell>
          <cell r="I3766" t="str">
            <v>0</v>
          </cell>
          <cell r="J3766" t="str">
            <v>0</v>
          </cell>
          <cell r="K3766" t="str">
            <v>0</v>
          </cell>
          <cell r="L3766" t="str">
            <v>0</v>
          </cell>
          <cell r="M3766" t="str">
            <v>0</v>
          </cell>
          <cell r="N3766" t="str">
            <v>0</v>
          </cell>
          <cell r="O3766" t="str">
            <v>0</v>
          </cell>
          <cell r="P3766" t="str">
            <v>0</v>
          </cell>
          <cell r="Q3766" t="str">
            <v>0</v>
          </cell>
          <cell r="R3766" t="str">
            <v>0</v>
          </cell>
          <cell r="S3766" t="str">
            <v>0</v>
          </cell>
          <cell r="T3766" t="str">
            <v>0</v>
          </cell>
          <cell r="U3766" t="str">
            <v>0</v>
          </cell>
          <cell r="V3766">
            <v>0</v>
          </cell>
          <cell r="W3766">
            <v>0</v>
          </cell>
        </row>
        <row r="3767">
          <cell r="B3767" t="str">
            <v>ZimbabweTotal</v>
          </cell>
          <cell r="C3767" t="str">
            <v>Total</v>
          </cell>
          <cell r="D3767" t="str">
            <v>Zimbabwe</v>
          </cell>
          <cell r="E3767" t="str">
            <v>Messaging Operations</v>
          </cell>
          <cell r="F3767" t="str">
            <v>Customer</v>
          </cell>
          <cell r="G3767" t="str">
            <v>Product</v>
          </cell>
          <cell r="H3767" t="str">
            <v>0</v>
          </cell>
          <cell r="I3767">
            <v>26.088160337083377</v>
          </cell>
          <cell r="J3767">
            <v>47.439435625416628</v>
          </cell>
          <cell r="K3767">
            <v>62.331192793749999</v>
          </cell>
          <cell r="L3767">
            <v>107.71984429583337</v>
          </cell>
          <cell r="M3767">
            <v>100.85079833524199</v>
          </cell>
          <cell r="N3767">
            <v>98.79716615214285</v>
          </cell>
          <cell r="O3767">
            <v>109.57159017014925</v>
          </cell>
          <cell r="P3767">
            <v>66.077349607000002</v>
          </cell>
          <cell r="Q3767">
            <v>83.259640148749995</v>
          </cell>
          <cell r="R3767">
            <v>88.789247926333246</v>
          </cell>
          <cell r="S3767">
            <v>324.38760354770102</v>
          </cell>
          <cell r="T3767">
            <v>339.0221337117967</v>
          </cell>
          <cell r="U3767" t="str">
            <v>0</v>
          </cell>
          <cell r="V3767">
            <v>124.12210277473467</v>
          </cell>
          <cell r="W3767">
            <v>124.12210277473467</v>
          </cell>
        </row>
        <row r="3768">
          <cell r="B3768" t="str">
            <v>ZimbabweCCPL</v>
          </cell>
          <cell r="C3768" t="str">
            <v>CCPL</v>
          </cell>
          <cell r="D3768" t="str">
            <v>Zimbabwe</v>
          </cell>
          <cell r="E3768" t="str">
            <v>Account Services</v>
          </cell>
          <cell r="F3768" t="str">
            <v>Mass Mkt &amp; Priority Banking</v>
          </cell>
          <cell r="G3768" t="str">
            <v>Unsecured Lending</v>
          </cell>
          <cell r="H3768" t="str">
            <v>0</v>
          </cell>
          <cell r="I3768" t="str">
            <v>0</v>
          </cell>
          <cell r="J3768" t="str">
            <v>0</v>
          </cell>
          <cell r="K3768" t="str">
            <v>0</v>
          </cell>
          <cell r="L3768" t="str">
            <v>0</v>
          </cell>
          <cell r="M3768" t="str">
            <v>0</v>
          </cell>
          <cell r="N3768" t="str">
            <v>0</v>
          </cell>
          <cell r="O3768" t="str">
            <v>0</v>
          </cell>
          <cell r="P3768" t="str">
            <v>0</v>
          </cell>
          <cell r="Q3768" t="str">
            <v>0</v>
          </cell>
          <cell r="R3768" t="str">
            <v>0</v>
          </cell>
          <cell r="S3768" t="str">
            <v>0</v>
          </cell>
          <cell r="T3768" t="str">
            <v>0</v>
          </cell>
          <cell r="U3768" t="str">
            <v>0</v>
          </cell>
          <cell r="V3768">
            <v>0</v>
          </cell>
          <cell r="W3768">
            <v>0</v>
          </cell>
        </row>
        <row r="3769">
          <cell r="B3769" t="str">
            <v>ZimbabweM &amp; AL</v>
          </cell>
          <cell r="C3769" t="str">
            <v>M &amp; AL</v>
          </cell>
          <cell r="D3769" t="str">
            <v>Zimbabwe</v>
          </cell>
          <cell r="E3769" t="str">
            <v>Account Services</v>
          </cell>
          <cell r="F3769" t="str">
            <v>Mass Mkt &amp; Priority Banking</v>
          </cell>
          <cell r="G3769" t="str">
            <v>Secured Lending</v>
          </cell>
          <cell r="H3769" t="str">
            <v>0</v>
          </cell>
          <cell r="I3769" t="str">
            <v>0</v>
          </cell>
          <cell r="J3769" t="str">
            <v>0</v>
          </cell>
          <cell r="K3769" t="str">
            <v>0</v>
          </cell>
          <cell r="L3769" t="str">
            <v>0</v>
          </cell>
          <cell r="M3769" t="str">
            <v>0</v>
          </cell>
          <cell r="N3769" t="str">
            <v>0</v>
          </cell>
          <cell r="O3769" t="str">
            <v>0</v>
          </cell>
          <cell r="P3769" t="str">
            <v>0</v>
          </cell>
          <cell r="Q3769" t="str">
            <v>0</v>
          </cell>
          <cell r="R3769" t="str">
            <v>0</v>
          </cell>
          <cell r="S3769" t="str">
            <v>0</v>
          </cell>
          <cell r="T3769" t="str">
            <v>0</v>
          </cell>
          <cell r="U3769" t="str">
            <v>0</v>
          </cell>
          <cell r="V3769">
            <v>0</v>
          </cell>
          <cell r="W3769">
            <v>0</v>
          </cell>
        </row>
        <row r="3770">
          <cell r="B3770" t="str">
            <v>ZimbabweWM</v>
          </cell>
          <cell r="C3770" t="str">
            <v>WM</v>
          </cell>
          <cell r="D3770" t="str">
            <v>Zimbabwe</v>
          </cell>
          <cell r="E3770" t="str">
            <v>Account Services</v>
          </cell>
          <cell r="F3770" t="str">
            <v>Mass Mkt &amp; Priority Banking</v>
          </cell>
          <cell r="G3770" t="str">
            <v>Account Management Services</v>
          </cell>
          <cell r="H3770" t="str">
            <v>0</v>
          </cell>
          <cell r="I3770" t="str">
            <v>0</v>
          </cell>
          <cell r="J3770" t="str">
            <v>0</v>
          </cell>
          <cell r="K3770" t="str">
            <v>0</v>
          </cell>
          <cell r="L3770" t="str">
            <v>0</v>
          </cell>
          <cell r="M3770" t="str">
            <v>0</v>
          </cell>
          <cell r="N3770" t="str">
            <v>0</v>
          </cell>
          <cell r="O3770" t="str">
            <v>0</v>
          </cell>
          <cell r="P3770" t="str">
            <v>0</v>
          </cell>
          <cell r="Q3770" t="str">
            <v>0</v>
          </cell>
          <cell r="R3770" t="str">
            <v>0</v>
          </cell>
          <cell r="S3770" t="str">
            <v>0</v>
          </cell>
          <cell r="T3770" t="str">
            <v>0</v>
          </cell>
          <cell r="U3770" t="str">
            <v>0</v>
          </cell>
          <cell r="V3770">
            <v>0</v>
          </cell>
          <cell r="W3770">
            <v>0</v>
          </cell>
        </row>
        <row r="3771">
          <cell r="B3771" t="str">
            <v>ZimbabweWM</v>
          </cell>
          <cell r="C3771" t="str">
            <v>WM</v>
          </cell>
          <cell r="D3771" t="str">
            <v>Zimbabwe</v>
          </cell>
          <cell r="E3771" t="str">
            <v>Account Services</v>
          </cell>
          <cell r="F3771" t="str">
            <v>Mass Mkt &amp; Priority Banking</v>
          </cell>
          <cell r="G3771" t="str">
            <v>Trade Products</v>
          </cell>
          <cell r="H3771" t="str">
            <v>0</v>
          </cell>
          <cell r="I3771" t="str">
            <v>0</v>
          </cell>
          <cell r="J3771" t="str">
            <v>0</v>
          </cell>
          <cell r="K3771" t="str">
            <v>0</v>
          </cell>
          <cell r="L3771" t="str">
            <v>0</v>
          </cell>
          <cell r="M3771" t="str">
            <v>0</v>
          </cell>
          <cell r="N3771" t="str">
            <v>0</v>
          </cell>
          <cell r="O3771" t="str">
            <v>0</v>
          </cell>
          <cell r="P3771" t="str">
            <v>0</v>
          </cell>
          <cell r="Q3771" t="str">
            <v>0</v>
          </cell>
          <cell r="R3771" t="str">
            <v>0</v>
          </cell>
          <cell r="S3771" t="str">
            <v>0</v>
          </cell>
          <cell r="T3771" t="str">
            <v>0</v>
          </cell>
          <cell r="U3771" t="str">
            <v>0</v>
          </cell>
          <cell r="V3771" t="str">
            <v>0</v>
          </cell>
          <cell r="W3771" t="str">
            <v>0</v>
          </cell>
        </row>
        <row r="3772">
          <cell r="B3772" t="str">
            <v>ZimbabweWM</v>
          </cell>
          <cell r="C3772" t="str">
            <v>WM</v>
          </cell>
          <cell r="D3772" t="str">
            <v>Zimbabwe</v>
          </cell>
          <cell r="E3772" t="str">
            <v>Account Services</v>
          </cell>
          <cell r="F3772" t="str">
            <v>Mass Mkt &amp; Priority Banking</v>
          </cell>
          <cell r="G3772" t="str">
            <v>Treasury Products</v>
          </cell>
          <cell r="H3772" t="str">
            <v>0</v>
          </cell>
          <cell r="I3772" t="str">
            <v>0</v>
          </cell>
          <cell r="J3772" t="str">
            <v>0</v>
          </cell>
          <cell r="K3772" t="str">
            <v>0</v>
          </cell>
          <cell r="L3772" t="str">
            <v>0</v>
          </cell>
          <cell r="M3772" t="str">
            <v>0</v>
          </cell>
          <cell r="N3772" t="str">
            <v>0</v>
          </cell>
          <cell r="O3772" t="str">
            <v>0</v>
          </cell>
          <cell r="P3772" t="str">
            <v>0</v>
          </cell>
          <cell r="Q3772" t="str">
            <v>0</v>
          </cell>
          <cell r="R3772" t="str">
            <v>0</v>
          </cell>
          <cell r="S3772" t="str">
            <v>0</v>
          </cell>
          <cell r="T3772" t="str">
            <v>0</v>
          </cell>
          <cell r="U3772" t="str">
            <v>0</v>
          </cell>
          <cell r="V3772">
            <v>0</v>
          </cell>
          <cell r="W3772">
            <v>0</v>
          </cell>
        </row>
        <row r="3773">
          <cell r="B3773" t="str">
            <v>ZimbabweWM</v>
          </cell>
          <cell r="C3773" t="str">
            <v>WM</v>
          </cell>
          <cell r="D3773" t="str">
            <v>Zimbabwe</v>
          </cell>
          <cell r="E3773" t="str">
            <v>Account Services</v>
          </cell>
          <cell r="F3773" t="str">
            <v>Mass Mkt &amp; Priority Banking</v>
          </cell>
          <cell r="G3773" t="str">
            <v>Investment Services</v>
          </cell>
          <cell r="H3773" t="str">
            <v>0</v>
          </cell>
          <cell r="I3773" t="str">
            <v>0</v>
          </cell>
          <cell r="J3773" t="str">
            <v>0</v>
          </cell>
          <cell r="K3773" t="str">
            <v>0</v>
          </cell>
          <cell r="L3773" t="str">
            <v>0</v>
          </cell>
          <cell r="M3773" t="str">
            <v>0</v>
          </cell>
          <cell r="N3773" t="str">
            <v>0</v>
          </cell>
          <cell r="O3773" t="str">
            <v>0</v>
          </cell>
          <cell r="P3773" t="str">
            <v>0</v>
          </cell>
          <cell r="Q3773" t="str">
            <v>0</v>
          </cell>
          <cell r="R3773" t="str">
            <v>0</v>
          </cell>
          <cell r="S3773" t="str">
            <v>0</v>
          </cell>
          <cell r="T3773" t="str">
            <v>0</v>
          </cell>
          <cell r="U3773" t="str">
            <v>0</v>
          </cell>
          <cell r="V3773" t="str">
            <v>0</v>
          </cell>
          <cell r="W3773" t="str">
            <v>0</v>
          </cell>
        </row>
        <row r="3774">
          <cell r="B3774" t="str">
            <v>ZimbabweOthCB</v>
          </cell>
          <cell r="C3774" t="str">
            <v>OthCB</v>
          </cell>
          <cell r="D3774" t="str">
            <v>Zimbabwe</v>
          </cell>
          <cell r="E3774" t="str">
            <v>Account Services</v>
          </cell>
          <cell r="F3774" t="str">
            <v>Mass Mkt &amp; Priority Banking</v>
          </cell>
          <cell r="G3774" t="str">
            <v>Other Products</v>
          </cell>
          <cell r="H3774" t="str">
            <v>0</v>
          </cell>
          <cell r="I3774" t="str">
            <v>0</v>
          </cell>
          <cell r="J3774" t="str">
            <v>0</v>
          </cell>
          <cell r="K3774" t="str">
            <v>0</v>
          </cell>
          <cell r="L3774" t="str">
            <v>0</v>
          </cell>
          <cell r="M3774" t="str">
            <v>0</v>
          </cell>
          <cell r="N3774" t="str">
            <v>0</v>
          </cell>
          <cell r="O3774" t="str">
            <v>0</v>
          </cell>
          <cell r="P3774" t="str">
            <v>0</v>
          </cell>
          <cell r="Q3774" t="str">
            <v>0</v>
          </cell>
          <cell r="R3774" t="str">
            <v>0</v>
          </cell>
          <cell r="S3774" t="str">
            <v>0</v>
          </cell>
          <cell r="T3774" t="str">
            <v>0</v>
          </cell>
          <cell r="U3774" t="str">
            <v>0</v>
          </cell>
          <cell r="V3774">
            <v>0</v>
          </cell>
          <cell r="W3774">
            <v>0</v>
          </cell>
        </row>
        <row r="3775">
          <cell r="B3775" t="str">
            <v>ZimbabweCROps</v>
          </cell>
          <cell r="C3775" t="str">
            <v>CROps</v>
          </cell>
          <cell r="D3775" t="str">
            <v>Zimbabwe</v>
          </cell>
          <cell r="E3775" t="str">
            <v>Account Services</v>
          </cell>
          <cell r="F3775" t="str">
            <v>Customer - Wholesale</v>
          </cell>
          <cell r="G3775" t="str">
            <v>Corporate and Inst Lending</v>
          </cell>
          <cell r="H3775" t="str">
            <v>0</v>
          </cell>
          <cell r="I3775" t="str">
            <v>0</v>
          </cell>
          <cell r="J3775" t="str">
            <v>0</v>
          </cell>
          <cell r="K3775" t="str">
            <v>0</v>
          </cell>
          <cell r="L3775" t="str">
            <v>0</v>
          </cell>
          <cell r="M3775" t="str">
            <v>0</v>
          </cell>
          <cell r="N3775" t="str">
            <v>0</v>
          </cell>
          <cell r="O3775" t="str">
            <v>0</v>
          </cell>
          <cell r="P3775" t="str">
            <v>0</v>
          </cell>
          <cell r="Q3775" t="str">
            <v>0</v>
          </cell>
          <cell r="R3775" t="str">
            <v>0</v>
          </cell>
          <cell r="S3775" t="str">
            <v>0</v>
          </cell>
          <cell r="T3775" t="str">
            <v>0</v>
          </cell>
          <cell r="U3775" t="str">
            <v>0</v>
          </cell>
          <cell r="V3775">
            <v>0</v>
          </cell>
          <cell r="W3775">
            <v>0</v>
          </cell>
        </row>
        <row r="3776">
          <cell r="B3776" t="str">
            <v>ZimbabweCash</v>
          </cell>
          <cell r="C3776" t="str">
            <v>Cash</v>
          </cell>
          <cell r="D3776" t="str">
            <v>Zimbabwe</v>
          </cell>
          <cell r="E3776" t="str">
            <v>Account Services</v>
          </cell>
          <cell r="F3776" t="str">
            <v>Customer - Wholesale</v>
          </cell>
          <cell r="G3776" t="str">
            <v>Cash Management and Payments</v>
          </cell>
          <cell r="H3776" t="str">
            <v>0</v>
          </cell>
          <cell r="I3776">
            <v>0.27208333333333373</v>
          </cell>
          <cell r="J3776">
            <v>0.54416666666666624</v>
          </cell>
          <cell r="K3776">
            <v>0.81625000000000003</v>
          </cell>
          <cell r="L3776">
            <v>1.0883333333333338</v>
          </cell>
          <cell r="M3776">
            <v>1.3604166666666699</v>
          </cell>
          <cell r="N3776">
            <v>1.6325000000000001</v>
          </cell>
          <cell r="O3776">
            <v>1.9045833333333313</v>
          </cell>
          <cell r="P3776">
            <v>2.1766666666666676</v>
          </cell>
          <cell r="Q3776">
            <v>2.44875</v>
          </cell>
          <cell r="R3776">
            <v>2.7208333333333252</v>
          </cell>
          <cell r="S3776">
            <v>2.9929166666666656</v>
          </cell>
          <cell r="T3776" t="str">
            <v>0</v>
          </cell>
          <cell r="U3776" t="str">
            <v>0</v>
          </cell>
          <cell r="V3776">
            <v>3.2647008058163935</v>
          </cell>
          <cell r="W3776">
            <v>3.2647008058163935</v>
          </cell>
        </row>
        <row r="3777">
          <cell r="B3777" t="str">
            <v>ZimbabweTrade</v>
          </cell>
          <cell r="C3777" t="str">
            <v>Trade</v>
          </cell>
          <cell r="D3777" t="str">
            <v>Zimbabwe</v>
          </cell>
          <cell r="E3777" t="str">
            <v>Account Services</v>
          </cell>
          <cell r="F3777" t="str">
            <v>Customer - Wholesale</v>
          </cell>
          <cell r="G3777" t="str">
            <v>Trade Finance</v>
          </cell>
          <cell r="H3777" t="str">
            <v>0</v>
          </cell>
          <cell r="I3777" t="str">
            <v>0</v>
          </cell>
          <cell r="J3777" t="str">
            <v>0</v>
          </cell>
          <cell r="K3777" t="str">
            <v>0</v>
          </cell>
          <cell r="L3777" t="str">
            <v>0</v>
          </cell>
          <cell r="M3777" t="str">
            <v>0</v>
          </cell>
          <cell r="N3777" t="str">
            <v>0</v>
          </cell>
          <cell r="O3777" t="str">
            <v>0</v>
          </cell>
          <cell r="P3777" t="str">
            <v>0</v>
          </cell>
          <cell r="Q3777" t="str">
            <v>0</v>
          </cell>
          <cell r="R3777" t="str">
            <v>0</v>
          </cell>
          <cell r="S3777" t="str">
            <v>0</v>
          </cell>
          <cell r="T3777" t="str">
            <v>0</v>
          </cell>
          <cell r="U3777" t="str">
            <v>0</v>
          </cell>
          <cell r="V3777">
            <v>0</v>
          </cell>
          <cell r="W3777">
            <v>0</v>
          </cell>
        </row>
        <row r="3778">
          <cell r="B3778" t="str">
            <v>ZimbabweTrade</v>
          </cell>
          <cell r="C3778" t="str">
            <v>Trade</v>
          </cell>
          <cell r="D3778" t="str">
            <v>Zimbabwe</v>
          </cell>
          <cell r="E3778" t="str">
            <v>Account Services</v>
          </cell>
          <cell r="F3778" t="str">
            <v>Customer - Wholesale</v>
          </cell>
          <cell r="G3778" t="str">
            <v>Trade Contingents</v>
          </cell>
          <cell r="H3778" t="str">
            <v>0</v>
          </cell>
          <cell r="I3778" t="str">
            <v>0</v>
          </cell>
          <cell r="J3778" t="str">
            <v>0</v>
          </cell>
          <cell r="K3778" t="str">
            <v>0</v>
          </cell>
          <cell r="L3778" t="str">
            <v>0</v>
          </cell>
          <cell r="M3778" t="str">
            <v>0</v>
          </cell>
          <cell r="N3778" t="str">
            <v>0</v>
          </cell>
          <cell r="O3778" t="str">
            <v>0</v>
          </cell>
          <cell r="P3778" t="str">
            <v>0</v>
          </cell>
          <cell r="Q3778" t="str">
            <v>0</v>
          </cell>
          <cell r="R3778" t="str">
            <v>0</v>
          </cell>
          <cell r="S3778" t="str">
            <v>0</v>
          </cell>
          <cell r="T3778" t="str">
            <v>0</v>
          </cell>
          <cell r="U3778" t="str">
            <v>0</v>
          </cell>
          <cell r="V3778">
            <v>0</v>
          </cell>
          <cell r="W3778">
            <v>0</v>
          </cell>
        </row>
        <row r="3779">
          <cell r="B3779" t="str">
            <v>ZimbabweTrade</v>
          </cell>
          <cell r="C3779" t="str">
            <v>Trade</v>
          </cell>
          <cell r="D3779" t="str">
            <v>Zimbabwe</v>
          </cell>
          <cell r="E3779" t="str">
            <v>Account Services</v>
          </cell>
          <cell r="F3779" t="str">
            <v>Customer - Wholesale</v>
          </cell>
          <cell r="G3779" t="str">
            <v>Trade Transactional</v>
          </cell>
          <cell r="H3779" t="str">
            <v>0</v>
          </cell>
          <cell r="I3779" t="str">
            <v>0</v>
          </cell>
          <cell r="J3779" t="str">
            <v>0</v>
          </cell>
          <cell r="K3779" t="str">
            <v>0</v>
          </cell>
          <cell r="L3779" t="str">
            <v>0</v>
          </cell>
          <cell r="M3779" t="str">
            <v>0</v>
          </cell>
          <cell r="N3779" t="str">
            <v>0</v>
          </cell>
          <cell r="O3779" t="str">
            <v>0</v>
          </cell>
          <cell r="P3779" t="str">
            <v>0</v>
          </cell>
          <cell r="Q3779" t="str">
            <v>0</v>
          </cell>
          <cell r="R3779" t="str">
            <v>0</v>
          </cell>
          <cell r="S3779" t="str">
            <v>0</v>
          </cell>
          <cell r="T3779" t="str">
            <v>0</v>
          </cell>
          <cell r="U3779" t="str">
            <v>0</v>
          </cell>
          <cell r="V3779">
            <v>0</v>
          </cell>
          <cell r="W3779">
            <v>0</v>
          </cell>
        </row>
        <row r="3780">
          <cell r="B3780" t="str">
            <v>ZimbabweTrade</v>
          </cell>
          <cell r="C3780" t="str">
            <v>Trade</v>
          </cell>
          <cell r="D3780" t="str">
            <v>Zimbabwe</v>
          </cell>
          <cell r="E3780" t="str">
            <v>Account Services</v>
          </cell>
          <cell r="F3780" t="str">
            <v>Customer - Wholesale</v>
          </cell>
          <cell r="G3780" t="str">
            <v>Trade Other</v>
          </cell>
          <cell r="H3780" t="str">
            <v>0</v>
          </cell>
          <cell r="I3780" t="str">
            <v>0</v>
          </cell>
          <cell r="J3780" t="str">
            <v>0</v>
          </cell>
          <cell r="K3780" t="str">
            <v>0</v>
          </cell>
          <cell r="L3780" t="str">
            <v>0</v>
          </cell>
          <cell r="M3780" t="str">
            <v>0</v>
          </cell>
          <cell r="N3780" t="str">
            <v>0</v>
          </cell>
          <cell r="O3780" t="str">
            <v>0</v>
          </cell>
          <cell r="P3780" t="str">
            <v>0</v>
          </cell>
          <cell r="Q3780" t="str">
            <v>0</v>
          </cell>
          <cell r="R3780" t="str">
            <v>0</v>
          </cell>
          <cell r="S3780" t="str">
            <v>0</v>
          </cell>
          <cell r="T3780" t="str">
            <v>0</v>
          </cell>
          <cell r="U3780" t="str">
            <v>0</v>
          </cell>
          <cell r="V3780">
            <v>0</v>
          </cell>
          <cell r="W3780">
            <v>0</v>
          </cell>
        </row>
        <row r="3781">
          <cell r="B3781" t="str">
            <v>ZimbabweFX/MM</v>
          </cell>
          <cell r="C3781" t="str">
            <v>FX/MM</v>
          </cell>
          <cell r="D3781" t="str">
            <v>Zimbabwe</v>
          </cell>
          <cell r="E3781" t="str">
            <v>Account Services</v>
          </cell>
          <cell r="F3781" t="str">
            <v>Customer - Wholesale</v>
          </cell>
          <cell r="G3781" t="str">
            <v>FX Sales</v>
          </cell>
          <cell r="H3781" t="str">
            <v>0</v>
          </cell>
          <cell r="I3781" t="str">
            <v>0</v>
          </cell>
          <cell r="J3781" t="str">
            <v>0</v>
          </cell>
          <cell r="K3781" t="str">
            <v>0</v>
          </cell>
          <cell r="L3781" t="str">
            <v>0</v>
          </cell>
          <cell r="M3781" t="str">
            <v>0</v>
          </cell>
          <cell r="N3781" t="str">
            <v>0</v>
          </cell>
          <cell r="O3781" t="str">
            <v>0</v>
          </cell>
          <cell r="P3781" t="str">
            <v>0</v>
          </cell>
          <cell r="Q3781" t="str">
            <v>0</v>
          </cell>
          <cell r="R3781" t="str">
            <v>0</v>
          </cell>
          <cell r="S3781" t="str">
            <v>0</v>
          </cell>
          <cell r="T3781" t="str">
            <v>0</v>
          </cell>
          <cell r="U3781" t="str">
            <v>0</v>
          </cell>
          <cell r="V3781">
            <v>0</v>
          </cell>
          <cell r="W3781">
            <v>0</v>
          </cell>
        </row>
        <row r="3782">
          <cell r="B3782" t="str">
            <v>ZimbabweFX/MM</v>
          </cell>
          <cell r="C3782" t="str">
            <v>FX/MM</v>
          </cell>
          <cell r="D3782" t="str">
            <v>Zimbabwe</v>
          </cell>
          <cell r="E3782" t="str">
            <v>Account Services</v>
          </cell>
          <cell r="F3782" t="str">
            <v>Customer - Wholesale</v>
          </cell>
          <cell r="G3782" t="str">
            <v>FX Trading</v>
          </cell>
          <cell r="H3782" t="str">
            <v>0</v>
          </cell>
          <cell r="I3782" t="str">
            <v>0</v>
          </cell>
          <cell r="J3782" t="str">
            <v>0</v>
          </cell>
          <cell r="K3782" t="str">
            <v>0</v>
          </cell>
          <cell r="L3782" t="str">
            <v>0</v>
          </cell>
          <cell r="M3782" t="str">
            <v>0</v>
          </cell>
          <cell r="N3782" t="str">
            <v>0</v>
          </cell>
          <cell r="O3782" t="str">
            <v>0</v>
          </cell>
          <cell r="P3782" t="str">
            <v>0</v>
          </cell>
          <cell r="Q3782" t="str">
            <v>0</v>
          </cell>
          <cell r="R3782" t="str">
            <v>0</v>
          </cell>
          <cell r="S3782" t="str">
            <v>0</v>
          </cell>
          <cell r="T3782" t="str">
            <v>0</v>
          </cell>
          <cell r="U3782" t="str">
            <v>0</v>
          </cell>
          <cell r="V3782">
            <v>0</v>
          </cell>
          <cell r="W3782">
            <v>0</v>
          </cell>
        </row>
        <row r="3783">
          <cell r="B3783" t="str">
            <v>ZimbabweFI</v>
          </cell>
          <cell r="C3783" t="str">
            <v>FI</v>
          </cell>
          <cell r="D3783" t="str">
            <v>Zimbabwe</v>
          </cell>
          <cell r="E3783" t="str">
            <v>Account Services</v>
          </cell>
          <cell r="F3783" t="str">
            <v>Customer - Wholesale</v>
          </cell>
          <cell r="G3783" t="str">
            <v>Fixed Income</v>
          </cell>
          <cell r="H3783" t="str">
            <v>0</v>
          </cell>
          <cell r="I3783" t="str">
            <v>0</v>
          </cell>
          <cell r="J3783" t="str">
            <v>0</v>
          </cell>
          <cell r="K3783" t="str">
            <v>0</v>
          </cell>
          <cell r="L3783" t="str">
            <v>0</v>
          </cell>
          <cell r="M3783" t="str">
            <v>0</v>
          </cell>
          <cell r="N3783" t="str">
            <v>0</v>
          </cell>
          <cell r="O3783" t="str">
            <v>0</v>
          </cell>
          <cell r="P3783" t="str">
            <v>0</v>
          </cell>
          <cell r="Q3783" t="str">
            <v>0</v>
          </cell>
          <cell r="R3783" t="str">
            <v>0</v>
          </cell>
          <cell r="S3783" t="str">
            <v>0</v>
          </cell>
          <cell r="T3783" t="str">
            <v>0</v>
          </cell>
          <cell r="U3783" t="str">
            <v>0</v>
          </cell>
          <cell r="V3783">
            <v>0</v>
          </cell>
          <cell r="W3783">
            <v>0</v>
          </cell>
        </row>
        <row r="3784">
          <cell r="B3784" t="str">
            <v>ZimbabweFX/MM</v>
          </cell>
          <cell r="C3784" t="str">
            <v>FX/MM</v>
          </cell>
          <cell r="D3784" t="str">
            <v>Zimbabwe</v>
          </cell>
          <cell r="E3784" t="str">
            <v>Account Services</v>
          </cell>
          <cell r="F3784" t="str">
            <v>Customer - Wholesale</v>
          </cell>
          <cell r="G3784" t="str">
            <v>ALM</v>
          </cell>
          <cell r="H3784" t="str">
            <v>0</v>
          </cell>
          <cell r="I3784" t="str">
            <v>0</v>
          </cell>
          <cell r="J3784" t="str">
            <v>0</v>
          </cell>
          <cell r="K3784" t="str">
            <v>0</v>
          </cell>
          <cell r="L3784" t="str">
            <v>0</v>
          </cell>
          <cell r="M3784" t="str">
            <v>0</v>
          </cell>
          <cell r="N3784" t="str">
            <v>0</v>
          </cell>
          <cell r="O3784" t="str">
            <v>0</v>
          </cell>
          <cell r="P3784" t="str">
            <v>0</v>
          </cell>
          <cell r="Q3784" t="str">
            <v>0</v>
          </cell>
          <cell r="R3784" t="str">
            <v>0</v>
          </cell>
          <cell r="S3784" t="str">
            <v>0</v>
          </cell>
          <cell r="T3784" t="str">
            <v>0</v>
          </cell>
          <cell r="U3784" t="str">
            <v>0</v>
          </cell>
          <cell r="V3784">
            <v>0</v>
          </cell>
          <cell r="W3784">
            <v>0</v>
          </cell>
        </row>
        <row r="3785">
          <cell r="B3785" t="str">
            <v>ZimbabweSEF</v>
          </cell>
          <cell r="C3785" t="str">
            <v>SEF</v>
          </cell>
          <cell r="D3785" t="str">
            <v>Zimbabwe</v>
          </cell>
          <cell r="E3785" t="str">
            <v>Account Services</v>
          </cell>
          <cell r="F3785" t="str">
            <v>Customer - Wholesale</v>
          </cell>
          <cell r="G3785" t="str">
            <v>Structured Trade</v>
          </cell>
          <cell r="H3785" t="str">
            <v>0</v>
          </cell>
          <cell r="I3785" t="str">
            <v>0</v>
          </cell>
          <cell r="J3785" t="str">
            <v>0</v>
          </cell>
          <cell r="K3785" t="str">
            <v>0</v>
          </cell>
          <cell r="L3785" t="str">
            <v>0</v>
          </cell>
          <cell r="M3785" t="str">
            <v>0</v>
          </cell>
          <cell r="N3785" t="str">
            <v>0</v>
          </cell>
          <cell r="O3785" t="str">
            <v>0</v>
          </cell>
          <cell r="P3785" t="str">
            <v>0</v>
          </cell>
          <cell r="Q3785" t="str">
            <v>0</v>
          </cell>
          <cell r="R3785" t="str">
            <v>0</v>
          </cell>
          <cell r="S3785" t="str">
            <v>0</v>
          </cell>
          <cell r="T3785" t="str">
            <v>0</v>
          </cell>
          <cell r="U3785" t="str">
            <v>0</v>
          </cell>
          <cell r="V3785">
            <v>0</v>
          </cell>
          <cell r="W3785">
            <v>0</v>
          </cell>
        </row>
        <row r="3786">
          <cell r="B3786" t="str">
            <v>ZimbabweSME</v>
          </cell>
          <cell r="C3786" t="str">
            <v>SME</v>
          </cell>
          <cell r="D3786" t="str">
            <v>Zimbabwe</v>
          </cell>
          <cell r="E3786" t="str">
            <v>Account Services</v>
          </cell>
          <cell r="F3786" t="str">
            <v>SME</v>
          </cell>
          <cell r="G3786" t="str">
            <v>Product</v>
          </cell>
          <cell r="H3786" t="str">
            <v>0</v>
          </cell>
          <cell r="I3786" t="str">
            <v>0</v>
          </cell>
          <cell r="J3786" t="str">
            <v>0</v>
          </cell>
          <cell r="K3786" t="str">
            <v>0</v>
          </cell>
          <cell r="L3786" t="str">
            <v>0</v>
          </cell>
          <cell r="M3786" t="str">
            <v>0</v>
          </cell>
          <cell r="N3786" t="str">
            <v>0</v>
          </cell>
          <cell r="O3786" t="str">
            <v>0</v>
          </cell>
          <cell r="P3786" t="str">
            <v>0</v>
          </cell>
          <cell r="Q3786" t="str">
            <v>0</v>
          </cell>
          <cell r="R3786" t="str">
            <v>0</v>
          </cell>
          <cell r="S3786" t="str">
            <v>0</v>
          </cell>
          <cell r="T3786" t="str">
            <v>0</v>
          </cell>
          <cell r="U3786" t="str">
            <v>0</v>
          </cell>
          <cell r="V3786">
            <v>0</v>
          </cell>
          <cell r="W3786">
            <v>0</v>
          </cell>
        </row>
        <row r="3787">
          <cell r="B3787" t="str">
            <v>ZimbabweTotal</v>
          </cell>
          <cell r="C3787" t="str">
            <v>Total</v>
          </cell>
          <cell r="D3787" t="str">
            <v>Zimbabwe</v>
          </cell>
          <cell r="E3787" t="str">
            <v>Account Services</v>
          </cell>
          <cell r="F3787" t="str">
            <v>Customer</v>
          </cell>
          <cell r="G3787" t="str">
            <v>Product</v>
          </cell>
          <cell r="H3787" t="str">
            <v>0</v>
          </cell>
          <cell r="I3787">
            <v>0.27208333333333373</v>
          </cell>
          <cell r="J3787">
            <v>0.54416666666666624</v>
          </cell>
          <cell r="K3787">
            <v>0.81625000000000003</v>
          </cell>
          <cell r="L3787">
            <v>1.0883333333333338</v>
          </cell>
          <cell r="M3787">
            <v>1.3604166666666699</v>
          </cell>
          <cell r="N3787">
            <v>1.6325000000000001</v>
          </cell>
          <cell r="O3787">
            <v>1.9045833333333313</v>
          </cell>
          <cell r="P3787">
            <v>2.1766666666666676</v>
          </cell>
          <cell r="Q3787">
            <v>2.44875</v>
          </cell>
          <cell r="R3787">
            <v>2.7208333333333252</v>
          </cell>
          <cell r="S3787">
            <v>2.9929166666666656</v>
          </cell>
          <cell r="T3787" t="str">
            <v>0</v>
          </cell>
          <cell r="U3787" t="str">
            <v>0</v>
          </cell>
          <cell r="V3787">
            <v>3.2647008058163935</v>
          </cell>
          <cell r="W3787">
            <v>3.2647008058163935</v>
          </cell>
        </row>
        <row r="3788">
          <cell r="B3788" t="str">
            <v>ZimbabweCCPL</v>
          </cell>
          <cell r="C3788" t="str">
            <v>CCPL</v>
          </cell>
          <cell r="D3788" t="str">
            <v>Zimbabwe</v>
          </cell>
          <cell r="E3788" t="str">
            <v>Customer Support</v>
          </cell>
          <cell r="F3788" t="str">
            <v>Mass Mkt &amp; Priority Banking</v>
          </cell>
          <cell r="G3788" t="str">
            <v>Unsecured Lending</v>
          </cell>
          <cell r="H3788">
            <v>67.695881025436449</v>
          </cell>
          <cell r="I3788">
            <v>31.290383746575927</v>
          </cell>
          <cell r="J3788">
            <v>57.547835653227651</v>
          </cell>
          <cell r="K3788">
            <v>86.710309872551292</v>
          </cell>
          <cell r="L3788">
            <v>128.28398116414056</v>
          </cell>
          <cell r="M3788">
            <v>133.1422171313996</v>
          </cell>
          <cell r="N3788">
            <v>117.11859982953352</v>
          </cell>
          <cell r="O3788">
            <v>120.13026721729138</v>
          </cell>
          <cell r="P3788">
            <v>59.851527693006389</v>
          </cell>
          <cell r="Q3788">
            <v>69.045449391749401</v>
          </cell>
          <cell r="R3788">
            <v>80.725298755293721</v>
          </cell>
          <cell r="S3788">
            <v>122.95221761622227</v>
          </cell>
          <cell r="T3788">
            <v>159.23036308737863</v>
          </cell>
          <cell r="U3788" t="str">
            <v>0</v>
          </cell>
          <cell r="V3788">
            <v>255.48896310982272</v>
          </cell>
          <cell r="W3788">
            <v>255.48896310982272</v>
          </cell>
        </row>
        <row r="3789">
          <cell r="B3789" t="str">
            <v>ZimbabweM &amp; AL</v>
          </cell>
          <cell r="C3789" t="str">
            <v>M &amp; AL</v>
          </cell>
          <cell r="D3789" t="str">
            <v>Zimbabwe</v>
          </cell>
          <cell r="E3789" t="str">
            <v>Customer Support</v>
          </cell>
          <cell r="F3789" t="str">
            <v>Mass Mkt &amp; Priority Banking</v>
          </cell>
          <cell r="G3789" t="str">
            <v>Secured Lending</v>
          </cell>
          <cell r="H3789">
            <v>1.33409775155043</v>
          </cell>
          <cell r="I3789" t="str">
            <v>0</v>
          </cell>
          <cell r="J3789" t="str">
            <v>0</v>
          </cell>
          <cell r="K3789" t="str">
            <v>0</v>
          </cell>
          <cell r="L3789" t="str">
            <v>0</v>
          </cell>
          <cell r="M3789" t="str">
            <v>0</v>
          </cell>
          <cell r="N3789" t="str">
            <v>0</v>
          </cell>
          <cell r="O3789" t="str">
            <v>0</v>
          </cell>
          <cell r="P3789" t="str">
            <v>0</v>
          </cell>
          <cell r="Q3789" t="str">
            <v>0</v>
          </cell>
          <cell r="R3789" t="str">
            <v>0</v>
          </cell>
          <cell r="S3789" t="str">
            <v>0</v>
          </cell>
          <cell r="T3789" t="str">
            <v>0</v>
          </cell>
          <cell r="U3789" t="str">
            <v>0</v>
          </cell>
          <cell r="V3789">
            <v>0</v>
          </cell>
          <cell r="W3789">
            <v>0</v>
          </cell>
        </row>
        <row r="3790">
          <cell r="B3790" t="str">
            <v>ZimbabweWM</v>
          </cell>
          <cell r="C3790" t="str">
            <v>WM</v>
          </cell>
          <cell r="D3790" t="str">
            <v>Zimbabwe</v>
          </cell>
          <cell r="E3790" t="str">
            <v>Customer Support</v>
          </cell>
          <cell r="F3790" t="str">
            <v>Mass Mkt &amp; Priority Banking</v>
          </cell>
          <cell r="G3790" t="str">
            <v>Account Management Services</v>
          </cell>
          <cell r="H3790">
            <v>593.64362352481635</v>
          </cell>
          <cell r="I3790">
            <v>89.502076572875836</v>
          </cell>
          <cell r="J3790">
            <v>164.60810563891178</v>
          </cell>
          <cell r="K3790">
            <v>248.02357352744548</v>
          </cell>
          <cell r="L3790">
            <v>366.93965782642931</v>
          </cell>
          <cell r="M3790">
            <v>380.83601049095381</v>
          </cell>
          <cell r="N3790">
            <v>335.00253544183568</v>
          </cell>
          <cell r="O3790">
            <v>343.61701864326295</v>
          </cell>
          <cell r="P3790">
            <v>171.1975173576852</v>
          </cell>
          <cell r="Q3790">
            <v>197.49553564184774</v>
          </cell>
          <cell r="R3790">
            <v>230.90422696893947</v>
          </cell>
          <cell r="S3790">
            <v>351.68884105156536</v>
          </cell>
          <cell r="T3790">
            <v>455.45776188612319</v>
          </cell>
          <cell r="U3790" t="str">
            <v>0</v>
          </cell>
          <cell r="V3790">
            <v>730.79297860264535</v>
          </cell>
          <cell r="W3790">
            <v>730.79297860264535</v>
          </cell>
        </row>
        <row r="3791">
          <cell r="B3791" t="str">
            <v>ZimbabweWM</v>
          </cell>
          <cell r="C3791" t="str">
            <v>WM</v>
          </cell>
          <cell r="D3791" t="str">
            <v>Zimbabwe</v>
          </cell>
          <cell r="E3791" t="str">
            <v>Customer Support</v>
          </cell>
          <cell r="F3791" t="str">
            <v>Mass Mkt &amp; Priority Banking</v>
          </cell>
          <cell r="G3791" t="str">
            <v>Trade Products</v>
          </cell>
          <cell r="H3791" t="str">
            <v>0</v>
          </cell>
          <cell r="I3791" t="str">
            <v>0</v>
          </cell>
          <cell r="J3791" t="str">
            <v>0</v>
          </cell>
          <cell r="K3791" t="str">
            <v>0</v>
          </cell>
          <cell r="L3791" t="str">
            <v>0</v>
          </cell>
          <cell r="M3791" t="str">
            <v>0</v>
          </cell>
          <cell r="N3791" t="str">
            <v>0</v>
          </cell>
          <cell r="O3791" t="str">
            <v>0</v>
          </cell>
          <cell r="P3791" t="str">
            <v>0</v>
          </cell>
          <cell r="Q3791" t="str">
            <v>0</v>
          </cell>
          <cell r="R3791" t="str">
            <v>0</v>
          </cell>
          <cell r="S3791" t="str">
            <v>0</v>
          </cell>
          <cell r="T3791" t="str">
            <v>0</v>
          </cell>
          <cell r="U3791" t="str">
            <v>0</v>
          </cell>
          <cell r="V3791" t="str">
            <v>0</v>
          </cell>
          <cell r="W3791" t="str">
            <v>0</v>
          </cell>
        </row>
        <row r="3792">
          <cell r="B3792" t="str">
            <v>ZimbabweWM</v>
          </cell>
          <cell r="C3792" t="str">
            <v>WM</v>
          </cell>
          <cell r="D3792" t="str">
            <v>Zimbabwe</v>
          </cell>
          <cell r="E3792" t="str">
            <v>Customer Support</v>
          </cell>
          <cell r="F3792" t="str">
            <v>Mass Mkt &amp; Priority Banking</v>
          </cell>
          <cell r="G3792" t="str">
            <v>Treasury Products</v>
          </cell>
          <cell r="H3792" t="str">
            <v>0</v>
          </cell>
          <cell r="I3792" t="str">
            <v>0</v>
          </cell>
          <cell r="J3792" t="str">
            <v>0</v>
          </cell>
          <cell r="K3792" t="str">
            <v>0</v>
          </cell>
          <cell r="L3792" t="str">
            <v>0</v>
          </cell>
          <cell r="M3792" t="str">
            <v>0</v>
          </cell>
          <cell r="N3792" t="str">
            <v>0</v>
          </cell>
          <cell r="O3792" t="str">
            <v>0</v>
          </cell>
          <cell r="P3792" t="str">
            <v>0</v>
          </cell>
          <cell r="Q3792" t="str">
            <v>0</v>
          </cell>
          <cell r="R3792" t="str">
            <v>0</v>
          </cell>
          <cell r="S3792" t="str">
            <v>0</v>
          </cell>
          <cell r="T3792" t="str">
            <v>0</v>
          </cell>
          <cell r="U3792" t="str">
            <v>0</v>
          </cell>
          <cell r="V3792">
            <v>0</v>
          </cell>
          <cell r="W3792">
            <v>0</v>
          </cell>
        </row>
        <row r="3793">
          <cell r="B3793" t="str">
            <v>ZimbabweWM</v>
          </cell>
          <cell r="C3793" t="str">
            <v>WM</v>
          </cell>
          <cell r="D3793" t="str">
            <v>Zimbabwe</v>
          </cell>
          <cell r="E3793" t="str">
            <v>Customer Support</v>
          </cell>
          <cell r="F3793" t="str">
            <v>Mass Mkt &amp; Priority Banking</v>
          </cell>
          <cell r="G3793" t="str">
            <v>Investment Services</v>
          </cell>
          <cell r="H3793" t="str">
            <v>0</v>
          </cell>
          <cell r="I3793" t="str">
            <v>0</v>
          </cell>
          <cell r="J3793" t="str">
            <v>0</v>
          </cell>
          <cell r="K3793" t="str">
            <v>0</v>
          </cell>
          <cell r="L3793" t="str">
            <v>0</v>
          </cell>
          <cell r="M3793" t="str">
            <v>0</v>
          </cell>
          <cell r="N3793" t="str">
            <v>0</v>
          </cell>
          <cell r="O3793" t="str">
            <v>0</v>
          </cell>
          <cell r="P3793" t="str">
            <v>0</v>
          </cell>
          <cell r="Q3793" t="str">
            <v>0</v>
          </cell>
          <cell r="R3793" t="str">
            <v>0</v>
          </cell>
          <cell r="S3793" t="str">
            <v>0</v>
          </cell>
          <cell r="T3793" t="str">
            <v>0</v>
          </cell>
          <cell r="U3793" t="str">
            <v>0</v>
          </cell>
          <cell r="V3793" t="str">
            <v>0</v>
          </cell>
          <cell r="W3793" t="str">
            <v>0</v>
          </cell>
        </row>
        <row r="3794">
          <cell r="B3794" t="str">
            <v>ZimbabweOthCB</v>
          </cell>
          <cell r="C3794" t="str">
            <v>OthCB</v>
          </cell>
          <cell r="D3794" t="str">
            <v>Zimbabwe</v>
          </cell>
          <cell r="E3794" t="str">
            <v>Customer Support</v>
          </cell>
          <cell r="F3794" t="str">
            <v>Mass Mkt &amp; Priority Banking</v>
          </cell>
          <cell r="G3794" t="str">
            <v>Other Products</v>
          </cell>
          <cell r="H3794" t="str">
            <v>0</v>
          </cell>
          <cell r="I3794" t="str">
            <v>0</v>
          </cell>
          <cell r="J3794" t="str">
            <v>0</v>
          </cell>
          <cell r="K3794" t="str">
            <v>0</v>
          </cell>
          <cell r="L3794" t="str">
            <v>0</v>
          </cell>
          <cell r="M3794" t="str">
            <v>0</v>
          </cell>
          <cell r="N3794" t="str">
            <v>0</v>
          </cell>
          <cell r="O3794" t="str">
            <v>0</v>
          </cell>
          <cell r="P3794" t="str">
            <v>0</v>
          </cell>
          <cell r="Q3794" t="str">
            <v>0</v>
          </cell>
          <cell r="R3794" t="str">
            <v>0</v>
          </cell>
          <cell r="S3794" t="str">
            <v>0</v>
          </cell>
          <cell r="T3794" t="str">
            <v>0</v>
          </cell>
          <cell r="U3794" t="str">
            <v>0</v>
          </cell>
          <cell r="V3794">
            <v>0</v>
          </cell>
          <cell r="W3794">
            <v>0</v>
          </cell>
        </row>
        <row r="3795">
          <cell r="B3795" t="str">
            <v>ZimbabweCROps</v>
          </cell>
          <cell r="C3795" t="str">
            <v>CROps</v>
          </cell>
          <cell r="D3795" t="str">
            <v>Zimbabwe</v>
          </cell>
          <cell r="E3795" t="str">
            <v>Customer Support</v>
          </cell>
          <cell r="F3795" t="str">
            <v>Customer - Wholesale</v>
          </cell>
          <cell r="G3795" t="str">
            <v>Corporate and Inst Lending</v>
          </cell>
          <cell r="H3795">
            <v>3.4140519733153059</v>
          </cell>
          <cell r="I3795">
            <v>5.4260002796342981</v>
          </cell>
          <cell r="J3795">
            <v>9.9792503305726132</v>
          </cell>
          <cell r="K3795">
            <v>15.036254250704891</v>
          </cell>
          <cell r="L3795">
            <v>22.24545800737895</v>
          </cell>
          <cell r="M3795">
            <v>23.087914588620475</v>
          </cell>
          <cell r="N3795">
            <v>20.309292483348564</v>
          </cell>
          <cell r="O3795">
            <v>20.831539452912406</v>
          </cell>
          <cell r="P3795">
            <v>10.378728769484336</v>
          </cell>
          <cell r="Q3795">
            <v>11.973027583853275</v>
          </cell>
          <cell r="R3795">
            <v>13.998405937342241</v>
          </cell>
          <cell r="S3795">
            <v>21.320887994551452</v>
          </cell>
          <cell r="T3795">
            <v>27.611805647251995</v>
          </cell>
          <cell r="U3795" t="str">
            <v>0</v>
          </cell>
          <cell r="V3795">
            <v>44.303809007426274</v>
          </cell>
          <cell r="W3795">
            <v>44.303809007426274</v>
          </cell>
        </row>
        <row r="3796">
          <cell r="B3796" t="str">
            <v>ZimbabweCash</v>
          </cell>
          <cell r="C3796" t="str">
            <v>Cash</v>
          </cell>
          <cell r="D3796" t="str">
            <v>Zimbabwe</v>
          </cell>
          <cell r="E3796" t="str">
            <v>Customer Support</v>
          </cell>
          <cell r="F3796" t="str">
            <v>Customer - Wholesale</v>
          </cell>
          <cell r="G3796" t="str">
            <v>Cash Management and Payments</v>
          </cell>
          <cell r="H3796">
            <v>201.13412403427662</v>
          </cell>
          <cell r="I3796">
            <v>11.908926172050954</v>
          </cell>
          <cell r="J3796">
            <v>21.902349670946581</v>
          </cell>
          <cell r="K3796">
            <v>33.00140666190692</v>
          </cell>
          <cell r="L3796">
            <v>48.824088356145467</v>
          </cell>
          <cell r="M3796">
            <v>50.673102862617384</v>
          </cell>
          <cell r="N3796">
            <v>44.57461340327982</v>
          </cell>
          <cell r="O3796">
            <v>45.720835350126634</v>
          </cell>
          <cell r="P3796">
            <v>22.779120587118847</v>
          </cell>
          <cell r="Q3796">
            <v>26.278270218159367</v>
          </cell>
          <cell r="R3796">
            <v>30.723548515084936</v>
          </cell>
          <cell r="S3796">
            <v>46.794852186552795</v>
          </cell>
          <cell r="T3796">
            <v>60.602089565742872</v>
          </cell>
          <cell r="U3796" t="str">
            <v>0</v>
          </cell>
          <cell r="V3796">
            <v>97.237516295455407</v>
          </cell>
          <cell r="W3796">
            <v>97.237516295455407</v>
          </cell>
        </row>
        <row r="3797">
          <cell r="B3797" t="str">
            <v>ZimbabweTrade</v>
          </cell>
          <cell r="C3797" t="str">
            <v>Trade</v>
          </cell>
          <cell r="D3797" t="str">
            <v>Zimbabwe</v>
          </cell>
          <cell r="E3797" t="str">
            <v>Customer Support</v>
          </cell>
          <cell r="F3797" t="str">
            <v>Customer - Wholesale</v>
          </cell>
          <cell r="G3797" t="str">
            <v>Trade Finance</v>
          </cell>
          <cell r="H3797">
            <v>0.31056569821659297</v>
          </cell>
          <cell r="I3797" t="str">
            <v>0</v>
          </cell>
          <cell r="J3797" t="str">
            <v>0</v>
          </cell>
          <cell r="K3797" t="str">
            <v>0</v>
          </cell>
          <cell r="L3797" t="str">
            <v>0</v>
          </cell>
          <cell r="M3797" t="str">
            <v>0</v>
          </cell>
          <cell r="N3797" t="str">
            <v>0</v>
          </cell>
          <cell r="O3797" t="str">
            <v>0</v>
          </cell>
          <cell r="P3797" t="str">
            <v>0</v>
          </cell>
          <cell r="Q3797" t="str">
            <v>0</v>
          </cell>
          <cell r="R3797" t="str">
            <v>0</v>
          </cell>
          <cell r="S3797" t="str">
            <v>0</v>
          </cell>
          <cell r="T3797" t="str">
            <v>0</v>
          </cell>
          <cell r="U3797" t="str">
            <v>0</v>
          </cell>
          <cell r="V3797">
            <v>0</v>
          </cell>
          <cell r="W3797">
            <v>0</v>
          </cell>
        </row>
        <row r="3798">
          <cell r="B3798" t="str">
            <v>ZimbabweTrade</v>
          </cell>
          <cell r="C3798" t="str">
            <v>Trade</v>
          </cell>
          <cell r="D3798" t="str">
            <v>Zimbabwe</v>
          </cell>
          <cell r="E3798" t="str">
            <v>Customer Support</v>
          </cell>
          <cell r="F3798" t="str">
            <v>Customer - Wholesale</v>
          </cell>
          <cell r="G3798" t="str">
            <v>Trade Contingents</v>
          </cell>
          <cell r="H3798" t="str">
            <v>0</v>
          </cell>
          <cell r="I3798" t="str">
            <v>0</v>
          </cell>
          <cell r="J3798" t="str">
            <v>0</v>
          </cell>
          <cell r="K3798" t="str">
            <v>0</v>
          </cell>
          <cell r="L3798" t="str">
            <v>0</v>
          </cell>
          <cell r="M3798" t="str">
            <v>0</v>
          </cell>
          <cell r="N3798" t="str">
            <v>0</v>
          </cell>
          <cell r="O3798" t="str">
            <v>0</v>
          </cell>
          <cell r="P3798" t="str">
            <v>0</v>
          </cell>
          <cell r="Q3798" t="str">
            <v>0</v>
          </cell>
          <cell r="R3798" t="str">
            <v>0</v>
          </cell>
          <cell r="S3798" t="str">
            <v>0</v>
          </cell>
          <cell r="T3798" t="str">
            <v>0</v>
          </cell>
          <cell r="U3798" t="str">
            <v>0</v>
          </cell>
          <cell r="V3798">
            <v>0</v>
          </cell>
          <cell r="W3798">
            <v>0</v>
          </cell>
        </row>
        <row r="3799">
          <cell r="B3799" t="str">
            <v>ZimbabweTrade</v>
          </cell>
          <cell r="C3799" t="str">
            <v>Trade</v>
          </cell>
          <cell r="D3799" t="str">
            <v>Zimbabwe</v>
          </cell>
          <cell r="E3799" t="str">
            <v>Customer Support</v>
          </cell>
          <cell r="F3799" t="str">
            <v>Customer - Wholesale</v>
          </cell>
          <cell r="G3799" t="str">
            <v>Trade Transactional</v>
          </cell>
          <cell r="H3799" t="str">
            <v>0</v>
          </cell>
          <cell r="I3799" t="str">
            <v>0</v>
          </cell>
          <cell r="J3799" t="str">
            <v>0</v>
          </cell>
          <cell r="K3799" t="str">
            <v>0</v>
          </cell>
          <cell r="L3799" t="str">
            <v>0</v>
          </cell>
          <cell r="M3799" t="str">
            <v>0</v>
          </cell>
          <cell r="N3799" t="str">
            <v>0</v>
          </cell>
          <cell r="O3799" t="str">
            <v>0</v>
          </cell>
          <cell r="P3799" t="str">
            <v>0</v>
          </cell>
          <cell r="Q3799" t="str">
            <v>0</v>
          </cell>
          <cell r="R3799" t="str">
            <v>0</v>
          </cell>
          <cell r="S3799" t="str">
            <v>0</v>
          </cell>
          <cell r="T3799" t="str">
            <v>0</v>
          </cell>
          <cell r="U3799" t="str">
            <v>0</v>
          </cell>
          <cell r="V3799">
            <v>0</v>
          </cell>
          <cell r="W3799">
            <v>0</v>
          </cell>
        </row>
        <row r="3800">
          <cell r="B3800" t="str">
            <v>ZimbabweTrade</v>
          </cell>
          <cell r="C3800" t="str">
            <v>Trade</v>
          </cell>
          <cell r="D3800" t="str">
            <v>Zimbabwe</v>
          </cell>
          <cell r="E3800" t="str">
            <v>Customer Support</v>
          </cell>
          <cell r="F3800" t="str">
            <v>Customer - Wholesale</v>
          </cell>
          <cell r="G3800" t="str">
            <v>Trade Other</v>
          </cell>
          <cell r="H3800" t="str">
            <v>0</v>
          </cell>
          <cell r="I3800" t="str">
            <v>0</v>
          </cell>
          <cell r="J3800" t="str">
            <v>0</v>
          </cell>
          <cell r="K3800" t="str">
            <v>0</v>
          </cell>
          <cell r="L3800" t="str">
            <v>0</v>
          </cell>
          <cell r="M3800" t="str">
            <v>0</v>
          </cell>
          <cell r="N3800" t="str">
            <v>0</v>
          </cell>
          <cell r="O3800" t="str">
            <v>0</v>
          </cell>
          <cell r="P3800" t="str">
            <v>0</v>
          </cell>
          <cell r="Q3800" t="str">
            <v>0</v>
          </cell>
          <cell r="R3800" t="str">
            <v>0</v>
          </cell>
          <cell r="S3800" t="str">
            <v>0</v>
          </cell>
          <cell r="T3800" t="str">
            <v>0</v>
          </cell>
          <cell r="U3800" t="str">
            <v>0</v>
          </cell>
          <cell r="V3800">
            <v>0</v>
          </cell>
          <cell r="W3800">
            <v>0</v>
          </cell>
        </row>
        <row r="3801">
          <cell r="B3801" t="str">
            <v>ZimbabweFX/MM</v>
          </cell>
          <cell r="C3801" t="str">
            <v>FX/MM</v>
          </cell>
          <cell r="D3801" t="str">
            <v>Zimbabwe</v>
          </cell>
          <cell r="E3801" t="str">
            <v>Customer Support</v>
          </cell>
          <cell r="F3801" t="str">
            <v>Customer - Wholesale</v>
          </cell>
          <cell r="G3801" t="str">
            <v>FX Sales</v>
          </cell>
          <cell r="H3801" t="str">
            <v>0</v>
          </cell>
          <cell r="I3801" t="str">
            <v>0</v>
          </cell>
          <cell r="J3801" t="str">
            <v>0</v>
          </cell>
          <cell r="K3801" t="str">
            <v>0</v>
          </cell>
          <cell r="L3801" t="str">
            <v>0</v>
          </cell>
          <cell r="M3801" t="str">
            <v>0</v>
          </cell>
          <cell r="N3801" t="str">
            <v>0</v>
          </cell>
          <cell r="O3801" t="str">
            <v>0</v>
          </cell>
          <cell r="P3801" t="str">
            <v>0</v>
          </cell>
          <cell r="Q3801" t="str">
            <v>0</v>
          </cell>
          <cell r="R3801" t="str">
            <v>0</v>
          </cell>
          <cell r="S3801" t="str">
            <v>0</v>
          </cell>
          <cell r="T3801" t="str">
            <v>0</v>
          </cell>
          <cell r="U3801" t="str">
            <v>0</v>
          </cell>
          <cell r="V3801">
            <v>0</v>
          </cell>
          <cell r="W3801">
            <v>0</v>
          </cell>
        </row>
        <row r="3802">
          <cell r="B3802" t="str">
            <v>ZimbabweFX/MM</v>
          </cell>
          <cell r="C3802" t="str">
            <v>FX/MM</v>
          </cell>
          <cell r="D3802" t="str">
            <v>Zimbabwe</v>
          </cell>
          <cell r="E3802" t="str">
            <v>Customer Support</v>
          </cell>
          <cell r="F3802" t="str">
            <v>Customer - Wholesale</v>
          </cell>
          <cell r="G3802" t="str">
            <v>FX Trading</v>
          </cell>
          <cell r="H3802" t="str">
            <v>0</v>
          </cell>
          <cell r="I3802" t="str">
            <v>0</v>
          </cell>
          <cell r="J3802" t="str">
            <v>0</v>
          </cell>
          <cell r="K3802" t="str">
            <v>0</v>
          </cell>
          <cell r="L3802" t="str">
            <v>0</v>
          </cell>
          <cell r="M3802" t="str">
            <v>0</v>
          </cell>
          <cell r="N3802" t="str">
            <v>0</v>
          </cell>
          <cell r="O3802" t="str">
            <v>0</v>
          </cell>
          <cell r="P3802" t="str">
            <v>0</v>
          </cell>
          <cell r="Q3802" t="str">
            <v>0</v>
          </cell>
          <cell r="R3802" t="str">
            <v>0</v>
          </cell>
          <cell r="S3802" t="str">
            <v>0</v>
          </cell>
          <cell r="T3802" t="str">
            <v>0</v>
          </cell>
          <cell r="U3802" t="str">
            <v>0</v>
          </cell>
          <cell r="V3802">
            <v>0</v>
          </cell>
          <cell r="W3802">
            <v>0</v>
          </cell>
        </row>
        <row r="3803">
          <cell r="B3803" t="str">
            <v>ZimbabweFI</v>
          </cell>
          <cell r="C3803" t="str">
            <v>FI</v>
          </cell>
          <cell r="D3803" t="str">
            <v>Zimbabwe</v>
          </cell>
          <cell r="E3803" t="str">
            <v>Customer Support</v>
          </cell>
          <cell r="F3803" t="str">
            <v>Customer - Wholesale</v>
          </cell>
          <cell r="G3803" t="str">
            <v>Fixed Income</v>
          </cell>
          <cell r="H3803" t="str">
            <v>0</v>
          </cell>
          <cell r="I3803" t="str">
            <v>0</v>
          </cell>
          <cell r="J3803" t="str">
            <v>0</v>
          </cell>
          <cell r="K3803" t="str">
            <v>0</v>
          </cell>
          <cell r="L3803" t="str">
            <v>0</v>
          </cell>
          <cell r="M3803" t="str">
            <v>0</v>
          </cell>
          <cell r="N3803" t="str">
            <v>0</v>
          </cell>
          <cell r="O3803" t="str">
            <v>0</v>
          </cell>
          <cell r="P3803" t="str">
            <v>0</v>
          </cell>
          <cell r="Q3803" t="str">
            <v>0</v>
          </cell>
          <cell r="R3803" t="str">
            <v>0</v>
          </cell>
          <cell r="S3803" t="str">
            <v>0</v>
          </cell>
          <cell r="T3803" t="str">
            <v>0</v>
          </cell>
          <cell r="U3803" t="str">
            <v>0</v>
          </cell>
          <cell r="V3803">
            <v>0</v>
          </cell>
          <cell r="W3803">
            <v>0</v>
          </cell>
        </row>
        <row r="3804">
          <cell r="B3804" t="str">
            <v>ZimbabweFX/MM</v>
          </cell>
          <cell r="C3804" t="str">
            <v>FX/MM</v>
          </cell>
          <cell r="D3804" t="str">
            <v>Zimbabwe</v>
          </cell>
          <cell r="E3804" t="str">
            <v>Customer Support</v>
          </cell>
          <cell r="F3804" t="str">
            <v>Customer - Wholesale</v>
          </cell>
          <cell r="G3804" t="str">
            <v>ALM</v>
          </cell>
          <cell r="H3804" t="str">
            <v>0</v>
          </cell>
          <cell r="I3804" t="str">
            <v>0</v>
          </cell>
          <cell r="J3804" t="str">
            <v>0</v>
          </cell>
          <cell r="K3804" t="str">
            <v>0</v>
          </cell>
          <cell r="L3804" t="str">
            <v>0</v>
          </cell>
          <cell r="M3804" t="str">
            <v>0</v>
          </cell>
          <cell r="N3804" t="str">
            <v>0</v>
          </cell>
          <cell r="O3804" t="str">
            <v>0</v>
          </cell>
          <cell r="P3804" t="str">
            <v>0</v>
          </cell>
          <cell r="Q3804" t="str">
            <v>0</v>
          </cell>
          <cell r="R3804" t="str">
            <v>0</v>
          </cell>
          <cell r="S3804" t="str">
            <v>0</v>
          </cell>
          <cell r="T3804" t="str">
            <v>0</v>
          </cell>
          <cell r="U3804" t="str">
            <v>0</v>
          </cell>
          <cell r="V3804">
            <v>0</v>
          </cell>
          <cell r="W3804">
            <v>0</v>
          </cell>
        </row>
        <row r="3805">
          <cell r="B3805" t="str">
            <v>ZimbabweSEF</v>
          </cell>
          <cell r="C3805" t="str">
            <v>SEF</v>
          </cell>
          <cell r="D3805" t="str">
            <v>Zimbabwe</v>
          </cell>
          <cell r="E3805" t="str">
            <v>Customer Support</v>
          </cell>
          <cell r="F3805" t="str">
            <v>Customer - Wholesale</v>
          </cell>
          <cell r="G3805" t="str">
            <v>Structured Trade</v>
          </cell>
          <cell r="H3805" t="str">
            <v>0</v>
          </cell>
          <cell r="I3805" t="str">
            <v>0</v>
          </cell>
          <cell r="J3805" t="str">
            <v>0</v>
          </cell>
          <cell r="K3805" t="str">
            <v>0</v>
          </cell>
          <cell r="L3805" t="str">
            <v>0</v>
          </cell>
          <cell r="M3805" t="str">
            <v>0</v>
          </cell>
          <cell r="N3805" t="str">
            <v>0</v>
          </cell>
          <cell r="O3805" t="str">
            <v>0</v>
          </cell>
          <cell r="P3805" t="str">
            <v>0</v>
          </cell>
          <cell r="Q3805" t="str">
            <v>0</v>
          </cell>
          <cell r="R3805" t="str">
            <v>0</v>
          </cell>
          <cell r="S3805" t="str">
            <v>0</v>
          </cell>
          <cell r="T3805" t="str">
            <v>0</v>
          </cell>
          <cell r="U3805" t="str">
            <v>0</v>
          </cell>
          <cell r="V3805">
            <v>0</v>
          </cell>
          <cell r="W3805">
            <v>0</v>
          </cell>
        </row>
        <row r="3806">
          <cell r="B3806" t="str">
            <v>ZimbabweSME</v>
          </cell>
          <cell r="C3806" t="str">
            <v>SME</v>
          </cell>
          <cell r="D3806" t="str">
            <v>Zimbabwe</v>
          </cell>
          <cell r="E3806" t="str">
            <v>Customer Support</v>
          </cell>
          <cell r="F3806" t="str">
            <v>SME</v>
          </cell>
          <cell r="G3806" t="str">
            <v>Product</v>
          </cell>
          <cell r="H3806">
            <v>221.87459243454424</v>
          </cell>
          <cell r="I3806">
            <v>15.443231565112988</v>
          </cell>
          <cell r="J3806">
            <v>28.402481710091333</v>
          </cell>
          <cell r="K3806">
            <v>42.79549286739082</v>
          </cell>
          <cell r="L3806">
            <v>63.313995867155313</v>
          </cell>
          <cell r="M3806">
            <v>65.711756906073674</v>
          </cell>
          <cell r="N3806">
            <v>57.80337091414588</v>
          </cell>
          <cell r="O3806">
            <v>59.289766135212247</v>
          </cell>
          <cell r="P3806">
            <v>29.539458805455403</v>
          </cell>
          <cell r="Q3806">
            <v>34.077078507890128</v>
          </cell>
          <cell r="R3806">
            <v>39.841616898589493</v>
          </cell>
          <cell r="S3806">
            <v>60.682527369108158</v>
          </cell>
          <cell r="T3806">
            <v>78.587446842178579</v>
          </cell>
          <cell r="U3806" t="str">
            <v>0</v>
          </cell>
          <cell r="V3806">
            <v>126.09545640575136</v>
          </cell>
          <cell r="W3806">
            <v>126.09545640575136</v>
          </cell>
        </row>
        <row r="3807">
          <cell r="B3807" t="str">
            <v>ZimbabweTotal</v>
          </cell>
          <cell r="C3807" t="str">
            <v>Total</v>
          </cell>
          <cell r="D3807" t="str">
            <v>Zimbabwe</v>
          </cell>
          <cell r="E3807" t="str">
            <v>Customer Support</v>
          </cell>
          <cell r="F3807" t="str">
            <v>Customer</v>
          </cell>
          <cell r="G3807" t="str">
            <v>Product</v>
          </cell>
          <cell r="H3807">
            <v>1089.4069364421562</v>
          </cell>
          <cell r="I3807">
            <v>153.57061833624999</v>
          </cell>
          <cell r="J3807">
            <v>282.44002300374996</v>
          </cell>
          <cell r="K3807">
            <v>425.56703717999937</v>
          </cell>
          <cell r="L3807">
            <v>629.60718122124956</v>
          </cell>
          <cell r="M3807">
            <v>653.45100197966497</v>
          </cell>
          <cell r="N3807">
            <v>574.80841207214348</v>
          </cell>
          <cell r="O3807">
            <v>589.58942679880556</v>
          </cell>
          <cell r="P3807">
            <v>293.74635321275019</v>
          </cell>
          <cell r="Q3807">
            <v>338.86936134349992</v>
          </cell>
          <cell r="R3807">
            <v>396.19309707524985</v>
          </cell>
          <cell r="S3807">
            <v>603.43932621800002</v>
          </cell>
          <cell r="T3807">
            <v>781.48946702867534</v>
          </cell>
          <cell r="U3807" t="str">
            <v>0</v>
          </cell>
          <cell r="V3807">
            <v>1253.918723421101</v>
          </cell>
          <cell r="W3807">
            <v>1253.918723421101</v>
          </cell>
        </row>
        <row r="3808">
          <cell r="B3808" t="str">
            <v>ZimbabweCCPL</v>
          </cell>
          <cell r="C3808" t="str">
            <v>CCPL</v>
          </cell>
          <cell r="D3808" t="str">
            <v>Zimbabwe</v>
          </cell>
          <cell r="E3808" t="str">
            <v>Card Operations</v>
          </cell>
          <cell r="F3808" t="str">
            <v>Mass Mkt &amp; Priority Banking</v>
          </cell>
          <cell r="G3808" t="str">
            <v>Unsecured Lending</v>
          </cell>
          <cell r="H3808" t="str">
            <v>0</v>
          </cell>
          <cell r="I3808">
            <v>5.9662628020781252</v>
          </cell>
          <cell r="J3808">
            <v>24.876348324093751</v>
          </cell>
          <cell r="K3808">
            <v>32.639515394465626</v>
          </cell>
          <cell r="L3808">
            <v>43.988037363956252</v>
          </cell>
          <cell r="M3808">
            <v>44.329072280093804</v>
          </cell>
          <cell r="N3808">
            <v>38.353171322592857</v>
          </cell>
          <cell r="O3808">
            <v>39.185758627697012</v>
          </cell>
          <cell r="P3808">
            <v>19.511816287393124</v>
          </cell>
          <cell r="Q3808">
            <v>48.819972657209952</v>
          </cell>
          <cell r="R3808">
            <v>54.076524583303254</v>
          </cell>
          <cell r="S3808">
            <v>47.334760698031552</v>
          </cell>
          <cell r="T3808">
            <v>59.052835544071726</v>
          </cell>
          <cell r="U3808" t="str">
            <v>0</v>
          </cell>
          <cell r="V3808">
            <v>252.67499509503986</v>
          </cell>
          <cell r="W3808">
            <v>252.67499509503986</v>
          </cell>
        </row>
        <row r="3809">
          <cell r="B3809" t="str">
            <v>ZimbabweM &amp; AL</v>
          </cell>
          <cell r="C3809" t="str">
            <v>M &amp; AL</v>
          </cell>
          <cell r="D3809" t="str">
            <v>Zimbabwe</v>
          </cell>
          <cell r="E3809" t="str">
            <v>Card Operations</v>
          </cell>
          <cell r="F3809" t="str">
            <v>Mass Mkt &amp; Priority Banking</v>
          </cell>
          <cell r="G3809" t="str">
            <v>Secured Lending</v>
          </cell>
          <cell r="H3809" t="str">
            <v>0</v>
          </cell>
          <cell r="I3809" t="str">
            <v>0</v>
          </cell>
          <cell r="J3809" t="str">
            <v>0</v>
          </cell>
          <cell r="K3809" t="str">
            <v>0</v>
          </cell>
          <cell r="L3809" t="str">
            <v>0</v>
          </cell>
          <cell r="M3809" t="str">
            <v>0</v>
          </cell>
          <cell r="N3809" t="str">
            <v>0</v>
          </cell>
          <cell r="O3809" t="str">
            <v>0</v>
          </cell>
          <cell r="P3809" t="str">
            <v>0</v>
          </cell>
          <cell r="Q3809" t="str">
            <v>0</v>
          </cell>
          <cell r="R3809" t="str">
            <v>0</v>
          </cell>
          <cell r="S3809" t="str">
            <v>0</v>
          </cell>
          <cell r="T3809" t="str">
            <v>0</v>
          </cell>
          <cell r="U3809" t="str">
            <v>0</v>
          </cell>
          <cell r="V3809">
            <v>0</v>
          </cell>
          <cell r="W3809">
            <v>0</v>
          </cell>
        </row>
        <row r="3810">
          <cell r="B3810" t="str">
            <v>ZimbabweWM</v>
          </cell>
          <cell r="C3810" t="str">
            <v>WM</v>
          </cell>
          <cell r="D3810" t="str">
            <v>Zimbabwe</v>
          </cell>
          <cell r="E3810" t="str">
            <v>Card Operations</v>
          </cell>
          <cell r="F3810" t="str">
            <v>Mass Mkt &amp; Priority Banking</v>
          </cell>
          <cell r="G3810" t="str">
            <v>Account Management Services</v>
          </cell>
          <cell r="H3810" t="str">
            <v>0</v>
          </cell>
          <cell r="I3810">
            <v>9.0432033666718734</v>
          </cell>
          <cell r="J3810">
            <v>37.705660038406251</v>
          </cell>
          <cell r="K3810">
            <v>49.472473019284372</v>
          </cell>
          <cell r="L3810">
            <v>66.673691853543744</v>
          </cell>
          <cell r="M3810">
            <v>67.190606411966129</v>
          </cell>
          <cell r="N3810">
            <v>58.132794268835717</v>
          </cell>
          <cell r="O3810">
            <v>59.394766221855221</v>
          </cell>
          <cell r="P3810">
            <v>29.574513995356877</v>
          </cell>
          <cell r="Q3810">
            <v>73.997568618790055</v>
          </cell>
          <cell r="R3810">
            <v>81.965046695447001</v>
          </cell>
          <cell r="S3810">
            <v>71.746398290727086</v>
          </cell>
          <cell r="T3810">
            <v>89.507757019630631</v>
          </cell>
          <cell r="U3810" t="str">
            <v>0</v>
          </cell>
          <cell r="V3810">
            <v>382.98536992392809</v>
          </cell>
          <cell r="W3810">
            <v>382.98536992392809</v>
          </cell>
        </row>
        <row r="3811">
          <cell r="B3811" t="str">
            <v>ZimbabweWM</v>
          </cell>
          <cell r="C3811" t="str">
            <v>WM</v>
          </cell>
          <cell r="D3811" t="str">
            <v>Zimbabwe</v>
          </cell>
          <cell r="E3811" t="str">
            <v>Card Operations</v>
          </cell>
          <cell r="F3811" t="str">
            <v>Mass Mkt &amp; Priority Banking</v>
          </cell>
          <cell r="G3811" t="str">
            <v>Trade Products</v>
          </cell>
          <cell r="H3811" t="str">
            <v>0</v>
          </cell>
          <cell r="I3811" t="str">
            <v>0</v>
          </cell>
          <cell r="J3811" t="str">
            <v>0</v>
          </cell>
          <cell r="K3811" t="str">
            <v>0</v>
          </cell>
          <cell r="L3811" t="str">
            <v>0</v>
          </cell>
          <cell r="M3811" t="str">
            <v>0</v>
          </cell>
          <cell r="N3811" t="str">
            <v>0</v>
          </cell>
          <cell r="O3811" t="str">
            <v>0</v>
          </cell>
          <cell r="P3811" t="str">
            <v>0</v>
          </cell>
          <cell r="Q3811" t="str">
            <v>0</v>
          </cell>
          <cell r="R3811" t="str">
            <v>0</v>
          </cell>
          <cell r="S3811" t="str">
            <v>0</v>
          </cell>
          <cell r="T3811" t="str">
            <v>0</v>
          </cell>
          <cell r="U3811" t="str">
            <v>0</v>
          </cell>
          <cell r="V3811" t="str">
            <v>0</v>
          </cell>
          <cell r="W3811" t="str">
            <v>0</v>
          </cell>
        </row>
        <row r="3812">
          <cell r="B3812" t="str">
            <v>ZimbabweWM</v>
          </cell>
          <cell r="C3812" t="str">
            <v>WM</v>
          </cell>
          <cell r="D3812" t="str">
            <v>Zimbabwe</v>
          </cell>
          <cell r="E3812" t="str">
            <v>Card Operations</v>
          </cell>
          <cell r="F3812" t="str">
            <v>Mass Mkt &amp; Priority Banking</v>
          </cell>
          <cell r="G3812" t="str">
            <v>Treasury Products</v>
          </cell>
          <cell r="H3812" t="str">
            <v>0</v>
          </cell>
          <cell r="I3812" t="str">
            <v>0</v>
          </cell>
          <cell r="J3812" t="str">
            <v>0</v>
          </cell>
          <cell r="K3812" t="str">
            <v>0</v>
          </cell>
          <cell r="L3812" t="str">
            <v>0</v>
          </cell>
          <cell r="M3812" t="str">
            <v>0</v>
          </cell>
          <cell r="N3812" t="str">
            <v>0</v>
          </cell>
          <cell r="O3812" t="str">
            <v>0</v>
          </cell>
          <cell r="P3812" t="str">
            <v>0</v>
          </cell>
          <cell r="Q3812" t="str">
            <v>0</v>
          </cell>
          <cell r="R3812" t="str">
            <v>0</v>
          </cell>
          <cell r="S3812" t="str">
            <v>0</v>
          </cell>
          <cell r="T3812" t="str">
            <v>0</v>
          </cell>
          <cell r="U3812" t="str">
            <v>0</v>
          </cell>
          <cell r="V3812">
            <v>0</v>
          </cell>
          <cell r="W3812">
            <v>0</v>
          </cell>
        </row>
        <row r="3813">
          <cell r="B3813" t="str">
            <v>ZimbabweWM</v>
          </cell>
          <cell r="C3813" t="str">
            <v>WM</v>
          </cell>
          <cell r="D3813" t="str">
            <v>Zimbabwe</v>
          </cell>
          <cell r="E3813" t="str">
            <v>Card Operations</v>
          </cell>
          <cell r="F3813" t="str">
            <v>Mass Mkt &amp; Priority Banking</v>
          </cell>
          <cell r="G3813" t="str">
            <v>Investment Services</v>
          </cell>
          <cell r="H3813" t="str">
            <v>0</v>
          </cell>
          <cell r="I3813" t="str">
            <v>0</v>
          </cell>
          <cell r="J3813" t="str">
            <v>0</v>
          </cell>
          <cell r="K3813" t="str">
            <v>0</v>
          </cell>
          <cell r="L3813" t="str">
            <v>0</v>
          </cell>
          <cell r="M3813" t="str">
            <v>0</v>
          </cell>
          <cell r="N3813" t="str">
            <v>0</v>
          </cell>
          <cell r="O3813" t="str">
            <v>0</v>
          </cell>
          <cell r="P3813" t="str">
            <v>0</v>
          </cell>
          <cell r="Q3813" t="str">
            <v>0</v>
          </cell>
          <cell r="R3813" t="str">
            <v>0</v>
          </cell>
          <cell r="S3813" t="str">
            <v>0</v>
          </cell>
          <cell r="T3813" t="str">
            <v>0</v>
          </cell>
          <cell r="U3813" t="str">
            <v>0</v>
          </cell>
          <cell r="V3813" t="str">
            <v>0</v>
          </cell>
          <cell r="W3813" t="str">
            <v>0</v>
          </cell>
        </row>
        <row r="3814">
          <cell r="B3814" t="str">
            <v>ZimbabweOthCB</v>
          </cell>
          <cell r="C3814" t="str">
            <v>OthCB</v>
          </cell>
          <cell r="D3814" t="str">
            <v>Zimbabwe</v>
          </cell>
          <cell r="E3814" t="str">
            <v>Card Operations</v>
          </cell>
          <cell r="F3814" t="str">
            <v>Mass Mkt &amp; Priority Banking</v>
          </cell>
          <cell r="G3814" t="str">
            <v>Other Products</v>
          </cell>
          <cell r="H3814" t="str">
            <v>0</v>
          </cell>
          <cell r="I3814" t="str">
            <v>0</v>
          </cell>
          <cell r="J3814" t="str">
            <v>0</v>
          </cell>
          <cell r="K3814" t="str">
            <v>0</v>
          </cell>
          <cell r="L3814" t="str">
            <v>0</v>
          </cell>
          <cell r="M3814" t="str">
            <v>0</v>
          </cell>
          <cell r="N3814" t="str">
            <v>0</v>
          </cell>
          <cell r="O3814" t="str">
            <v>0</v>
          </cell>
          <cell r="P3814" t="str">
            <v>0</v>
          </cell>
          <cell r="Q3814" t="str">
            <v>0</v>
          </cell>
          <cell r="R3814" t="str">
            <v>0</v>
          </cell>
          <cell r="S3814" t="str">
            <v>0</v>
          </cell>
          <cell r="T3814" t="str">
            <v>0</v>
          </cell>
          <cell r="U3814" t="str">
            <v>0</v>
          </cell>
          <cell r="V3814">
            <v>0</v>
          </cell>
          <cell r="W3814">
            <v>0</v>
          </cell>
        </row>
        <row r="3815">
          <cell r="B3815" t="str">
            <v>ZimbabweCROps</v>
          </cell>
          <cell r="C3815" t="str">
            <v>CROps</v>
          </cell>
          <cell r="D3815" t="str">
            <v>Zimbabwe</v>
          </cell>
          <cell r="E3815" t="str">
            <v>Card Operations</v>
          </cell>
          <cell r="F3815" t="str">
            <v>Customer - Wholesale</v>
          </cell>
          <cell r="G3815" t="str">
            <v>Corporate and Inst Lending</v>
          </cell>
          <cell r="H3815" t="str">
            <v>0</v>
          </cell>
          <cell r="I3815" t="str">
            <v>0</v>
          </cell>
          <cell r="J3815" t="str">
            <v>0</v>
          </cell>
          <cell r="K3815" t="str">
            <v>0</v>
          </cell>
          <cell r="L3815" t="str">
            <v>0</v>
          </cell>
          <cell r="M3815" t="str">
            <v>0</v>
          </cell>
          <cell r="N3815" t="str">
            <v>0</v>
          </cell>
          <cell r="O3815" t="str">
            <v>0</v>
          </cell>
          <cell r="P3815" t="str">
            <v>0</v>
          </cell>
          <cell r="Q3815" t="str">
            <v>0</v>
          </cell>
          <cell r="R3815" t="str">
            <v>0</v>
          </cell>
          <cell r="S3815" t="str">
            <v>0</v>
          </cell>
          <cell r="T3815" t="str">
            <v>0</v>
          </cell>
          <cell r="U3815" t="str">
            <v>0</v>
          </cell>
          <cell r="V3815">
            <v>0</v>
          </cell>
          <cell r="W3815">
            <v>0</v>
          </cell>
        </row>
        <row r="3816">
          <cell r="B3816" t="str">
            <v>ZimbabweCash</v>
          </cell>
          <cell r="C3816" t="str">
            <v>Cash</v>
          </cell>
          <cell r="D3816" t="str">
            <v>Zimbabwe</v>
          </cell>
          <cell r="E3816" t="str">
            <v>Card Operations</v>
          </cell>
          <cell r="F3816" t="str">
            <v>Customer - Wholesale</v>
          </cell>
          <cell r="G3816" t="str">
            <v>Cash Management and Payments</v>
          </cell>
          <cell r="H3816" t="str">
            <v>0</v>
          </cell>
          <cell r="I3816" t="str">
            <v>0</v>
          </cell>
          <cell r="J3816" t="str">
            <v>0</v>
          </cell>
          <cell r="K3816" t="str">
            <v>0</v>
          </cell>
          <cell r="L3816" t="str">
            <v>0</v>
          </cell>
          <cell r="M3816" t="str">
            <v>0</v>
          </cell>
          <cell r="N3816" t="str">
            <v>0</v>
          </cell>
          <cell r="O3816" t="str">
            <v>0</v>
          </cell>
          <cell r="P3816" t="str">
            <v>0</v>
          </cell>
          <cell r="Q3816" t="str">
            <v>0</v>
          </cell>
          <cell r="R3816" t="str">
            <v>0</v>
          </cell>
          <cell r="S3816" t="str">
            <v>0</v>
          </cell>
          <cell r="T3816" t="str">
            <v>0</v>
          </cell>
          <cell r="U3816" t="str">
            <v>0</v>
          </cell>
          <cell r="V3816">
            <v>0</v>
          </cell>
          <cell r="W3816">
            <v>0</v>
          </cell>
        </row>
        <row r="3817">
          <cell r="B3817" t="str">
            <v>ZimbabweTrade</v>
          </cell>
          <cell r="C3817" t="str">
            <v>Trade</v>
          </cell>
          <cell r="D3817" t="str">
            <v>Zimbabwe</v>
          </cell>
          <cell r="E3817" t="str">
            <v>Card Operations</v>
          </cell>
          <cell r="F3817" t="str">
            <v>Customer - Wholesale</v>
          </cell>
          <cell r="G3817" t="str">
            <v>Trade Finance</v>
          </cell>
          <cell r="H3817" t="str">
            <v>0</v>
          </cell>
          <cell r="I3817" t="str">
            <v>0</v>
          </cell>
          <cell r="J3817" t="str">
            <v>0</v>
          </cell>
          <cell r="K3817" t="str">
            <v>0</v>
          </cell>
          <cell r="L3817" t="str">
            <v>0</v>
          </cell>
          <cell r="M3817" t="str">
            <v>0</v>
          </cell>
          <cell r="N3817" t="str">
            <v>0</v>
          </cell>
          <cell r="O3817" t="str">
            <v>0</v>
          </cell>
          <cell r="P3817" t="str">
            <v>0</v>
          </cell>
          <cell r="Q3817" t="str">
            <v>0</v>
          </cell>
          <cell r="R3817" t="str">
            <v>0</v>
          </cell>
          <cell r="S3817" t="str">
            <v>0</v>
          </cell>
          <cell r="T3817" t="str">
            <v>0</v>
          </cell>
          <cell r="U3817" t="str">
            <v>0</v>
          </cell>
          <cell r="V3817">
            <v>0</v>
          </cell>
          <cell r="W3817">
            <v>0</v>
          </cell>
        </row>
        <row r="3818">
          <cell r="B3818" t="str">
            <v>ZimbabweTrade</v>
          </cell>
          <cell r="C3818" t="str">
            <v>Trade</v>
          </cell>
          <cell r="D3818" t="str">
            <v>Zimbabwe</v>
          </cell>
          <cell r="E3818" t="str">
            <v>Card Operations</v>
          </cell>
          <cell r="F3818" t="str">
            <v>Customer - Wholesale</v>
          </cell>
          <cell r="G3818" t="str">
            <v>Trade Contingents</v>
          </cell>
          <cell r="H3818" t="str">
            <v>0</v>
          </cell>
          <cell r="I3818" t="str">
            <v>0</v>
          </cell>
          <cell r="J3818" t="str">
            <v>0</v>
          </cell>
          <cell r="K3818" t="str">
            <v>0</v>
          </cell>
          <cell r="L3818" t="str">
            <v>0</v>
          </cell>
          <cell r="M3818" t="str">
            <v>0</v>
          </cell>
          <cell r="N3818" t="str">
            <v>0</v>
          </cell>
          <cell r="O3818" t="str">
            <v>0</v>
          </cell>
          <cell r="P3818" t="str">
            <v>0</v>
          </cell>
          <cell r="Q3818" t="str">
            <v>0</v>
          </cell>
          <cell r="R3818" t="str">
            <v>0</v>
          </cell>
          <cell r="S3818" t="str">
            <v>0</v>
          </cell>
          <cell r="T3818" t="str">
            <v>0</v>
          </cell>
          <cell r="U3818" t="str">
            <v>0</v>
          </cell>
          <cell r="V3818">
            <v>0</v>
          </cell>
          <cell r="W3818">
            <v>0</v>
          </cell>
        </row>
        <row r="3819">
          <cell r="B3819" t="str">
            <v>ZimbabweTrade</v>
          </cell>
          <cell r="C3819" t="str">
            <v>Trade</v>
          </cell>
          <cell r="D3819" t="str">
            <v>Zimbabwe</v>
          </cell>
          <cell r="E3819" t="str">
            <v>Card Operations</v>
          </cell>
          <cell r="F3819" t="str">
            <v>Customer - Wholesale</v>
          </cell>
          <cell r="G3819" t="str">
            <v>Trade Transactional</v>
          </cell>
          <cell r="H3819" t="str">
            <v>0</v>
          </cell>
          <cell r="I3819" t="str">
            <v>0</v>
          </cell>
          <cell r="J3819" t="str">
            <v>0</v>
          </cell>
          <cell r="K3819" t="str">
            <v>0</v>
          </cell>
          <cell r="L3819" t="str">
            <v>0</v>
          </cell>
          <cell r="M3819" t="str">
            <v>0</v>
          </cell>
          <cell r="N3819" t="str">
            <v>0</v>
          </cell>
          <cell r="O3819" t="str">
            <v>0</v>
          </cell>
          <cell r="P3819" t="str">
            <v>0</v>
          </cell>
          <cell r="Q3819" t="str">
            <v>0</v>
          </cell>
          <cell r="R3819" t="str">
            <v>0</v>
          </cell>
          <cell r="S3819" t="str">
            <v>0</v>
          </cell>
          <cell r="T3819" t="str">
            <v>0</v>
          </cell>
          <cell r="U3819" t="str">
            <v>0</v>
          </cell>
          <cell r="V3819">
            <v>0</v>
          </cell>
          <cell r="W3819">
            <v>0</v>
          </cell>
        </row>
        <row r="3820">
          <cell r="B3820" t="str">
            <v>ZimbabweTrade</v>
          </cell>
          <cell r="C3820" t="str">
            <v>Trade</v>
          </cell>
          <cell r="D3820" t="str">
            <v>Zimbabwe</v>
          </cell>
          <cell r="E3820" t="str">
            <v>Card Operations</v>
          </cell>
          <cell r="F3820" t="str">
            <v>Customer - Wholesale</v>
          </cell>
          <cell r="G3820" t="str">
            <v>Trade Other</v>
          </cell>
          <cell r="H3820" t="str">
            <v>0</v>
          </cell>
          <cell r="I3820" t="str">
            <v>0</v>
          </cell>
          <cell r="J3820" t="str">
            <v>0</v>
          </cell>
          <cell r="K3820" t="str">
            <v>0</v>
          </cell>
          <cell r="L3820" t="str">
            <v>0</v>
          </cell>
          <cell r="M3820" t="str">
            <v>0</v>
          </cell>
          <cell r="N3820" t="str">
            <v>0</v>
          </cell>
          <cell r="O3820" t="str">
            <v>0</v>
          </cell>
          <cell r="P3820" t="str">
            <v>0</v>
          </cell>
          <cell r="Q3820" t="str">
            <v>0</v>
          </cell>
          <cell r="R3820" t="str">
            <v>0</v>
          </cell>
          <cell r="S3820" t="str">
            <v>0</v>
          </cell>
          <cell r="T3820" t="str">
            <v>0</v>
          </cell>
          <cell r="U3820" t="str">
            <v>0</v>
          </cell>
          <cell r="V3820">
            <v>0</v>
          </cell>
          <cell r="W3820">
            <v>0</v>
          </cell>
        </row>
        <row r="3821">
          <cell r="B3821" t="str">
            <v>ZimbabweFX/MM</v>
          </cell>
          <cell r="C3821" t="str">
            <v>FX/MM</v>
          </cell>
          <cell r="D3821" t="str">
            <v>Zimbabwe</v>
          </cell>
          <cell r="E3821" t="str">
            <v>Card Operations</v>
          </cell>
          <cell r="F3821" t="str">
            <v>Customer - Wholesale</v>
          </cell>
          <cell r="G3821" t="str">
            <v>FX Sales</v>
          </cell>
          <cell r="H3821" t="str">
            <v>0</v>
          </cell>
          <cell r="I3821" t="str">
            <v>0</v>
          </cell>
          <cell r="J3821" t="str">
            <v>0</v>
          </cell>
          <cell r="K3821" t="str">
            <v>0</v>
          </cell>
          <cell r="L3821" t="str">
            <v>0</v>
          </cell>
          <cell r="M3821" t="str">
            <v>0</v>
          </cell>
          <cell r="N3821" t="str">
            <v>0</v>
          </cell>
          <cell r="O3821" t="str">
            <v>0</v>
          </cell>
          <cell r="P3821" t="str">
            <v>0</v>
          </cell>
          <cell r="Q3821" t="str">
            <v>0</v>
          </cell>
          <cell r="R3821" t="str">
            <v>0</v>
          </cell>
          <cell r="S3821" t="str">
            <v>0</v>
          </cell>
          <cell r="T3821" t="str">
            <v>0</v>
          </cell>
          <cell r="U3821" t="str">
            <v>0</v>
          </cell>
          <cell r="V3821">
            <v>0</v>
          </cell>
          <cell r="W3821">
            <v>0</v>
          </cell>
        </row>
        <row r="3822">
          <cell r="B3822" t="str">
            <v>ZimbabweFX/MM</v>
          </cell>
          <cell r="C3822" t="str">
            <v>FX/MM</v>
          </cell>
          <cell r="D3822" t="str">
            <v>Zimbabwe</v>
          </cell>
          <cell r="E3822" t="str">
            <v>Card Operations</v>
          </cell>
          <cell r="F3822" t="str">
            <v>Customer - Wholesale</v>
          </cell>
          <cell r="G3822" t="str">
            <v>FX Trading</v>
          </cell>
          <cell r="H3822" t="str">
            <v>0</v>
          </cell>
          <cell r="I3822" t="str">
            <v>0</v>
          </cell>
          <cell r="J3822" t="str">
            <v>0</v>
          </cell>
          <cell r="K3822" t="str">
            <v>0</v>
          </cell>
          <cell r="L3822" t="str">
            <v>0</v>
          </cell>
          <cell r="M3822" t="str">
            <v>0</v>
          </cell>
          <cell r="N3822" t="str">
            <v>0</v>
          </cell>
          <cell r="O3822" t="str">
            <v>0</v>
          </cell>
          <cell r="P3822" t="str">
            <v>0</v>
          </cell>
          <cell r="Q3822" t="str">
            <v>0</v>
          </cell>
          <cell r="R3822" t="str">
            <v>0</v>
          </cell>
          <cell r="S3822" t="str">
            <v>0</v>
          </cell>
          <cell r="T3822" t="str">
            <v>0</v>
          </cell>
          <cell r="U3822" t="str">
            <v>0</v>
          </cell>
          <cell r="V3822">
            <v>0</v>
          </cell>
          <cell r="W3822">
            <v>0</v>
          </cell>
        </row>
        <row r="3823">
          <cell r="B3823" t="str">
            <v>ZimbabweFI</v>
          </cell>
          <cell r="C3823" t="str">
            <v>FI</v>
          </cell>
          <cell r="D3823" t="str">
            <v>Zimbabwe</v>
          </cell>
          <cell r="E3823" t="str">
            <v>Card Operations</v>
          </cell>
          <cell r="F3823" t="str">
            <v>Customer - Wholesale</v>
          </cell>
          <cell r="G3823" t="str">
            <v>Fixed Income</v>
          </cell>
          <cell r="H3823" t="str">
            <v>0</v>
          </cell>
          <cell r="I3823" t="str">
            <v>0</v>
          </cell>
          <cell r="J3823" t="str">
            <v>0</v>
          </cell>
          <cell r="K3823" t="str">
            <v>0</v>
          </cell>
          <cell r="L3823" t="str">
            <v>0</v>
          </cell>
          <cell r="M3823" t="str">
            <v>0</v>
          </cell>
          <cell r="N3823" t="str">
            <v>0</v>
          </cell>
          <cell r="O3823" t="str">
            <v>0</v>
          </cell>
          <cell r="P3823" t="str">
            <v>0</v>
          </cell>
          <cell r="Q3823" t="str">
            <v>0</v>
          </cell>
          <cell r="R3823" t="str">
            <v>0</v>
          </cell>
          <cell r="S3823" t="str">
            <v>0</v>
          </cell>
          <cell r="T3823" t="str">
            <v>0</v>
          </cell>
          <cell r="U3823" t="str">
            <v>0</v>
          </cell>
          <cell r="V3823">
            <v>0</v>
          </cell>
          <cell r="W3823">
            <v>0</v>
          </cell>
        </row>
        <row r="3824">
          <cell r="B3824" t="str">
            <v>ZimbabweFX/MM</v>
          </cell>
          <cell r="C3824" t="str">
            <v>FX/MM</v>
          </cell>
          <cell r="D3824" t="str">
            <v>Zimbabwe</v>
          </cell>
          <cell r="E3824" t="str">
            <v>Card Operations</v>
          </cell>
          <cell r="F3824" t="str">
            <v>Customer - Wholesale</v>
          </cell>
          <cell r="G3824" t="str">
            <v>ALM</v>
          </cell>
          <cell r="H3824" t="str">
            <v>0</v>
          </cell>
          <cell r="I3824" t="str">
            <v>0</v>
          </cell>
          <cell r="J3824" t="str">
            <v>0</v>
          </cell>
          <cell r="K3824" t="str">
            <v>0</v>
          </cell>
          <cell r="L3824" t="str">
            <v>0</v>
          </cell>
          <cell r="M3824" t="str">
            <v>0</v>
          </cell>
          <cell r="N3824" t="str">
            <v>0</v>
          </cell>
          <cell r="O3824" t="str">
            <v>0</v>
          </cell>
          <cell r="P3824" t="str">
            <v>0</v>
          </cell>
          <cell r="Q3824" t="str">
            <v>0</v>
          </cell>
          <cell r="R3824" t="str">
            <v>0</v>
          </cell>
          <cell r="S3824" t="str">
            <v>0</v>
          </cell>
          <cell r="T3824" t="str">
            <v>0</v>
          </cell>
          <cell r="U3824" t="str">
            <v>0</v>
          </cell>
          <cell r="V3824">
            <v>0</v>
          </cell>
          <cell r="W3824">
            <v>0</v>
          </cell>
        </row>
        <row r="3825">
          <cell r="B3825" t="str">
            <v>ZimbabweSEF</v>
          </cell>
          <cell r="C3825" t="str">
            <v>SEF</v>
          </cell>
          <cell r="D3825" t="str">
            <v>Zimbabwe</v>
          </cell>
          <cell r="E3825" t="str">
            <v>Card Operations</v>
          </cell>
          <cell r="F3825" t="str">
            <v>Customer - Wholesale</v>
          </cell>
          <cell r="G3825" t="str">
            <v>Structured Trade</v>
          </cell>
          <cell r="H3825" t="str">
            <v>0</v>
          </cell>
          <cell r="I3825" t="str">
            <v>0</v>
          </cell>
          <cell r="J3825" t="str">
            <v>0</v>
          </cell>
          <cell r="K3825" t="str">
            <v>0</v>
          </cell>
          <cell r="L3825" t="str">
            <v>0</v>
          </cell>
          <cell r="M3825" t="str">
            <v>0</v>
          </cell>
          <cell r="N3825" t="str">
            <v>0</v>
          </cell>
          <cell r="O3825" t="str">
            <v>0</v>
          </cell>
          <cell r="P3825" t="str">
            <v>0</v>
          </cell>
          <cell r="Q3825" t="str">
            <v>0</v>
          </cell>
          <cell r="R3825" t="str">
            <v>0</v>
          </cell>
          <cell r="S3825" t="str">
            <v>0</v>
          </cell>
          <cell r="T3825" t="str">
            <v>0</v>
          </cell>
          <cell r="U3825" t="str">
            <v>0</v>
          </cell>
          <cell r="V3825">
            <v>0</v>
          </cell>
          <cell r="W3825">
            <v>0</v>
          </cell>
        </row>
        <row r="3826">
          <cell r="B3826" t="str">
            <v>ZimbabweSME</v>
          </cell>
          <cell r="C3826" t="str">
            <v>SME</v>
          </cell>
          <cell r="D3826" t="str">
            <v>Zimbabwe</v>
          </cell>
          <cell r="E3826" t="str">
            <v>Card Operations</v>
          </cell>
          <cell r="F3826" t="str">
            <v>SME</v>
          </cell>
          <cell r="G3826" t="str">
            <v>Product</v>
          </cell>
          <cell r="H3826" t="str">
            <v>0</v>
          </cell>
          <cell r="I3826" t="str">
            <v>0</v>
          </cell>
          <cell r="J3826" t="str">
            <v>0</v>
          </cell>
          <cell r="K3826" t="str">
            <v>0</v>
          </cell>
          <cell r="L3826" t="str">
            <v>0</v>
          </cell>
          <cell r="M3826" t="str">
            <v>0</v>
          </cell>
          <cell r="N3826" t="str">
            <v>0</v>
          </cell>
          <cell r="O3826" t="str">
            <v>0</v>
          </cell>
          <cell r="P3826" t="str">
            <v>0</v>
          </cell>
          <cell r="Q3826" t="str">
            <v>0</v>
          </cell>
          <cell r="R3826" t="str">
            <v>0</v>
          </cell>
          <cell r="S3826" t="str">
            <v>0</v>
          </cell>
          <cell r="T3826" t="str">
            <v>0</v>
          </cell>
          <cell r="U3826" t="str">
            <v>0</v>
          </cell>
          <cell r="V3826">
            <v>0</v>
          </cell>
          <cell r="W3826">
            <v>0</v>
          </cell>
        </row>
        <row r="3827">
          <cell r="B3827" t="str">
            <v>ZimbabweTotal</v>
          </cell>
          <cell r="C3827" t="str">
            <v>Total</v>
          </cell>
          <cell r="D3827" t="str">
            <v>Zimbabwe</v>
          </cell>
          <cell r="E3827" t="str">
            <v>Card Operations</v>
          </cell>
          <cell r="F3827" t="str">
            <v>Customer</v>
          </cell>
          <cell r="G3827" t="str">
            <v>Product</v>
          </cell>
          <cell r="H3827" t="str">
            <v>0</v>
          </cell>
          <cell r="I3827">
            <v>15.00946616875</v>
          </cell>
          <cell r="J3827">
            <v>62.582008362499998</v>
          </cell>
          <cell r="K3827">
            <v>82.111988413749998</v>
          </cell>
          <cell r="L3827">
            <v>110.6617292175</v>
          </cell>
          <cell r="M3827">
            <v>111.51967869205994</v>
          </cell>
          <cell r="N3827">
            <v>96.485965591428581</v>
          </cell>
          <cell r="O3827">
            <v>98.580524849552233</v>
          </cell>
          <cell r="P3827">
            <v>49.086330282749998</v>
          </cell>
          <cell r="Q3827">
            <v>122.817541276</v>
          </cell>
          <cell r="R3827">
            <v>136.04157127875027</v>
          </cell>
          <cell r="S3827">
            <v>119.08115898875862</v>
          </cell>
          <cell r="T3827">
            <v>148.56059256370239</v>
          </cell>
          <cell r="U3827" t="str">
            <v>0</v>
          </cell>
          <cell r="V3827">
            <v>635.66036501896792</v>
          </cell>
          <cell r="W3827">
            <v>635.66036501896792</v>
          </cell>
        </row>
        <row r="3828">
          <cell r="B3828" t="str">
            <v>ZimbabweCCPL</v>
          </cell>
          <cell r="C3828" t="str">
            <v>CCPL</v>
          </cell>
          <cell r="D3828" t="str">
            <v>Zimbabwe</v>
          </cell>
          <cell r="E3828" t="str">
            <v>Compliance, Audit &amp; OR</v>
          </cell>
          <cell r="F3828" t="str">
            <v>Mass Mkt &amp; Priority Banking</v>
          </cell>
          <cell r="G3828" t="str">
            <v>Unsecured Lending</v>
          </cell>
          <cell r="H3828">
            <v>16.676854815241519</v>
          </cell>
          <cell r="I3828">
            <v>0.70611019448699808</v>
          </cell>
          <cell r="J3828">
            <v>1.2303085911425018</v>
          </cell>
          <cell r="K3828">
            <v>2.1442854880453259</v>
          </cell>
          <cell r="L3828">
            <v>3.9441048445303184</v>
          </cell>
          <cell r="M3828">
            <v>4.2967865559484339</v>
          </cell>
          <cell r="N3828">
            <v>3.8817302311351503</v>
          </cell>
          <cell r="O3828">
            <v>3.9256233220034589</v>
          </cell>
          <cell r="P3828">
            <v>1.9507570739625855</v>
          </cell>
          <cell r="Q3828">
            <v>2.4403499946439453</v>
          </cell>
          <cell r="R3828">
            <v>3.0472344428580258</v>
          </cell>
          <cell r="S3828">
            <v>4.8446280992802748</v>
          </cell>
          <cell r="T3828">
            <v>6.5926125325017102</v>
          </cell>
          <cell r="U3828" t="str">
            <v>0</v>
          </cell>
          <cell r="V3828">
            <v>7.6542534998341081</v>
          </cell>
          <cell r="W3828">
            <v>7.6542534998341081</v>
          </cell>
        </row>
        <row r="3829">
          <cell r="B3829" t="str">
            <v>ZimbabweM &amp; AL</v>
          </cell>
          <cell r="C3829" t="str">
            <v>M &amp; AL</v>
          </cell>
          <cell r="D3829" t="str">
            <v>Zimbabwe</v>
          </cell>
          <cell r="E3829" t="str">
            <v>Compliance, Audit &amp; OR</v>
          </cell>
          <cell r="F3829" t="str">
            <v>Mass Mkt &amp; Priority Banking</v>
          </cell>
          <cell r="G3829" t="str">
            <v>Secured Lending</v>
          </cell>
          <cell r="H3829">
            <v>1.8295842046965858</v>
          </cell>
          <cell r="I3829" t="str">
            <v>0</v>
          </cell>
          <cell r="J3829" t="str">
            <v>0</v>
          </cell>
          <cell r="K3829" t="str">
            <v>0</v>
          </cell>
          <cell r="L3829" t="str">
            <v>0</v>
          </cell>
          <cell r="M3829" t="str">
            <v>0</v>
          </cell>
          <cell r="N3829" t="str">
            <v>0</v>
          </cell>
          <cell r="O3829" t="str">
            <v>0</v>
          </cell>
          <cell r="P3829" t="str">
            <v>0</v>
          </cell>
          <cell r="Q3829" t="str">
            <v>0</v>
          </cell>
          <cell r="R3829" t="str">
            <v>0</v>
          </cell>
          <cell r="S3829" t="str">
            <v>0</v>
          </cell>
          <cell r="T3829" t="str">
            <v>0</v>
          </cell>
          <cell r="U3829" t="str">
            <v>0</v>
          </cell>
          <cell r="V3829">
            <v>0</v>
          </cell>
          <cell r="W3829">
            <v>0</v>
          </cell>
        </row>
        <row r="3830">
          <cell r="B3830" t="str">
            <v>ZimbabweWM</v>
          </cell>
          <cell r="C3830" t="str">
            <v>WM</v>
          </cell>
          <cell r="D3830" t="str">
            <v>Zimbabwe</v>
          </cell>
          <cell r="E3830" t="str">
            <v>Compliance, Audit &amp; OR</v>
          </cell>
          <cell r="F3830" t="str">
            <v>Mass Mkt &amp; Priority Banking</v>
          </cell>
          <cell r="G3830" t="str">
            <v>Account Management Services</v>
          </cell>
          <cell r="H3830">
            <v>171.46510131607425</v>
          </cell>
          <cell r="I3830">
            <v>10.335774600478782</v>
          </cell>
          <cell r="J3830">
            <v>18.008792942467093</v>
          </cell>
          <cell r="K3830">
            <v>31.387241901550354</v>
          </cell>
          <cell r="L3830">
            <v>57.732318541780309</v>
          </cell>
          <cell r="M3830">
            <v>62.894740361192078</v>
          </cell>
          <cell r="N3830">
            <v>56.81930248581908</v>
          </cell>
          <cell r="O3830">
            <v>57.461792988399736</v>
          </cell>
          <cell r="P3830">
            <v>28.554445997505123</v>
          </cell>
          <cell r="Q3830">
            <v>35.720922439371307</v>
          </cell>
          <cell r="R3830">
            <v>44.60426800533331</v>
          </cell>
          <cell r="S3830">
            <v>70.913838163299715</v>
          </cell>
          <cell r="T3830">
            <v>96.500174754924885</v>
          </cell>
          <cell r="U3830" t="str">
            <v>0</v>
          </cell>
          <cell r="V3830">
            <v>112.04573341591217</v>
          </cell>
          <cell r="W3830">
            <v>112.04573341591217</v>
          </cell>
        </row>
        <row r="3831">
          <cell r="B3831" t="str">
            <v>ZimbabweWM</v>
          </cell>
          <cell r="C3831" t="str">
            <v>WM</v>
          </cell>
          <cell r="D3831" t="str">
            <v>Zimbabwe</v>
          </cell>
          <cell r="E3831" t="str">
            <v>Compliance, Audit &amp; OR</v>
          </cell>
          <cell r="F3831" t="str">
            <v>Mass Mkt &amp; Priority Banking</v>
          </cell>
          <cell r="G3831" t="str">
            <v>Trade Products</v>
          </cell>
          <cell r="H3831" t="str">
            <v>0</v>
          </cell>
          <cell r="I3831" t="str">
            <v>0</v>
          </cell>
          <cell r="J3831" t="str">
            <v>0</v>
          </cell>
          <cell r="K3831" t="str">
            <v>0</v>
          </cell>
          <cell r="L3831" t="str">
            <v>0</v>
          </cell>
          <cell r="M3831" t="str">
            <v>0</v>
          </cell>
          <cell r="N3831" t="str">
            <v>0</v>
          </cell>
          <cell r="O3831" t="str">
            <v>0</v>
          </cell>
          <cell r="P3831" t="str">
            <v>0</v>
          </cell>
          <cell r="Q3831" t="str">
            <v>0</v>
          </cell>
          <cell r="R3831" t="str">
            <v>0</v>
          </cell>
          <cell r="S3831" t="str">
            <v>0</v>
          </cell>
          <cell r="T3831" t="str">
            <v>0</v>
          </cell>
          <cell r="U3831" t="str">
            <v>0</v>
          </cell>
          <cell r="V3831" t="str">
            <v>0</v>
          </cell>
          <cell r="W3831" t="str">
            <v>0</v>
          </cell>
        </row>
        <row r="3832">
          <cell r="B3832" t="str">
            <v>ZimbabweWM</v>
          </cell>
          <cell r="C3832" t="str">
            <v>WM</v>
          </cell>
          <cell r="D3832" t="str">
            <v>Zimbabwe</v>
          </cell>
          <cell r="E3832" t="str">
            <v>Compliance, Audit &amp; OR</v>
          </cell>
          <cell r="F3832" t="str">
            <v>Mass Mkt &amp; Priority Banking</v>
          </cell>
          <cell r="G3832" t="str">
            <v>Treasury Products</v>
          </cell>
          <cell r="H3832" t="str">
            <v>0</v>
          </cell>
          <cell r="I3832" t="str">
            <v>0</v>
          </cell>
          <cell r="J3832" t="str">
            <v>0</v>
          </cell>
          <cell r="K3832" t="str">
            <v>0</v>
          </cell>
          <cell r="L3832" t="str">
            <v>0</v>
          </cell>
          <cell r="M3832" t="str">
            <v>0</v>
          </cell>
          <cell r="N3832" t="str">
            <v>0</v>
          </cell>
          <cell r="O3832" t="str">
            <v>0</v>
          </cell>
          <cell r="P3832" t="str">
            <v>0</v>
          </cell>
          <cell r="Q3832" t="str">
            <v>0</v>
          </cell>
          <cell r="R3832" t="str">
            <v>0</v>
          </cell>
          <cell r="S3832" t="str">
            <v>0</v>
          </cell>
          <cell r="T3832" t="str">
            <v>0</v>
          </cell>
          <cell r="U3832" t="str">
            <v>0</v>
          </cell>
          <cell r="V3832">
            <v>0</v>
          </cell>
          <cell r="W3832">
            <v>0</v>
          </cell>
        </row>
        <row r="3833">
          <cell r="B3833" t="str">
            <v>ZimbabweWM</v>
          </cell>
          <cell r="C3833" t="str">
            <v>WM</v>
          </cell>
          <cell r="D3833" t="str">
            <v>Zimbabwe</v>
          </cell>
          <cell r="E3833" t="str">
            <v>Compliance, Audit &amp; OR</v>
          </cell>
          <cell r="F3833" t="str">
            <v>Mass Mkt &amp; Priority Banking</v>
          </cell>
          <cell r="G3833" t="str">
            <v>Investment Services</v>
          </cell>
          <cell r="H3833" t="str">
            <v>0</v>
          </cell>
          <cell r="I3833" t="str">
            <v>0</v>
          </cell>
          <cell r="J3833" t="str">
            <v>0</v>
          </cell>
          <cell r="K3833" t="str">
            <v>0</v>
          </cell>
          <cell r="L3833" t="str">
            <v>0</v>
          </cell>
          <cell r="M3833" t="str">
            <v>0</v>
          </cell>
          <cell r="N3833" t="str">
            <v>0</v>
          </cell>
          <cell r="O3833" t="str">
            <v>0</v>
          </cell>
          <cell r="P3833" t="str">
            <v>0</v>
          </cell>
          <cell r="Q3833" t="str">
            <v>0</v>
          </cell>
          <cell r="R3833" t="str">
            <v>0</v>
          </cell>
          <cell r="S3833" t="str">
            <v>0</v>
          </cell>
          <cell r="T3833" t="str">
            <v>0</v>
          </cell>
          <cell r="U3833" t="str">
            <v>0</v>
          </cell>
          <cell r="V3833" t="str">
            <v>0</v>
          </cell>
          <cell r="W3833" t="str">
            <v>0</v>
          </cell>
        </row>
        <row r="3834">
          <cell r="B3834" t="str">
            <v>ZimbabweOthCB</v>
          </cell>
          <cell r="C3834" t="str">
            <v>OthCB</v>
          </cell>
          <cell r="D3834" t="str">
            <v>Zimbabwe</v>
          </cell>
          <cell r="E3834" t="str">
            <v>Compliance, Audit &amp; OR</v>
          </cell>
          <cell r="F3834" t="str">
            <v>Mass Mkt &amp; Priority Banking</v>
          </cell>
          <cell r="G3834" t="str">
            <v>Other Products</v>
          </cell>
          <cell r="H3834" t="str">
            <v>0</v>
          </cell>
          <cell r="I3834" t="str">
            <v>0</v>
          </cell>
          <cell r="J3834" t="str">
            <v>0</v>
          </cell>
          <cell r="K3834" t="str">
            <v>0</v>
          </cell>
          <cell r="L3834" t="str">
            <v>0</v>
          </cell>
          <cell r="M3834" t="str">
            <v>0</v>
          </cell>
          <cell r="N3834" t="str">
            <v>0</v>
          </cell>
          <cell r="O3834" t="str">
            <v>0</v>
          </cell>
          <cell r="P3834" t="str">
            <v>0</v>
          </cell>
          <cell r="Q3834" t="str">
            <v>0</v>
          </cell>
          <cell r="R3834" t="str">
            <v>0</v>
          </cell>
          <cell r="S3834" t="str">
            <v>0</v>
          </cell>
          <cell r="T3834" t="str">
            <v>0</v>
          </cell>
          <cell r="U3834" t="str">
            <v>0</v>
          </cell>
          <cell r="V3834">
            <v>0</v>
          </cell>
          <cell r="W3834">
            <v>0</v>
          </cell>
        </row>
        <row r="3835">
          <cell r="B3835" t="str">
            <v>ZimbabweCROps</v>
          </cell>
          <cell r="C3835" t="str">
            <v>CROps</v>
          </cell>
          <cell r="D3835" t="str">
            <v>Zimbabwe</v>
          </cell>
          <cell r="E3835" t="str">
            <v>Compliance, Audit &amp; OR</v>
          </cell>
          <cell r="F3835" t="str">
            <v>Customer - Wholesale</v>
          </cell>
          <cell r="G3835" t="str">
            <v>Corporate and Inst Lending</v>
          </cell>
          <cell r="H3835">
            <v>19.730389644035228</v>
          </cell>
          <cell r="I3835">
            <v>2.8065605966782625</v>
          </cell>
          <cell r="J3835">
            <v>4.8900839893323651</v>
          </cell>
          <cell r="K3835">
            <v>8.5228543787633075</v>
          </cell>
          <cell r="L3835">
            <v>15.676572321178432</v>
          </cell>
          <cell r="M3835">
            <v>17.078362314172594</v>
          </cell>
          <cell r="N3835">
            <v>15.428648129447767</v>
          </cell>
          <cell r="O3835">
            <v>15.60311100683723</v>
          </cell>
          <cell r="P3835">
            <v>7.7536408948829632</v>
          </cell>
          <cell r="Q3835">
            <v>9.6996167294287847</v>
          </cell>
          <cell r="R3835">
            <v>12.111790726420985</v>
          </cell>
          <cell r="S3835">
            <v>19.255862679484583</v>
          </cell>
          <cell r="T3835">
            <v>26.203544972644799</v>
          </cell>
          <cell r="U3835" t="str">
            <v>0</v>
          </cell>
          <cell r="V3835">
            <v>30.425193013357394</v>
          </cell>
          <cell r="W3835">
            <v>30.425193013357394</v>
          </cell>
        </row>
        <row r="3836">
          <cell r="B3836" t="str">
            <v>ZimbabweCash</v>
          </cell>
          <cell r="C3836" t="str">
            <v>Cash</v>
          </cell>
          <cell r="D3836" t="str">
            <v>Zimbabwe</v>
          </cell>
          <cell r="E3836" t="str">
            <v>Compliance, Audit &amp; OR</v>
          </cell>
          <cell r="F3836" t="str">
            <v>Customer - Wholesale</v>
          </cell>
          <cell r="G3836" t="str">
            <v>Cash Management and Payments</v>
          </cell>
          <cell r="H3836">
            <v>119.07037025061206</v>
          </cell>
          <cell r="I3836">
            <v>15.169720028664969</v>
          </cell>
          <cell r="J3836">
            <v>26.431337519567101</v>
          </cell>
          <cell r="K3836">
            <v>46.066762339848651</v>
          </cell>
          <cell r="L3836">
            <v>84.733185729876595</v>
          </cell>
          <cell r="M3836">
            <v>92.310024108948923</v>
          </cell>
          <cell r="N3836">
            <v>83.393160575887165</v>
          </cell>
          <cell r="O3836">
            <v>84.336137897081116</v>
          </cell>
          <cell r="P3836">
            <v>41.909094199453641</v>
          </cell>
          <cell r="Q3836">
            <v>52.427264865646123</v>
          </cell>
          <cell r="R3836">
            <v>65.465268340226928</v>
          </cell>
          <cell r="S3836">
            <v>104.07957919723589</v>
          </cell>
          <cell r="T3836">
            <v>141.63240689107519</v>
          </cell>
          <cell r="U3836" t="str">
            <v>0</v>
          </cell>
          <cell r="V3836">
            <v>164.45077261541996</v>
          </cell>
          <cell r="W3836">
            <v>164.45077261541996</v>
          </cell>
        </row>
        <row r="3837">
          <cell r="B3837" t="str">
            <v>ZimbabweTrade</v>
          </cell>
          <cell r="C3837" t="str">
            <v>Trade</v>
          </cell>
          <cell r="D3837" t="str">
            <v>Zimbabwe</v>
          </cell>
          <cell r="E3837" t="str">
            <v>Compliance, Audit &amp; OR</v>
          </cell>
          <cell r="F3837" t="str">
            <v>Customer - Wholesale</v>
          </cell>
          <cell r="G3837" t="str">
            <v>Trade Finance</v>
          </cell>
          <cell r="H3837">
            <v>5.985714285714286E-3</v>
          </cell>
          <cell r="I3837" t="str">
            <v>0</v>
          </cell>
          <cell r="J3837" t="str">
            <v>0</v>
          </cell>
          <cell r="K3837" t="str">
            <v>0</v>
          </cell>
          <cell r="L3837" t="str">
            <v>0</v>
          </cell>
          <cell r="M3837" t="str">
            <v>0</v>
          </cell>
          <cell r="N3837" t="str">
            <v>0</v>
          </cell>
          <cell r="O3837" t="str">
            <v>0</v>
          </cell>
          <cell r="P3837" t="str">
            <v>0</v>
          </cell>
          <cell r="Q3837" t="str">
            <v>0</v>
          </cell>
          <cell r="R3837" t="str">
            <v>0</v>
          </cell>
          <cell r="S3837" t="str">
            <v>0</v>
          </cell>
          <cell r="T3837" t="str">
            <v>0</v>
          </cell>
          <cell r="U3837" t="str">
            <v>0</v>
          </cell>
          <cell r="V3837">
            <v>0</v>
          </cell>
          <cell r="W3837">
            <v>0</v>
          </cell>
        </row>
        <row r="3838">
          <cell r="B3838" t="str">
            <v>ZimbabweTrade</v>
          </cell>
          <cell r="C3838" t="str">
            <v>Trade</v>
          </cell>
          <cell r="D3838" t="str">
            <v>Zimbabwe</v>
          </cell>
          <cell r="E3838" t="str">
            <v>Compliance, Audit &amp; OR</v>
          </cell>
          <cell r="F3838" t="str">
            <v>Customer - Wholesale</v>
          </cell>
          <cell r="G3838" t="str">
            <v>Trade Contingents</v>
          </cell>
          <cell r="H3838" t="str">
            <v>0</v>
          </cell>
          <cell r="I3838" t="str">
            <v>0</v>
          </cell>
          <cell r="J3838" t="str">
            <v>0</v>
          </cell>
          <cell r="K3838" t="str">
            <v>0</v>
          </cell>
          <cell r="L3838" t="str">
            <v>0</v>
          </cell>
          <cell r="M3838" t="str">
            <v>0</v>
          </cell>
          <cell r="N3838" t="str">
            <v>0</v>
          </cell>
          <cell r="O3838" t="str">
            <v>0</v>
          </cell>
          <cell r="P3838" t="str">
            <v>0</v>
          </cell>
          <cell r="Q3838" t="str">
            <v>0</v>
          </cell>
          <cell r="R3838" t="str">
            <v>0</v>
          </cell>
          <cell r="S3838" t="str">
            <v>0</v>
          </cell>
          <cell r="T3838" t="str">
            <v>0</v>
          </cell>
          <cell r="U3838" t="str">
            <v>0</v>
          </cell>
          <cell r="V3838">
            <v>0</v>
          </cell>
          <cell r="W3838">
            <v>0</v>
          </cell>
        </row>
        <row r="3839">
          <cell r="B3839" t="str">
            <v>ZimbabweTrade</v>
          </cell>
          <cell r="C3839" t="str">
            <v>Trade</v>
          </cell>
          <cell r="D3839" t="str">
            <v>Zimbabwe</v>
          </cell>
          <cell r="E3839" t="str">
            <v>Compliance, Audit &amp; OR</v>
          </cell>
          <cell r="F3839" t="str">
            <v>Customer - Wholesale</v>
          </cell>
          <cell r="G3839" t="str">
            <v>Trade Transactional</v>
          </cell>
          <cell r="H3839" t="str">
            <v>0</v>
          </cell>
          <cell r="I3839" t="str">
            <v>0</v>
          </cell>
          <cell r="J3839" t="str">
            <v>0</v>
          </cell>
          <cell r="K3839" t="str">
            <v>0</v>
          </cell>
          <cell r="L3839" t="str">
            <v>0</v>
          </cell>
          <cell r="M3839" t="str">
            <v>0</v>
          </cell>
          <cell r="N3839" t="str">
            <v>0</v>
          </cell>
          <cell r="O3839" t="str">
            <v>0</v>
          </cell>
          <cell r="P3839" t="str">
            <v>0</v>
          </cell>
          <cell r="Q3839" t="str">
            <v>0</v>
          </cell>
          <cell r="R3839" t="str">
            <v>0</v>
          </cell>
          <cell r="S3839" t="str">
            <v>0</v>
          </cell>
          <cell r="T3839" t="str">
            <v>0</v>
          </cell>
          <cell r="U3839" t="str">
            <v>0</v>
          </cell>
          <cell r="V3839">
            <v>0</v>
          </cell>
          <cell r="W3839">
            <v>0</v>
          </cell>
        </row>
        <row r="3840">
          <cell r="B3840" t="str">
            <v>ZimbabweTrade</v>
          </cell>
          <cell r="C3840" t="str">
            <v>Trade</v>
          </cell>
          <cell r="D3840" t="str">
            <v>Zimbabwe</v>
          </cell>
          <cell r="E3840" t="str">
            <v>Compliance, Audit &amp; OR</v>
          </cell>
          <cell r="F3840" t="str">
            <v>Customer - Wholesale</v>
          </cell>
          <cell r="G3840" t="str">
            <v>Trade Other</v>
          </cell>
          <cell r="H3840" t="str">
            <v>0</v>
          </cell>
          <cell r="I3840" t="str">
            <v>0</v>
          </cell>
          <cell r="J3840" t="str">
            <v>0</v>
          </cell>
          <cell r="K3840" t="str">
            <v>0</v>
          </cell>
          <cell r="L3840" t="str">
            <v>0</v>
          </cell>
          <cell r="M3840" t="str">
            <v>0</v>
          </cell>
          <cell r="N3840" t="str">
            <v>0</v>
          </cell>
          <cell r="O3840" t="str">
            <v>0</v>
          </cell>
          <cell r="P3840" t="str">
            <v>0</v>
          </cell>
          <cell r="Q3840" t="str">
            <v>0</v>
          </cell>
          <cell r="R3840" t="str">
            <v>0</v>
          </cell>
          <cell r="S3840" t="str">
            <v>0</v>
          </cell>
          <cell r="T3840" t="str">
            <v>0</v>
          </cell>
          <cell r="U3840" t="str">
            <v>0</v>
          </cell>
          <cell r="V3840">
            <v>0</v>
          </cell>
          <cell r="W3840">
            <v>0</v>
          </cell>
        </row>
        <row r="3841">
          <cell r="B3841" t="str">
            <v>ZimbabweFX/MM</v>
          </cell>
          <cell r="C3841" t="str">
            <v>FX/MM</v>
          </cell>
          <cell r="D3841" t="str">
            <v>Zimbabwe</v>
          </cell>
          <cell r="E3841" t="str">
            <v>Compliance, Audit &amp; OR</v>
          </cell>
          <cell r="F3841" t="str">
            <v>Customer - Wholesale</v>
          </cell>
          <cell r="G3841" t="str">
            <v>FX Sales</v>
          </cell>
          <cell r="H3841" t="str">
            <v>0</v>
          </cell>
          <cell r="I3841" t="str">
            <v>0</v>
          </cell>
          <cell r="J3841" t="str">
            <v>0</v>
          </cell>
          <cell r="K3841" t="str">
            <v>0</v>
          </cell>
          <cell r="L3841" t="str">
            <v>0</v>
          </cell>
          <cell r="M3841" t="str">
            <v>0</v>
          </cell>
          <cell r="N3841" t="str">
            <v>0</v>
          </cell>
          <cell r="O3841" t="str">
            <v>0</v>
          </cell>
          <cell r="P3841" t="str">
            <v>0</v>
          </cell>
          <cell r="Q3841" t="str">
            <v>0</v>
          </cell>
          <cell r="R3841" t="str">
            <v>0</v>
          </cell>
          <cell r="S3841" t="str">
            <v>0</v>
          </cell>
          <cell r="T3841" t="str">
            <v>0</v>
          </cell>
          <cell r="U3841" t="str">
            <v>0</v>
          </cell>
          <cell r="V3841">
            <v>0</v>
          </cell>
          <cell r="W3841">
            <v>0</v>
          </cell>
        </row>
        <row r="3842">
          <cell r="B3842" t="str">
            <v>ZimbabweFX/MM</v>
          </cell>
          <cell r="C3842" t="str">
            <v>FX/MM</v>
          </cell>
          <cell r="D3842" t="str">
            <v>Zimbabwe</v>
          </cell>
          <cell r="E3842" t="str">
            <v>Compliance, Audit &amp; OR</v>
          </cell>
          <cell r="F3842" t="str">
            <v>Customer - Wholesale</v>
          </cell>
          <cell r="G3842" t="str">
            <v>FX Trading</v>
          </cell>
          <cell r="H3842" t="str">
            <v>0</v>
          </cell>
          <cell r="I3842" t="str">
            <v>0</v>
          </cell>
          <cell r="J3842" t="str">
            <v>0</v>
          </cell>
          <cell r="K3842" t="str">
            <v>0</v>
          </cell>
          <cell r="L3842" t="str">
            <v>0</v>
          </cell>
          <cell r="M3842" t="str">
            <v>0</v>
          </cell>
          <cell r="N3842" t="str">
            <v>0</v>
          </cell>
          <cell r="O3842" t="str">
            <v>0</v>
          </cell>
          <cell r="P3842" t="str">
            <v>0</v>
          </cell>
          <cell r="Q3842" t="str">
            <v>0</v>
          </cell>
          <cell r="R3842" t="str">
            <v>0</v>
          </cell>
          <cell r="S3842" t="str">
            <v>0</v>
          </cell>
          <cell r="T3842" t="str">
            <v>0</v>
          </cell>
          <cell r="U3842" t="str">
            <v>0</v>
          </cell>
          <cell r="V3842">
            <v>0</v>
          </cell>
          <cell r="W3842">
            <v>0</v>
          </cell>
        </row>
        <row r="3843">
          <cell r="B3843" t="str">
            <v>ZimbabweFI</v>
          </cell>
          <cell r="C3843" t="str">
            <v>FI</v>
          </cell>
          <cell r="D3843" t="str">
            <v>Zimbabwe</v>
          </cell>
          <cell r="E3843" t="str">
            <v>Compliance, Audit &amp; OR</v>
          </cell>
          <cell r="F3843" t="str">
            <v>Customer - Wholesale</v>
          </cell>
          <cell r="G3843" t="str">
            <v>Fixed Income</v>
          </cell>
          <cell r="H3843" t="str">
            <v>0</v>
          </cell>
          <cell r="I3843" t="str">
            <v>0</v>
          </cell>
          <cell r="J3843" t="str">
            <v>0</v>
          </cell>
          <cell r="K3843" t="str">
            <v>0</v>
          </cell>
          <cell r="L3843" t="str">
            <v>0</v>
          </cell>
          <cell r="M3843" t="str">
            <v>0</v>
          </cell>
          <cell r="N3843" t="str">
            <v>0</v>
          </cell>
          <cell r="O3843" t="str">
            <v>0</v>
          </cell>
          <cell r="P3843" t="str">
            <v>0</v>
          </cell>
          <cell r="Q3843" t="str">
            <v>0</v>
          </cell>
          <cell r="R3843" t="str">
            <v>0</v>
          </cell>
          <cell r="S3843" t="str">
            <v>0</v>
          </cell>
          <cell r="T3843" t="str">
            <v>0</v>
          </cell>
          <cell r="U3843" t="str">
            <v>0</v>
          </cell>
          <cell r="V3843">
            <v>0</v>
          </cell>
          <cell r="W3843">
            <v>0</v>
          </cell>
        </row>
        <row r="3844">
          <cell r="B3844" t="str">
            <v>ZimbabweFX/MM</v>
          </cell>
          <cell r="C3844" t="str">
            <v>FX/MM</v>
          </cell>
          <cell r="D3844" t="str">
            <v>Zimbabwe</v>
          </cell>
          <cell r="E3844" t="str">
            <v>Compliance, Audit &amp; OR</v>
          </cell>
          <cell r="F3844" t="str">
            <v>Customer - Wholesale</v>
          </cell>
          <cell r="G3844" t="str">
            <v>ALM</v>
          </cell>
          <cell r="H3844" t="str">
            <v>0</v>
          </cell>
          <cell r="I3844" t="str">
            <v>0</v>
          </cell>
          <cell r="J3844" t="str">
            <v>0</v>
          </cell>
          <cell r="K3844" t="str">
            <v>0</v>
          </cell>
          <cell r="L3844" t="str">
            <v>0</v>
          </cell>
          <cell r="M3844" t="str">
            <v>0</v>
          </cell>
          <cell r="N3844" t="str">
            <v>0</v>
          </cell>
          <cell r="O3844" t="str">
            <v>0</v>
          </cell>
          <cell r="P3844" t="str">
            <v>0</v>
          </cell>
          <cell r="Q3844" t="str">
            <v>0</v>
          </cell>
          <cell r="R3844" t="str">
            <v>0</v>
          </cell>
          <cell r="S3844" t="str">
            <v>0</v>
          </cell>
          <cell r="T3844" t="str">
            <v>0</v>
          </cell>
          <cell r="U3844" t="str">
            <v>0</v>
          </cell>
          <cell r="V3844">
            <v>0</v>
          </cell>
          <cell r="W3844">
            <v>0</v>
          </cell>
        </row>
        <row r="3845">
          <cell r="B3845" t="str">
            <v>ZimbabweSEF</v>
          </cell>
          <cell r="C3845" t="str">
            <v>SEF</v>
          </cell>
          <cell r="D3845" t="str">
            <v>Zimbabwe</v>
          </cell>
          <cell r="E3845" t="str">
            <v>Compliance, Audit &amp; OR</v>
          </cell>
          <cell r="F3845" t="str">
            <v>Customer - Wholesale</v>
          </cell>
          <cell r="G3845" t="str">
            <v>Structured Trade</v>
          </cell>
          <cell r="H3845" t="str">
            <v>0</v>
          </cell>
          <cell r="I3845" t="str">
            <v>0</v>
          </cell>
          <cell r="J3845" t="str">
            <v>0</v>
          </cell>
          <cell r="K3845" t="str">
            <v>0</v>
          </cell>
          <cell r="L3845" t="str">
            <v>0</v>
          </cell>
          <cell r="M3845" t="str">
            <v>0</v>
          </cell>
          <cell r="N3845" t="str">
            <v>0</v>
          </cell>
          <cell r="O3845" t="str">
            <v>0</v>
          </cell>
          <cell r="P3845" t="str">
            <v>0</v>
          </cell>
          <cell r="Q3845" t="str">
            <v>0</v>
          </cell>
          <cell r="R3845" t="str">
            <v>0</v>
          </cell>
          <cell r="S3845" t="str">
            <v>0</v>
          </cell>
          <cell r="T3845" t="str">
            <v>0</v>
          </cell>
          <cell r="U3845" t="str">
            <v>0</v>
          </cell>
          <cell r="V3845">
            <v>0</v>
          </cell>
          <cell r="W3845">
            <v>0</v>
          </cell>
        </row>
        <row r="3846">
          <cell r="B3846" t="str">
            <v>ZimbabweSME</v>
          </cell>
          <cell r="C3846" t="str">
            <v>SME</v>
          </cell>
          <cell r="D3846" t="str">
            <v>Zimbabwe</v>
          </cell>
          <cell r="E3846" t="str">
            <v>Compliance, Audit &amp; OR</v>
          </cell>
          <cell r="F3846" t="str">
            <v>SME</v>
          </cell>
          <cell r="G3846" t="str">
            <v>Product</v>
          </cell>
          <cell r="H3846">
            <v>90.176670700610657</v>
          </cell>
          <cell r="I3846">
            <v>15.315582377652854</v>
          </cell>
          <cell r="J3846">
            <v>26.685485200378029</v>
          </cell>
          <cell r="K3846">
            <v>46.5097019335509</v>
          </cell>
          <cell r="L3846">
            <v>85.547909228120602</v>
          </cell>
          <cell r="M3846">
            <v>93.19759963989334</v>
          </cell>
          <cell r="N3846">
            <v>84.195002386163011</v>
          </cell>
          <cell r="O3846">
            <v>85.1470462055848</v>
          </cell>
          <cell r="P3846">
            <v>42.312057330083256</v>
          </cell>
          <cell r="Q3846">
            <v>52.931362650737491</v>
          </cell>
          <cell r="R3846">
            <v>66.094728733146923</v>
          </cell>
          <cell r="S3846">
            <v>105.08031972941274</v>
          </cell>
          <cell r="T3846">
            <v>142.9942272679539</v>
          </cell>
          <cell r="U3846" t="str">
            <v>0</v>
          </cell>
          <cell r="V3846">
            <v>166.03191666670085</v>
          </cell>
          <cell r="W3846">
            <v>166.03191666670085</v>
          </cell>
        </row>
        <row r="3847">
          <cell r="B3847" t="str">
            <v>ZimbabweTotal</v>
          </cell>
          <cell r="C3847" t="str">
            <v>Total</v>
          </cell>
          <cell r="D3847" t="str">
            <v>Zimbabwe</v>
          </cell>
          <cell r="E3847" t="str">
            <v>Compliance, Audit &amp; OR</v>
          </cell>
          <cell r="F3847" t="str">
            <v>Customer</v>
          </cell>
          <cell r="G3847" t="str">
            <v>Product</v>
          </cell>
          <cell r="H3847">
            <v>418.95495664555602</v>
          </cell>
          <cell r="I3847">
            <v>44.333747797961863</v>
          </cell>
          <cell r="J3847">
            <v>77.246008242887086</v>
          </cell>
          <cell r="K3847">
            <v>134.63084604175853</v>
          </cell>
          <cell r="L3847">
            <v>247.63409066548627</v>
          </cell>
          <cell r="M3847">
            <v>269.77751298015539</v>
          </cell>
          <cell r="N3847">
            <v>243.71784380845216</v>
          </cell>
          <cell r="O3847">
            <v>246.47371141990635</v>
          </cell>
          <cell r="P3847">
            <v>122.47999549588758</v>
          </cell>
          <cell r="Q3847">
            <v>153.21951667982765</v>
          </cell>
          <cell r="R3847">
            <v>191.32329024798617</v>
          </cell>
          <cell r="S3847">
            <v>304.17422786871322</v>
          </cell>
          <cell r="T3847">
            <v>413.92296641910048</v>
          </cell>
          <cell r="U3847" t="str">
            <v>0</v>
          </cell>
          <cell r="V3847">
            <v>480.60786921122445</v>
          </cell>
          <cell r="W3847">
            <v>480.60786921122445</v>
          </cell>
        </row>
        <row r="3848">
          <cell r="B3848" t="str">
            <v>ZimbabweCCPL</v>
          </cell>
          <cell r="C3848" t="str">
            <v>CCPL</v>
          </cell>
          <cell r="D3848" t="str">
            <v>Zimbabwe</v>
          </cell>
          <cell r="E3848" t="str">
            <v>Central Cash</v>
          </cell>
          <cell r="F3848" t="str">
            <v>Mass Mkt &amp; Priority Banking</v>
          </cell>
          <cell r="G3848" t="str">
            <v>Unsecured Lending</v>
          </cell>
          <cell r="H3848" t="str">
            <v>0</v>
          </cell>
          <cell r="I3848" t="str">
            <v>0</v>
          </cell>
          <cell r="J3848" t="str">
            <v>0</v>
          </cell>
          <cell r="K3848" t="str">
            <v>0</v>
          </cell>
          <cell r="L3848" t="str">
            <v>0</v>
          </cell>
          <cell r="M3848" t="str">
            <v>0</v>
          </cell>
          <cell r="N3848" t="str">
            <v>0</v>
          </cell>
          <cell r="O3848" t="str">
            <v>0</v>
          </cell>
          <cell r="P3848" t="str">
            <v>0</v>
          </cell>
          <cell r="Q3848" t="str">
            <v>0</v>
          </cell>
          <cell r="R3848" t="str">
            <v>0</v>
          </cell>
          <cell r="S3848" t="str">
            <v>0</v>
          </cell>
          <cell r="T3848" t="str">
            <v>0</v>
          </cell>
          <cell r="U3848" t="str">
            <v>0</v>
          </cell>
          <cell r="V3848" t="str">
            <v>0</v>
          </cell>
          <cell r="W3848" t="str">
            <v>0</v>
          </cell>
        </row>
        <row r="3849">
          <cell r="B3849" t="str">
            <v>ZimbabweM &amp; AL</v>
          </cell>
          <cell r="C3849" t="str">
            <v>M &amp; AL</v>
          </cell>
          <cell r="D3849" t="str">
            <v>Zimbabwe</v>
          </cell>
          <cell r="E3849" t="str">
            <v>Central Cash</v>
          </cell>
          <cell r="F3849" t="str">
            <v>Mass Mkt &amp; Priority Banking</v>
          </cell>
          <cell r="G3849" t="str">
            <v>Secured Lending</v>
          </cell>
          <cell r="H3849" t="str">
            <v>0</v>
          </cell>
          <cell r="I3849" t="str">
            <v>0</v>
          </cell>
          <cell r="J3849" t="str">
            <v>0</v>
          </cell>
          <cell r="K3849" t="str">
            <v>0</v>
          </cell>
          <cell r="L3849" t="str">
            <v>0</v>
          </cell>
          <cell r="M3849" t="str">
            <v>0</v>
          </cell>
          <cell r="N3849" t="str">
            <v>0</v>
          </cell>
          <cell r="O3849" t="str">
            <v>0</v>
          </cell>
          <cell r="P3849" t="str">
            <v>0</v>
          </cell>
          <cell r="Q3849" t="str">
            <v>0</v>
          </cell>
          <cell r="R3849" t="str">
            <v>0</v>
          </cell>
          <cell r="S3849" t="str">
            <v>0</v>
          </cell>
          <cell r="T3849" t="str">
            <v>0</v>
          </cell>
          <cell r="U3849" t="str">
            <v>0</v>
          </cell>
          <cell r="V3849" t="str">
            <v>0</v>
          </cell>
          <cell r="W3849" t="str">
            <v>0</v>
          </cell>
        </row>
        <row r="3850">
          <cell r="B3850" t="str">
            <v>ZimbabweWM</v>
          </cell>
          <cell r="C3850" t="str">
            <v>WM</v>
          </cell>
          <cell r="D3850" t="str">
            <v>Zimbabwe</v>
          </cell>
          <cell r="E3850" t="str">
            <v>Central Cash</v>
          </cell>
          <cell r="F3850" t="str">
            <v>Mass Mkt &amp; Priority Banking</v>
          </cell>
          <cell r="G3850" t="str">
            <v>Account Management Services</v>
          </cell>
          <cell r="H3850" t="str">
            <v>0</v>
          </cell>
          <cell r="I3850" t="str">
            <v>0</v>
          </cell>
          <cell r="J3850" t="str">
            <v>0</v>
          </cell>
          <cell r="K3850" t="str">
            <v>0</v>
          </cell>
          <cell r="L3850" t="str">
            <v>0</v>
          </cell>
          <cell r="M3850" t="str">
            <v>0</v>
          </cell>
          <cell r="N3850" t="str">
            <v>0</v>
          </cell>
          <cell r="O3850" t="str">
            <v>0</v>
          </cell>
          <cell r="P3850" t="str">
            <v>0</v>
          </cell>
          <cell r="Q3850" t="str">
            <v>0</v>
          </cell>
          <cell r="R3850" t="str">
            <v>0</v>
          </cell>
          <cell r="S3850" t="str">
            <v>0</v>
          </cell>
          <cell r="T3850" t="str">
            <v>0</v>
          </cell>
          <cell r="U3850" t="str">
            <v>0</v>
          </cell>
          <cell r="V3850" t="str">
            <v>0</v>
          </cell>
          <cell r="W3850" t="str">
            <v>0</v>
          </cell>
        </row>
        <row r="3851">
          <cell r="B3851" t="str">
            <v>ZimbabweWM</v>
          </cell>
          <cell r="C3851" t="str">
            <v>WM</v>
          </cell>
          <cell r="D3851" t="str">
            <v>Zimbabwe</v>
          </cell>
          <cell r="E3851" t="str">
            <v>Central Cash</v>
          </cell>
          <cell r="F3851" t="str">
            <v>Mass Mkt &amp; Priority Banking</v>
          </cell>
          <cell r="G3851" t="str">
            <v>Trade Products</v>
          </cell>
          <cell r="H3851" t="str">
            <v>0</v>
          </cell>
          <cell r="I3851" t="str">
            <v>0</v>
          </cell>
          <cell r="J3851" t="str">
            <v>0</v>
          </cell>
          <cell r="K3851" t="str">
            <v>0</v>
          </cell>
          <cell r="L3851" t="str">
            <v>0</v>
          </cell>
          <cell r="M3851" t="str">
            <v>0</v>
          </cell>
          <cell r="N3851" t="str">
            <v>0</v>
          </cell>
          <cell r="O3851" t="str">
            <v>0</v>
          </cell>
          <cell r="P3851" t="str">
            <v>0</v>
          </cell>
          <cell r="Q3851" t="str">
            <v>0</v>
          </cell>
          <cell r="R3851" t="str">
            <v>0</v>
          </cell>
          <cell r="S3851" t="str">
            <v>0</v>
          </cell>
          <cell r="T3851" t="str">
            <v>0</v>
          </cell>
          <cell r="U3851" t="str">
            <v>0</v>
          </cell>
          <cell r="V3851" t="str">
            <v>0</v>
          </cell>
          <cell r="W3851" t="str">
            <v>0</v>
          </cell>
        </row>
        <row r="3852">
          <cell r="B3852" t="str">
            <v>ZimbabweWM</v>
          </cell>
          <cell r="C3852" t="str">
            <v>WM</v>
          </cell>
          <cell r="D3852" t="str">
            <v>Zimbabwe</v>
          </cell>
          <cell r="E3852" t="str">
            <v>Central Cash</v>
          </cell>
          <cell r="F3852" t="str">
            <v>Mass Mkt &amp; Priority Banking</v>
          </cell>
          <cell r="G3852" t="str">
            <v>Treasury Products</v>
          </cell>
          <cell r="H3852" t="str">
            <v>0</v>
          </cell>
          <cell r="I3852" t="str">
            <v>0</v>
          </cell>
          <cell r="J3852" t="str">
            <v>0</v>
          </cell>
          <cell r="K3852" t="str">
            <v>0</v>
          </cell>
          <cell r="L3852" t="str">
            <v>0</v>
          </cell>
          <cell r="M3852" t="str">
            <v>0</v>
          </cell>
          <cell r="N3852" t="str">
            <v>0</v>
          </cell>
          <cell r="O3852" t="str">
            <v>0</v>
          </cell>
          <cell r="P3852" t="str">
            <v>0</v>
          </cell>
          <cell r="Q3852" t="str">
            <v>0</v>
          </cell>
          <cell r="R3852" t="str">
            <v>0</v>
          </cell>
          <cell r="S3852" t="str">
            <v>0</v>
          </cell>
          <cell r="T3852" t="str">
            <v>0</v>
          </cell>
          <cell r="U3852" t="str">
            <v>0</v>
          </cell>
          <cell r="V3852" t="str">
            <v>0</v>
          </cell>
          <cell r="W3852" t="str">
            <v>0</v>
          </cell>
        </row>
        <row r="3853">
          <cell r="B3853" t="str">
            <v>ZimbabweWM</v>
          </cell>
          <cell r="C3853" t="str">
            <v>WM</v>
          </cell>
          <cell r="D3853" t="str">
            <v>Zimbabwe</v>
          </cell>
          <cell r="E3853" t="str">
            <v>Central Cash</v>
          </cell>
          <cell r="F3853" t="str">
            <v>Mass Mkt &amp; Priority Banking</v>
          </cell>
          <cell r="G3853" t="str">
            <v>Investment Services</v>
          </cell>
          <cell r="H3853" t="str">
            <v>0</v>
          </cell>
          <cell r="I3853" t="str">
            <v>0</v>
          </cell>
          <cell r="J3853" t="str">
            <v>0</v>
          </cell>
          <cell r="K3853" t="str">
            <v>0</v>
          </cell>
          <cell r="L3853" t="str">
            <v>0</v>
          </cell>
          <cell r="M3853" t="str">
            <v>0</v>
          </cell>
          <cell r="N3853" t="str">
            <v>0</v>
          </cell>
          <cell r="O3853" t="str">
            <v>0</v>
          </cell>
          <cell r="P3853" t="str">
            <v>0</v>
          </cell>
          <cell r="Q3853" t="str">
            <v>0</v>
          </cell>
          <cell r="R3853" t="str">
            <v>0</v>
          </cell>
          <cell r="S3853" t="str">
            <v>0</v>
          </cell>
          <cell r="T3853" t="str">
            <v>0</v>
          </cell>
          <cell r="U3853" t="str">
            <v>0</v>
          </cell>
          <cell r="V3853" t="str">
            <v>0</v>
          </cell>
          <cell r="W3853" t="str">
            <v>0</v>
          </cell>
        </row>
        <row r="3854">
          <cell r="B3854" t="str">
            <v>ZimbabweOthCB</v>
          </cell>
          <cell r="C3854" t="str">
            <v>OthCB</v>
          </cell>
          <cell r="D3854" t="str">
            <v>Zimbabwe</v>
          </cell>
          <cell r="E3854" t="str">
            <v>Central Cash</v>
          </cell>
          <cell r="F3854" t="str">
            <v>Mass Mkt &amp; Priority Banking</v>
          </cell>
          <cell r="G3854" t="str">
            <v>Other Products</v>
          </cell>
          <cell r="H3854" t="str">
            <v>0</v>
          </cell>
          <cell r="I3854" t="str">
            <v>0</v>
          </cell>
          <cell r="J3854" t="str">
            <v>0</v>
          </cell>
          <cell r="K3854" t="str">
            <v>0</v>
          </cell>
          <cell r="L3854" t="str">
            <v>0</v>
          </cell>
          <cell r="M3854" t="str">
            <v>0</v>
          </cell>
          <cell r="N3854" t="str">
            <v>0</v>
          </cell>
          <cell r="O3854" t="str">
            <v>0</v>
          </cell>
          <cell r="P3854" t="str">
            <v>0</v>
          </cell>
          <cell r="Q3854" t="str">
            <v>0</v>
          </cell>
          <cell r="R3854" t="str">
            <v>0</v>
          </cell>
          <cell r="S3854" t="str">
            <v>0</v>
          </cell>
          <cell r="T3854" t="str">
            <v>0</v>
          </cell>
          <cell r="U3854" t="str">
            <v>0</v>
          </cell>
          <cell r="V3854" t="str">
            <v>0</v>
          </cell>
          <cell r="W3854" t="str">
            <v>0</v>
          </cell>
        </row>
        <row r="3855">
          <cell r="B3855" t="str">
            <v>ZimbabweCROps</v>
          </cell>
          <cell r="C3855" t="str">
            <v>CROps</v>
          </cell>
          <cell r="D3855" t="str">
            <v>Zimbabwe</v>
          </cell>
          <cell r="E3855" t="str">
            <v>Central Cash</v>
          </cell>
          <cell r="F3855" t="str">
            <v>Customer - Wholesale</v>
          </cell>
          <cell r="G3855" t="str">
            <v>Corporate and Inst Lending</v>
          </cell>
          <cell r="H3855" t="str">
            <v>0</v>
          </cell>
          <cell r="I3855" t="str">
            <v>0</v>
          </cell>
          <cell r="J3855" t="str">
            <v>0</v>
          </cell>
          <cell r="K3855" t="str">
            <v>0</v>
          </cell>
          <cell r="L3855" t="str">
            <v>0</v>
          </cell>
          <cell r="M3855" t="str">
            <v>0</v>
          </cell>
          <cell r="N3855" t="str">
            <v>0</v>
          </cell>
          <cell r="O3855" t="str">
            <v>0</v>
          </cell>
          <cell r="P3855" t="str">
            <v>0</v>
          </cell>
          <cell r="Q3855" t="str">
            <v>0</v>
          </cell>
          <cell r="R3855" t="str">
            <v>0</v>
          </cell>
          <cell r="S3855" t="str">
            <v>0</v>
          </cell>
          <cell r="T3855" t="str">
            <v>0</v>
          </cell>
          <cell r="U3855" t="str">
            <v>0</v>
          </cell>
          <cell r="V3855" t="str">
            <v>0</v>
          </cell>
          <cell r="W3855" t="str">
            <v>0</v>
          </cell>
        </row>
        <row r="3856">
          <cell r="B3856" t="str">
            <v>ZimbabweCash</v>
          </cell>
          <cell r="C3856" t="str">
            <v>Cash</v>
          </cell>
          <cell r="D3856" t="str">
            <v>Zimbabwe</v>
          </cell>
          <cell r="E3856" t="str">
            <v>Central Cash</v>
          </cell>
          <cell r="F3856" t="str">
            <v>Customer - Wholesale</v>
          </cell>
          <cell r="G3856" t="str">
            <v>Cash Management and Payments</v>
          </cell>
          <cell r="H3856" t="str">
            <v>0</v>
          </cell>
          <cell r="I3856" t="str">
            <v>0</v>
          </cell>
          <cell r="J3856" t="str">
            <v>0</v>
          </cell>
          <cell r="K3856" t="str">
            <v>0</v>
          </cell>
          <cell r="L3856" t="str">
            <v>0</v>
          </cell>
          <cell r="M3856" t="str">
            <v>0</v>
          </cell>
          <cell r="N3856" t="str">
            <v>0</v>
          </cell>
          <cell r="O3856" t="str">
            <v>0</v>
          </cell>
          <cell r="P3856" t="str">
            <v>0</v>
          </cell>
          <cell r="Q3856" t="str">
            <v>0</v>
          </cell>
          <cell r="R3856" t="str">
            <v>0</v>
          </cell>
          <cell r="S3856" t="str">
            <v>0</v>
          </cell>
          <cell r="T3856" t="str">
            <v>0</v>
          </cell>
          <cell r="U3856" t="str">
            <v>0</v>
          </cell>
          <cell r="V3856" t="str">
            <v>0</v>
          </cell>
          <cell r="W3856" t="str">
            <v>0</v>
          </cell>
        </row>
        <row r="3857">
          <cell r="B3857" t="str">
            <v>ZimbabweTrade</v>
          </cell>
          <cell r="C3857" t="str">
            <v>Trade</v>
          </cell>
          <cell r="D3857" t="str">
            <v>Zimbabwe</v>
          </cell>
          <cell r="E3857" t="str">
            <v>Central Cash</v>
          </cell>
          <cell r="F3857" t="str">
            <v>Customer - Wholesale</v>
          </cell>
          <cell r="G3857" t="str">
            <v>Trade Finance</v>
          </cell>
          <cell r="H3857" t="str">
            <v>0</v>
          </cell>
          <cell r="I3857" t="str">
            <v>0</v>
          </cell>
          <cell r="J3857" t="str">
            <v>0</v>
          </cell>
          <cell r="K3857" t="str">
            <v>0</v>
          </cell>
          <cell r="L3857" t="str">
            <v>0</v>
          </cell>
          <cell r="M3857" t="str">
            <v>0</v>
          </cell>
          <cell r="N3857" t="str">
            <v>0</v>
          </cell>
          <cell r="O3857" t="str">
            <v>0</v>
          </cell>
          <cell r="P3857" t="str">
            <v>0</v>
          </cell>
          <cell r="Q3857" t="str">
            <v>0</v>
          </cell>
          <cell r="R3857" t="str">
            <v>0</v>
          </cell>
          <cell r="S3857" t="str">
            <v>0</v>
          </cell>
          <cell r="T3857" t="str">
            <v>0</v>
          </cell>
          <cell r="U3857" t="str">
            <v>0</v>
          </cell>
          <cell r="V3857" t="str">
            <v>0</v>
          </cell>
          <cell r="W3857" t="str">
            <v>0</v>
          </cell>
        </row>
        <row r="3858">
          <cell r="B3858" t="str">
            <v>ZimbabweTrade</v>
          </cell>
          <cell r="C3858" t="str">
            <v>Trade</v>
          </cell>
          <cell r="D3858" t="str">
            <v>Zimbabwe</v>
          </cell>
          <cell r="E3858" t="str">
            <v>Central Cash</v>
          </cell>
          <cell r="F3858" t="str">
            <v>Customer - Wholesale</v>
          </cell>
          <cell r="G3858" t="str">
            <v>Trade Contingents</v>
          </cell>
          <cell r="H3858" t="str">
            <v>0</v>
          </cell>
          <cell r="I3858" t="str">
            <v>0</v>
          </cell>
          <cell r="J3858" t="str">
            <v>0</v>
          </cell>
          <cell r="K3858" t="str">
            <v>0</v>
          </cell>
          <cell r="L3858" t="str">
            <v>0</v>
          </cell>
          <cell r="M3858" t="str">
            <v>0</v>
          </cell>
          <cell r="N3858" t="str">
            <v>0</v>
          </cell>
          <cell r="O3858" t="str">
            <v>0</v>
          </cell>
          <cell r="P3858" t="str">
            <v>0</v>
          </cell>
          <cell r="Q3858" t="str">
            <v>0</v>
          </cell>
          <cell r="R3858" t="str">
            <v>0</v>
          </cell>
          <cell r="S3858" t="str">
            <v>0</v>
          </cell>
          <cell r="T3858" t="str">
            <v>0</v>
          </cell>
          <cell r="U3858" t="str">
            <v>0</v>
          </cell>
          <cell r="V3858" t="str">
            <v>0</v>
          </cell>
          <cell r="W3858" t="str">
            <v>0</v>
          </cell>
        </row>
        <row r="3859">
          <cell r="B3859" t="str">
            <v>ZimbabweTrade</v>
          </cell>
          <cell r="C3859" t="str">
            <v>Trade</v>
          </cell>
          <cell r="D3859" t="str">
            <v>Zimbabwe</v>
          </cell>
          <cell r="E3859" t="str">
            <v>Central Cash</v>
          </cell>
          <cell r="F3859" t="str">
            <v>Customer - Wholesale</v>
          </cell>
          <cell r="G3859" t="str">
            <v>Trade Transactional</v>
          </cell>
          <cell r="H3859" t="str">
            <v>0</v>
          </cell>
          <cell r="I3859" t="str">
            <v>0</v>
          </cell>
          <cell r="J3859" t="str">
            <v>0</v>
          </cell>
          <cell r="K3859" t="str">
            <v>0</v>
          </cell>
          <cell r="L3859" t="str">
            <v>0</v>
          </cell>
          <cell r="M3859" t="str">
            <v>0</v>
          </cell>
          <cell r="N3859" t="str">
            <v>0</v>
          </cell>
          <cell r="O3859" t="str">
            <v>0</v>
          </cell>
          <cell r="P3859" t="str">
            <v>0</v>
          </cell>
          <cell r="Q3859" t="str">
            <v>0</v>
          </cell>
          <cell r="R3859" t="str">
            <v>0</v>
          </cell>
          <cell r="S3859" t="str">
            <v>0</v>
          </cell>
          <cell r="T3859" t="str">
            <v>0</v>
          </cell>
          <cell r="U3859" t="str">
            <v>0</v>
          </cell>
          <cell r="V3859" t="str">
            <v>0</v>
          </cell>
          <cell r="W3859" t="str">
            <v>0</v>
          </cell>
        </row>
        <row r="3860">
          <cell r="B3860" t="str">
            <v>ZimbabweTrade</v>
          </cell>
          <cell r="C3860" t="str">
            <v>Trade</v>
          </cell>
          <cell r="D3860" t="str">
            <v>Zimbabwe</v>
          </cell>
          <cell r="E3860" t="str">
            <v>Central Cash</v>
          </cell>
          <cell r="F3860" t="str">
            <v>Customer - Wholesale</v>
          </cell>
          <cell r="G3860" t="str">
            <v>Trade Other</v>
          </cell>
          <cell r="H3860" t="str">
            <v>0</v>
          </cell>
          <cell r="I3860" t="str">
            <v>0</v>
          </cell>
          <cell r="J3860" t="str">
            <v>0</v>
          </cell>
          <cell r="K3860" t="str">
            <v>0</v>
          </cell>
          <cell r="L3860" t="str">
            <v>0</v>
          </cell>
          <cell r="M3860" t="str">
            <v>0</v>
          </cell>
          <cell r="N3860" t="str">
            <v>0</v>
          </cell>
          <cell r="O3860" t="str">
            <v>0</v>
          </cell>
          <cell r="P3860" t="str">
            <v>0</v>
          </cell>
          <cell r="Q3860" t="str">
            <v>0</v>
          </cell>
          <cell r="R3860" t="str">
            <v>0</v>
          </cell>
          <cell r="S3860" t="str">
            <v>0</v>
          </cell>
          <cell r="T3860" t="str">
            <v>0</v>
          </cell>
          <cell r="U3860" t="str">
            <v>0</v>
          </cell>
          <cell r="V3860" t="str">
            <v>0</v>
          </cell>
          <cell r="W3860" t="str">
            <v>0</v>
          </cell>
        </row>
        <row r="3861">
          <cell r="B3861" t="str">
            <v>ZimbabweFX/MM</v>
          </cell>
          <cell r="C3861" t="str">
            <v>FX/MM</v>
          </cell>
          <cell r="D3861" t="str">
            <v>Zimbabwe</v>
          </cell>
          <cell r="E3861" t="str">
            <v>Central Cash</v>
          </cell>
          <cell r="F3861" t="str">
            <v>Customer - Wholesale</v>
          </cell>
          <cell r="G3861" t="str">
            <v>FX Sales</v>
          </cell>
          <cell r="H3861" t="str">
            <v>0</v>
          </cell>
          <cell r="I3861" t="str">
            <v>0</v>
          </cell>
          <cell r="J3861" t="str">
            <v>0</v>
          </cell>
          <cell r="K3861" t="str">
            <v>0</v>
          </cell>
          <cell r="L3861" t="str">
            <v>0</v>
          </cell>
          <cell r="M3861" t="str">
            <v>0</v>
          </cell>
          <cell r="N3861" t="str">
            <v>0</v>
          </cell>
          <cell r="O3861" t="str">
            <v>0</v>
          </cell>
          <cell r="P3861" t="str">
            <v>0</v>
          </cell>
          <cell r="Q3861" t="str">
            <v>0</v>
          </cell>
          <cell r="R3861" t="str">
            <v>0</v>
          </cell>
          <cell r="S3861" t="str">
            <v>0</v>
          </cell>
          <cell r="T3861" t="str">
            <v>0</v>
          </cell>
          <cell r="U3861" t="str">
            <v>0</v>
          </cell>
          <cell r="V3861" t="str">
            <v>0</v>
          </cell>
          <cell r="W3861" t="str">
            <v>0</v>
          </cell>
        </row>
        <row r="3862">
          <cell r="B3862" t="str">
            <v>ZimbabweFX/MM</v>
          </cell>
          <cell r="C3862" t="str">
            <v>FX/MM</v>
          </cell>
          <cell r="D3862" t="str">
            <v>Zimbabwe</v>
          </cell>
          <cell r="E3862" t="str">
            <v>Central Cash</v>
          </cell>
          <cell r="F3862" t="str">
            <v>Customer - Wholesale</v>
          </cell>
          <cell r="G3862" t="str">
            <v>FX Trading</v>
          </cell>
          <cell r="H3862" t="str">
            <v>0</v>
          </cell>
          <cell r="I3862" t="str">
            <v>0</v>
          </cell>
          <cell r="J3862" t="str">
            <v>0</v>
          </cell>
          <cell r="K3862" t="str">
            <v>0</v>
          </cell>
          <cell r="L3862" t="str">
            <v>0</v>
          </cell>
          <cell r="M3862" t="str">
            <v>0</v>
          </cell>
          <cell r="N3862" t="str">
            <v>0</v>
          </cell>
          <cell r="O3862" t="str">
            <v>0</v>
          </cell>
          <cell r="P3862" t="str">
            <v>0</v>
          </cell>
          <cell r="Q3862" t="str">
            <v>0</v>
          </cell>
          <cell r="R3862" t="str">
            <v>0</v>
          </cell>
          <cell r="S3862" t="str">
            <v>0</v>
          </cell>
          <cell r="T3862" t="str">
            <v>0</v>
          </cell>
          <cell r="U3862" t="str">
            <v>0</v>
          </cell>
          <cell r="V3862" t="str">
            <v>0</v>
          </cell>
          <cell r="W3862" t="str">
            <v>0</v>
          </cell>
        </row>
        <row r="3863">
          <cell r="B3863" t="str">
            <v>ZimbabweFI</v>
          </cell>
          <cell r="C3863" t="str">
            <v>FI</v>
          </cell>
          <cell r="D3863" t="str">
            <v>Zimbabwe</v>
          </cell>
          <cell r="E3863" t="str">
            <v>Central Cash</v>
          </cell>
          <cell r="F3863" t="str">
            <v>Customer - Wholesale</v>
          </cell>
          <cell r="G3863" t="str">
            <v>Fixed Income</v>
          </cell>
          <cell r="H3863" t="str">
            <v>0</v>
          </cell>
          <cell r="I3863" t="str">
            <v>0</v>
          </cell>
          <cell r="J3863" t="str">
            <v>0</v>
          </cell>
          <cell r="K3863" t="str">
            <v>0</v>
          </cell>
          <cell r="L3863" t="str">
            <v>0</v>
          </cell>
          <cell r="M3863" t="str">
            <v>0</v>
          </cell>
          <cell r="N3863" t="str">
            <v>0</v>
          </cell>
          <cell r="O3863" t="str">
            <v>0</v>
          </cell>
          <cell r="P3863" t="str">
            <v>0</v>
          </cell>
          <cell r="Q3863" t="str">
            <v>0</v>
          </cell>
          <cell r="R3863" t="str">
            <v>0</v>
          </cell>
          <cell r="S3863" t="str">
            <v>0</v>
          </cell>
          <cell r="T3863" t="str">
            <v>0</v>
          </cell>
          <cell r="U3863" t="str">
            <v>0</v>
          </cell>
          <cell r="V3863" t="str">
            <v>0</v>
          </cell>
          <cell r="W3863" t="str">
            <v>0</v>
          </cell>
        </row>
        <row r="3864">
          <cell r="B3864" t="str">
            <v>ZimbabweFX/MM</v>
          </cell>
          <cell r="C3864" t="str">
            <v>FX/MM</v>
          </cell>
          <cell r="D3864" t="str">
            <v>Zimbabwe</v>
          </cell>
          <cell r="E3864" t="str">
            <v>Central Cash</v>
          </cell>
          <cell r="F3864" t="str">
            <v>Customer - Wholesale</v>
          </cell>
          <cell r="G3864" t="str">
            <v>ALM</v>
          </cell>
          <cell r="H3864" t="str">
            <v>0</v>
          </cell>
          <cell r="I3864" t="str">
            <v>0</v>
          </cell>
          <cell r="J3864" t="str">
            <v>0</v>
          </cell>
          <cell r="K3864" t="str">
            <v>0</v>
          </cell>
          <cell r="L3864" t="str">
            <v>0</v>
          </cell>
          <cell r="M3864" t="str">
            <v>0</v>
          </cell>
          <cell r="N3864" t="str">
            <v>0</v>
          </cell>
          <cell r="O3864" t="str">
            <v>0</v>
          </cell>
          <cell r="P3864" t="str">
            <v>0</v>
          </cell>
          <cell r="Q3864" t="str">
            <v>0</v>
          </cell>
          <cell r="R3864" t="str">
            <v>0</v>
          </cell>
          <cell r="S3864" t="str">
            <v>0</v>
          </cell>
          <cell r="T3864" t="str">
            <v>0</v>
          </cell>
          <cell r="U3864" t="str">
            <v>0</v>
          </cell>
          <cell r="V3864" t="str">
            <v>0</v>
          </cell>
          <cell r="W3864" t="str">
            <v>0</v>
          </cell>
        </row>
        <row r="3865">
          <cell r="B3865" t="str">
            <v>ZimbabweSEF</v>
          </cell>
          <cell r="C3865" t="str">
            <v>SEF</v>
          </cell>
          <cell r="D3865" t="str">
            <v>Zimbabwe</v>
          </cell>
          <cell r="E3865" t="str">
            <v>Central Cash</v>
          </cell>
          <cell r="F3865" t="str">
            <v>Customer - Wholesale</v>
          </cell>
          <cell r="G3865" t="str">
            <v>Structured Trade</v>
          </cell>
          <cell r="H3865" t="str">
            <v>0</v>
          </cell>
          <cell r="I3865" t="str">
            <v>0</v>
          </cell>
          <cell r="J3865" t="str">
            <v>0</v>
          </cell>
          <cell r="K3865" t="str">
            <v>0</v>
          </cell>
          <cell r="L3865" t="str">
            <v>0</v>
          </cell>
          <cell r="M3865" t="str">
            <v>0</v>
          </cell>
          <cell r="N3865" t="str">
            <v>0</v>
          </cell>
          <cell r="O3865" t="str">
            <v>0</v>
          </cell>
          <cell r="P3865" t="str">
            <v>0</v>
          </cell>
          <cell r="Q3865" t="str">
            <v>0</v>
          </cell>
          <cell r="R3865" t="str">
            <v>0</v>
          </cell>
          <cell r="S3865" t="str">
            <v>0</v>
          </cell>
          <cell r="T3865" t="str">
            <v>0</v>
          </cell>
          <cell r="U3865" t="str">
            <v>0</v>
          </cell>
          <cell r="V3865" t="str">
            <v>0</v>
          </cell>
          <cell r="W3865" t="str">
            <v>0</v>
          </cell>
        </row>
        <row r="3866">
          <cell r="B3866" t="str">
            <v>ZimbabweSME</v>
          </cell>
          <cell r="C3866" t="str">
            <v>SME</v>
          </cell>
          <cell r="D3866" t="str">
            <v>Zimbabwe</v>
          </cell>
          <cell r="E3866" t="str">
            <v>Central Cash</v>
          </cell>
          <cell r="F3866" t="str">
            <v>SME</v>
          </cell>
          <cell r="G3866" t="str">
            <v>Product</v>
          </cell>
          <cell r="H3866" t="str">
            <v>0</v>
          </cell>
          <cell r="I3866" t="str">
            <v>0</v>
          </cell>
          <cell r="J3866" t="str">
            <v>0</v>
          </cell>
          <cell r="K3866" t="str">
            <v>0</v>
          </cell>
          <cell r="L3866" t="str">
            <v>0</v>
          </cell>
          <cell r="M3866" t="str">
            <v>0</v>
          </cell>
          <cell r="N3866" t="str">
            <v>0</v>
          </cell>
          <cell r="O3866" t="str">
            <v>0</v>
          </cell>
          <cell r="P3866" t="str">
            <v>0</v>
          </cell>
          <cell r="Q3866" t="str">
            <v>0</v>
          </cell>
          <cell r="R3866" t="str">
            <v>0</v>
          </cell>
          <cell r="S3866" t="str">
            <v>0</v>
          </cell>
          <cell r="T3866" t="str">
            <v>0</v>
          </cell>
          <cell r="U3866" t="str">
            <v>0</v>
          </cell>
          <cell r="V3866" t="str">
            <v>0</v>
          </cell>
          <cell r="W3866" t="str">
            <v>0</v>
          </cell>
        </row>
        <row r="3867">
          <cell r="B3867" t="str">
            <v>ZimbabweTotal</v>
          </cell>
          <cell r="C3867" t="str">
            <v>Total</v>
          </cell>
          <cell r="D3867" t="str">
            <v>Zimbabwe</v>
          </cell>
          <cell r="E3867" t="str">
            <v>Central Cash</v>
          </cell>
          <cell r="F3867" t="str">
            <v>Customer</v>
          </cell>
          <cell r="G3867" t="str">
            <v>Product</v>
          </cell>
          <cell r="H3867" t="str">
            <v>0</v>
          </cell>
          <cell r="I3867" t="str">
            <v>0</v>
          </cell>
          <cell r="J3867" t="str">
            <v>0</v>
          </cell>
          <cell r="K3867" t="str">
            <v>0</v>
          </cell>
          <cell r="L3867" t="str">
            <v>0</v>
          </cell>
          <cell r="M3867" t="str">
            <v>0</v>
          </cell>
          <cell r="N3867" t="str">
            <v>0</v>
          </cell>
          <cell r="O3867" t="str">
            <v>0</v>
          </cell>
          <cell r="P3867" t="str">
            <v>0</v>
          </cell>
          <cell r="Q3867" t="str">
            <v>0</v>
          </cell>
          <cell r="R3867" t="str">
            <v>0</v>
          </cell>
          <cell r="S3867" t="str">
            <v>0</v>
          </cell>
          <cell r="T3867" t="str">
            <v>0</v>
          </cell>
          <cell r="U3867" t="str">
            <v>0</v>
          </cell>
          <cell r="V3867" t="str">
            <v>0</v>
          </cell>
          <cell r="W3867" t="str">
            <v>0</v>
          </cell>
        </row>
        <row r="3868">
          <cell r="B3868" t="str">
            <v>ZimbabweCCPL</v>
          </cell>
          <cell r="C3868" t="str">
            <v>CCPL</v>
          </cell>
          <cell r="D3868" t="str">
            <v>Zimbabwe</v>
          </cell>
          <cell r="E3868" t="str">
            <v>Systems &amp; Processes</v>
          </cell>
          <cell r="F3868" t="str">
            <v>Mass Mkt &amp; Priority Banking</v>
          </cell>
          <cell r="G3868" t="str">
            <v>Unsecured Lending</v>
          </cell>
          <cell r="H3868">
            <v>4.8762506844078803</v>
          </cell>
          <cell r="I3868">
            <v>0.3540042980158532</v>
          </cell>
          <cell r="J3868">
            <v>0.81556404254501913</v>
          </cell>
          <cell r="K3868">
            <v>1.1915253018191097</v>
          </cell>
          <cell r="L3868">
            <v>1.7484916143684706</v>
          </cell>
          <cell r="M3868">
            <v>1.8454518626227885</v>
          </cell>
          <cell r="N3868">
            <v>1.6378658281061311</v>
          </cell>
          <cell r="O3868">
            <v>1.6139123351634264</v>
          </cell>
          <cell r="P3868">
            <v>0.80694704766099157</v>
          </cell>
          <cell r="Q3868">
            <v>0.95503387558828878</v>
          </cell>
          <cell r="R3868">
            <v>1.0764050770436171</v>
          </cell>
          <cell r="S3868">
            <v>1.6040924357650335</v>
          </cell>
          <cell r="T3868">
            <v>2.0138898014950444</v>
          </cell>
          <cell r="U3868" t="str">
            <v>0</v>
          </cell>
          <cell r="V3868">
            <v>3.3127876941680912</v>
          </cell>
          <cell r="W3868">
            <v>3.3127876941680912</v>
          </cell>
        </row>
        <row r="3869">
          <cell r="B3869" t="str">
            <v>ZimbabweM &amp; AL</v>
          </cell>
          <cell r="C3869" t="str">
            <v>M &amp; AL</v>
          </cell>
          <cell r="D3869" t="str">
            <v>Zimbabwe</v>
          </cell>
          <cell r="E3869" t="str">
            <v>Systems &amp; Processes</v>
          </cell>
          <cell r="F3869" t="str">
            <v>Mass Mkt &amp; Priority Banking</v>
          </cell>
          <cell r="G3869" t="str">
            <v>Secured Lending</v>
          </cell>
          <cell r="H3869">
            <v>8.5818266761347142E-2</v>
          </cell>
          <cell r="I3869" t="str">
            <v>0</v>
          </cell>
          <cell r="J3869" t="str">
            <v>0</v>
          </cell>
          <cell r="K3869" t="str">
            <v>0</v>
          </cell>
          <cell r="L3869" t="str">
            <v>0</v>
          </cell>
          <cell r="M3869" t="str">
            <v>0</v>
          </cell>
          <cell r="N3869" t="str">
            <v>0</v>
          </cell>
          <cell r="O3869" t="str">
            <v>0</v>
          </cell>
          <cell r="P3869" t="str">
            <v>0</v>
          </cell>
          <cell r="Q3869" t="str">
            <v>0</v>
          </cell>
          <cell r="R3869" t="str">
            <v>0</v>
          </cell>
          <cell r="S3869" t="str">
            <v>0</v>
          </cell>
          <cell r="T3869" t="str">
            <v>0</v>
          </cell>
          <cell r="U3869" t="str">
            <v>0</v>
          </cell>
          <cell r="V3869">
            <v>0</v>
          </cell>
          <cell r="W3869">
            <v>0</v>
          </cell>
        </row>
        <row r="3870">
          <cell r="B3870" t="str">
            <v>ZimbabweWM</v>
          </cell>
          <cell r="C3870" t="str">
            <v>WM</v>
          </cell>
          <cell r="D3870" t="str">
            <v>Zimbabwe</v>
          </cell>
          <cell r="E3870" t="str">
            <v>Systems &amp; Processes</v>
          </cell>
          <cell r="F3870" t="str">
            <v>Mass Mkt &amp; Priority Banking</v>
          </cell>
          <cell r="G3870" t="str">
            <v>Account Management Services</v>
          </cell>
          <cell r="H3870">
            <v>80.65576177694426</v>
          </cell>
          <cell r="I3870">
            <v>10.511090342081252</v>
          </cell>
          <cell r="J3870">
            <v>24.215721410399002</v>
          </cell>
          <cell r="K3870">
            <v>35.378753642469583</v>
          </cell>
          <cell r="L3870">
            <v>51.916190762725549</v>
          </cell>
          <cell r="M3870">
            <v>54.795133390720785</v>
          </cell>
          <cell r="N3870">
            <v>48.631491453624449</v>
          </cell>
          <cell r="O3870">
            <v>47.920262637119862</v>
          </cell>
          <cell r="P3870">
            <v>23.959862248037837</v>
          </cell>
          <cell r="Q3870">
            <v>28.356852991430042</v>
          </cell>
          <cell r="R3870">
            <v>31.96060596835957</v>
          </cell>
          <cell r="S3870">
            <v>47.628691703948107</v>
          </cell>
          <cell r="T3870">
            <v>59.796389770685231</v>
          </cell>
          <cell r="U3870" t="str">
            <v>0</v>
          </cell>
          <cell r="V3870">
            <v>98.363249617183072</v>
          </cell>
          <cell r="W3870">
            <v>98.363249617183072</v>
          </cell>
        </row>
        <row r="3871">
          <cell r="B3871" t="str">
            <v>ZimbabweWM</v>
          </cell>
          <cell r="C3871" t="str">
            <v>WM</v>
          </cell>
          <cell r="D3871" t="str">
            <v>Zimbabwe</v>
          </cell>
          <cell r="E3871" t="str">
            <v>Systems &amp; Processes</v>
          </cell>
          <cell r="F3871" t="str">
            <v>Mass Mkt &amp; Priority Banking</v>
          </cell>
          <cell r="G3871" t="str">
            <v>Trade Products</v>
          </cell>
          <cell r="H3871" t="str">
            <v>0</v>
          </cell>
          <cell r="I3871" t="str">
            <v>0</v>
          </cell>
          <cell r="J3871" t="str">
            <v>0</v>
          </cell>
          <cell r="K3871" t="str">
            <v>0</v>
          </cell>
          <cell r="L3871" t="str">
            <v>0</v>
          </cell>
          <cell r="M3871" t="str">
            <v>0</v>
          </cell>
          <cell r="N3871" t="str">
            <v>0</v>
          </cell>
          <cell r="O3871" t="str">
            <v>0</v>
          </cell>
          <cell r="P3871" t="str">
            <v>0</v>
          </cell>
          <cell r="Q3871" t="str">
            <v>0</v>
          </cell>
          <cell r="R3871" t="str">
            <v>0</v>
          </cell>
          <cell r="S3871" t="str">
            <v>0</v>
          </cell>
          <cell r="T3871" t="str">
            <v>0</v>
          </cell>
          <cell r="U3871" t="str">
            <v>0</v>
          </cell>
          <cell r="V3871" t="str">
            <v>0</v>
          </cell>
          <cell r="W3871" t="str">
            <v>0</v>
          </cell>
        </row>
        <row r="3872">
          <cell r="B3872" t="str">
            <v>ZimbabweWM</v>
          </cell>
          <cell r="C3872" t="str">
            <v>WM</v>
          </cell>
          <cell r="D3872" t="str">
            <v>Zimbabwe</v>
          </cell>
          <cell r="E3872" t="str">
            <v>Systems &amp; Processes</v>
          </cell>
          <cell r="F3872" t="str">
            <v>Mass Mkt &amp; Priority Banking</v>
          </cell>
          <cell r="G3872" t="str">
            <v>Treasury Products</v>
          </cell>
          <cell r="H3872" t="str">
            <v>0</v>
          </cell>
          <cell r="I3872">
            <v>2.0979359368661875E-2</v>
          </cell>
          <cell r="J3872">
            <v>4.8332777970804042E-2</v>
          </cell>
          <cell r="K3872">
            <v>7.0613372899209631E-2</v>
          </cell>
          <cell r="L3872">
            <v>0.10362087165756738</v>
          </cell>
          <cell r="M3872">
            <v>0.1093670275771511</v>
          </cell>
          <cell r="N3872">
            <v>9.7064854856510077E-2</v>
          </cell>
          <cell r="O3872">
            <v>9.5645298824573913E-2</v>
          </cell>
          <cell r="P3872">
            <v>4.7822108938356804E-2</v>
          </cell>
          <cell r="Q3872">
            <v>5.6598179732595649E-2</v>
          </cell>
          <cell r="R3872">
            <v>6.3791002154835325E-2</v>
          </cell>
          <cell r="S3872">
            <v>9.5063342052868899E-2</v>
          </cell>
          <cell r="T3872">
            <v>0.11934916641197267</v>
          </cell>
          <cell r="U3872" t="str">
            <v>0</v>
          </cell>
          <cell r="V3872">
            <v>0.19632576196834939</v>
          </cell>
          <cell r="W3872">
            <v>0.19632576196834939</v>
          </cell>
        </row>
        <row r="3873">
          <cell r="B3873" t="str">
            <v>ZimbabweWM</v>
          </cell>
          <cell r="C3873" t="str">
            <v>WM</v>
          </cell>
          <cell r="D3873" t="str">
            <v>Zimbabwe</v>
          </cell>
          <cell r="E3873" t="str">
            <v>Systems &amp; Processes</v>
          </cell>
          <cell r="F3873" t="str">
            <v>Mass Mkt &amp; Priority Banking</v>
          </cell>
          <cell r="G3873" t="str">
            <v>Investment Services</v>
          </cell>
          <cell r="H3873" t="str">
            <v>0</v>
          </cell>
          <cell r="I3873" t="str">
            <v>0</v>
          </cell>
          <cell r="J3873" t="str">
            <v>0</v>
          </cell>
          <cell r="K3873" t="str">
            <v>0</v>
          </cell>
          <cell r="L3873" t="str">
            <v>0</v>
          </cell>
          <cell r="M3873" t="str">
            <v>0</v>
          </cell>
          <cell r="N3873" t="str">
            <v>0</v>
          </cell>
          <cell r="O3873" t="str">
            <v>0</v>
          </cell>
          <cell r="P3873" t="str">
            <v>0</v>
          </cell>
          <cell r="Q3873" t="str">
            <v>0</v>
          </cell>
          <cell r="R3873" t="str">
            <v>0</v>
          </cell>
          <cell r="S3873" t="str">
            <v>0</v>
          </cell>
          <cell r="T3873" t="str">
            <v>0</v>
          </cell>
          <cell r="U3873" t="str">
            <v>0</v>
          </cell>
          <cell r="V3873" t="str">
            <v>0</v>
          </cell>
          <cell r="W3873" t="str">
            <v>0</v>
          </cell>
        </row>
        <row r="3874">
          <cell r="B3874" t="str">
            <v>ZimbabweOthCB</v>
          </cell>
          <cell r="C3874" t="str">
            <v>OthCB</v>
          </cell>
          <cell r="D3874" t="str">
            <v>Zimbabwe</v>
          </cell>
          <cell r="E3874" t="str">
            <v>Systems &amp; Processes</v>
          </cell>
          <cell r="F3874" t="str">
            <v>Mass Mkt &amp; Priority Banking</v>
          </cell>
          <cell r="G3874" t="str">
            <v>Other Products</v>
          </cell>
          <cell r="H3874" t="str">
            <v>0</v>
          </cell>
          <cell r="I3874" t="str">
            <v>0</v>
          </cell>
          <cell r="J3874" t="str">
            <v>0</v>
          </cell>
          <cell r="K3874" t="str">
            <v>0</v>
          </cell>
          <cell r="L3874" t="str">
            <v>0</v>
          </cell>
          <cell r="M3874" t="str">
            <v>0</v>
          </cell>
          <cell r="N3874" t="str">
            <v>0</v>
          </cell>
          <cell r="O3874" t="str">
            <v>0</v>
          </cell>
          <cell r="P3874" t="str">
            <v>0</v>
          </cell>
          <cell r="Q3874" t="str">
            <v>0</v>
          </cell>
          <cell r="R3874" t="str">
            <v>0</v>
          </cell>
          <cell r="S3874" t="str">
            <v>0</v>
          </cell>
          <cell r="T3874" t="str">
            <v>0</v>
          </cell>
          <cell r="U3874" t="str">
            <v>0</v>
          </cell>
          <cell r="V3874">
            <v>0</v>
          </cell>
          <cell r="W3874">
            <v>0</v>
          </cell>
        </row>
        <row r="3875">
          <cell r="B3875" t="str">
            <v>ZimbabweCROps</v>
          </cell>
          <cell r="C3875" t="str">
            <v>CROps</v>
          </cell>
          <cell r="D3875" t="str">
            <v>Zimbabwe</v>
          </cell>
          <cell r="E3875" t="str">
            <v>Systems &amp; Processes</v>
          </cell>
          <cell r="F3875" t="str">
            <v>Customer - Wholesale</v>
          </cell>
          <cell r="G3875" t="str">
            <v>Corporate and Inst Lending</v>
          </cell>
          <cell r="H3875">
            <v>7.6250449423094091</v>
          </cell>
          <cell r="I3875">
            <v>1.8785651435212518</v>
          </cell>
          <cell r="J3875">
            <v>4.3278824483770837</v>
          </cell>
          <cell r="K3875">
            <v>6.3229617499233566</v>
          </cell>
          <cell r="L3875">
            <v>9.2785756919106923</v>
          </cell>
          <cell r="M3875">
            <v>9.7931064403457686</v>
          </cell>
          <cell r="N3875">
            <v>8.6915304965349147</v>
          </cell>
          <cell r="O3875">
            <v>8.5644126378876688</v>
          </cell>
          <cell r="P3875">
            <v>4.2821606948822781</v>
          </cell>
          <cell r="Q3875">
            <v>5.0679991192820841</v>
          </cell>
          <cell r="R3875">
            <v>5.7120710095027114</v>
          </cell>
          <cell r="S3875">
            <v>8.5123056869630904</v>
          </cell>
          <cell r="T3875">
            <v>10.686944750400086</v>
          </cell>
          <cell r="U3875" t="str">
            <v>0</v>
          </cell>
          <cell r="V3875">
            <v>17.579697683106218</v>
          </cell>
          <cell r="W3875">
            <v>17.579697683106218</v>
          </cell>
        </row>
        <row r="3876">
          <cell r="B3876" t="str">
            <v>ZimbabweCash</v>
          </cell>
          <cell r="C3876" t="str">
            <v>Cash</v>
          </cell>
          <cell r="D3876" t="str">
            <v>Zimbabwe</v>
          </cell>
          <cell r="E3876" t="str">
            <v>Systems &amp; Processes</v>
          </cell>
          <cell r="F3876" t="str">
            <v>Customer - Wholesale</v>
          </cell>
          <cell r="G3876" t="str">
            <v>Cash Management and Payments</v>
          </cell>
          <cell r="H3876">
            <v>47.904942320434394</v>
          </cell>
          <cell r="I3876">
            <v>5.3149049148311835</v>
          </cell>
          <cell r="J3876">
            <v>12.244612176680423</v>
          </cell>
          <cell r="K3876">
            <v>17.889171736837241</v>
          </cell>
          <cell r="L3876">
            <v>26.25128205175622</v>
          </cell>
          <cell r="M3876">
            <v>27.70701155243875</v>
          </cell>
          <cell r="N3876">
            <v>24.590382626499892</v>
          </cell>
          <cell r="O3876">
            <v>24.230752706518366</v>
          </cell>
          <cell r="P3876">
            <v>12.115239429748005</v>
          </cell>
          <cell r="Q3876">
            <v>14.338566700021151</v>
          </cell>
          <cell r="R3876">
            <v>16.160794279599884</v>
          </cell>
          <cell r="S3876">
            <v>24.083319944068322</v>
          </cell>
          <cell r="T3876">
            <v>30.23588375589468</v>
          </cell>
          <cell r="U3876" t="str">
            <v>0</v>
          </cell>
          <cell r="V3876">
            <v>49.73711250459953</v>
          </cell>
          <cell r="W3876">
            <v>49.73711250459953</v>
          </cell>
        </row>
        <row r="3877">
          <cell r="B3877" t="str">
            <v>ZimbabweTrade</v>
          </cell>
          <cell r="C3877" t="str">
            <v>Trade</v>
          </cell>
          <cell r="D3877" t="str">
            <v>Zimbabwe</v>
          </cell>
          <cell r="E3877" t="str">
            <v>Systems &amp; Processes</v>
          </cell>
          <cell r="F3877" t="str">
            <v>Customer - Wholesale</v>
          </cell>
          <cell r="G3877" t="str">
            <v>Trade Finance</v>
          </cell>
          <cell r="H3877">
            <v>1.9970011074368271E-2</v>
          </cell>
          <cell r="I3877">
            <v>7.2013348584090992E-3</v>
          </cell>
          <cell r="J3877">
            <v>1.6598335554448125E-2</v>
          </cell>
          <cell r="K3877">
            <v>2.4268799346187503E-2</v>
          </cell>
          <cell r="L3877">
            <v>3.5607225297264997E-2</v>
          </cell>
          <cell r="M3877">
            <v>3.7584770210702806E-2</v>
          </cell>
          <cell r="N3877">
            <v>3.3356371087207286E-2</v>
          </cell>
          <cell r="O3877">
            <v>3.2869562370232655E-2</v>
          </cell>
          <cell r="P3877">
            <v>1.6433471149367575E-2</v>
          </cell>
          <cell r="Q3877">
            <v>1.9450529344153897E-2</v>
          </cell>
          <cell r="R3877">
            <v>2.1920958418254425E-2</v>
          </cell>
          <cell r="S3877">
            <v>3.2667161931608242E-2</v>
          </cell>
          <cell r="T3877">
            <v>4.1014355361213756E-2</v>
          </cell>
          <cell r="U3877" t="str">
            <v>0</v>
          </cell>
          <cell r="V3877">
            <v>6.7465324458998055E-2</v>
          </cell>
          <cell r="W3877">
            <v>6.7465324458998055E-2</v>
          </cell>
        </row>
        <row r="3878">
          <cell r="B3878" t="str">
            <v>ZimbabweTrade</v>
          </cell>
          <cell r="C3878" t="str">
            <v>Trade</v>
          </cell>
          <cell r="D3878" t="str">
            <v>Zimbabwe</v>
          </cell>
          <cell r="E3878" t="str">
            <v>Systems &amp; Processes</v>
          </cell>
          <cell r="F3878" t="str">
            <v>Customer - Wholesale</v>
          </cell>
          <cell r="G3878" t="str">
            <v>Trade Contingents</v>
          </cell>
          <cell r="H3878" t="str">
            <v>0</v>
          </cell>
          <cell r="I3878">
            <v>2.5000000000000001E-3</v>
          </cell>
          <cell r="J3878">
            <v>5.7374999999999995E-3</v>
          </cell>
          <cell r="K3878">
            <v>8.4000000000000012E-3</v>
          </cell>
          <cell r="L3878">
            <v>1.2312500000000001E-2</v>
          </cell>
          <cell r="M3878">
            <v>1.3000000000000001E-2</v>
          </cell>
          <cell r="N3878">
            <v>1.1528571428571426E-2</v>
          </cell>
          <cell r="O3878">
            <v>1.1355223880597015E-2</v>
          </cell>
          <cell r="P3878">
            <v>5.6800000000000002E-3</v>
          </cell>
          <cell r="Q3878">
            <v>6.7200000000000011E-3</v>
          </cell>
          <cell r="R3878">
            <v>7.5750000000000001E-3</v>
          </cell>
          <cell r="S3878">
            <v>1.1293103448275863E-2</v>
          </cell>
          <cell r="T3878">
            <v>1.4174228675136114E-2</v>
          </cell>
          <cell r="U3878" t="str">
            <v>0</v>
          </cell>
          <cell r="V3878">
            <v>2.3318551742539648E-2</v>
          </cell>
          <cell r="W3878">
            <v>2.3318551742539648E-2</v>
          </cell>
        </row>
        <row r="3879">
          <cell r="B3879" t="str">
            <v>ZimbabweTrade</v>
          </cell>
          <cell r="C3879" t="str">
            <v>Trade</v>
          </cell>
          <cell r="D3879" t="str">
            <v>Zimbabwe</v>
          </cell>
          <cell r="E3879" t="str">
            <v>Systems &amp; Processes</v>
          </cell>
          <cell r="F3879" t="str">
            <v>Customer - Wholesale</v>
          </cell>
          <cell r="G3879" t="str">
            <v>Trade Transactional</v>
          </cell>
          <cell r="H3879" t="str">
            <v>0</v>
          </cell>
          <cell r="I3879" t="str">
            <v>0</v>
          </cell>
          <cell r="J3879" t="str">
            <v>0</v>
          </cell>
          <cell r="K3879" t="str">
            <v>0</v>
          </cell>
          <cell r="L3879" t="str">
            <v>0</v>
          </cell>
          <cell r="M3879" t="str">
            <v>0</v>
          </cell>
          <cell r="N3879" t="str">
            <v>0</v>
          </cell>
          <cell r="O3879" t="str">
            <v>0</v>
          </cell>
          <cell r="P3879" t="str">
            <v>0</v>
          </cell>
          <cell r="Q3879" t="str">
            <v>0</v>
          </cell>
          <cell r="R3879" t="str">
            <v>0</v>
          </cell>
          <cell r="S3879" t="str">
            <v>0</v>
          </cell>
          <cell r="T3879" t="str">
            <v>0</v>
          </cell>
          <cell r="U3879" t="str">
            <v>0</v>
          </cell>
          <cell r="V3879">
            <v>0</v>
          </cell>
          <cell r="W3879">
            <v>0</v>
          </cell>
        </row>
        <row r="3880">
          <cell r="B3880" t="str">
            <v>ZimbabweTrade</v>
          </cell>
          <cell r="C3880" t="str">
            <v>Trade</v>
          </cell>
          <cell r="D3880" t="str">
            <v>Zimbabwe</v>
          </cell>
          <cell r="E3880" t="str">
            <v>Systems &amp; Processes</v>
          </cell>
          <cell r="F3880" t="str">
            <v>Customer - Wholesale</v>
          </cell>
          <cell r="G3880" t="str">
            <v>Trade Other</v>
          </cell>
          <cell r="H3880" t="str">
            <v>0</v>
          </cell>
          <cell r="I3880" t="str">
            <v>0</v>
          </cell>
          <cell r="J3880" t="str">
            <v>0</v>
          </cell>
          <cell r="K3880" t="str">
            <v>0</v>
          </cell>
          <cell r="L3880" t="str">
            <v>0</v>
          </cell>
          <cell r="M3880" t="str">
            <v>0</v>
          </cell>
          <cell r="N3880" t="str">
            <v>0</v>
          </cell>
          <cell r="O3880" t="str">
            <v>0</v>
          </cell>
          <cell r="P3880" t="str">
            <v>0</v>
          </cell>
          <cell r="Q3880" t="str">
            <v>0</v>
          </cell>
          <cell r="R3880" t="str">
            <v>0</v>
          </cell>
          <cell r="S3880" t="str">
            <v>0</v>
          </cell>
          <cell r="T3880" t="str">
            <v>0</v>
          </cell>
          <cell r="U3880" t="str">
            <v>0</v>
          </cell>
          <cell r="V3880">
            <v>0</v>
          </cell>
          <cell r="W3880">
            <v>0</v>
          </cell>
        </row>
        <row r="3881">
          <cell r="B3881" t="str">
            <v>ZimbabweFX/MM</v>
          </cell>
          <cell r="C3881" t="str">
            <v>FX/MM</v>
          </cell>
          <cell r="D3881" t="str">
            <v>Zimbabwe</v>
          </cell>
          <cell r="E3881" t="str">
            <v>Systems &amp; Processes</v>
          </cell>
          <cell r="F3881" t="str">
            <v>Customer - Wholesale</v>
          </cell>
          <cell r="G3881" t="str">
            <v>FX Sales</v>
          </cell>
          <cell r="H3881">
            <v>4.3907338917639149E-2</v>
          </cell>
          <cell r="I3881">
            <v>0.14358526692932411</v>
          </cell>
          <cell r="J3881">
            <v>0.33078711289123586</v>
          </cell>
          <cell r="K3881">
            <v>0.4832754721240079</v>
          </cell>
          <cell r="L3881">
            <v>0.70918294412139438</v>
          </cell>
          <cell r="M3881">
            <v>0.74850001724856385</v>
          </cell>
          <cell r="N3881">
            <v>0.66430518345044198</v>
          </cell>
          <cell r="O3881">
            <v>0.65459548628521813</v>
          </cell>
          <cell r="P3881">
            <v>0.32729272268808374</v>
          </cell>
          <cell r="Q3881">
            <v>0.38735663874190279</v>
          </cell>
          <cell r="R3881">
            <v>0.43658375881179334</v>
          </cell>
          <cell r="S3881">
            <v>0.65061132695516788</v>
          </cell>
          <cell r="T3881">
            <v>0.81682124034475412</v>
          </cell>
          <cell r="U3881" t="str">
            <v>0</v>
          </cell>
          <cell r="V3881">
            <v>1.3436466465240091</v>
          </cell>
          <cell r="W3881">
            <v>1.3436466465240091</v>
          </cell>
        </row>
        <row r="3882">
          <cell r="B3882" t="str">
            <v>ZimbabweFX/MM</v>
          </cell>
          <cell r="C3882" t="str">
            <v>FX/MM</v>
          </cell>
          <cell r="D3882" t="str">
            <v>Zimbabwe</v>
          </cell>
          <cell r="E3882" t="str">
            <v>Systems &amp; Processes</v>
          </cell>
          <cell r="F3882" t="str">
            <v>Customer - Wholesale</v>
          </cell>
          <cell r="G3882" t="str">
            <v>FX Trading</v>
          </cell>
          <cell r="H3882" t="str">
            <v>0</v>
          </cell>
          <cell r="I3882">
            <v>6.9916088377245125E-2</v>
          </cell>
          <cell r="J3882">
            <v>0.16107445021282624</v>
          </cell>
          <cell r="K3882">
            <v>0.23532705329464126</v>
          </cell>
          <cell r="L3882">
            <v>0.34532827686624251</v>
          </cell>
          <cell r="M3882">
            <v>0.36447799149971999</v>
          </cell>
          <cell r="N3882">
            <v>0.32347960923008356</v>
          </cell>
          <cell r="O3882">
            <v>0.31874877816697911</v>
          </cell>
          <cell r="P3882">
            <v>0.15937258789297676</v>
          </cell>
          <cell r="Q3882">
            <v>0.18861983660408449</v>
          </cell>
          <cell r="R3882">
            <v>0.21259073101120052</v>
          </cell>
          <cell r="S3882">
            <v>0.31680934139165762</v>
          </cell>
          <cell r="T3882">
            <v>0.39774459839200726</v>
          </cell>
          <cell r="U3882" t="str">
            <v>0</v>
          </cell>
          <cell r="V3882">
            <v>0.65427781102853799</v>
          </cell>
          <cell r="W3882">
            <v>0.65427781102853799</v>
          </cell>
        </row>
        <row r="3883">
          <cell r="B3883" t="str">
            <v>ZimbabweFI</v>
          </cell>
          <cell r="C3883" t="str">
            <v>FI</v>
          </cell>
          <cell r="D3883" t="str">
            <v>Zimbabwe</v>
          </cell>
          <cell r="E3883" t="str">
            <v>Systems &amp; Processes</v>
          </cell>
          <cell r="F3883" t="str">
            <v>Customer - Wholesale</v>
          </cell>
          <cell r="G3883" t="str">
            <v>Fixed Income</v>
          </cell>
          <cell r="H3883">
            <v>0.14917336660207642</v>
          </cell>
          <cell r="I3883">
            <v>5.6247372137403127E-2</v>
          </cell>
          <cell r="J3883">
            <v>0.12958411652069876</v>
          </cell>
          <cell r="K3883">
            <v>0.18932020723530874</v>
          </cell>
          <cell r="L3883">
            <v>0.27781600128512624</v>
          </cell>
          <cell r="M3883">
            <v>0.29322191357676497</v>
          </cell>
          <cell r="N3883">
            <v>0.26023878597229927</v>
          </cell>
          <cell r="O3883">
            <v>0.25643284056686028</v>
          </cell>
          <cell r="P3883">
            <v>0.12821497122877873</v>
          </cell>
          <cell r="Q3883">
            <v>0.15174433221608874</v>
          </cell>
          <cell r="R3883">
            <v>0.17102887529447774</v>
          </cell>
          <cell r="S3883">
            <v>0.25487256703654104</v>
          </cell>
          <cell r="T3883">
            <v>0.31998484126692739</v>
          </cell>
          <cell r="U3883" t="str">
            <v>0</v>
          </cell>
          <cell r="V3883">
            <v>0.526365367003928</v>
          </cell>
          <cell r="W3883">
            <v>0.526365367003928</v>
          </cell>
        </row>
        <row r="3884">
          <cell r="B3884" t="str">
            <v>ZimbabweFX/MM</v>
          </cell>
          <cell r="C3884" t="str">
            <v>FX/MM</v>
          </cell>
          <cell r="D3884" t="str">
            <v>Zimbabwe</v>
          </cell>
          <cell r="E3884" t="str">
            <v>Systems &amp; Processes</v>
          </cell>
          <cell r="F3884" t="str">
            <v>Customer - Wholesale</v>
          </cell>
          <cell r="G3884" t="str">
            <v>ALM</v>
          </cell>
          <cell r="H3884" t="str">
            <v>0</v>
          </cell>
          <cell r="I3884">
            <v>1.1612360699334839E-2</v>
          </cell>
          <cell r="J3884">
            <v>2.6752849862337873E-2</v>
          </cell>
          <cell r="K3884">
            <v>3.9085462138902377E-2</v>
          </cell>
          <cell r="L3884">
            <v>5.7355561555638875E-2</v>
          </cell>
          <cell r="M3884">
            <v>6.0536136996493295E-2</v>
          </cell>
          <cell r="N3884">
            <v>5.3726717103958502E-2</v>
          </cell>
          <cell r="O3884">
            <v>5.2940973536384058E-2</v>
          </cell>
          <cell r="P3884">
            <v>2.6470187608521999E-2</v>
          </cell>
          <cell r="Q3884">
            <v>3.1327862134934506E-2</v>
          </cell>
          <cell r="R3884">
            <v>3.5309187157569748E-2</v>
          </cell>
          <cell r="S3884">
            <v>5.261885254947931E-2</v>
          </cell>
          <cell r="T3884">
            <v>6.606138658413975E-2</v>
          </cell>
          <cell r="U3884" t="str">
            <v>0</v>
          </cell>
          <cell r="V3884">
            <v>0.10866897899435933</v>
          </cell>
          <cell r="W3884">
            <v>0.10866897899435933</v>
          </cell>
        </row>
        <row r="3885">
          <cell r="B3885" t="str">
            <v>ZimbabweSEF</v>
          </cell>
          <cell r="C3885" t="str">
            <v>SEF</v>
          </cell>
          <cell r="D3885" t="str">
            <v>Zimbabwe</v>
          </cell>
          <cell r="E3885" t="str">
            <v>Systems &amp; Processes</v>
          </cell>
          <cell r="F3885" t="str">
            <v>Customer - Wholesale</v>
          </cell>
          <cell r="G3885" t="str">
            <v>Structured Trade</v>
          </cell>
          <cell r="H3885" t="str">
            <v>0</v>
          </cell>
          <cell r="I3885" t="str">
            <v>0</v>
          </cell>
          <cell r="J3885" t="str">
            <v>0</v>
          </cell>
          <cell r="K3885" t="str">
            <v>0</v>
          </cell>
          <cell r="L3885" t="str">
            <v>0</v>
          </cell>
          <cell r="M3885" t="str">
            <v>0</v>
          </cell>
          <cell r="N3885" t="str">
            <v>0</v>
          </cell>
          <cell r="O3885" t="str">
            <v>0</v>
          </cell>
          <cell r="P3885" t="str">
            <v>0</v>
          </cell>
          <cell r="Q3885" t="str">
            <v>0</v>
          </cell>
          <cell r="R3885" t="str">
            <v>0</v>
          </cell>
          <cell r="S3885" t="str">
            <v>0</v>
          </cell>
          <cell r="T3885" t="str">
            <v>0</v>
          </cell>
          <cell r="U3885" t="str">
            <v>0</v>
          </cell>
          <cell r="V3885">
            <v>0</v>
          </cell>
          <cell r="W3885">
            <v>0</v>
          </cell>
        </row>
        <row r="3886">
          <cell r="B3886" t="str">
            <v>ZimbabweSME</v>
          </cell>
          <cell r="C3886" t="str">
            <v>SME</v>
          </cell>
          <cell r="D3886" t="str">
            <v>Zimbabwe</v>
          </cell>
          <cell r="E3886" t="str">
            <v>Systems &amp; Processes</v>
          </cell>
          <cell r="F3886" t="str">
            <v>SME</v>
          </cell>
          <cell r="G3886" t="str">
            <v>Product</v>
          </cell>
          <cell r="H3886">
            <v>33.834331041142512</v>
          </cell>
          <cell r="I3886">
            <v>3.4854896487149287</v>
          </cell>
          <cell r="J3886">
            <v>8.0299698202755696</v>
          </cell>
          <cell r="K3886">
            <v>11.73164659078445</v>
          </cell>
          <cell r="L3886">
            <v>17.215477711768379</v>
          </cell>
          <cell r="M3886">
            <v>18.170142579600437</v>
          </cell>
          <cell r="N3886">
            <v>16.126270914774118</v>
          </cell>
          <cell r="O3886">
            <v>15.890423447351665</v>
          </cell>
          <cell r="P3886">
            <v>7.9451244501688061</v>
          </cell>
          <cell r="Q3886">
            <v>9.4031725919172562</v>
          </cell>
          <cell r="R3886">
            <v>10.598180872989063</v>
          </cell>
          <cell r="S3886">
            <v>15.793738890264537</v>
          </cell>
          <cell r="T3886">
            <v>19.828567657270469</v>
          </cell>
          <cell r="U3886" t="str">
            <v>0</v>
          </cell>
          <cell r="V3886">
            <v>32.617390517918913</v>
          </cell>
          <cell r="W3886">
            <v>32.617390517918913</v>
          </cell>
        </row>
        <row r="3887">
          <cell r="B3887" t="str">
            <v>ZimbabweTotal</v>
          </cell>
          <cell r="C3887" t="str">
            <v>Total</v>
          </cell>
          <cell r="D3887" t="str">
            <v>Zimbabwe</v>
          </cell>
          <cell r="E3887" t="str">
            <v>Systems &amp; Processes</v>
          </cell>
          <cell r="F3887" t="str">
            <v>Customer</v>
          </cell>
          <cell r="G3887" t="str">
            <v>Product</v>
          </cell>
          <cell r="H3887">
            <v>175.19519974859389</v>
          </cell>
          <cell r="I3887">
            <v>21.856096129534848</v>
          </cell>
          <cell r="J3887">
            <v>50.352617041289449</v>
          </cell>
          <cell r="K3887">
            <v>73.564349388871989</v>
          </cell>
          <cell r="L3887">
            <v>107.95124121331256</v>
          </cell>
          <cell r="M3887">
            <v>113.93753368283794</v>
          </cell>
          <cell r="N3887">
            <v>101.12124141266857</v>
          </cell>
          <cell r="O3887">
            <v>99.642351927671825</v>
          </cell>
          <cell r="P3887">
            <v>49.820619920004006</v>
          </cell>
          <cell r="Q3887">
            <v>58.963442657012578</v>
          </cell>
          <cell r="R3887">
            <v>66.456856720342969</v>
          </cell>
          <cell r="S3887">
            <v>99.036084356374687</v>
          </cell>
          <cell r="T3887">
            <v>124.33682555278166</v>
          </cell>
          <cell r="U3887" t="str">
            <v>0</v>
          </cell>
          <cell r="V3887">
            <v>204.53030645869651</v>
          </cell>
          <cell r="W3887">
            <v>204.53030645869651</v>
          </cell>
        </row>
        <row r="3888">
          <cell r="B3888" t="str">
            <v>ZimbabweCCPL</v>
          </cell>
          <cell r="C3888" t="str">
            <v>CCPL</v>
          </cell>
          <cell r="D3888" t="str">
            <v>Zimbabwe</v>
          </cell>
          <cell r="E3888" t="str">
            <v>Projects</v>
          </cell>
          <cell r="F3888" t="str">
            <v>Mass Mkt &amp; Priority Banking</v>
          </cell>
          <cell r="G3888" t="str">
            <v>Unsecured Lending</v>
          </cell>
          <cell r="H3888" t="str">
            <v>0</v>
          </cell>
          <cell r="I3888" t="str">
            <v>0</v>
          </cell>
          <cell r="J3888" t="str">
            <v>0</v>
          </cell>
          <cell r="K3888" t="str">
            <v>0</v>
          </cell>
          <cell r="L3888" t="str">
            <v>0</v>
          </cell>
          <cell r="M3888" t="str">
            <v>0</v>
          </cell>
          <cell r="N3888" t="str">
            <v>0</v>
          </cell>
          <cell r="O3888" t="str">
            <v>0</v>
          </cell>
          <cell r="P3888" t="str">
            <v>0</v>
          </cell>
          <cell r="Q3888" t="str">
            <v>0</v>
          </cell>
          <cell r="R3888" t="str">
            <v>0</v>
          </cell>
          <cell r="S3888" t="str">
            <v>0</v>
          </cell>
          <cell r="T3888" t="str">
            <v>0</v>
          </cell>
          <cell r="U3888" t="str">
            <v>0</v>
          </cell>
          <cell r="V3888">
            <v>0</v>
          </cell>
          <cell r="W3888">
            <v>0</v>
          </cell>
        </row>
        <row r="3889">
          <cell r="B3889" t="str">
            <v>ZimbabweM &amp; AL</v>
          </cell>
          <cell r="C3889" t="str">
            <v>M &amp; AL</v>
          </cell>
          <cell r="D3889" t="str">
            <v>Zimbabwe</v>
          </cell>
          <cell r="E3889" t="str">
            <v>Projects</v>
          </cell>
          <cell r="F3889" t="str">
            <v>Mass Mkt &amp; Priority Banking</v>
          </cell>
          <cell r="G3889" t="str">
            <v>Secured Lending</v>
          </cell>
          <cell r="H3889" t="str">
            <v>0</v>
          </cell>
          <cell r="I3889" t="str">
            <v>0</v>
          </cell>
          <cell r="J3889" t="str">
            <v>0</v>
          </cell>
          <cell r="K3889" t="str">
            <v>0</v>
          </cell>
          <cell r="L3889" t="str">
            <v>0</v>
          </cell>
          <cell r="M3889" t="str">
            <v>0</v>
          </cell>
          <cell r="N3889" t="str">
            <v>0</v>
          </cell>
          <cell r="O3889" t="str">
            <v>0</v>
          </cell>
          <cell r="P3889" t="str">
            <v>0</v>
          </cell>
          <cell r="Q3889" t="str">
            <v>0</v>
          </cell>
          <cell r="R3889" t="str">
            <v>0</v>
          </cell>
          <cell r="S3889" t="str">
            <v>0</v>
          </cell>
          <cell r="T3889" t="str">
            <v>0</v>
          </cell>
          <cell r="U3889" t="str">
            <v>0</v>
          </cell>
          <cell r="V3889">
            <v>0</v>
          </cell>
          <cell r="W3889">
            <v>0</v>
          </cell>
        </row>
        <row r="3890">
          <cell r="B3890" t="str">
            <v>ZimbabweWM</v>
          </cell>
          <cell r="C3890" t="str">
            <v>WM</v>
          </cell>
          <cell r="D3890" t="str">
            <v>Zimbabwe</v>
          </cell>
          <cell r="E3890" t="str">
            <v>Projects</v>
          </cell>
          <cell r="F3890" t="str">
            <v>Mass Mkt &amp; Priority Banking</v>
          </cell>
          <cell r="G3890" t="str">
            <v>Account Management Services</v>
          </cell>
          <cell r="H3890" t="str">
            <v>0</v>
          </cell>
          <cell r="I3890" t="str">
            <v>0</v>
          </cell>
          <cell r="J3890" t="str">
            <v>0</v>
          </cell>
          <cell r="K3890" t="str">
            <v>0</v>
          </cell>
          <cell r="L3890" t="str">
            <v>0</v>
          </cell>
          <cell r="M3890" t="str">
            <v>0</v>
          </cell>
          <cell r="N3890" t="str">
            <v>0</v>
          </cell>
          <cell r="O3890" t="str">
            <v>0</v>
          </cell>
          <cell r="P3890" t="str">
            <v>0</v>
          </cell>
          <cell r="Q3890" t="str">
            <v>0</v>
          </cell>
          <cell r="R3890" t="str">
            <v>0</v>
          </cell>
          <cell r="S3890" t="str">
            <v>0</v>
          </cell>
          <cell r="T3890" t="str">
            <v>0</v>
          </cell>
          <cell r="U3890" t="str">
            <v>0</v>
          </cell>
          <cell r="V3890">
            <v>0</v>
          </cell>
          <cell r="W3890">
            <v>0</v>
          </cell>
        </row>
        <row r="3891">
          <cell r="B3891" t="str">
            <v>ZimbabweWM</v>
          </cell>
          <cell r="C3891" t="str">
            <v>WM</v>
          </cell>
          <cell r="D3891" t="str">
            <v>Zimbabwe</v>
          </cell>
          <cell r="E3891" t="str">
            <v>Projects</v>
          </cell>
          <cell r="F3891" t="str">
            <v>Mass Mkt &amp; Priority Banking</v>
          </cell>
          <cell r="G3891" t="str">
            <v>Trade Products</v>
          </cell>
          <cell r="H3891" t="str">
            <v>0</v>
          </cell>
          <cell r="I3891" t="str">
            <v>0</v>
          </cell>
          <cell r="J3891" t="str">
            <v>0</v>
          </cell>
          <cell r="K3891" t="str">
            <v>0</v>
          </cell>
          <cell r="L3891" t="str">
            <v>0</v>
          </cell>
          <cell r="M3891" t="str">
            <v>0</v>
          </cell>
          <cell r="N3891" t="str">
            <v>0</v>
          </cell>
          <cell r="O3891" t="str">
            <v>0</v>
          </cell>
          <cell r="P3891" t="str">
            <v>0</v>
          </cell>
          <cell r="Q3891" t="str">
            <v>0</v>
          </cell>
          <cell r="R3891" t="str">
            <v>0</v>
          </cell>
          <cell r="S3891" t="str">
            <v>0</v>
          </cell>
          <cell r="T3891" t="str">
            <v>0</v>
          </cell>
          <cell r="U3891" t="str">
            <v>0</v>
          </cell>
          <cell r="V3891" t="str">
            <v>0</v>
          </cell>
          <cell r="W3891" t="str">
            <v>0</v>
          </cell>
        </row>
        <row r="3892">
          <cell r="B3892" t="str">
            <v>ZimbabweWM</v>
          </cell>
          <cell r="C3892" t="str">
            <v>WM</v>
          </cell>
          <cell r="D3892" t="str">
            <v>Zimbabwe</v>
          </cell>
          <cell r="E3892" t="str">
            <v>Projects</v>
          </cell>
          <cell r="F3892" t="str">
            <v>Mass Mkt &amp; Priority Banking</v>
          </cell>
          <cell r="G3892" t="str">
            <v>Treasury Products</v>
          </cell>
          <cell r="H3892" t="str">
            <v>0</v>
          </cell>
          <cell r="I3892" t="str">
            <v>0</v>
          </cell>
          <cell r="J3892" t="str">
            <v>0</v>
          </cell>
          <cell r="K3892" t="str">
            <v>0</v>
          </cell>
          <cell r="L3892" t="str">
            <v>0</v>
          </cell>
          <cell r="M3892" t="str">
            <v>0</v>
          </cell>
          <cell r="N3892" t="str">
            <v>0</v>
          </cell>
          <cell r="O3892" t="str">
            <v>0</v>
          </cell>
          <cell r="P3892" t="str">
            <v>0</v>
          </cell>
          <cell r="Q3892" t="str">
            <v>0</v>
          </cell>
          <cell r="R3892" t="str">
            <v>0</v>
          </cell>
          <cell r="S3892" t="str">
            <v>0</v>
          </cell>
          <cell r="T3892" t="str">
            <v>0</v>
          </cell>
          <cell r="U3892" t="str">
            <v>0</v>
          </cell>
          <cell r="V3892">
            <v>0</v>
          </cell>
          <cell r="W3892">
            <v>0</v>
          </cell>
        </row>
        <row r="3893">
          <cell r="B3893" t="str">
            <v>ZimbabweWM</v>
          </cell>
          <cell r="C3893" t="str">
            <v>WM</v>
          </cell>
          <cell r="D3893" t="str">
            <v>Zimbabwe</v>
          </cell>
          <cell r="E3893" t="str">
            <v>Projects</v>
          </cell>
          <cell r="F3893" t="str">
            <v>Mass Mkt &amp; Priority Banking</v>
          </cell>
          <cell r="G3893" t="str">
            <v>Investment Services</v>
          </cell>
          <cell r="H3893" t="str">
            <v>0</v>
          </cell>
          <cell r="I3893" t="str">
            <v>0</v>
          </cell>
          <cell r="J3893" t="str">
            <v>0</v>
          </cell>
          <cell r="K3893" t="str">
            <v>0</v>
          </cell>
          <cell r="L3893" t="str">
            <v>0</v>
          </cell>
          <cell r="M3893" t="str">
            <v>0</v>
          </cell>
          <cell r="N3893" t="str">
            <v>0</v>
          </cell>
          <cell r="O3893" t="str">
            <v>0</v>
          </cell>
          <cell r="P3893" t="str">
            <v>0</v>
          </cell>
          <cell r="Q3893" t="str">
            <v>0</v>
          </cell>
          <cell r="R3893" t="str">
            <v>0</v>
          </cell>
          <cell r="S3893" t="str">
            <v>0</v>
          </cell>
          <cell r="T3893" t="str">
            <v>0</v>
          </cell>
          <cell r="U3893" t="str">
            <v>0</v>
          </cell>
          <cell r="V3893" t="str">
            <v>0</v>
          </cell>
          <cell r="W3893" t="str">
            <v>0</v>
          </cell>
        </row>
        <row r="3894">
          <cell r="B3894" t="str">
            <v>ZimbabweOthCB</v>
          </cell>
          <cell r="C3894" t="str">
            <v>OthCB</v>
          </cell>
          <cell r="D3894" t="str">
            <v>Zimbabwe</v>
          </cell>
          <cell r="E3894" t="str">
            <v>Projects</v>
          </cell>
          <cell r="F3894" t="str">
            <v>Mass Mkt &amp; Priority Banking</v>
          </cell>
          <cell r="G3894" t="str">
            <v>Other Products</v>
          </cell>
          <cell r="H3894" t="str">
            <v>0</v>
          </cell>
          <cell r="I3894" t="str">
            <v>0</v>
          </cell>
          <cell r="J3894" t="str">
            <v>0</v>
          </cell>
          <cell r="K3894" t="str">
            <v>0</v>
          </cell>
          <cell r="L3894" t="str">
            <v>0</v>
          </cell>
          <cell r="M3894" t="str">
            <v>0</v>
          </cell>
          <cell r="N3894" t="str">
            <v>0</v>
          </cell>
          <cell r="O3894" t="str">
            <v>0</v>
          </cell>
          <cell r="P3894" t="str">
            <v>0</v>
          </cell>
          <cell r="Q3894" t="str">
            <v>0</v>
          </cell>
          <cell r="R3894" t="str">
            <v>0</v>
          </cell>
          <cell r="S3894" t="str">
            <v>0</v>
          </cell>
          <cell r="T3894" t="str">
            <v>0</v>
          </cell>
          <cell r="U3894" t="str">
            <v>0</v>
          </cell>
          <cell r="V3894">
            <v>0</v>
          </cell>
          <cell r="W3894">
            <v>0</v>
          </cell>
        </row>
        <row r="3895">
          <cell r="B3895" t="str">
            <v>ZimbabweCROps</v>
          </cell>
          <cell r="C3895" t="str">
            <v>CROps</v>
          </cell>
          <cell r="D3895" t="str">
            <v>Zimbabwe</v>
          </cell>
          <cell r="E3895" t="str">
            <v>Projects</v>
          </cell>
          <cell r="F3895" t="str">
            <v>Customer - Wholesale</v>
          </cell>
          <cell r="G3895" t="str">
            <v>Corporate and Inst Lending</v>
          </cell>
          <cell r="H3895" t="str">
            <v>0</v>
          </cell>
          <cell r="I3895" t="str">
            <v>0</v>
          </cell>
          <cell r="J3895" t="str">
            <v>0</v>
          </cell>
          <cell r="K3895" t="str">
            <v>0</v>
          </cell>
          <cell r="L3895" t="str">
            <v>0</v>
          </cell>
          <cell r="M3895" t="str">
            <v>0</v>
          </cell>
          <cell r="N3895" t="str">
            <v>0</v>
          </cell>
          <cell r="O3895" t="str">
            <v>0</v>
          </cell>
          <cell r="P3895" t="str">
            <v>0</v>
          </cell>
          <cell r="Q3895" t="str">
            <v>0</v>
          </cell>
          <cell r="R3895" t="str">
            <v>0</v>
          </cell>
          <cell r="S3895" t="str">
            <v>0</v>
          </cell>
          <cell r="T3895" t="str">
            <v>0</v>
          </cell>
          <cell r="U3895" t="str">
            <v>0</v>
          </cell>
          <cell r="V3895">
            <v>0</v>
          </cell>
          <cell r="W3895">
            <v>0</v>
          </cell>
        </row>
        <row r="3896">
          <cell r="B3896" t="str">
            <v>ZimbabweCash</v>
          </cell>
          <cell r="C3896" t="str">
            <v>Cash</v>
          </cell>
          <cell r="D3896" t="str">
            <v>Zimbabwe</v>
          </cell>
          <cell r="E3896" t="str">
            <v>Projects</v>
          </cell>
          <cell r="F3896" t="str">
            <v>Customer - Wholesale</v>
          </cell>
          <cell r="G3896" t="str">
            <v>Cash Management and Payments</v>
          </cell>
          <cell r="H3896" t="str">
            <v>0</v>
          </cell>
          <cell r="I3896" t="str">
            <v>0</v>
          </cell>
          <cell r="J3896" t="str">
            <v>0</v>
          </cell>
          <cell r="K3896" t="str">
            <v>0</v>
          </cell>
          <cell r="L3896" t="str">
            <v>0</v>
          </cell>
          <cell r="M3896" t="str">
            <v>0</v>
          </cell>
          <cell r="N3896" t="str">
            <v>0</v>
          </cell>
          <cell r="O3896" t="str">
            <v>0</v>
          </cell>
          <cell r="P3896" t="str">
            <v>0</v>
          </cell>
          <cell r="Q3896" t="str">
            <v>0</v>
          </cell>
          <cell r="R3896" t="str">
            <v>0</v>
          </cell>
          <cell r="S3896" t="str">
            <v>0</v>
          </cell>
          <cell r="T3896" t="str">
            <v>0</v>
          </cell>
          <cell r="U3896" t="str">
            <v>0</v>
          </cell>
          <cell r="V3896">
            <v>0</v>
          </cell>
          <cell r="W3896">
            <v>0</v>
          </cell>
        </row>
        <row r="3897">
          <cell r="B3897" t="str">
            <v>ZimbabweTrade</v>
          </cell>
          <cell r="C3897" t="str">
            <v>Trade</v>
          </cell>
          <cell r="D3897" t="str">
            <v>Zimbabwe</v>
          </cell>
          <cell r="E3897" t="str">
            <v>Projects</v>
          </cell>
          <cell r="F3897" t="str">
            <v>Customer - Wholesale</v>
          </cell>
          <cell r="G3897" t="str">
            <v>Trade Finance</v>
          </cell>
          <cell r="H3897" t="str">
            <v>0</v>
          </cell>
          <cell r="I3897" t="str">
            <v>0</v>
          </cell>
          <cell r="J3897" t="str">
            <v>0</v>
          </cell>
          <cell r="K3897" t="str">
            <v>0</v>
          </cell>
          <cell r="L3897" t="str">
            <v>0</v>
          </cell>
          <cell r="M3897" t="str">
            <v>0</v>
          </cell>
          <cell r="N3897" t="str">
            <v>0</v>
          </cell>
          <cell r="O3897" t="str">
            <v>0</v>
          </cell>
          <cell r="P3897" t="str">
            <v>0</v>
          </cell>
          <cell r="Q3897" t="str">
            <v>0</v>
          </cell>
          <cell r="R3897" t="str">
            <v>0</v>
          </cell>
          <cell r="S3897" t="str">
            <v>0</v>
          </cell>
          <cell r="T3897" t="str">
            <v>0</v>
          </cell>
          <cell r="U3897" t="str">
            <v>0</v>
          </cell>
          <cell r="V3897">
            <v>0</v>
          </cell>
          <cell r="W3897">
            <v>0</v>
          </cell>
        </row>
        <row r="3898">
          <cell r="B3898" t="str">
            <v>ZimbabweTrade</v>
          </cell>
          <cell r="C3898" t="str">
            <v>Trade</v>
          </cell>
          <cell r="D3898" t="str">
            <v>Zimbabwe</v>
          </cell>
          <cell r="E3898" t="str">
            <v>Projects</v>
          </cell>
          <cell r="F3898" t="str">
            <v>Customer - Wholesale</v>
          </cell>
          <cell r="G3898" t="str">
            <v>Trade Contingents</v>
          </cell>
          <cell r="H3898" t="str">
            <v>0</v>
          </cell>
          <cell r="I3898" t="str">
            <v>0</v>
          </cell>
          <cell r="J3898" t="str">
            <v>0</v>
          </cell>
          <cell r="K3898" t="str">
            <v>0</v>
          </cell>
          <cell r="L3898" t="str">
            <v>0</v>
          </cell>
          <cell r="M3898" t="str">
            <v>0</v>
          </cell>
          <cell r="N3898" t="str">
            <v>0</v>
          </cell>
          <cell r="O3898" t="str">
            <v>0</v>
          </cell>
          <cell r="P3898" t="str">
            <v>0</v>
          </cell>
          <cell r="Q3898" t="str">
            <v>0</v>
          </cell>
          <cell r="R3898" t="str">
            <v>0</v>
          </cell>
          <cell r="S3898" t="str">
            <v>0</v>
          </cell>
          <cell r="T3898" t="str">
            <v>0</v>
          </cell>
          <cell r="U3898" t="str">
            <v>0</v>
          </cell>
          <cell r="V3898">
            <v>0</v>
          </cell>
          <cell r="W3898">
            <v>0</v>
          </cell>
        </row>
        <row r="3899">
          <cell r="B3899" t="str">
            <v>ZimbabweTrade</v>
          </cell>
          <cell r="C3899" t="str">
            <v>Trade</v>
          </cell>
          <cell r="D3899" t="str">
            <v>Zimbabwe</v>
          </cell>
          <cell r="E3899" t="str">
            <v>Projects</v>
          </cell>
          <cell r="F3899" t="str">
            <v>Customer - Wholesale</v>
          </cell>
          <cell r="G3899" t="str">
            <v>Trade Transactional</v>
          </cell>
          <cell r="H3899" t="str">
            <v>0</v>
          </cell>
          <cell r="I3899" t="str">
            <v>0</v>
          </cell>
          <cell r="J3899" t="str">
            <v>0</v>
          </cell>
          <cell r="K3899" t="str">
            <v>0</v>
          </cell>
          <cell r="L3899" t="str">
            <v>0</v>
          </cell>
          <cell r="M3899" t="str">
            <v>0</v>
          </cell>
          <cell r="N3899" t="str">
            <v>0</v>
          </cell>
          <cell r="O3899" t="str">
            <v>0</v>
          </cell>
          <cell r="P3899" t="str">
            <v>0</v>
          </cell>
          <cell r="Q3899" t="str">
            <v>0</v>
          </cell>
          <cell r="R3899" t="str">
            <v>0</v>
          </cell>
          <cell r="S3899" t="str">
            <v>0</v>
          </cell>
          <cell r="T3899" t="str">
            <v>0</v>
          </cell>
          <cell r="U3899" t="str">
            <v>0</v>
          </cell>
          <cell r="V3899">
            <v>0</v>
          </cell>
          <cell r="W3899">
            <v>0</v>
          </cell>
        </row>
        <row r="3900">
          <cell r="B3900" t="str">
            <v>ZimbabweTrade</v>
          </cell>
          <cell r="C3900" t="str">
            <v>Trade</v>
          </cell>
          <cell r="D3900" t="str">
            <v>Zimbabwe</v>
          </cell>
          <cell r="E3900" t="str">
            <v>Projects</v>
          </cell>
          <cell r="F3900" t="str">
            <v>Customer - Wholesale</v>
          </cell>
          <cell r="G3900" t="str">
            <v>Trade Other</v>
          </cell>
          <cell r="H3900" t="str">
            <v>0</v>
          </cell>
          <cell r="I3900" t="str">
            <v>0</v>
          </cell>
          <cell r="J3900" t="str">
            <v>0</v>
          </cell>
          <cell r="K3900" t="str">
            <v>0</v>
          </cell>
          <cell r="L3900" t="str">
            <v>0</v>
          </cell>
          <cell r="M3900" t="str">
            <v>0</v>
          </cell>
          <cell r="N3900" t="str">
            <v>0</v>
          </cell>
          <cell r="O3900" t="str">
            <v>0</v>
          </cell>
          <cell r="P3900" t="str">
            <v>0</v>
          </cell>
          <cell r="Q3900" t="str">
            <v>0</v>
          </cell>
          <cell r="R3900" t="str">
            <v>0</v>
          </cell>
          <cell r="S3900" t="str">
            <v>0</v>
          </cell>
          <cell r="T3900" t="str">
            <v>0</v>
          </cell>
          <cell r="U3900" t="str">
            <v>0</v>
          </cell>
          <cell r="V3900">
            <v>0</v>
          </cell>
          <cell r="W3900">
            <v>0</v>
          </cell>
        </row>
        <row r="3901">
          <cell r="B3901" t="str">
            <v>ZimbabweFX/MM</v>
          </cell>
          <cell r="C3901" t="str">
            <v>FX/MM</v>
          </cell>
          <cell r="D3901" t="str">
            <v>Zimbabwe</v>
          </cell>
          <cell r="E3901" t="str">
            <v>Projects</v>
          </cell>
          <cell r="F3901" t="str">
            <v>Customer - Wholesale</v>
          </cell>
          <cell r="G3901" t="str">
            <v>FX Sales</v>
          </cell>
          <cell r="H3901" t="str">
            <v>0</v>
          </cell>
          <cell r="I3901" t="str">
            <v>0</v>
          </cell>
          <cell r="J3901" t="str">
            <v>0</v>
          </cell>
          <cell r="K3901" t="str">
            <v>0</v>
          </cell>
          <cell r="L3901" t="str">
            <v>0</v>
          </cell>
          <cell r="M3901" t="str">
            <v>0</v>
          </cell>
          <cell r="N3901" t="str">
            <v>0</v>
          </cell>
          <cell r="O3901" t="str">
            <v>0</v>
          </cell>
          <cell r="P3901" t="str">
            <v>0</v>
          </cell>
          <cell r="Q3901" t="str">
            <v>0</v>
          </cell>
          <cell r="R3901" t="str">
            <v>0</v>
          </cell>
          <cell r="S3901" t="str">
            <v>0</v>
          </cell>
          <cell r="T3901" t="str">
            <v>0</v>
          </cell>
          <cell r="U3901" t="str">
            <v>0</v>
          </cell>
          <cell r="V3901">
            <v>0</v>
          </cell>
          <cell r="W3901">
            <v>0</v>
          </cell>
        </row>
        <row r="3902">
          <cell r="B3902" t="str">
            <v>ZimbabweFX/MM</v>
          </cell>
          <cell r="C3902" t="str">
            <v>FX/MM</v>
          </cell>
          <cell r="D3902" t="str">
            <v>Zimbabwe</v>
          </cell>
          <cell r="E3902" t="str">
            <v>Projects</v>
          </cell>
          <cell r="F3902" t="str">
            <v>Customer - Wholesale</v>
          </cell>
          <cell r="G3902" t="str">
            <v>FX Trading</v>
          </cell>
          <cell r="H3902" t="str">
            <v>0</v>
          </cell>
          <cell r="I3902" t="str">
            <v>0</v>
          </cell>
          <cell r="J3902" t="str">
            <v>0</v>
          </cell>
          <cell r="K3902" t="str">
            <v>0</v>
          </cell>
          <cell r="L3902" t="str">
            <v>0</v>
          </cell>
          <cell r="M3902" t="str">
            <v>0</v>
          </cell>
          <cell r="N3902" t="str">
            <v>0</v>
          </cell>
          <cell r="O3902" t="str">
            <v>0</v>
          </cell>
          <cell r="P3902" t="str">
            <v>0</v>
          </cell>
          <cell r="Q3902" t="str">
            <v>0</v>
          </cell>
          <cell r="R3902" t="str">
            <v>0</v>
          </cell>
          <cell r="S3902" t="str">
            <v>0</v>
          </cell>
          <cell r="T3902" t="str">
            <v>0</v>
          </cell>
          <cell r="U3902" t="str">
            <v>0</v>
          </cell>
          <cell r="V3902">
            <v>0</v>
          </cell>
          <cell r="W3902">
            <v>0</v>
          </cell>
        </row>
        <row r="3903">
          <cell r="B3903" t="str">
            <v>ZimbabweFI</v>
          </cell>
          <cell r="C3903" t="str">
            <v>FI</v>
          </cell>
          <cell r="D3903" t="str">
            <v>Zimbabwe</v>
          </cell>
          <cell r="E3903" t="str">
            <v>Projects</v>
          </cell>
          <cell r="F3903" t="str">
            <v>Customer - Wholesale</v>
          </cell>
          <cell r="G3903" t="str">
            <v>Fixed Income</v>
          </cell>
          <cell r="H3903" t="str">
            <v>0</v>
          </cell>
          <cell r="I3903" t="str">
            <v>0</v>
          </cell>
          <cell r="J3903" t="str">
            <v>0</v>
          </cell>
          <cell r="K3903" t="str">
            <v>0</v>
          </cell>
          <cell r="L3903" t="str">
            <v>0</v>
          </cell>
          <cell r="M3903" t="str">
            <v>0</v>
          </cell>
          <cell r="N3903" t="str">
            <v>0</v>
          </cell>
          <cell r="O3903" t="str">
            <v>0</v>
          </cell>
          <cell r="P3903" t="str">
            <v>0</v>
          </cell>
          <cell r="Q3903" t="str">
            <v>0</v>
          </cell>
          <cell r="R3903" t="str">
            <v>0</v>
          </cell>
          <cell r="S3903" t="str">
            <v>0</v>
          </cell>
          <cell r="T3903" t="str">
            <v>0</v>
          </cell>
          <cell r="U3903" t="str">
            <v>0</v>
          </cell>
          <cell r="V3903">
            <v>0</v>
          </cell>
          <cell r="W3903">
            <v>0</v>
          </cell>
        </row>
        <row r="3904">
          <cell r="B3904" t="str">
            <v>ZimbabweFX/MM</v>
          </cell>
          <cell r="C3904" t="str">
            <v>FX/MM</v>
          </cell>
          <cell r="D3904" t="str">
            <v>Zimbabwe</v>
          </cell>
          <cell r="E3904" t="str">
            <v>Projects</v>
          </cell>
          <cell r="F3904" t="str">
            <v>Customer - Wholesale</v>
          </cell>
          <cell r="G3904" t="str">
            <v>ALM</v>
          </cell>
          <cell r="H3904" t="str">
            <v>0</v>
          </cell>
          <cell r="I3904" t="str">
            <v>0</v>
          </cell>
          <cell r="J3904" t="str">
            <v>0</v>
          </cell>
          <cell r="K3904" t="str">
            <v>0</v>
          </cell>
          <cell r="L3904" t="str">
            <v>0</v>
          </cell>
          <cell r="M3904" t="str">
            <v>0</v>
          </cell>
          <cell r="N3904" t="str">
            <v>0</v>
          </cell>
          <cell r="O3904" t="str">
            <v>0</v>
          </cell>
          <cell r="P3904" t="str">
            <v>0</v>
          </cell>
          <cell r="Q3904" t="str">
            <v>0</v>
          </cell>
          <cell r="R3904" t="str">
            <v>0</v>
          </cell>
          <cell r="S3904" t="str">
            <v>0</v>
          </cell>
          <cell r="T3904" t="str">
            <v>0</v>
          </cell>
          <cell r="U3904" t="str">
            <v>0</v>
          </cell>
          <cell r="V3904">
            <v>0</v>
          </cell>
          <cell r="W3904">
            <v>0</v>
          </cell>
        </row>
        <row r="3905">
          <cell r="B3905" t="str">
            <v>ZimbabweSEF</v>
          </cell>
          <cell r="C3905" t="str">
            <v>SEF</v>
          </cell>
          <cell r="D3905" t="str">
            <v>Zimbabwe</v>
          </cell>
          <cell r="E3905" t="str">
            <v>Projects</v>
          </cell>
          <cell r="F3905" t="str">
            <v>Customer - Wholesale</v>
          </cell>
          <cell r="G3905" t="str">
            <v>Structured Trade</v>
          </cell>
          <cell r="H3905" t="str">
            <v>0</v>
          </cell>
          <cell r="I3905" t="str">
            <v>0</v>
          </cell>
          <cell r="J3905" t="str">
            <v>0</v>
          </cell>
          <cell r="K3905" t="str">
            <v>0</v>
          </cell>
          <cell r="L3905" t="str">
            <v>0</v>
          </cell>
          <cell r="M3905" t="str">
            <v>0</v>
          </cell>
          <cell r="N3905" t="str">
            <v>0</v>
          </cell>
          <cell r="O3905" t="str">
            <v>0</v>
          </cell>
          <cell r="P3905" t="str">
            <v>0</v>
          </cell>
          <cell r="Q3905" t="str">
            <v>0</v>
          </cell>
          <cell r="R3905" t="str">
            <v>0</v>
          </cell>
          <cell r="S3905" t="str">
            <v>0</v>
          </cell>
          <cell r="T3905" t="str">
            <v>0</v>
          </cell>
          <cell r="U3905" t="str">
            <v>0</v>
          </cell>
          <cell r="V3905">
            <v>0</v>
          </cell>
          <cell r="W3905">
            <v>0</v>
          </cell>
        </row>
        <row r="3906">
          <cell r="B3906" t="str">
            <v>ZimbabweSME</v>
          </cell>
          <cell r="C3906" t="str">
            <v>SME</v>
          </cell>
          <cell r="D3906" t="str">
            <v>Zimbabwe</v>
          </cell>
          <cell r="E3906" t="str">
            <v>Projects</v>
          </cell>
          <cell r="F3906" t="str">
            <v>SME</v>
          </cell>
          <cell r="G3906" t="str">
            <v>Product</v>
          </cell>
          <cell r="H3906" t="str">
            <v>0</v>
          </cell>
          <cell r="I3906" t="str">
            <v>0</v>
          </cell>
          <cell r="J3906" t="str">
            <v>0</v>
          </cell>
          <cell r="K3906" t="str">
            <v>0</v>
          </cell>
          <cell r="L3906" t="str">
            <v>0</v>
          </cell>
          <cell r="M3906" t="str">
            <v>0</v>
          </cell>
          <cell r="N3906" t="str">
            <v>0</v>
          </cell>
          <cell r="O3906" t="str">
            <v>0</v>
          </cell>
          <cell r="P3906" t="str">
            <v>0</v>
          </cell>
          <cell r="Q3906" t="str">
            <v>0</v>
          </cell>
          <cell r="R3906" t="str">
            <v>0</v>
          </cell>
          <cell r="S3906" t="str">
            <v>0</v>
          </cell>
          <cell r="T3906" t="str">
            <v>0</v>
          </cell>
          <cell r="U3906" t="str">
            <v>0</v>
          </cell>
          <cell r="V3906">
            <v>0</v>
          </cell>
          <cell r="W3906">
            <v>0</v>
          </cell>
        </row>
        <row r="3907">
          <cell r="B3907" t="str">
            <v>ZimbabweTotal</v>
          </cell>
          <cell r="C3907" t="str">
            <v>Total</v>
          </cell>
          <cell r="D3907" t="str">
            <v>Zimbabwe</v>
          </cell>
          <cell r="E3907" t="str">
            <v>Projects</v>
          </cell>
          <cell r="F3907" t="str">
            <v>Customer</v>
          </cell>
          <cell r="G3907" t="str">
            <v>Product</v>
          </cell>
          <cell r="H3907" t="str">
            <v>0</v>
          </cell>
          <cell r="I3907" t="str">
            <v>0</v>
          </cell>
          <cell r="J3907" t="str">
            <v>0</v>
          </cell>
          <cell r="K3907" t="str">
            <v>0</v>
          </cell>
          <cell r="L3907" t="str">
            <v>0</v>
          </cell>
          <cell r="M3907" t="str">
            <v>0</v>
          </cell>
          <cell r="N3907" t="str">
            <v>0</v>
          </cell>
          <cell r="O3907" t="str">
            <v>0</v>
          </cell>
          <cell r="P3907" t="str">
            <v>0</v>
          </cell>
          <cell r="Q3907" t="str">
            <v>0</v>
          </cell>
          <cell r="R3907" t="str">
            <v>0</v>
          </cell>
          <cell r="S3907" t="str">
            <v>0</v>
          </cell>
          <cell r="T3907" t="str">
            <v>0</v>
          </cell>
          <cell r="U3907" t="str">
            <v>0</v>
          </cell>
          <cell r="V3907">
            <v>0</v>
          </cell>
          <cell r="W3907">
            <v>0</v>
          </cell>
        </row>
        <row r="3908">
          <cell r="B3908" t="str">
            <v>ZimbabweCCPL</v>
          </cell>
          <cell r="C3908" t="str">
            <v>CCPL</v>
          </cell>
          <cell r="D3908" t="str">
            <v>Zimbabwe</v>
          </cell>
          <cell r="E3908" t="str">
            <v>T&amp;O Management</v>
          </cell>
          <cell r="F3908" t="str">
            <v>Mass Mkt &amp; Priority Banking</v>
          </cell>
          <cell r="G3908" t="str">
            <v>Unsecured Lending</v>
          </cell>
          <cell r="H3908">
            <v>44.308569717231784</v>
          </cell>
          <cell r="I3908">
            <v>4.9473852970571439</v>
          </cell>
          <cell r="J3908">
            <v>13.677665197975688</v>
          </cell>
          <cell r="K3908">
            <v>19.660207173603791</v>
          </cell>
          <cell r="L3908">
            <v>43.480659152551929</v>
          </cell>
          <cell r="M3908">
            <v>49.047984789654897</v>
          </cell>
          <cell r="N3908">
            <v>42.922028917242635</v>
          </cell>
          <cell r="O3908">
            <v>31.329141924526173</v>
          </cell>
          <cell r="P3908">
            <v>15.704434558076358</v>
          </cell>
          <cell r="Q3908">
            <v>18.227000945360331</v>
          </cell>
          <cell r="R3908">
            <v>22.246069124101854</v>
          </cell>
          <cell r="S3908">
            <v>37.61652028853392</v>
          </cell>
          <cell r="T3908">
            <v>59.028459056361605</v>
          </cell>
          <cell r="U3908" t="str">
            <v>0</v>
          </cell>
          <cell r="V3908">
            <v>83.228644372227208</v>
          </cell>
          <cell r="W3908">
            <v>83.228644372227208</v>
          </cell>
        </row>
        <row r="3909">
          <cell r="B3909" t="str">
            <v>ZimbabweM &amp; AL</v>
          </cell>
          <cell r="C3909" t="str">
            <v>M &amp; AL</v>
          </cell>
          <cell r="D3909" t="str">
            <v>Zimbabwe</v>
          </cell>
          <cell r="E3909" t="str">
            <v>T&amp;O Management</v>
          </cell>
          <cell r="F3909" t="str">
            <v>Mass Mkt &amp; Priority Banking</v>
          </cell>
          <cell r="G3909" t="str">
            <v>Secured Lending</v>
          </cell>
          <cell r="H3909">
            <v>2.2857436188769</v>
          </cell>
          <cell r="I3909" t="str">
            <v>0</v>
          </cell>
          <cell r="J3909" t="str">
            <v>0</v>
          </cell>
          <cell r="K3909" t="str">
            <v>0</v>
          </cell>
          <cell r="L3909" t="str">
            <v>0</v>
          </cell>
          <cell r="M3909" t="str">
            <v>0</v>
          </cell>
          <cell r="N3909" t="str">
            <v>0</v>
          </cell>
          <cell r="O3909" t="str">
            <v>0</v>
          </cell>
          <cell r="P3909" t="str">
            <v>0</v>
          </cell>
          <cell r="Q3909" t="str">
            <v>0</v>
          </cell>
          <cell r="R3909" t="str">
            <v>0</v>
          </cell>
          <cell r="S3909" t="str">
            <v>0</v>
          </cell>
          <cell r="T3909" t="str">
            <v>0</v>
          </cell>
          <cell r="U3909" t="str">
            <v>0</v>
          </cell>
          <cell r="V3909">
            <v>0</v>
          </cell>
          <cell r="W3909">
            <v>0</v>
          </cell>
        </row>
        <row r="3910">
          <cell r="B3910" t="str">
            <v>ZimbabweWM</v>
          </cell>
          <cell r="C3910" t="str">
            <v>WM</v>
          </cell>
          <cell r="D3910" t="str">
            <v>Zimbabwe</v>
          </cell>
          <cell r="E3910" t="str">
            <v>T&amp;O Management</v>
          </cell>
          <cell r="F3910" t="str">
            <v>Mass Mkt &amp; Priority Banking</v>
          </cell>
          <cell r="G3910" t="str">
            <v>Account Management Services</v>
          </cell>
          <cell r="H3910">
            <v>462.33195058952811</v>
          </cell>
          <cell r="I3910">
            <v>17.813849148897649</v>
          </cell>
          <cell r="J3910">
            <v>49.248612425238782</v>
          </cell>
          <cell r="K3910">
            <v>70.789715728256908</v>
          </cell>
          <cell r="L3910">
            <v>156.55904759518123</v>
          </cell>
          <cell r="M3910">
            <v>176.60509283553901</v>
          </cell>
          <cell r="N3910">
            <v>154.54761326712426</v>
          </cell>
          <cell r="O3910">
            <v>112.80557133068288</v>
          </cell>
          <cell r="P3910">
            <v>56.54632094358336</v>
          </cell>
          <cell r="Q3910">
            <v>65.629224359499688</v>
          </cell>
          <cell r="R3910">
            <v>80.100521547585345</v>
          </cell>
          <cell r="S3910">
            <v>135.44428322955821</v>
          </cell>
          <cell r="T3910">
            <v>212.54138469213362</v>
          </cell>
          <cell r="U3910" t="str">
            <v>0</v>
          </cell>
          <cell r="V3910">
            <v>299.67807288997807</v>
          </cell>
          <cell r="W3910">
            <v>299.67807288997807</v>
          </cell>
        </row>
        <row r="3911">
          <cell r="B3911" t="str">
            <v>ZimbabweWM</v>
          </cell>
          <cell r="C3911" t="str">
            <v>WM</v>
          </cell>
          <cell r="D3911" t="str">
            <v>Zimbabwe</v>
          </cell>
          <cell r="E3911" t="str">
            <v>T&amp;O Management</v>
          </cell>
          <cell r="F3911" t="str">
            <v>Mass Mkt &amp; Priority Banking</v>
          </cell>
          <cell r="G3911" t="str">
            <v>Trade Products</v>
          </cell>
          <cell r="H3911" t="str">
            <v>0</v>
          </cell>
          <cell r="I3911" t="str">
            <v>0</v>
          </cell>
          <cell r="J3911" t="str">
            <v>0</v>
          </cell>
          <cell r="K3911" t="str">
            <v>0</v>
          </cell>
          <cell r="L3911" t="str">
            <v>0</v>
          </cell>
          <cell r="M3911" t="str">
            <v>0</v>
          </cell>
          <cell r="N3911" t="str">
            <v>0</v>
          </cell>
          <cell r="O3911" t="str">
            <v>0</v>
          </cell>
          <cell r="P3911" t="str">
            <v>0</v>
          </cell>
          <cell r="Q3911" t="str">
            <v>0</v>
          </cell>
          <cell r="R3911" t="str">
            <v>0</v>
          </cell>
          <cell r="S3911" t="str">
            <v>0</v>
          </cell>
          <cell r="T3911" t="str">
            <v>0</v>
          </cell>
          <cell r="U3911" t="str">
            <v>0</v>
          </cell>
          <cell r="V3911" t="str">
            <v>0</v>
          </cell>
          <cell r="W3911" t="str">
            <v>0</v>
          </cell>
        </row>
        <row r="3912">
          <cell r="B3912" t="str">
            <v>ZimbabweWM</v>
          </cell>
          <cell r="C3912" t="str">
            <v>WM</v>
          </cell>
          <cell r="D3912" t="str">
            <v>Zimbabwe</v>
          </cell>
          <cell r="E3912" t="str">
            <v>T&amp;O Management</v>
          </cell>
          <cell r="F3912" t="str">
            <v>Mass Mkt &amp; Priority Banking</v>
          </cell>
          <cell r="G3912" t="str">
            <v>Treasury Products</v>
          </cell>
          <cell r="H3912" t="str">
            <v>0</v>
          </cell>
          <cell r="I3912">
            <v>1.7461940850890499E-2</v>
          </cell>
          <cell r="J3912">
            <v>4.8275718652315898E-2</v>
          </cell>
          <cell r="K3912">
            <v>6.9391275222880244E-2</v>
          </cell>
          <cell r="L3912">
            <v>0.15346625594962726</v>
          </cell>
          <cell r="M3912">
            <v>0.17311629433062098</v>
          </cell>
          <cell r="N3912">
            <v>0.15149455422421415</v>
          </cell>
          <cell r="O3912">
            <v>0.11057712111499476</v>
          </cell>
          <cell r="P3912">
            <v>5.542926028278642E-2</v>
          </cell>
          <cell r="Q3912">
            <v>6.4332731996097028E-2</v>
          </cell>
          <cell r="R3912">
            <v>7.85181504745458E-2</v>
          </cell>
          <cell r="S3912">
            <v>0.13276860661841333</v>
          </cell>
          <cell r="T3912">
            <v>0.20834266964703957</v>
          </cell>
          <cell r="U3912" t="str">
            <v>0</v>
          </cell>
          <cell r="V3912">
            <v>0.29375810122986468</v>
          </cell>
          <cell r="W3912">
            <v>0.29375810122986468</v>
          </cell>
        </row>
        <row r="3913">
          <cell r="B3913" t="str">
            <v>ZimbabweWM</v>
          </cell>
          <cell r="C3913" t="str">
            <v>WM</v>
          </cell>
          <cell r="D3913" t="str">
            <v>Zimbabwe</v>
          </cell>
          <cell r="E3913" t="str">
            <v>T&amp;O Management</v>
          </cell>
          <cell r="F3913" t="str">
            <v>Mass Mkt &amp; Priority Banking</v>
          </cell>
          <cell r="G3913" t="str">
            <v>Investment Services</v>
          </cell>
          <cell r="H3913" t="str">
            <v>0</v>
          </cell>
          <cell r="I3913" t="str">
            <v>0</v>
          </cell>
          <cell r="J3913" t="str">
            <v>0</v>
          </cell>
          <cell r="K3913" t="str">
            <v>0</v>
          </cell>
          <cell r="L3913" t="str">
            <v>0</v>
          </cell>
          <cell r="M3913" t="str">
            <v>0</v>
          </cell>
          <cell r="N3913" t="str">
            <v>0</v>
          </cell>
          <cell r="O3913" t="str">
            <v>0</v>
          </cell>
          <cell r="P3913" t="str">
            <v>0</v>
          </cell>
          <cell r="Q3913" t="str">
            <v>0</v>
          </cell>
          <cell r="R3913" t="str">
            <v>0</v>
          </cell>
          <cell r="S3913" t="str">
            <v>0</v>
          </cell>
          <cell r="T3913" t="str">
            <v>0</v>
          </cell>
          <cell r="U3913" t="str">
            <v>0</v>
          </cell>
          <cell r="V3913" t="str">
            <v>0</v>
          </cell>
          <cell r="W3913" t="str">
            <v>0</v>
          </cell>
        </row>
        <row r="3914">
          <cell r="B3914" t="str">
            <v>ZimbabweOthCB</v>
          </cell>
          <cell r="C3914" t="str">
            <v>OthCB</v>
          </cell>
          <cell r="D3914" t="str">
            <v>Zimbabwe</v>
          </cell>
          <cell r="E3914" t="str">
            <v>T&amp;O Management</v>
          </cell>
          <cell r="F3914" t="str">
            <v>Mass Mkt &amp; Priority Banking</v>
          </cell>
          <cell r="G3914" t="str">
            <v>Other Products</v>
          </cell>
          <cell r="H3914" t="str">
            <v>0</v>
          </cell>
          <cell r="I3914" t="str">
            <v>0</v>
          </cell>
          <cell r="J3914" t="str">
            <v>0</v>
          </cell>
          <cell r="K3914" t="str">
            <v>0</v>
          </cell>
          <cell r="L3914" t="str">
            <v>0</v>
          </cell>
          <cell r="M3914" t="str">
            <v>0</v>
          </cell>
          <cell r="N3914" t="str">
            <v>0</v>
          </cell>
          <cell r="O3914" t="str">
            <v>0</v>
          </cell>
          <cell r="P3914" t="str">
            <v>0</v>
          </cell>
          <cell r="Q3914" t="str">
            <v>0</v>
          </cell>
          <cell r="R3914" t="str">
            <v>0</v>
          </cell>
          <cell r="S3914" t="str">
            <v>0</v>
          </cell>
          <cell r="T3914" t="str">
            <v>0</v>
          </cell>
          <cell r="U3914" t="str">
            <v>0</v>
          </cell>
          <cell r="V3914">
            <v>0</v>
          </cell>
          <cell r="W3914">
            <v>0</v>
          </cell>
        </row>
        <row r="3915">
          <cell r="B3915" t="str">
            <v>ZimbabweCROps</v>
          </cell>
          <cell r="C3915" t="str">
            <v>CROps</v>
          </cell>
          <cell r="D3915" t="str">
            <v>Zimbabwe</v>
          </cell>
          <cell r="E3915" t="str">
            <v>T&amp;O Management</v>
          </cell>
          <cell r="F3915" t="str">
            <v>Customer - Wholesale</v>
          </cell>
          <cell r="G3915" t="str">
            <v>Corporate and Inst Lending</v>
          </cell>
          <cell r="H3915">
            <v>51.813240692962303</v>
          </cell>
          <cell r="I3915">
            <v>3.5803664661713146</v>
          </cell>
          <cell r="J3915">
            <v>9.8983707291768788</v>
          </cell>
          <cell r="K3915">
            <v>14.227868309392079</v>
          </cell>
          <cell r="L3915">
            <v>31.466458464317043</v>
          </cell>
          <cell r="M3915">
            <v>35.495468703158963</v>
          </cell>
          <cell r="N3915">
            <v>31.062184117081458</v>
          </cell>
          <cell r="O3915">
            <v>22.672543662046575</v>
          </cell>
          <cell r="P3915">
            <v>11.365120661890716</v>
          </cell>
          <cell r="Q3915">
            <v>13.190673263806445</v>
          </cell>
          <cell r="R3915">
            <v>16.099227190459725</v>
          </cell>
          <cell r="S3915">
            <v>27.22264786921528</v>
          </cell>
          <cell r="T3915">
            <v>42.718224408532762</v>
          </cell>
          <cell r="U3915" t="str">
            <v>0</v>
          </cell>
          <cell r="V3915">
            <v>60.231662538736138</v>
          </cell>
          <cell r="W3915">
            <v>60.231662538736138</v>
          </cell>
        </row>
        <row r="3916">
          <cell r="B3916" t="str">
            <v>ZimbabweCash</v>
          </cell>
          <cell r="C3916" t="str">
            <v>Cash</v>
          </cell>
          <cell r="D3916" t="str">
            <v>Zimbabwe</v>
          </cell>
          <cell r="E3916" t="str">
            <v>T&amp;O Management</v>
          </cell>
          <cell r="F3916" t="str">
            <v>Customer - Wholesale</v>
          </cell>
          <cell r="G3916" t="str">
            <v>Cash Management and Payments</v>
          </cell>
          <cell r="H3916">
            <v>256.91159670046568</v>
          </cell>
          <cell r="I3916">
            <v>13.610682401416067</v>
          </cell>
          <cell r="J3916">
            <v>37.628433167168865</v>
          </cell>
          <cell r="K3916">
            <v>54.086920609384009</v>
          </cell>
          <cell r="L3916">
            <v>119.61903243752417</v>
          </cell>
          <cell r="M3916">
            <v>134.93522402602704</v>
          </cell>
          <cell r="N3916">
            <v>118.08219262091511</v>
          </cell>
          <cell r="O3916">
            <v>86.189163576416206</v>
          </cell>
          <cell r="P3916">
            <v>43.204249968350751</v>
          </cell>
          <cell r="Q3916">
            <v>50.144047027260285</v>
          </cell>
          <cell r="R3916">
            <v>61.200849205782227</v>
          </cell>
          <cell r="S3916">
            <v>103.48628213739565</v>
          </cell>
          <cell r="T3916">
            <v>162.39236700222739</v>
          </cell>
          <cell r="U3916" t="str">
            <v>0</v>
          </cell>
          <cell r="V3916">
            <v>228.96933748412832</v>
          </cell>
          <cell r="W3916">
            <v>228.96933748412832</v>
          </cell>
        </row>
        <row r="3917">
          <cell r="B3917" t="str">
            <v>ZimbabweTrade</v>
          </cell>
          <cell r="C3917" t="str">
            <v>Trade</v>
          </cell>
          <cell r="D3917" t="str">
            <v>Zimbabwe</v>
          </cell>
          <cell r="E3917" t="str">
            <v>T&amp;O Management</v>
          </cell>
          <cell r="F3917" t="str">
            <v>Customer - Wholesale</v>
          </cell>
          <cell r="G3917" t="str">
            <v>Trade Finance</v>
          </cell>
          <cell r="H3917">
            <v>26.24984652063965</v>
          </cell>
          <cell r="I3917">
            <v>0.40375863668659084</v>
          </cell>
          <cell r="J3917">
            <v>1.1162412308326237</v>
          </cell>
          <cell r="K3917">
            <v>1.6044795318674627</v>
          </cell>
          <cell r="L3917">
            <v>3.548478763542307</v>
          </cell>
          <cell r="M3917">
            <v>4.002831047477839</v>
          </cell>
          <cell r="N3917">
            <v>3.5028886652019615</v>
          </cell>
          <cell r="O3917">
            <v>2.5567872466960835</v>
          </cell>
          <cell r="P3917">
            <v>1.2816469117281795</v>
          </cell>
          <cell r="Q3917">
            <v>1.4875148408112524</v>
          </cell>
          <cell r="R3917">
            <v>1.8155130441378433</v>
          </cell>
          <cell r="S3917">
            <v>3.0699034008178483</v>
          </cell>
          <cell r="T3917">
            <v>4.817342641270228</v>
          </cell>
          <cell r="U3917" t="str">
            <v>0</v>
          </cell>
          <cell r="V3917">
            <v>6.7923344038175859</v>
          </cell>
          <cell r="W3917">
            <v>6.7923344038175859</v>
          </cell>
        </row>
        <row r="3918">
          <cell r="B3918" t="str">
            <v>ZimbabweTrade</v>
          </cell>
          <cell r="C3918" t="str">
            <v>Trade</v>
          </cell>
          <cell r="D3918" t="str">
            <v>Zimbabwe</v>
          </cell>
          <cell r="E3918" t="str">
            <v>T&amp;O Management</v>
          </cell>
          <cell r="F3918" t="str">
            <v>Customer - Wholesale</v>
          </cell>
          <cell r="G3918" t="str">
            <v>Trade Contingents</v>
          </cell>
          <cell r="H3918" t="str">
            <v>0</v>
          </cell>
          <cell r="I3918">
            <v>0.15026901969949463</v>
          </cell>
          <cell r="J3918">
            <v>0.41543749226490934</v>
          </cell>
          <cell r="K3918">
            <v>0.59714776223791133</v>
          </cell>
          <cell r="L3918">
            <v>1.3206563941216265</v>
          </cell>
          <cell r="M3918">
            <v>1.4897551231680486</v>
          </cell>
          <cell r="N3918">
            <v>1.3036888824373503</v>
          </cell>
          <cell r="O3918">
            <v>0.95157323765044832</v>
          </cell>
          <cell r="P3918">
            <v>0.47699741262940132</v>
          </cell>
          <cell r="Q3918">
            <v>0.55361638515404721</v>
          </cell>
          <cell r="R3918">
            <v>0.67568923759272159</v>
          </cell>
          <cell r="S3918">
            <v>1.1425424317823971</v>
          </cell>
          <cell r="T3918">
            <v>1.7928962763517573</v>
          </cell>
          <cell r="U3918" t="str">
            <v>0</v>
          </cell>
          <cell r="V3918">
            <v>2.5279395648571574</v>
          </cell>
          <cell r="W3918">
            <v>2.5279395648571574</v>
          </cell>
        </row>
        <row r="3919">
          <cell r="B3919" t="str">
            <v>ZimbabweTrade</v>
          </cell>
          <cell r="C3919" t="str">
            <v>Trade</v>
          </cell>
          <cell r="D3919" t="str">
            <v>Zimbabwe</v>
          </cell>
          <cell r="E3919" t="str">
            <v>T&amp;O Management</v>
          </cell>
          <cell r="F3919" t="str">
            <v>Customer - Wholesale</v>
          </cell>
          <cell r="G3919" t="str">
            <v>Trade Transactional</v>
          </cell>
          <cell r="H3919" t="str">
            <v>0</v>
          </cell>
          <cell r="I3919" t="str">
            <v>0</v>
          </cell>
          <cell r="J3919" t="str">
            <v>0</v>
          </cell>
          <cell r="K3919" t="str">
            <v>0</v>
          </cell>
          <cell r="L3919" t="str">
            <v>0</v>
          </cell>
          <cell r="M3919" t="str">
            <v>0</v>
          </cell>
          <cell r="N3919" t="str">
            <v>0</v>
          </cell>
          <cell r="O3919" t="str">
            <v>0</v>
          </cell>
          <cell r="P3919" t="str">
            <v>0</v>
          </cell>
          <cell r="Q3919" t="str">
            <v>0</v>
          </cell>
          <cell r="R3919" t="str">
            <v>0</v>
          </cell>
          <cell r="S3919" t="str">
            <v>0</v>
          </cell>
          <cell r="T3919" t="str">
            <v>0</v>
          </cell>
          <cell r="U3919" t="str">
            <v>0</v>
          </cell>
          <cell r="V3919">
            <v>0</v>
          </cell>
          <cell r="W3919">
            <v>0</v>
          </cell>
        </row>
        <row r="3920">
          <cell r="B3920" t="str">
            <v>ZimbabweTrade</v>
          </cell>
          <cell r="C3920" t="str">
            <v>Trade</v>
          </cell>
          <cell r="D3920" t="str">
            <v>Zimbabwe</v>
          </cell>
          <cell r="E3920" t="str">
            <v>T&amp;O Management</v>
          </cell>
          <cell r="F3920" t="str">
            <v>Customer - Wholesale</v>
          </cell>
          <cell r="G3920" t="str">
            <v>Trade Other</v>
          </cell>
          <cell r="H3920" t="str">
            <v>0</v>
          </cell>
          <cell r="I3920" t="str">
            <v>0</v>
          </cell>
          <cell r="J3920" t="str">
            <v>0</v>
          </cell>
          <cell r="K3920" t="str">
            <v>0</v>
          </cell>
          <cell r="L3920" t="str">
            <v>0</v>
          </cell>
          <cell r="M3920" t="str">
            <v>0</v>
          </cell>
          <cell r="N3920" t="str">
            <v>0</v>
          </cell>
          <cell r="O3920" t="str">
            <v>0</v>
          </cell>
          <cell r="P3920" t="str">
            <v>0</v>
          </cell>
          <cell r="Q3920" t="str">
            <v>0</v>
          </cell>
          <cell r="R3920" t="str">
            <v>0</v>
          </cell>
          <cell r="S3920" t="str">
            <v>0</v>
          </cell>
          <cell r="T3920" t="str">
            <v>0</v>
          </cell>
          <cell r="U3920" t="str">
            <v>0</v>
          </cell>
          <cell r="V3920">
            <v>0</v>
          </cell>
          <cell r="W3920">
            <v>0</v>
          </cell>
        </row>
        <row r="3921">
          <cell r="B3921" t="str">
            <v>ZimbabweFX/MM</v>
          </cell>
          <cell r="C3921" t="str">
            <v>FX/MM</v>
          </cell>
          <cell r="D3921" t="str">
            <v>Zimbabwe</v>
          </cell>
          <cell r="E3921" t="str">
            <v>T&amp;O Management</v>
          </cell>
          <cell r="F3921" t="str">
            <v>Customer - Wholesale</v>
          </cell>
          <cell r="G3921" t="str">
            <v>FX Sales</v>
          </cell>
          <cell r="H3921">
            <v>4.4773188886450317</v>
          </cell>
          <cell r="I3921">
            <v>1.9619404585533962</v>
          </cell>
          <cell r="J3921">
            <v>5.4240296882513581</v>
          </cell>
          <cell r="K3921">
            <v>7.7964729976415983</v>
          </cell>
          <cell r="L3921">
            <v>17.242737170016785</v>
          </cell>
          <cell r="M3921">
            <v>19.450521839601937</v>
          </cell>
          <cell r="N3921">
            <v>17.021206160358698</v>
          </cell>
          <cell r="O3921">
            <v>12.423918369578207</v>
          </cell>
          <cell r="P3921">
            <v>6.227767535413415</v>
          </cell>
          <cell r="Q3921">
            <v>7.2281191873341211</v>
          </cell>
          <cell r="R3921">
            <v>8.8219252064949529</v>
          </cell>
          <cell r="S3921">
            <v>14.917247926489297</v>
          </cell>
          <cell r="T3921">
            <v>23.408389497706125</v>
          </cell>
          <cell r="U3921" t="str">
            <v>0</v>
          </cell>
          <cell r="V3921">
            <v>33.005252306758784</v>
          </cell>
          <cell r="W3921">
            <v>33.005252306758784</v>
          </cell>
        </row>
        <row r="3922">
          <cell r="B3922" t="str">
            <v>ZimbabweFX/MM</v>
          </cell>
          <cell r="C3922" t="str">
            <v>FX/MM</v>
          </cell>
          <cell r="D3922" t="str">
            <v>Zimbabwe</v>
          </cell>
          <cell r="E3922" t="str">
            <v>T&amp;O Management</v>
          </cell>
          <cell r="F3922" t="str">
            <v>Customer - Wholesale</v>
          </cell>
          <cell r="G3922" t="str">
            <v>FX Trading</v>
          </cell>
          <cell r="H3922" t="str">
            <v>0</v>
          </cell>
          <cell r="I3922">
            <v>3.4341093332526373</v>
          </cell>
          <cell r="J3922">
            <v>9.4940245995015875</v>
          </cell>
          <cell r="K3922">
            <v>13.6466632159645</v>
          </cell>
          <cell r="L3922">
            <v>30.181060994091876</v>
          </cell>
          <cell r="M3922">
            <v>34.045487106811301</v>
          </cell>
          <cell r="N3922">
            <v>29.793301159406287</v>
          </cell>
          <cell r="O3922">
            <v>21.74637555514591</v>
          </cell>
          <cell r="P3922">
            <v>10.900858140445376</v>
          </cell>
          <cell r="Q3922">
            <v>12.651837345455775</v>
          </cell>
          <cell r="R3922">
            <v>15.441577524334651</v>
          </cell>
          <cell r="S3922">
            <v>26.110609069437345</v>
          </cell>
          <cell r="T3922">
            <v>40.973194930572774</v>
          </cell>
          <cell r="U3922" t="str">
            <v>0</v>
          </cell>
          <cell r="V3922">
            <v>57.771195093540335</v>
          </cell>
          <cell r="W3922">
            <v>57.771195093540335</v>
          </cell>
        </row>
        <row r="3923">
          <cell r="B3923" t="str">
            <v>ZimbabweFI</v>
          </cell>
          <cell r="C3923" t="str">
            <v>FI</v>
          </cell>
          <cell r="D3923" t="str">
            <v>Zimbabwe</v>
          </cell>
          <cell r="E3923" t="str">
            <v>T&amp;O Management</v>
          </cell>
          <cell r="F3923" t="str">
            <v>Customer - Wholesale</v>
          </cell>
          <cell r="G3923" t="str">
            <v>Fixed Income</v>
          </cell>
          <cell r="H3923">
            <v>15.215273137142409</v>
          </cell>
          <cell r="I3923">
            <v>0.141035489685955</v>
          </cell>
          <cell r="J3923">
            <v>0.38991024412521252</v>
          </cell>
          <cell r="K3923">
            <v>0.56045502413282122</v>
          </cell>
          <cell r="L3923">
            <v>1.2395064639691451</v>
          </cell>
          <cell r="M3923">
            <v>1.3982146401722502</v>
          </cell>
          <cell r="N3923">
            <v>1.2235815492799429</v>
          </cell>
          <cell r="O3923">
            <v>0.89310223632563579</v>
          </cell>
          <cell r="P3923">
            <v>0.44768751272653001</v>
          </cell>
          <cell r="Q3923">
            <v>0.5195985049647025</v>
          </cell>
          <cell r="R3923">
            <v>0.63417038781506752</v>
          </cell>
          <cell r="S3923">
            <v>1.0723370104872862</v>
          </cell>
          <cell r="T3923">
            <v>1.6827287806699165</v>
          </cell>
          <cell r="U3923" t="str">
            <v>0</v>
          </cell>
          <cell r="V3923">
            <v>2.3726061109542664</v>
          </cell>
          <cell r="W3923">
            <v>2.3726061109542664</v>
          </cell>
        </row>
        <row r="3924">
          <cell r="B3924" t="str">
            <v>ZimbabweFX/MM</v>
          </cell>
          <cell r="C3924" t="str">
            <v>FX/MM</v>
          </cell>
          <cell r="D3924" t="str">
            <v>Zimbabwe</v>
          </cell>
          <cell r="E3924" t="str">
            <v>T&amp;O Management</v>
          </cell>
          <cell r="F3924" t="str">
            <v>Customer - Wholesale</v>
          </cell>
          <cell r="G3924" t="str">
            <v>ALM</v>
          </cell>
          <cell r="H3924" t="str">
            <v>0</v>
          </cell>
          <cell r="I3924">
            <v>1.2715516655119126</v>
          </cell>
          <cell r="J3924">
            <v>3.51536355439015</v>
          </cell>
          <cell r="K3924">
            <v>5.0529658950911625</v>
          </cell>
          <cell r="L3924">
            <v>11.175176632365838</v>
          </cell>
          <cell r="M3924">
            <v>12.6060621933745</v>
          </cell>
          <cell r="N3924">
            <v>11.031600346416285</v>
          </cell>
          <cell r="O3924">
            <v>8.0520558236866258</v>
          </cell>
          <cell r="P3924">
            <v>4.0362734493557753</v>
          </cell>
          <cell r="Q3924">
            <v>4.6846105604805501</v>
          </cell>
          <cell r="R3924">
            <v>5.7175709081463504</v>
          </cell>
          <cell r="S3924">
            <v>9.6680056538348964</v>
          </cell>
          <cell r="T3924">
            <v>15.171192643994193</v>
          </cell>
          <cell r="U3924" t="str">
            <v>0</v>
          </cell>
          <cell r="V3924">
            <v>21.391007743550198</v>
          </cell>
          <cell r="W3924">
            <v>21.391007743550198</v>
          </cell>
        </row>
        <row r="3925">
          <cell r="B3925" t="str">
            <v>ZimbabweSEF</v>
          </cell>
          <cell r="C3925" t="str">
            <v>SEF</v>
          </cell>
          <cell r="D3925" t="str">
            <v>Zimbabwe</v>
          </cell>
          <cell r="E3925" t="str">
            <v>T&amp;O Management</v>
          </cell>
          <cell r="F3925" t="str">
            <v>Customer - Wholesale</v>
          </cell>
          <cell r="G3925" t="str">
            <v>Structured Trade</v>
          </cell>
          <cell r="H3925" t="str">
            <v>0</v>
          </cell>
          <cell r="I3925" t="str">
            <v>0</v>
          </cell>
          <cell r="J3925" t="str">
            <v>0</v>
          </cell>
          <cell r="K3925" t="str">
            <v>0</v>
          </cell>
          <cell r="L3925" t="str">
            <v>0</v>
          </cell>
          <cell r="M3925" t="str">
            <v>0</v>
          </cell>
          <cell r="N3925" t="str">
            <v>0</v>
          </cell>
          <cell r="O3925" t="str">
            <v>0</v>
          </cell>
          <cell r="P3925" t="str">
            <v>0</v>
          </cell>
          <cell r="Q3925" t="str">
            <v>0</v>
          </cell>
          <cell r="R3925" t="str">
            <v>0</v>
          </cell>
          <cell r="S3925" t="str">
            <v>0</v>
          </cell>
          <cell r="T3925" t="str">
            <v>0</v>
          </cell>
          <cell r="U3925" t="str">
            <v>0</v>
          </cell>
          <cell r="V3925">
            <v>0</v>
          </cell>
          <cell r="W3925">
            <v>0</v>
          </cell>
        </row>
        <row r="3926">
          <cell r="B3926" t="str">
            <v>ZimbabweSME</v>
          </cell>
          <cell r="C3926" t="str">
            <v>SME</v>
          </cell>
          <cell r="D3926" t="str">
            <v>Zimbabwe</v>
          </cell>
          <cell r="E3926" t="str">
            <v>T&amp;O Management</v>
          </cell>
          <cell r="F3926" t="str">
            <v>SME</v>
          </cell>
          <cell r="G3926" t="str">
            <v>Product</v>
          </cell>
          <cell r="H3926">
            <v>202.17757631010471</v>
          </cell>
          <cell r="I3926">
            <v>9.4425847391790878</v>
          </cell>
          <cell r="J3926">
            <v>26.105206065682783</v>
          </cell>
          <cell r="K3926">
            <v>37.523491921479589</v>
          </cell>
          <cell r="L3926">
            <v>82.987231418493622</v>
          </cell>
          <cell r="M3926">
            <v>93.613034937418888</v>
          </cell>
          <cell r="N3926">
            <v>81.921029168607589</v>
          </cell>
          <cell r="O3926">
            <v>59.794832960366818</v>
          </cell>
          <cell r="P3926">
            <v>29.973500180739123</v>
          </cell>
          <cell r="Q3926">
            <v>34.788073019103287</v>
          </cell>
          <cell r="R3926">
            <v>42.458870737825322</v>
          </cell>
          <cell r="S3926">
            <v>71.794929865036579</v>
          </cell>
          <cell r="T3926">
            <v>112.66177853469449</v>
          </cell>
          <cell r="U3926" t="str">
            <v>0</v>
          </cell>
          <cell r="V3926">
            <v>158.85043950268633</v>
          </cell>
          <cell r="W3926">
            <v>158.85043950268633</v>
          </cell>
        </row>
        <row r="3927">
          <cell r="B3927" t="str">
            <v>ZimbabweTotal</v>
          </cell>
          <cell r="C3927" t="str">
            <v>Total</v>
          </cell>
          <cell r="D3927" t="str">
            <v>Zimbabwe</v>
          </cell>
          <cell r="E3927" t="str">
            <v>T&amp;O Management</v>
          </cell>
          <cell r="F3927" t="str">
            <v>Customer</v>
          </cell>
          <cell r="G3927" t="str">
            <v>Product</v>
          </cell>
          <cell r="H3927">
            <v>1065.7711161755965</v>
          </cell>
          <cell r="I3927">
            <v>56.774994596962138</v>
          </cell>
          <cell r="J3927">
            <v>156.96157011326113</v>
          </cell>
          <cell r="K3927">
            <v>225.61577944427472</v>
          </cell>
          <cell r="L3927">
            <v>498.97351174212514</v>
          </cell>
          <cell r="M3927">
            <v>562.86279353673535</v>
          </cell>
          <cell r="N3927">
            <v>492.56280940829583</v>
          </cell>
          <cell r="O3927">
            <v>359.52564304423663</v>
          </cell>
          <cell r="P3927">
            <v>180.22028653522179</v>
          </cell>
          <cell r="Q3927">
            <v>209.16864817122655</v>
          </cell>
          <cell r="R3927">
            <v>255.29050226475061</v>
          </cell>
          <cell r="S3927">
            <v>431.67807748920711</v>
          </cell>
          <cell r="T3927">
            <v>677.39630113416194</v>
          </cell>
          <cell r="U3927" t="str">
            <v>0</v>
          </cell>
          <cell r="V3927">
            <v>955.11225011246427</v>
          </cell>
          <cell r="W3927">
            <v>955.11225011246427</v>
          </cell>
        </row>
        <row r="3928">
          <cell r="B3928" t="str">
            <v>Africa OtherCCPL</v>
          </cell>
          <cell r="C3928" t="str">
            <v>CCPL</v>
          </cell>
          <cell r="D3928" t="str">
            <v>Africa Other</v>
          </cell>
          <cell r="E3928" t="str">
            <v>Credit Operations</v>
          </cell>
          <cell r="F3928" t="str">
            <v>Mass Mkt &amp; Priority Banking</v>
          </cell>
          <cell r="G3928" t="str">
            <v>Unsecured Lending</v>
          </cell>
          <cell r="H3928">
            <v>27.646920000000001</v>
          </cell>
          <cell r="I3928">
            <v>1.5780639127002787</v>
          </cell>
          <cell r="J3928">
            <v>3.0088566163919612</v>
          </cell>
          <cell r="K3928">
            <v>4.2876123421618555</v>
          </cell>
          <cell r="L3928">
            <v>6.7814098677364898</v>
          </cell>
          <cell r="M3928">
            <v>8.4707898381375522</v>
          </cell>
          <cell r="N3928">
            <v>10.451872728413445</v>
          </cell>
          <cell r="O3928">
            <v>11.615763197110205</v>
          </cell>
          <cell r="P3928">
            <v>14.492523085705034</v>
          </cell>
          <cell r="Q3928">
            <v>14.773034668202754</v>
          </cell>
          <cell r="R3928">
            <v>17.57991555272001</v>
          </cell>
          <cell r="S3928">
            <v>19.381582785860925</v>
          </cell>
          <cell r="T3928">
            <v>20.792856874291147</v>
          </cell>
          <cell r="U3928" t="str">
            <v>0</v>
          </cell>
          <cell r="V3928">
            <v>0</v>
          </cell>
          <cell r="W3928">
            <v>0</v>
          </cell>
        </row>
        <row r="3929">
          <cell r="B3929" t="str">
            <v>Africa OtherM &amp; AL</v>
          </cell>
          <cell r="C3929" t="str">
            <v>M &amp; AL</v>
          </cell>
          <cell r="D3929" t="str">
            <v>Africa Other</v>
          </cell>
          <cell r="E3929" t="str">
            <v>Credit Operations</v>
          </cell>
          <cell r="F3929" t="str">
            <v>Mass Mkt &amp; Priority Banking</v>
          </cell>
          <cell r="G3929" t="str">
            <v>Secured Lending</v>
          </cell>
          <cell r="H3929">
            <v>11.848680000000002</v>
          </cell>
          <cell r="I3929">
            <v>0.67631310544297674</v>
          </cell>
          <cell r="J3929">
            <v>1.2895099784536952</v>
          </cell>
          <cell r="K3929">
            <v>1.8375481466407981</v>
          </cell>
          <cell r="L3929">
            <v>2.906318514744207</v>
          </cell>
          <cell r="M3929">
            <v>3.6303385020589527</v>
          </cell>
          <cell r="N3929">
            <v>4.4793740264629047</v>
          </cell>
          <cell r="O3929">
            <v>4.9781842273329477</v>
          </cell>
          <cell r="P3929">
            <v>6.2110813224450148</v>
          </cell>
          <cell r="Q3929">
            <v>6.3313005720868913</v>
          </cell>
          <cell r="R3929">
            <v>7.5342495225942896</v>
          </cell>
          <cell r="S3929">
            <v>8.3063926225118259</v>
          </cell>
          <cell r="T3929">
            <v>8.911224374696209</v>
          </cell>
          <cell r="U3929" t="str">
            <v>0</v>
          </cell>
          <cell r="V3929">
            <v>0</v>
          </cell>
          <cell r="W3929">
            <v>0</v>
          </cell>
        </row>
        <row r="3930">
          <cell r="B3930" t="str">
            <v>Africa OtherWM</v>
          </cell>
          <cell r="C3930" t="str">
            <v>WM</v>
          </cell>
          <cell r="D3930" t="str">
            <v>Africa Other</v>
          </cell>
          <cell r="E3930" t="str">
            <v>Credit Operations</v>
          </cell>
          <cell r="F3930" t="str">
            <v>Mass Mkt &amp; Priority Banking</v>
          </cell>
          <cell r="G3930" t="str">
            <v>Account Management Services</v>
          </cell>
          <cell r="H3930">
            <v>157.98240000000001</v>
          </cell>
          <cell r="I3930">
            <v>9.0175080725730297</v>
          </cell>
          <cell r="J3930">
            <v>17.193466379382603</v>
          </cell>
          <cell r="K3930">
            <v>24.500641955210604</v>
          </cell>
          <cell r="L3930">
            <v>38.750913529922698</v>
          </cell>
          <cell r="M3930">
            <v>48.404513360786098</v>
          </cell>
          <cell r="N3930">
            <v>59.724987019505406</v>
          </cell>
          <cell r="O3930">
            <v>66.375789697772703</v>
          </cell>
          <cell r="P3930">
            <v>82.814417632600197</v>
          </cell>
          <cell r="Q3930">
            <v>84.417340961158487</v>
          </cell>
          <cell r="R3930">
            <v>100.45666030125702</v>
          </cell>
          <cell r="S3930">
            <v>110.751901633491</v>
          </cell>
          <cell r="T3930">
            <v>118.81632499594905</v>
          </cell>
          <cell r="U3930" t="str">
            <v>0</v>
          </cell>
          <cell r="V3930">
            <v>0</v>
          </cell>
          <cell r="W3930">
            <v>0</v>
          </cell>
        </row>
        <row r="3931">
          <cell r="B3931" t="str">
            <v>Africa OtherWM</v>
          </cell>
          <cell r="C3931" t="str">
            <v>WM</v>
          </cell>
          <cell r="D3931" t="str">
            <v>Africa Other</v>
          </cell>
          <cell r="E3931" t="str">
            <v>Credit Operations</v>
          </cell>
          <cell r="F3931" t="str">
            <v>Mass Mkt &amp; Priority Banking</v>
          </cell>
          <cell r="G3931" t="str">
            <v>Trade Products</v>
          </cell>
          <cell r="H3931" t="str">
            <v>0</v>
          </cell>
          <cell r="I3931" t="str">
            <v>0</v>
          </cell>
          <cell r="J3931" t="str">
            <v>0</v>
          </cell>
          <cell r="K3931" t="str">
            <v>0</v>
          </cell>
          <cell r="L3931" t="str">
            <v>0</v>
          </cell>
          <cell r="M3931" t="str">
            <v>0</v>
          </cell>
          <cell r="N3931" t="str">
            <v>0</v>
          </cell>
          <cell r="O3931" t="str">
            <v>0</v>
          </cell>
          <cell r="P3931" t="str">
            <v>0</v>
          </cell>
          <cell r="Q3931" t="str">
            <v>0</v>
          </cell>
          <cell r="R3931" t="str">
            <v>0</v>
          </cell>
          <cell r="S3931" t="str">
            <v>0</v>
          </cell>
          <cell r="T3931" t="str">
            <v>0</v>
          </cell>
          <cell r="U3931" t="str">
            <v>0</v>
          </cell>
          <cell r="V3931" t="str">
            <v>0</v>
          </cell>
          <cell r="W3931" t="str">
            <v>0</v>
          </cell>
        </row>
        <row r="3932">
          <cell r="B3932" t="str">
            <v>Africa OtherWM</v>
          </cell>
          <cell r="C3932" t="str">
            <v>WM</v>
          </cell>
          <cell r="D3932" t="str">
            <v>Africa Other</v>
          </cell>
          <cell r="E3932" t="str">
            <v>Credit Operations</v>
          </cell>
          <cell r="F3932" t="str">
            <v>Mass Mkt &amp; Priority Banking</v>
          </cell>
          <cell r="G3932" t="str">
            <v>Treasury Products</v>
          </cell>
          <cell r="H3932" t="str">
            <v>0</v>
          </cell>
          <cell r="I3932" t="str">
            <v>0</v>
          </cell>
          <cell r="J3932" t="str">
            <v>0</v>
          </cell>
          <cell r="K3932" t="str">
            <v>0</v>
          </cell>
          <cell r="L3932" t="str">
            <v>0</v>
          </cell>
          <cell r="M3932" t="str">
            <v>0</v>
          </cell>
          <cell r="N3932" t="str">
            <v>0</v>
          </cell>
          <cell r="O3932" t="str">
            <v>0</v>
          </cell>
          <cell r="P3932" t="str">
            <v>0</v>
          </cell>
          <cell r="Q3932" t="str">
            <v>0</v>
          </cell>
          <cell r="R3932" t="str">
            <v>0</v>
          </cell>
          <cell r="S3932" t="str">
            <v>0</v>
          </cell>
          <cell r="T3932" t="str">
            <v>0</v>
          </cell>
          <cell r="U3932" t="str">
            <v>0</v>
          </cell>
          <cell r="V3932">
            <v>0</v>
          </cell>
          <cell r="W3932">
            <v>0</v>
          </cell>
        </row>
        <row r="3933">
          <cell r="B3933" t="str">
            <v>Africa OtherWM</v>
          </cell>
          <cell r="C3933" t="str">
            <v>WM</v>
          </cell>
          <cell r="D3933" t="str">
            <v>Africa Other</v>
          </cell>
          <cell r="E3933" t="str">
            <v>Credit Operations</v>
          </cell>
          <cell r="F3933" t="str">
            <v>Mass Mkt &amp; Priority Banking</v>
          </cell>
          <cell r="G3933" t="str">
            <v>Investment Services</v>
          </cell>
          <cell r="H3933" t="str">
            <v>0</v>
          </cell>
          <cell r="I3933" t="str">
            <v>0</v>
          </cell>
          <cell r="J3933" t="str">
            <v>0</v>
          </cell>
          <cell r="K3933" t="str">
            <v>0</v>
          </cell>
          <cell r="L3933" t="str">
            <v>0</v>
          </cell>
          <cell r="M3933" t="str">
            <v>0</v>
          </cell>
          <cell r="N3933" t="str">
            <v>0</v>
          </cell>
          <cell r="O3933" t="str">
            <v>0</v>
          </cell>
          <cell r="P3933" t="str">
            <v>0</v>
          </cell>
          <cell r="Q3933" t="str">
            <v>0</v>
          </cell>
          <cell r="R3933" t="str">
            <v>0</v>
          </cell>
          <cell r="S3933" t="str">
            <v>0</v>
          </cell>
          <cell r="T3933" t="str">
            <v>0</v>
          </cell>
          <cell r="U3933" t="str">
            <v>0</v>
          </cell>
          <cell r="V3933" t="str">
            <v>0</v>
          </cell>
          <cell r="W3933" t="str">
            <v>0</v>
          </cell>
        </row>
        <row r="3934">
          <cell r="B3934" t="str">
            <v>Africa OtherOthCB</v>
          </cell>
          <cell r="C3934" t="str">
            <v>OthCB</v>
          </cell>
          <cell r="D3934" t="str">
            <v>Africa Other</v>
          </cell>
          <cell r="E3934" t="str">
            <v>Credit Operations</v>
          </cell>
          <cell r="F3934" t="str">
            <v>Mass Mkt &amp; Priority Banking</v>
          </cell>
          <cell r="G3934" t="str">
            <v>Other Products</v>
          </cell>
          <cell r="H3934" t="str">
            <v>0</v>
          </cell>
          <cell r="I3934" t="str">
            <v>0</v>
          </cell>
          <cell r="J3934" t="str">
            <v>0</v>
          </cell>
          <cell r="K3934" t="str">
            <v>0</v>
          </cell>
          <cell r="L3934" t="str">
            <v>0</v>
          </cell>
          <cell r="M3934" t="str">
            <v>0</v>
          </cell>
          <cell r="N3934" t="str">
            <v>0</v>
          </cell>
          <cell r="O3934" t="str">
            <v>0</v>
          </cell>
          <cell r="P3934" t="str">
            <v>0</v>
          </cell>
          <cell r="Q3934" t="str">
            <v>0</v>
          </cell>
          <cell r="R3934" t="str">
            <v>0</v>
          </cell>
          <cell r="S3934" t="str">
            <v>0</v>
          </cell>
          <cell r="T3934" t="str">
            <v>0</v>
          </cell>
          <cell r="U3934" t="str">
            <v>0</v>
          </cell>
          <cell r="V3934">
            <v>0</v>
          </cell>
          <cell r="W3934">
            <v>0</v>
          </cell>
        </row>
        <row r="3935">
          <cell r="B3935" t="str">
            <v>Africa OtherCROps</v>
          </cell>
          <cell r="C3935" t="str">
            <v>CROps</v>
          </cell>
          <cell r="D3935" t="str">
            <v>Africa Other</v>
          </cell>
          <cell r="E3935" t="str">
            <v>Credit Operations</v>
          </cell>
          <cell r="F3935" t="str">
            <v>Customer - Wholesale</v>
          </cell>
          <cell r="G3935" t="str">
            <v>Corporate and Inst Lending</v>
          </cell>
          <cell r="H3935">
            <v>39.495599999999996</v>
          </cell>
          <cell r="I3935">
            <v>2.2543770181432583</v>
          </cell>
          <cell r="J3935">
            <v>4.2983665948456578</v>
          </cell>
          <cell r="K3935">
            <v>6.1251604888026572</v>
          </cell>
          <cell r="L3935">
            <v>9.6877283824806693</v>
          </cell>
          <cell r="M3935">
            <v>12.10112834019651</v>
          </cell>
          <cell r="N3935">
            <v>14.931246754876341</v>
          </cell>
          <cell r="O3935">
            <v>16.593947424443172</v>
          </cell>
          <cell r="P3935">
            <v>20.703604408150028</v>
          </cell>
          <cell r="Q3935">
            <v>21.104335240289636</v>
          </cell>
          <cell r="R3935">
            <v>25.114165075314261</v>
          </cell>
          <cell r="S3935">
            <v>27.687975408372751</v>
          </cell>
          <cell r="T3935">
            <v>29.704081248987301</v>
          </cell>
          <cell r="U3935" t="str">
            <v>0</v>
          </cell>
          <cell r="V3935">
            <v>0</v>
          </cell>
          <cell r="W3935">
            <v>0</v>
          </cell>
        </row>
        <row r="3936">
          <cell r="B3936" t="str">
            <v>Africa OtherCash</v>
          </cell>
          <cell r="C3936" t="str">
            <v>Cash</v>
          </cell>
          <cell r="D3936" t="str">
            <v>Africa Other</v>
          </cell>
          <cell r="E3936" t="str">
            <v>Credit Operations</v>
          </cell>
          <cell r="F3936" t="str">
            <v>Customer - Wholesale</v>
          </cell>
          <cell r="G3936" t="str">
            <v>Cash Management and Payments</v>
          </cell>
          <cell r="H3936">
            <v>26.330399999999997</v>
          </cell>
          <cell r="I3936">
            <v>1.502918012095503</v>
          </cell>
          <cell r="J3936">
            <v>2.8655777298971041</v>
          </cell>
          <cell r="K3936">
            <v>4.0834403258684446</v>
          </cell>
          <cell r="L3936">
            <v>6.4584855883204551</v>
          </cell>
          <cell r="M3936">
            <v>8.0674188934643425</v>
          </cell>
          <cell r="N3936">
            <v>9.9541645032509116</v>
          </cell>
          <cell r="O3936">
            <v>11.062631616295441</v>
          </cell>
          <cell r="P3936">
            <v>13.80240293876669</v>
          </cell>
          <cell r="Q3936">
            <v>14.069556826859749</v>
          </cell>
          <cell r="R3936">
            <v>16.74277671687619</v>
          </cell>
          <cell r="S3936">
            <v>18.458650272248502</v>
          </cell>
          <cell r="T3936">
            <v>19.802720832658249</v>
          </cell>
          <cell r="U3936" t="str">
            <v>0</v>
          </cell>
          <cell r="V3936">
            <v>0</v>
          </cell>
          <cell r="W3936">
            <v>0</v>
          </cell>
        </row>
        <row r="3937">
          <cell r="B3937" t="str">
            <v>Africa OtherTrade</v>
          </cell>
          <cell r="C3937" t="str">
            <v>Trade</v>
          </cell>
          <cell r="D3937" t="str">
            <v>Africa Other</v>
          </cell>
          <cell r="E3937" t="str">
            <v>Credit Operations</v>
          </cell>
          <cell r="F3937" t="str">
            <v>Customer - Wholesale</v>
          </cell>
          <cell r="G3937" t="str">
            <v>Trade Finance</v>
          </cell>
          <cell r="H3937">
            <v>65.825999999999993</v>
          </cell>
          <cell r="I3937">
            <v>3.7572950302387556</v>
          </cell>
          <cell r="J3937">
            <v>7.1639443247427659</v>
          </cell>
          <cell r="K3937">
            <v>10.20860081467109</v>
          </cell>
          <cell r="L3937">
            <v>16.146213970801149</v>
          </cell>
          <cell r="M3937">
            <v>20.168547233660853</v>
          </cell>
          <cell r="N3937">
            <v>24.885411258127249</v>
          </cell>
          <cell r="O3937">
            <v>27.65657904073856</v>
          </cell>
          <cell r="P3937">
            <v>34.506007346916746</v>
          </cell>
          <cell r="Q3937">
            <v>35.173892067149438</v>
          </cell>
          <cell r="R3937">
            <v>41.856941792190483</v>
          </cell>
          <cell r="S3937">
            <v>46.146625680621256</v>
          </cell>
          <cell r="T3937">
            <v>49.506802081645503</v>
          </cell>
          <cell r="U3937" t="str">
            <v>0</v>
          </cell>
          <cell r="V3937">
            <v>0</v>
          </cell>
          <cell r="W3937">
            <v>0</v>
          </cell>
        </row>
        <row r="3938">
          <cell r="B3938" t="str">
            <v>Africa OtherTrade</v>
          </cell>
          <cell r="C3938" t="str">
            <v>Trade</v>
          </cell>
          <cell r="D3938" t="str">
            <v>Africa Other</v>
          </cell>
          <cell r="E3938" t="str">
            <v>Credit Operations</v>
          </cell>
          <cell r="F3938" t="str">
            <v>Customer - Wholesale</v>
          </cell>
          <cell r="G3938" t="str">
            <v>Trade Contingents</v>
          </cell>
          <cell r="H3938" t="str">
            <v>0</v>
          </cell>
          <cell r="I3938" t="str">
            <v>0</v>
          </cell>
          <cell r="J3938" t="str">
            <v>0</v>
          </cell>
          <cell r="K3938" t="str">
            <v>0</v>
          </cell>
          <cell r="L3938" t="str">
            <v>0</v>
          </cell>
          <cell r="M3938" t="str">
            <v>0</v>
          </cell>
          <cell r="N3938" t="str">
            <v>0</v>
          </cell>
          <cell r="O3938" t="str">
            <v>0</v>
          </cell>
          <cell r="P3938" t="str">
            <v>0</v>
          </cell>
          <cell r="Q3938" t="str">
            <v>0</v>
          </cell>
          <cell r="R3938" t="str">
            <v>0</v>
          </cell>
          <cell r="S3938" t="str">
            <v>0</v>
          </cell>
          <cell r="T3938" t="str">
            <v>0</v>
          </cell>
          <cell r="U3938" t="str">
            <v>0</v>
          </cell>
          <cell r="V3938">
            <v>0</v>
          </cell>
          <cell r="W3938">
            <v>0</v>
          </cell>
        </row>
        <row r="3939">
          <cell r="B3939" t="str">
            <v>Africa OtherTrade</v>
          </cell>
          <cell r="C3939" t="str">
            <v>Trade</v>
          </cell>
          <cell r="D3939" t="str">
            <v>Africa Other</v>
          </cell>
          <cell r="E3939" t="str">
            <v>Credit Operations</v>
          </cell>
          <cell r="F3939" t="str">
            <v>Customer - Wholesale</v>
          </cell>
          <cell r="G3939" t="str">
            <v>Trade Transactional</v>
          </cell>
          <cell r="H3939" t="str">
            <v>0</v>
          </cell>
          <cell r="I3939" t="str">
            <v>0</v>
          </cell>
          <cell r="J3939" t="str">
            <v>0</v>
          </cell>
          <cell r="K3939" t="str">
            <v>0</v>
          </cell>
          <cell r="L3939" t="str">
            <v>0</v>
          </cell>
          <cell r="M3939" t="str">
            <v>0</v>
          </cell>
          <cell r="N3939" t="str">
            <v>0</v>
          </cell>
          <cell r="O3939" t="str">
            <v>0</v>
          </cell>
          <cell r="P3939" t="str">
            <v>0</v>
          </cell>
          <cell r="Q3939" t="str">
            <v>0</v>
          </cell>
          <cell r="R3939" t="str">
            <v>0</v>
          </cell>
          <cell r="S3939" t="str">
            <v>0</v>
          </cell>
          <cell r="T3939" t="str">
            <v>0</v>
          </cell>
          <cell r="U3939" t="str">
            <v>0</v>
          </cell>
          <cell r="V3939">
            <v>0</v>
          </cell>
          <cell r="W3939">
            <v>0</v>
          </cell>
        </row>
        <row r="3940">
          <cell r="B3940" t="str">
            <v>Africa OtherTrade</v>
          </cell>
          <cell r="C3940" t="str">
            <v>Trade</v>
          </cell>
          <cell r="D3940" t="str">
            <v>Africa Other</v>
          </cell>
          <cell r="E3940" t="str">
            <v>Credit Operations</v>
          </cell>
          <cell r="F3940" t="str">
            <v>Customer - Wholesale</v>
          </cell>
          <cell r="G3940" t="str">
            <v>Trade Other</v>
          </cell>
          <cell r="H3940" t="str">
            <v>0</v>
          </cell>
          <cell r="I3940" t="str">
            <v>0</v>
          </cell>
          <cell r="J3940" t="str">
            <v>0</v>
          </cell>
          <cell r="K3940" t="str">
            <v>0</v>
          </cell>
          <cell r="L3940" t="str">
            <v>0</v>
          </cell>
          <cell r="M3940" t="str">
            <v>0</v>
          </cell>
          <cell r="N3940" t="str">
            <v>0</v>
          </cell>
          <cell r="O3940" t="str">
            <v>0</v>
          </cell>
          <cell r="P3940" t="str">
            <v>0</v>
          </cell>
          <cell r="Q3940" t="str">
            <v>0</v>
          </cell>
          <cell r="R3940" t="str">
            <v>0</v>
          </cell>
          <cell r="S3940" t="str">
            <v>0</v>
          </cell>
          <cell r="T3940" t="str">
            <v>0</v>
          </cell>
          <cell r="U3940" t="str">
            <v>0</v>
          </cell>
          <cell r="V3940">
            <v>0</v>
          </cell>
          <cell r="W3940">
            <v>0</v>
          </cell>
        </row>
        <row r="3941">
          <cell r="B3941" t="str">
            <v>Africa OtherFX/MM</v>
          </cell>
          <cell r="C3941" t="str">
            <v>FX/MM</v>
          </cell>
          <cell r="D3941" t="str">
            <v>Africa Other</v>
          </cell>
          <cell r="E3941" t="str">
            <v>Credit Operations</v>
          </cell>
          <cell r="F3941" t="str">
            <v>Customer - Wholesale</v>
          </cell>
          <cell r="G3941" t="str">
            <v>FX Sales</v>
          </cell>
          <cell r="H3941">
            <v>10.093319999999999</v>
          </cell>
          <cell r="I3941">
            <v>0.57611857130327504</v>
          </cell>
          <cell r="J3941">
            <v>1.098471463127225</v>
          </cell>
          <cell r="K3941">
            <v>1.565318791582905</v>
          </cell>
          <cell r="L3941">
            <v>2.4757528088561749</v>
          </cell>
          <cell r="M3941">
            <v>3.0925105758280003</v>
          </cell>
          <cell r="N3941">
            <v>3.8157630595795098</v>
          </cell>
          <cell r="O3941">
            <v>4.2406754529132549</v>
          </cell>
          <cell r="P3941">
            <v>5.29092112652725</v>
          </cell>
          <cell r="Q3941">
            <v>5.3933301169629004</v>
          </cell>
          <cell r="R3941">
            <v>6.4180644081358995</v>
          </cell>
          <cell r="S3941">
            <v>7.0758159376952499</v>
          </cell>
          <cell r="T3941">
            <v>7.5910429858523498</v>
          </cell>
          <cell r="U3941" t="str">
            <v>0</v>
          </cell>
          <cell r="V3941">
            <v>0</v>
          </cell>
          <cell r="W3941">
            <v>0</v>
          </cell>
        </row>
        <row r="3942">
          <cell r="B3942" t="str">
            <v>Africa OtherFX/MM</v>
          </cell>
          <cell r="C3942" t="str">
            <v>FX/MM</v>
          </cell>
          <cell r="D3942" t="str">
            <v>Africa Other</v>
          </cell>
          <cell r="E3942" t="str">
            <v>Credit Operations</v>
          </cell>
          <cell r="F3942" t="str">
            <v>Customer - Wholesale</v>
          </cell>
          <cell r="G3942" t="str">
            <v>FX Trading</v>
          </cell>
          <cell r="H3942" t="str">
            <v>0</v>
          </cell>
          <cell r="I3942" t="str">
            <v>0</v>
          </cell>
          <cell r="J3942" t="str">
            <v>0</v>
          </cell>
          <cell r="K3942" t="str">
            <v>0</v>
          </cell>
          <cell r="L3942" t="str">
            <v>0</v>
          </cell>
          <cell r="M3942" t="str">
            <v>0</v>
          </cell>
          <cell r="N3942" t="str">
            <v>0</v>
          </cell>
          <cell r="O3942" t="str">
            <v>0</v>
          </cell>
          <cell r="P3942" t="str">
            <v>0</v>
          </cell>
          <cell r="Q3942" t="str">
            <v>0</v>
          </cell>
          <cell r="R3942" t="str">
            <v>0</v>
          </cell>
          <cell r="S3942" t="str">
            <v>0</v>
          </cell>
          <cell r="T3942" t="str">
            <v>0</v>
          </cell>
          <cell r="U3942" t="str">
            <v>0</v>
          </cell>
          <cell r="V3942">
            <v>0</v>
          </cell>
          <cell r="W3942">
            <v>0</v>
          </cell>
        </row>
        <row r="3943">
          <cell r="B3943" t="str">
            <v>Africa OtherFI</v>
          </cell>
          <cell r="C3943" t="str">
            <v>FI</v>
          </cell>
          <cell r="D3943" t="str">
            <v>Africa Other</v>
          </cell>
          <cell r="E3943" t="str">
            <v>Credit Operations</v>
          </cell>
          <cell r="F3943" t="str">
            <v>Customer - Wholesale</v>
          </cell>
          <cell r="G3943" t="str">
            <v>Fixed Income</v>
          </cell>
          <cell r="H3943">
            <v>23.69736</v>
          </cell>
          <cell r="I3943">
            <v>1.3526262108859539</v>
          </cell>
          <cell r="J3943">
            <v>2.5790199569074002</v>
          </cell>
          <cell r="K3943">
            <v>3.6750962932815998</v>
          </cell>
          <cell r="L3943">
            <v>5.8126370294884202</v>
          </cell>
          <cell r="M3943">
            <v>7.2606770041179196</v>
          </cell>
          <cell r="N3943">
            <v>8.9587480529258201</v>
          </cell>
          <cell r="O3943">
            <v>9.956368454665899</v>
          </cell>
          <cell r="P3943">
            <v>12.422162644890021</v>
          </cell>
          <cell r="Q3943">
            <v>12.662601144173781</v>
          </cell>
          <cell r="R3943">
            <v>15.068499045188581</v>
          </cell>
          <cell r="S3943">
            <v>16.612785245023641</v>
          </cell>
          <cell r="T3943">
            <v>17.822448749392422</v>
          </cell>
          <cell r="U3943" t="str">
            <v>0</v>
          </cell>
          <cell r="V3943">
            <v>0</v>
          </cell>
          <cell r="W3943">
            <v>0</v>
          </cell>
        </row>
        <row r="3944">
          <cell r="B3944" t="str">
            <v>Africa OtherFX/MM</v>
          </cell>
          <cell r="C3944" t="str">
            <v>FX/MM</v>
          </cell>
          <cell r="D3944" t="str">
            <v>Africa Other</v>
          </cell>
          <cell r="E3944" t="str">
            <v>Credit Operations</v>
          </cell>
          <cell r="F3944" t="str">
            <v>Customer - Wholesale</v>
          </cell>
          <cell r="G3944" t="str">
            <v>ALM</v>
          </cell>
          <cell r="H3944">
            <v>10.09332</v>
          </cell>
          <cell r="I3944">
            <v>0.57611857130327704</v>
          </cell>
          <cell r="J3944">
            <v>1.0984714631272201</v>
          </cell>
          <cell r="K3944">
            <v>1.5653187915829001</v>
          </cell>
          <cell r="L3944">
            <v>2.4757528088561802</v>
          </cell>
          <cell r="M3944">
            <v>3.0925105758279998</v>
          </cell>
          <cell r="N3944">
            <v>3.8157630595795098</v>
          </cell>
          <cell r="O3944">
            <v>4.2406754529132495</v>
          </cell>
          <cell r="P3944">
            <v>5.2909211265272305</v>
          </cell>
          <cell r="Q3944">
            <v>5.3933301169629102</v>
          </cell>
          <cell r="R3944">
            <v>6.41806440813588</v>
          </cell>
          <cell r="S3944">
            <v>7.0758159376952596</v>
          </cell>
          <cell r="T3944">
            <v>7.5910429858523303</v>
          </cell>
          <cell r="U3944" t="str">
            <v>0</v>
          </cell>
          <cell r="V3944">
            <v>0</v>
          </cell>
          <cell r="W3944">
            <v>0</v>
          </cell>
        </row>
        <row r="3945">
          <cell r="B3945" t="str">
            <v>Africa OtherSEF</v>
          </cell>
          <cell r="C3945" t="str">
            <v>SEF</v>
          </cell>
          <cell r="D3945" t="str">
            <v>Africa Other</v>
          </cell>
          <cell r="E3945" t="str">
            <v>Credit Operations</v>
          </cell>
          <cell r="F3945" t="str">
            <v>Customer - Wholesale</v>
          </cell>
          <cell r="G3945" t="str">
            <v>Structured Trade</v>
          </cell>
          <cell r="H3945" t="str">
            <v>0</v>
          </cell>
          <cell r="I3945" t="str">
            <v>0</v>
          </cell>
          <cell r="J3945" t="str">
            <v>0</v>
          </cell>
          <cell r="K3945" t="str">
            <v>0</v>
          </cell>
          <cell r="L3945" t="str">
            <v>0</v>
          </cell>
          <cell r="M3945" t="str">
            <v>0</v>
          </cell>
          <cell r="N3945" t="str">
            <v>0</v>
          </cell>
          <cell r="O3945" t="str">
            <v>0</v>
          </cell>
          <cell r="P3945" t="str">
            <v>0</v>
          </cell>
          <cell r="Q3945" t="str">
            <v>0</v>
          </cell>
          <cell r="R3945" t="str">
            <v>0</v>
          </cell>
          <cell r="S3945" t="str">
            <v>0</v>
          </cell>
          <cell r="T3945" t="str">
            <v>0</v>
          </cell>
          <cell r="U3945" t="str">
            <v>0</v>
          </cell>
          <cell r="V3945">
            <v>0</v>
          </cell>
          <cell r="W3945">
            <v>0</v>
          </cell>
        </row>
        <row r="3946">
          <cell r="B3946" t="str">
            <v>Africa OtherSME</v>
          </cell>
          <cell r="C3946" t="str">
            <v>SME</v>
          </cell>
          <cell r="D3946" t="str">
            <v>Africa Other</v>
          </cell>
          <cell r="E3946" t="str">
            <v>Credit Operations</v>
          </cell>
          <cell r="F3946" t="str">
            <v>SME</v>
          </cell>
          <cell r="G3946" t="str">
            <v>Product</v>
          </cell>
          <cell r="H3946">
            <v>65.826000000000008</v>
          </cell>
          <cell r="I3946">
            <v>3.7572950302387627</v>
          </cell>
          <cell r="J3946">
            <v>7.1639443247427508</v>
          </cell>
          <cell r="K3946">
            <v>10.208600814671092</v>
          </cell>
          <cell r="L3946">
            <v>16.146213970801128</v>
          </cell>
          <cell r="M3946">
            <v>20.168547233660874</v>
          </cell>
          <cell r="N3946">
            <v>24.885411258127252</v>
          </cell>
          <cell r="O3946">
            <v>27.656579040738624</v>
          </cell>
          <cell r="P3946">
            <v>34.506007346916746</v>
          </cell>
          <cell r="Q3946">
            <v>35.173892067149374</v>
          </cell>
          <cell r="R3946">
            <v>41.85694179219044</v>
          </cell>
          <cell r="S3946">
            <v>46.146625680621256</v>
          </cell>
          <cell r="T3946">
            <v>49.506802081645475</v>
          </cell>
          <cell r="U3946" t="str">
            <v>0</v>
          </cell>
          <cell r="V3946">
            <v>0</v>
          </cell>
          <cell r="W3946">
            <v>0</v>
          </cell>
        </row>
        <row r="3947">
          <cell r="B3947" t="str">
            <v>Africa OtherTotal</v>
          </cell>
          <cell r="C3947" t="str">
            <v>Total</v>
          </cell>
          <cell r="D3947" t="str">
            <v>Africa Other</v>
          </cell>
          <cell r="E3947" t="str">
            <v>Credit Operations</v>
          </cell>
          <cell r="F3947" t="str">
            <v>Customer</v>
          </cell>
          <cell r="G3947" t="str">
            <v>Product</v>
          </cell>
          <cell r="H3947">
            <v>438.84</v>
          </cell>
          <cell r="I3947">
            <v>25.04863353492507</v>
          </cell>
          <cell r="J3947">
            <v>47.759628831618386</v>
          </cell>
          <cell r="K3947">
            <v>68.057338764473954</v>
          </cell>
          <cell r="L3947">
            <v>107.64142647200757</v>
          </cell>
          <cell r="M3947">
            <v>134.45698155773908</v>
          </cell>
          <cell r="N3947">
            <v>165.90274172084833</v>
          </cell>
          <cell r="O3947">
            <v>184.37719360492403</v>
          </cell>
          <cell r="P3947">
            <v>230.04004897944495</v>
          </cell>
          <cell r="Q3947">
            <v>234.49261378099595</v>
          </cell>
          <cell r="R3947">
            <v>279.04627861460301</v>
          </cell>
          <cell r="S3947">
            <v>307.64417120414168</v>
          </cell>
          <cell r="T3947">
            <v>330.04534721097002</v>
          </cell>
          <cell r="U3947" t="str">
            <v>0</v>
          </cell>
          <cell r="V3947">
            <v>0</v>
          </cell>
          <cell r="W3947">
            <v>0</v>
          </cell>
        </row>
        <row r="3948">
          <cell r="B3948" t="str">
            <v>Africa OtherCCPL</v>
          </cell>
          <cell r="C3948" t="str">
            <v>CCPL</v>
          </cell>
          <cell r="D3948" t="str">
            <v>Africa Other</v>
          </cell>
          <cell r="E3948" t="str">
            <v>Trade Operations</v>
          </cell>
          <cell r="F3948" t="str">
            <v>Mass Mkt &amp; Priority Banking</v>
          </cell>
          <cell r="G3948" t="str">
            <v>Unsecured Lending</v>
          </cell>
          <cell r="H3948" t="str">
            <v>0</v>
          </cell>
          <cell r="I3948" t="str">
            <v>0</v>
          </cell>
          <cell r="J3948" t="str">
            <v>0</v>
          </cell>
          <cell r="K3948" t="str">
            <v>0</v>
          </cell>
          <cell r="L3948" t="str">
            <v>0</v>
          </cell>
          <cell r="M3948" t="str">
            <v>0</v>
          </cell>
          <cell r="N3948" t="str">
            <v>0</v>
          </cell>
          <cell r="O3948" t="str">
            <v>0</v>
          </cell>
          <cell r="P3948" t="str">
            <v>0</v>
          </cell>
          <cell r="Q3948" t="str">
            <v>0</v>
          </cell>
          <cell r="R3948" t="str">
            <v>0</v>
          </cell>
          <cell r="S3948" t="str">
            <v>0</v>
          </cell>
          <cell r="T3948" t="str">
            <v>0</v>
          </cell>
          <cell r="U3948" t="str">
            <v>0</v>
          </cell>
          <cell r="V3948">
            <v>0</v>
          </cell>
          <cell r="W3948">
            <v>0</v>
          </cell>
        </row>
        <row r="3949">
          <cell r="B3949" t="str">
            <v>Africa OtherM &amp; AL</v>
          </cell>
          <cell r="C3949" t="str">
            <v>M &amp; AL</v>
          </cell>
          <cell r="D3949" t="str">
            <v>Africa Other</v>
          </cell>
          <cell r="E3949" t="str">
            <v>Trade Operations</v>
          </cell>
          <cell r="F3949" t="str">
            <v>Mass Mkt &amp; Priority Banking</v>
          </cell>
          <cell r="G3949" t="str">
            <v>Secured Lending</v>
          </cell>
          <cell r="H3949" t="str">
            <v>0</v>
          </cell>
          <cell r="I3949" t="str">
            <v>0</v>
          </cell>
          <cell r="J3949" t="str">
            <v>0</v>
          </cell>
          <cell r="K3949" t="str">
            <v>0</v>
          </cell>
          <cell r="L3949" t="str">
            <v>0</v>
          </cell>
          <cell r="M3949" t="str">
            <v>0</v>
          </cell>
          <cell r="N3949" t="str">
            <v>0</v>
          </cell>
          <cell r="O3949" t="str">
            <v>0</v>
          </cell>
          <cell r="P3949" t="str">
            <v>0</v>
          </cell>
          <cell r="Q3949" t="str">
            <v>0</v>
          </cell>
          <cell r="R3949" t="str">
            <v>0</v>
          </cell>
          <cell r="S3949" t="str">
            <v>0</v>
          </cell>
          <cell r="T3949" t="str">
            <v>0</v>
          </cell>
          <cell r="U3949" t="str">
            <v>0</v>
          </cell>
          <cell r="V3949">
            <v>0</v>
          </cell>
          <cell r="W3949">
            <v>0</v>
          </cell>
        </row>
        <row r="3950">
          <cell r="B3950" t="str">
            <v>Africa OtherWM</v>
          </cell>
          <cell r="C3950" t="str">
            <v>WM</v>
          </cell>
          <cell r="D3950" t="str">
            <v>Africa Other</v>
          </cell>
          <cell r="E3950" t="str">
            <v>Trade Operations</v>
          </cell>
          <cell r="F3950" t="str">
            <v>Mass Mkt &amp; Priority Banking</v>
          </cell>
          <cell r="G3950" t="str">
            <v>Account Management Services</v>
          </cell>
          <cell r="H3950" t="str">
            <v>0</v>
          </cell>
          <cell r="I3950" t="str">
            <v>0</v>
          </cell>
          <cell r="J3950" t="str">
            <v>0</v>
          </cell>
          <cell r="K3950" t="str">
            <v>0</v>
          </cell>
          <cell r="L3950" t="str">
            <v>0</v>
          </cell>
          <cell r="M3950" t="str">
            <v>0</v>
          </cell>
          <cell r="N3950" t="str">
            <v>0</v>
          </cell>
          <cell r="O3950" t="str">
            <v>0</v>
          </cell>
          <cell r="P3950" t="str">
            <v>0</v>
          </cell>
          <cell r="Q3950" t="str">
            <v>0</v>
          </cell>
          <cell r="R3950" t="str">
            <v>0</v>
          </cell>
          <cell r="S3950" t="str">
            <v>0</v>
          </cell>
          <cell r="T3950" t="str">
            <v>0</v>
          </cell>
          <cell r="U3950" t="str">
            <v>0</v>
          </cell>
          <cell r="V3950">
            <v>0</v>
          </cell>
          <cell r="W3950">
            <v>0</v>
          </cell>
        </row>
        <row r="3951">
          <cell r="B3951" t="str">
            <v>Africa OtherWM</v>
          </cell>
          <cell r="C3951" t="str">
            <v>WM</v>
          </cell>
          <cell r="D3951" t="str">
            <v>Africa Other</v>
          </cell>
          <cell r="E3951" t="str">
            <v>Trade Operations</v>
          </cell>
          <cell r="F3951" t="str">
            <v>Mass Mkt &amp; Priority Banking</v>
          </cell>
          <cell r="G3951" t="str">
            <v>Trade Products</v>
          </cell>
          <cell r="H3951" t="str">
            <v>0</v>
          </cell>
          <cell r="I3951" t="str">
            <v>0</v>
          </cell>
          <cell r="J3951" t="str">
            <v>0</v>
          </cell>
          <cell r="K3951" t="str">
            <v>0</v>
          </cell>
          <cell r="L3951" t="str">
            <v>0</v>
          </cell>
          <cell r="M3951" t="str">
            <v>0</v>
          </cell>
          <cell r="N3951" t="str">
            <v>0</v>
          </cell>
          <cell r="O3951" t="str">
            <v>0</v>
          </cell>
          <cell r="P3951" t="str">
            <v>0</v>
          </cell>
          <cell r="Q3951" t="str">
            <v>0</v>
          </cell>
          <cell r="R3951" t="str">
            <v>0</v>
          </cell>
          <cell r="S3951" t="str">
            <v>0</v>
          </cell>
          <cell r="T3951" t="str">
            <v>0</v>
          </cell>
          <cell r="U3951" t="str">
            <v>0</v>
          </cell>
          <cell r="V3951" t="str">
            <v>0</v>
          </cell>
          <cell r="W3951" t="str">
            <v>0</v>
          </cell>
        </row>
        <row r="3952">
          <cell r="B3952" t="str">
            <v>Africa OtherWM</v>
          </cell>
          <cell r="C3952" t="str">
            <v>WM</v>
          </cell>
          <cell r="D3952" t="str">
            <v>Africa Other</v>
          </cell>
          <cell r="E3952" t="str">
            <v>Trade Operations</v>
          </cell>
          <cell r="F3952" t="str">
            <v>Mass Mkt &amp; Priority Banking</v>
          </cell>
          <cell r="G3952" t="str">
            <v>Treasury Products</v>
          </cell>
          <cell r="H3952" t="str">
            <v>0</v>
          </cell>
          <cell r="I3952" t="str">
            <v>0</v>
          </cell>
          <cell r="J3952" t="str">
            <v>0</v>
          </cell>
          <cell r="K3952" t="str">
            <v>0</v>
          </cell>
          <cell r="L3952" t="str">
            <v>0</v>
          </cell>
          <cell r="M3952" t="str">
            <v>0</v>
          </cell>
          <cell r="N3952" t="str">
            <v>0</v>
          </cell>
          <cell r="O3952" t="str">
            <v>0</v>
          </cell>
          <cell r="P3952" t="str">
            <v>0</v>
          </cell>
          <cell r="Q3952" t="str">
            <v>0</v>
          </cell>
          <cell r="R3952" t="str">
            <v>0</v>
          </cell>
          <cell r="S3952" t="str">
            <v>0</v>
          </cell>
          <cell r="T3952" t="str">
            <v>0</v>
          </cell>
          <cell r="U3952" t="str">
            <v>0</v>
          </cell>
          <cell r="V3952">
            <v>0</v>
          </cell>
          <cell r="W3952">
            <v>0</v>
          </cell>
        </row>
        <row r="3953">
          <cell r="B3953" t="str">
            <v>Africa OtherWM</v>
          </cell>
          <cell r="C3953" t="str">
            <v>WM</v>
          </cell>
          <cell r="D3953" t="str">
            <v>Africa Other</v>
          </cell>
          <cell r="E3953" t="str">
            <v>Trade Operations</v>
          </cell>
          <cell r="F3953" t="str">
            <v>Mass Mkt &amp; Priority Banking</v>
          </cell>
          <cell r="G3953" t="str">
            <v>Investment Services</v>
          </cell>
          <cell r="H3953" t="str">
            <v>0</v>
          </cell>
          <cell r="I3953" t="str">
            <v>0</v>
          </cell>
          <cell r="J3953" t="str">
            <v>0</v>
          </cell>
          <cell r="K3953" t="str">
            <v>0</v>
          </cell>
          <cell r="L3953" t="str">
            <v>0</v>
          </cell>
          <cell r="M3953" t="str">
            <v>0</v>
          </cell>
          <cell r="N3953" t="str">
            <v>0</v>
          </cell>
          <cell r="O3953" t="str">
            <v>0</v>
          </cell>
          <cell r="P3953" t="str">
            <v>0</v>
          </cell>
          <cell r="Q3953" t="str">
            <v>0</v>
          </cell>
          <cell r="R3953" t="str">
            <v>0</v>
          </cell>
          <cell r="S3953" t="str">
            <v>0</v>
          </cell>
          <cell r="T3953" t="str">
            <v>0</v>
          </cell>
          <cell r="U3953" t="str">
            <v>0</v>
          </cell>
          <cell r="V3953" t="str">
            <v>0</v>
          </cell>
          <cell r="W3953" t="str">
            <v>0</v>
          </cell>
        </row>
        <row r="3954">
          <cell r="B3954" t="str">
            <v>Africa OtherOthCB</v>
          </cell>
          <cell r="C3954" t="str">
            <v>OthCB</v>
          </cell>
          <cell r="D3954" t="str">
            <v>Africa Other</v>
          </cell>
          <cell r="E3954" t="str">
            <v>Trade Operations</v>
          </cell>
          <cell r="F3954" t="str">
            <v>Mass Mkt &amp; Priority Banking</v>
          </cell>
          <cell r="G3954" t="str">
            <v>Other Products</v>
          </cell>
          <cell r="H3954" t="str">
            <v>0</v>
          </cell>
          <cell r="I3954" t="str">
            <v>0</v>
          </cell>
          <cell r="J3954" t="str">
            <v>0</v>
          </cell>
          <cell r="K3954" t="str">
            <v>0</v>
          </cell>
          <cell r="L3954" t="str">
            <v>0</v>
          </cell>
          <cell r="M3954" t="str">
            <v>0</v>
          </cell>
          <cell r="N3954" t="str">
            <v>0</v>
          </cell>
          <cell r="O3954" t="str">
            <v>0</v>
          </cell>
          <cell r="P3954" t="str">
            <v>0</v>
          </cell>
          <cell r="Q3954" t="str">
            <v>0</v>
          </cell>
          <cell r="R3954" t="str">
            <v>0</v>
          </cell>
          <cell r="S3954" t="str">
            <v>0</v>
          </cell>
          <cell r="T3954" t="str">
            <v>0</v>
          </cell>
          <cell r="U3954" t="str">
            <v>0</v>
          </cell>
          <cell r="V3954">
            <v>0</v>
          </cell>
          <cell r="W3954">
            <v>0</v>
          </cell>
        </row>
        <row r="3955">
          <cell r="B3955" t="str">
            <v>Africa OtherCROps</v>
          </cell>
          <cell r="C3955" t="str">
            <v>CROps</v>
          </cell>
          <cell r="D3955" t="str">
            <v>Africa Other</v>
          </cell>
          <cell r="E3955" t="str">
            <v>Trade Operations</v>
          </cell>
          <cell r="F3955" t="str">
            <v>Customer - Wholesale</v>
          </cell>
          <cell r="G3955" t="str">
            <v>Corporate and Inst Lending</v>
          </cell>
          <cell r="H3955" t="str">
            <v>0</v>
          </cell>
          <cell r="I3955" t="str">
            <v>0</v>
          </cell>
          <cell r="J3955" t="str">
            <v>0</v>
          </cell>
          <cell r="K3955" t="str">
            <v>0</v>
          </cell>
          <cell r="L3955" t="str">
            <v>0</v>
          </cell>
          <cell r="M3955" t="str">
            <v>0</v>
          </cell>
          <cell r="N3955" t="str">
            <v>0</v>
          </cell>
          <cell r="O3955" t="str">
            <v>0</v>
          </cell>
          <cell r="P3955" t="str">
            <v>0</v>
          </cell>
          <cell r="Q3955" t="str">
            <v>0</v>
          </cell>
          <cell r="R3955" t="str">
            <v>0</v>
          </cell>
          <cell r="S3955" t="str">
            <v>0</v>
          </cell>
          <cell r="T3955" t="str">
            <v>0</v>
          </cell>
          <cell r="U3955" t="str">
            <v>0</v>
          </cell>
          <cell r="V3955">
            <v>0</v>
          </cell>
          <cell r="W3955">
            <v>0</v>
          </cell>
        </row>
        <row r="3956">
          <cell r="B3956" t="str">
            <v>Africa OtherCash</v>
          </cell>
          <cell r="C3956" t="str">
            <v>Cash</v>
          </cell>
          <cell r="D3956" t="str">
            <v>Africa Other</v>
          </cell>
          <cell r="E3956" t="str">
            <v>Trade Operations</v>
          </cell>
          <cell r="F3956" t="str">
            <v>Customer - Wholesale</v>
          </cell>
          <cell r="G3956" t="str">
            <v>Cash Management and Payments</v>
          </cell>
          <cell r="H3956" t="str">
            <v>0</v>
          </cell>
          <cell r="I3956" t="str">
            <v>0</v>
          </cell>
          <cell r="J3956" t="str">
            <v>0</v>
          </cell>
          <cell r="K3956" t="str">
            <v>0</v>
          </cell>
          <cell r="L3956" t="str">
            <v>0</v>
          </cell>
          <cell r="M3956" t="str">
            <v>0</v>
          </cell>
          <cell r="N3956" t="str">
            <v>0</v>
          </cell>
          <cell r="O3956" t="str">
            <v>0</v>
          </cell>
          <cell r="P3956" t="str">
            <v>0</v>
          </cell>
          <cell r="Q3956" t="str">
            <v>0</v>
          </cell>
          <cell r="R3956" t="str">
            <v>0</v>
          </cell>
          <cell r="S3956" t="str">
            <v>0</v>
          </cell>
          <cell r="T3956" t="str">
            <v>0</v>
          </cell>
          <cell r="U3956" t="str">
            <v>0</v>
          </cell>
          <cell r="V3956">
            <v>0</v>
          </cell>
          <cell r="W3956">
            <v>0</v>
          </cell>
        </row>
        <row r="3957">
          <cell r="B3957" t="str">
            <v>Africa OtherTrade</v>
          </cell>
          <cell r="C3957" t="str">
            <v>Trade</v>
          </cell>
          <cell r="D3957" t="str">
            <v>Africa Other</v>
          </cell>
          <cell r="E3957" t="str">
            <v>Trade Operations</v>
          </cell>
          <cell r="F3957" t="str">
            <v>Customer - Wholesale</v>
          </cell>
          <cell r="G3957" t="str">
            <v>Trade Finance</v>
          </cell>
          <cell r="H3957">
            <v>117.38</v>
          </cell>
          <cell r="I3957">
            <v>4.1668158440574796</v>
          </cell>
          <cell r="J3957">
            <v>6.16261167750294</v>
          </cell>
          <cell r="K3957">
            <v>18.351535746202099</v>
          </cell>
          <cell r="L3957">
            <v>27.222731744288101</v>
          </cell>
          <cell r="M3957">
            <v>39.123597360513003</v>
          </cell>
          <cell r="N3957">
            <v>57.876431084657199</v>
          </cell>
          <cell r="O3957">
            <v>94.592830331787098</v>
          </cell>
          <cell r="P3957">
            <v>89.821519849824</v>
          </cell>
          <cell r="Q3957">
            <v>119.178996051477</v>
          </cell>
          <cell r="R3957">
            <v>128.003656985481</v>
          </cell>
          <cell r="S3957">
            <v>142.77607567155201</v>
          </cell>
          <cell r="T3957">
            <v>151.92401625777799</v>
          </cell>
          <cell r="U3957" t="str">
            <v>0</v>
          </cell>
          <cell r="V3957">
            <v>173.362148798813</v>
          </cell>
          <cell r="W3957">
            <v>173.362148798813</v>
          </cell>
        </row>
        <row r="3958">
          <cell r="B3958" t="str">
            <v>Africa OtherTrade</v>
          </cell>
          <cell r="C3958" t="str">
            <v>Trade</v>
          </cell>
          <cell r="D3958" t="str">
            <v>Africa Other</v>
          </cell>
          <cell r="E3958" t="str">
            <v>Trade Operations</v>
          </cell>
          <cell r="F3958" t="str">
            <v>Customer - Wholesale</v>
          </cell>
          <cell r="G3958" t="str">
            <v>Trade Contingents</v>
          </cell>
          <cell r="H3958" t="str">
            <v>0</v>
          </cell>
          <cell r="I3958" t="str">
            <v>0</v>
          </cell>
          <cell r="J3958" t="str">
            <v>0</v>
          </cell>
          <cell r="K3958" t="str">
            <v>0</v>
          </cell>
          <cell r="L3958" t="str">
            <v>0</v>
          </cell>
          <cell r="M3958" t="str">
            <v>0</v>
          </cell>
          <cell r="N3958" t="str">
            <v>0</v>
          </cell>
          <cell r="O3958" t="str">
            <v>0</v>
          </cell>
          <cell r="P3958" t="str">
            <v>0</v>
          </cell>
          <cell r="Q3958" t="str">
            <v>0</v>
          </cell>
          <cell r="R3958" t="str">
            <v>0</v>
          </cell>
          <cell r="S3958" t="str">
            <v>0</v>
          </cell>
          <cell r="T3958" t="str">
            <v>0</v>
          </cell>
          <cell r="U3958" t="str">
            <v>0</v>
          </cell>
          <cell r="V3958">
            <v>0</v>
          </cell>
          <cell r="W3958">
            <v>0</v>
          </cell>
        </row>
        <row r="3959">
          <cell r="B3959" t="str">
            <v>Africa OtherTrade</v>
          </cell>
          <cell r="C3959" t="str">
            <v>Trade</v>
          </cell>
          <cell r="D3959" t="str">
            <v>Africa Other</v>
          </cell>
          <cell r="E3959" t="str">
            <v>Trade Operations</v>
          </cell>
          <cell r="F3959" t="str">
            <v>Customer - Wholesale</v>
          </cell>
          <cell r="G3959" t="str">
            <v>Trade Transactional</v>
          </cell>
          <cell r="H3959" t="str">
            <v>0</v>
          </cell>
          <cell r="I3959" t="str">
            <v>0</v>
          </cell>
          <cell r="J3959" t="str">
            <v>0</v>
          </cell>
          <cell r="K3959" t="str">
            <v>0</v>
          </cell>
          <cell r="L3959" t="str">
            <v>0</v>
          </cell>
          <cell r="M3959" t="str">
            <v>0</v>
          </cell>
          <cell r="N3959" t="str">
            <v>0</v>
          </cell>
          <cell r="O3959" t="str">
            <v>0</v>
          </cell>
          <cell r="P3959" t="str">
            <v>0</v>
          </cell>
          <cell r="Q3959" t="str">
            <v>0</v>
          </cell>
          <cell r="R3959" t="str">
            <v>0</v>
          </cell>
          <cell r="S3959" t="str">
            <v>0</v>
          </cell>
          <cell r="T3959" t="str">
            <v>0</v>
          </cell>
          <cell r="U3959" t="str">
            <v>0</v>
          </cell>
          <cell r="V3959">
            <v>0</v>
          </cell>
          <cell r="W3959">
            <v>0</v>
          </cell>
        </row>
        <row r="3960">
          <cell r="B3960" t="str">
            <v>Africa OtherTrade</v>
          </cell>
          <cell r="C3960" t="str">
            <v>Trade</v>
          </cell>
          <cell r="D3960" t="str">
            <v>Africa Other</v>
          </cell>
          <cell r="E3960" t="str">
            <v>Trade Operations</v>
          </cell>
          <cell r="F3960" t="str">
            <v>Customer - Wholesale</v>
          </cell>
          <cell r="G3960" t="str">
            <v>Trade Other</v>
          </cell>
          <cell r="H3960" t="str">
            <v>0</v>
          </cell>
          <cell r="I3960" t="str">
            <v>0</v>
          </cell>
          <cell r="J3960" t="str">
            <v>0</v>
          </cell>
          <cell r="K3960" t="str">
            <v>0</v>
          </cell>
          <cell r="L3960" t="str">
            <v>0</v>
          </cell>
          <cell r="M3960" t="str">
            <v>0</v>
          </cell>
          <cell r="N3960" t="str">
            <v>0</v>
          </cell>
          <cell r="O3960" t="str">
            <v>0</v>
          </cell>
          <cell r="P3960" t="str">
            <v>0</v>
          </cell>
          <cell r="Q3960" t="str">
            <v>0</v>
          </cell>
          <cell r="R3960" t="str">
            <v>0</v>
          </cell>
          <cell r="S3960" t="str">
            <v>0</v>
          </cell>
          <cell r="T3960" t="str">
            <v>0</v>
          </cell>
          <cell r="U3960" t="str">
            <v>0</v>
          </cell>
          <cell r="V3960">
            <v>0</v>
          </cell>
          <cell r="W3960">
            <v>0</v>
          </cell>
        </row>
        <row r="3961">
          <cell r="B3961" t="str">
            <v>Africa OtherFX/MM</v>
          </cell>
          <cell r="C3961" t="str">
            <v>FX/MM</v>
          </cell>
          <cell r="D3961" t="str">
            <v>Africa Other</v>
          </cell>
          <cell r="E3961" t="str">
            <v>Trade Operations</v>
          </cell>
          <cell r="F3961" t="str">
            <v>Customer - Wholesale</v>
          </cell>
          <cell r="G3961" t="str">
            <v>FX Sales</v>
          </cell>
          <cell r="H3961" t="str">
            <v>0</v>
          </cell>
          <cell r="I3961" t="str">
            <v>0</v>
          </cell>
          <cell r="J3961" t="str">
            <v>0</v>
          </cell>
          <cell r="K3961" t="str">
            <v>0</v>
          </cell>
          <cell r="L3961" t="str">
            <v>0</v>
          </cell>
          <cell r="M3961" t="str">
            <v>0</v>
          </cell>
          <cell r="N3961" t="str">
            <v>0</v>
          </cell>
          <cell r="O3961" t="str">
            <v>0</v>
          </cell>
          <cell r="P3961" t="str">
            <v>0</v>
          </cell>
          <cell r="Q3961" t="str">
            <v>0</v>
          </cell>
          <cell r="R3961" t="str">
            <v>0</v>
          </cell>
          <cell r="S3961" t="str">
            <v>0</v>
          </cell>
          <cell r="T3961" t="str">
            <v>0</v>
          </cell>
          <cell r="U3961" t="str">
            <v>0</v>
          </cell>
          <cell r="V3961">
            <v>0</v>
          </cell>
          <cell r="W3961">
            <v>0</v>
          </cell>
        </row>
        <row r="3962">
          <cell r="B3962" t="str">
            <v>Africa OtherFX/MM</v>
          </cell>
          <cell r="C3962" t="str">
            <v>FX/MM</v>
          </cell>
          <cell r="D3962" t="str">
            <v>Africa Other</v>
          </cell>
          <cell r="E3962" t="str">
            <v>Trade Operations</v>
          </cell>
          <cell r="F3962" t="str">
            <v>Customer - Wholesale</v>
          </cell>
          <cell r="G3962" t="str">
            <v>FX Trading</v>
          </cell>
          <cell r="H3962" t="str">
            <v>0</v>
          </cell>
          <cell r="I3962" t="str">
            <v>0</v>
          </cell>
          <cell r="J3962" t="str">
            <v>0</v>
          </cell>
          <cell r="K3962" t="str">
            <v>0</v>
          </cell>
          <cell r="L3962" t="str">
            <v>0</v>
          </cell>
          <cell r="M3962" t="str">
            <v>0</v>
          </cell>
          <cell r="N3962" t="str">
            <v>0</v>
          </cell>
          <cell r="O3962" t="str">
            <v>0</v>
          </cell>
          <cell r="P3962" t="str">
            <v>0</v>
          </cell>
          <cell r="Q3962" t="str">
            <v>0</v>
          </cell>
          <cell r="R3962" t="str">
            <v>0</v>
          </cell>
          <cell r="S3962" t="str">
            <v>0</v>
          </cell>
          <cell r="T3962" t="str">
            <v>0</v>
          </cell>
          <cell r="U3962" t="str">
            <v>0</v>
          </cell>
          <cell r="V3962">
            <v>0</v>
          </cell>
          <cell r="W3962">
            <v>0</v>
          </cell>
        </row>
        <row r="3963">
          <cell r="B3963" t="str">
            <v>Africa OtherFI</v>
          </cell>
          <cell r="C3963" t="str">
            <v>FI</v>
          </cell>
          <cell r="D3963" t="str">
            <v>Africa Other</v>
          </cell>
          <cell r="E3963" t="str">
            <v>Trade Operations</v>
          </cell>
          <cell r="F3963" t="str">
            <v>Customer - Wholesale</v>
          </cell>
          <cell r="G3963" t="str">
            <v>Fixed Income</v>
          </cell>
          <cell r="H3963" t="str">
            <v>0</v>
          </cell>
          <cell r="I3963" t="str">
            <v>0</v>
          </cell>
          <cell r="J3963" t="str">
            <v>0</v>
          </cell>
          <cell r="K3963" t="str">
            <v>0</v>
          </cell>
          <cell r="L3963" t="str">
            <v>0</v>
          </cell>
          <cell r="M3963" t="str">
            <v>0</v>
          </cell>
          <cell r="N3963" t="str">
            <v>0</v>
          </cell>
          <cell r="O3963" t="str">
            <v>0</v>
          </cell>
          <cell r="P3963" t="str">
            <v>0</v>
          </cell>
          <cell r="Q3963" t="str">
            <v>0</v>
          </cell>
          <cell r="R3963" t="str">
            <v>0</v>
          </cell>
          <cell r="S3963" t="str">
            <v>0</v>
          </cell>
          <cell r="T3963" t="str">
            <v>0</v>
          </cell>
          <cell r="U3963" t="str">
            <v>0</v>
          </cell>
          <cell r="V3963">
            <v>0</v>
          </cell>
          <cell r="W3963">
            <v>0</v>
          </cell>
        </row>
        <row r="3964">
          <cell r="B3964" t="str">
            <v>Africa OtherFX/MM</v>
          </cell>
          <cell r="C3964" t="str">
            <v>FX/MM</v>
          </cell>
          <cell r="D3964" t="str">
            <v>Africa Other</v>
          </cell>
          <cell r="E3964" t="str">
            <v>Trade Operations</v>
          </cell>
          <cell r="F3964" t="str">
            <v>Customer - Wholesale</v>
          </cell>
          <cell r="G3964" t="str">
            <v>ALM</v>
          </cell>
          <cell r="H3964" t="str">
            <v>0</v>
          </cell>
          <cell r="I3964" t="str">
            <v>0</v>
          </cell>
          <cell r="J3964" t="str">
            <v>0</v>
          </cell>
          <cell r="K3964" t="str">
            <v>0</v>
          </cell>
          <cell r="L3964" t="str">
            <v>0</v>
          </cell>
          <cell r="M3964" t="str">
            <v>0</v>
          </cell>
          <cell r="N3964" t="str">
            <v>0</v>
          </cell>
          <cell r="O3964" t="str">
            <v>0</v>
          </cell>
          <cell r="P3964" t="str">
            <v>0</v>
          </cell>
          <cell r="Q3964" t="str">
            <v>0</v>
          </cell>
          <cell r="R3964" t="str">
            <v>0</v>
          </cell>
          <cell r="S3964" t="str">
            <v>0</v>
          </cell>
          <cell r="T3964" t="str">
            <v>0</v>
          </cell>
          <cell r="U3964" t="str">
            <v>0</v>
          </cell>
          <cell r="V3964">
            <v>0</v>
          </cell>
          <cell r="W3964">
            <v>0</v>
          </cell>
        </row>
        <row r="3965">
          <cell r="B3965" t="str">
            <v>Africa OtherSEF</v>
          </cell>
          <cell r="C3965" t="str">
            <v>SEF</v>
          </cell>
          <cell r="D3965" t="str">
            <v>Africa Other</v>
          </cell>
          <cell r="E3965" t="str">
            <v>Trade Operations</v>
          </cell>
          <cell r="F3965" t="str">
            <v>Customer - Wholesale</v>
          </cell>
          <cell r="G3965" t="str">
            <v>Structured Trade</v>
          </cell>
          <cell r="H3965" t="str">
            <v>0</v>
          </cell>
          <cell r="I3965" t="str">
            <v>0</v>
          </cell>
          <cell r="J3965" t="str">
            <v>0</v>
          </cell>
          <cell r="K3965" t="str">
            <v>0</v>
          </cell>
          <cell r="L3965" t="str">
            <v>0</v>
          </cell>
          <cell r="M3965" t="str">
            <v>0</v>
          </cell>
          <cell r="N3965" t="str">
            <v>0</v>
          </cell>
          <cell r="O3965" t="str">
            <v>0</v>
          </cell>
          <cell r="P3965" t="str">
            <v>0</v>
          </cell>
          <cell r="Q3965" t="str">
            <v>0</v>
          </cell>
          <cell r="R3965" t="str">
            <v>0</v>
          </cell>
          <cell r="S3965" t="str">
            <v>0</v>
          </cell>
          <cell r="T3965" t="str">
            <v>0</v>
          </cell>
          <cell r="U3965" t="str">
            <v>0</v>
          </cell>
          <cell r="V3965">
            <v>0</v>
          </cell>
          <cell r="W3965">
            <v>0</v>
          </cell>
        </row>
        <row r="3966">
          <cell r="B3966" t="str">
            <v>Africa OtherSME</v>
          </cell>
          <cell r="C3966" t="str">
            <v>SME</v>
          </cell>
          <cell r="D3966" t="str">
            <v>Africa Other</v>
          </cell>
          <cell r="E3966" t="str">
            <v>Trade Operations</v>
          </cell>
          <cell r="F3966" t="str">
            <v>SME</v>
          </cell>
          <cell r="G3966" t="str">
            <v>Product</v>
          </cell>
          <cell r="H3966" t="str">
            <v>0</v>
          </cell>
          <cell r="I3966" t="str">
            <v>0</v>
          </cell>
          <cell r="J3966" t="str">
            <v>0</v>
          </cell>
          <cell r="K3966" t="str">
            <v>0</v>
          </cell>
          <cell r="L3966" t="str">
            <v>0</v>
          </cell>
          <cell r="M3966" t="str">
            <v>0</v>
          </cell>
          <cell r="N3966" t="str">
            <v>0</v>
          </cell>
          <cell r="O3966" t="str">
            <v>0</v>
          </cell>
          <cell r="P3966" t="str">
            <v>0</v>
          </cell>
          <cell r="Q3966" t="str">
            <v>0</v>
          </cell>
          <cell r="R3966" t="str">
            <v>0</v>
          </cell>
          <cell r="S3966" t="str">
            <v>0</v>
          </cell>
          <cell r="T3966" t="str">
            <v>0</v>
          </cell>
          <cell r="U3966" t="str">
            <v>0</v>
          </cell>
          <cell r="V3966">
            <v>0</v>
          </cell>
          <cell r="W3966">
            <v>0</v>
          </cell>
        </row>
        <row r="3967">
          <cell r="B3967" t="str">
            <v>Africa OtherTotal</v>
          </cell>
          <cell r="C3967" t="str">
            <v>Total</v>
          </cell>
          <cell r="D3967" t="str">
            <v>Africa Other</v>
          </cell>
          <cell r="E3967" t="str">
            <v>Trade Operations</v>
          </cell>
          <cell r="F3967" t="str">
            <v>Customer</v>
          </cell>
          <cell r="G3967" t="str">
            <v>Product</v>
          </cell>
          <cell r="H3967">
            <v>117.38</v>
          </cell>
          <cell r="I3967">
            <v>4.1668158440574796</v>
          </cell>
          <cell r="J3967">
            <v>6.16261167750294</v>
          </cell>
          <cell r="K3967">
            <v>18.351535746202099</v>
          </cell>
          <cell r="L3967">
            <v>27.222731744288101</v>
          </cell>
          <cell r="M3967">
            <v>39.123597360513003</v>
          </cell>
          <cell r="N3967">
            <v>57.876431084657199</v>
          </cell>
          <cell r="O3967">
            <v>94.592830331787098</v>
          </cell>
          <cell r="P3967">
            <v>89.821519849824</v>
          </cell>
          <cell r="Q3967">
            <v>119.178996051477</v>
          </cell>
          <cell r="R3967">
            <v>128.003656985481</v>
          </cell>
          <cell r="S3967">
            <v>142.77607567155201</v>
          </cell>
          <cell r="T3967">
            <v>151.92401625777799</v>
          </cell>
          <cell r="U3967" t="str">
            <v>0</v>
          </cell>
          <cell r="V3967">
            <v>173.362148798813</v>
          </cell>
          <cell r="W3967">
            <v>173.362148798813</v>
          </cell>
        </row>
        <row r="3968">
          <cell r="B3968" t="str">
            <v>Africa OtherCCPL</v>
          </cell>
          <cell r="C3968" t="str">
            <v>CCPL</v>
          </cell>
          <cell r="D3968" t="str">
            <v>Africa Other</v>
          </cell>
          <cell r="E3968" t="str">
            <v>Global Mkt Risk</v>
          </cell>
          <cell r="F3968" t="str">
            <v>Mass Mkt &amp; Priority Banking</v>
          </cell>
          <cell r="G3968" t="str">
            <v>Unsecured Lending</v>
          </cell>
          <cell r="H3968" t="str">
            <v>0</v>
          </cell>
          <cell r="I3968" t="str">
            <v>0</v>
          </cell>
          <cell r="J3968" t="str">
            <v>0</v>
          </cell>
          <cell r="K3968" t="str">
            <v>0</v>
          </cell>
          <cell r="L3968" t="str">
            <v>0</v>
          </cell>
          <cell r="M3968" t="str">
            <v>0</v>
          </cell>
          <cell r="N3968" t="str">
            <v>0</v>
          </cell>
          <cell r="O3968" t="str">
            <v>0</v>
          </cell>
          <cell r="P3968" t="str">
            <v>0</v>
          </cell>
          <cell r="Q3968" t="str">
            <v>0</v>
          </cell>
          <cell r="R3968" t="str">
            <v>0</v>
          </cell>
          <cell r="S3968" t="str">
            <v>0</v>
          </cell>
          <cell r="T3968" t="str">
            <v>0</v>
          </cell>
          <cell r="U3968" t="str">
            <v>0</v>
          </cell>
          <cell r="V3968" t="str">
            <v>0</v>
          </cell>
          <cell r="W3968" t="str">
            <v>0</v>
          </cell>
        </row>
        <row r="3969">
          <cell r="B3969" t="str">
            <v>Africa OtherM &amp; AL</v>
          </cell>
          <cell r="C3969" t="str">
            <v>M &amp; AL</v>
          </cell>
          <cell r="D3969" t="str">
            <v>Africa Other</v>
          </cell>
          <cell r="E3969" t="str">
            <v>Global Mkt Risk</v>
          </cell>
          <cell r="F3969" t="str">
            <v>Mass Mkt &amp; Priority Banking</v>
          </cell>
          <cell r="G3969" t="str">
            <v>Secured Lending</v>
          </cell>
          <cell r="H3969" t="str">
            <v>0</v>
          </cell>
          <cell r="I3969" t="str">
            <v>0</v>
          </cell>
          <cell r="J3969" t="str">
            <v>0</v>
          </cell>
          <cell r="K3969" t="str">
            <v>0</v>
          </cell>
          <cell r="L3969" t="str">
            <v>0</v>
          </cell>
          <cell r="M3969" t="str">
            <v>0</v>
          </cell>
          <cell r="N3969" t="str">
            <v>0</v>
          </cell>
          <cell r="O3969" t="str">
            <v>0</v>
          </cell>
          <cell r="P3969" t="str">
            <v>0</v>
          </cell>
          <cell r="Q3969" t="str">
            <v>0</v>
          </cell>
          <cell r="R3969" t="str">
            <v>0</v>
          </cell>
          <cell r="S3969" t="str">
            <v>0</v>
          </cell>
          <cell r="T3969" t="str">
            <v>0</v>
          </cell>
          <cell r="U3969" t="str">
            <v>0</v>
          </cell>
          <cell r="V3969" t="str">
            <v>0</v>
          </cell>
          <cell r="W3969" t="str">
            <v>0</v>
          </cell>
        </row>
        <row r="3970">
          <cell r="B3970" t="str">
            <v>Africa OtherWM</v>
          </cell>
          <cell r="C3970" t="str">
            <v>WM</v>
          </cell>
          <cell r="D3970" t="str">
            <v>Africa Other</v>
          </cell>
          <cell r="E3970" t="str">
            <v>Global Mkt Risk</v>
          </cell>
          <cell r="F3970" t="str">
            <v>Mass Mkt &amp; Priority Banking</v>
          </cell>
          <cell r="G3970" t="str">
            <v>Account Management Services</v>
          </cell>
          <cell r="H3970" t="str">
            <v>0</v>
          </cell>
          <cell r="I3970" t="str">
            <v>0</v>
          </cell>
          <cell r="J3970" t="str">
            <v>0</v>
          </cell>
          <cell r="K3970" t="str">
            <v>0</v>
          </cell>
          <cell r="L3970" t="str">
            <v>0</v>
          </cell>
          <cell r="M3970" t="str">
            <v>0</v>
          </cell>
          <cell r="N3970" t="str">
            <v>0</v>
          </cell>
          <cell r="O3970" t="str">
            <v>0</v>
          </cell>
          <cell r="P3970" t="str">
            <v>0</v>
          </cell>
          <cell r="Q3970" t="str">
            <v>0</v>
          </cell>
          <cell r="R3970" t="str">
            <v>0</v>
          </cell>
          <cell r="S3970" t="str">
            <v>0</v>
          </cell>
          <cell r="T3970" t="str">
            <v>0</v>
          </cell>
          <cell r="U3970" t="str">
            <v>0</v>
          </cell>
          <cell r="V3970" t="str">
            <v>0</v>
          </cell>
          <cell r="W3970" t="str">
            <v>0</v>
          </cell>
        </row>
        <row r="3971">
          <cell r="B3971" t="str">
            <v>Africa OtherWM</v>
          </cell>
          <cell r="C3971" t="str">
            <v>WM</v>
          </cell>
          <cell r="D3971" t="str">
            <v>Africa Other</v>
          </cell>
          <cell r="E3971" t="str">
            <v>Global Mkt Risk</v>
          </cell>
          <cell r="F3971" t="str">
            <v>Mass Mkt &amp; Priority Banking</v>
          </cell>
          <cell r="G3971" t="str">
            <v>Trade Products</v>
          </cell>
          <cell r="H3971" t="str">
            <v>0</v>
          </cell>
          <cell r="I3971" t="str">
            <v>0</v>
          </cell>
          <cell r="J3971" t="str">
            <v>0</v>
          </cell>
          <cell r="K3971" t="str">
            <v>0</v>
          </cell>
          <cell r="L3971" t="str">
            <v>0</v>
          </cell>
          <cell r="M3971" t="str">
            <v>0</v>
          </cell>
          <cell r="N3971" t="str">
            <v>0</v>
          </cell>
          <cell r="O3971" t="str">
            <v>0</v>
          </cell>
          <cell r="P3971" t="str">
            <v>0</v>
          </cell>
          <cell r="Q3971" t="str">
            <v>0</v>
          </cell>
          <cell r="R3971" t="str">
            <v>0</v>
          </cell>
          <cell r="S3971" t="str">
            <v>0</v>
          </cell>
          <cell r="T3971" t="str">
            <v>0</v>
          </cell>
          <cell r="U3971" t="str">
            <v>0</v>
          </cell>
          <cell r="V3971" t="str">
            <v>0</v>
          </cell>
          <cell r="W3971" t="str">
            <v>0</v>
          </cell>
        </row>
        <row r="3972">
          <cell r="B3972" t="str">
            <v>Africa OtherWM</v>
          </cell>
          <cell r="C3972" t="str">
            <v>WM</v>
          </cell>
          <cell r="D3972" t="str">
            <v>Africa Other</v>
          </cell>
          <cell r="E3972" t="str">
            <v>Global Mkt Risk</v>
          </cell>
          <cell r="F3972" t="str">
            <v>Mass Mkt &amp; Priority Banking</v>
          </cell>
          <cell r="G3972" t="str">
            <v>Treasury Products</v>
          </cell>
          <cell r="H3972" t="str">
            <v>0</v>
          </cell>
          <cell r="I3972" t="str">
            <v>0</v>
          </cell>
          <cell r="J3972" t="str">
            <v>0</v>
          </cell>
          <cell r="K3972" t="str">
            <v>0</v>
          </cell>
          <cell r="L3972" t="str">
            <v>0</v>
          </cell>
          <cell r="M3972" t="str">
            <v>0</v>
          </cell>
          <cell r="N3972" t="str">
            <v>0</v>
          </cell>
          <cell r="O3972" t="str">
            <v>0</v>
          </cell>
          <cell r="P3972" t="str">
            <v>0</v>
          </cell>
          <cell r="Q3972" t="str">
            <v>0</v>
          </cell>
          <cell r="R3972" t="str">
            <v>0</v>
          </cell>
          <cell r="S3972" t="str">
            <v>0</v>
          </cell>
          <cell r="T3972" t="str">
            <v>0</v>
          </cell>
          <cell r="U3972" t="str">
            <v>0</v>
          </cell>
          <cell r="V3972" t="str">
            <v>0</v>
          </cell>
          <cell r="W3972" t="str">
            <v>0</v>
          </cell>
        </row>
        <row r="3973">
          <cell r="B3973" t="str">
            <v>Africa OtherWM</v>
          </cell>
          <cell r="C3973" t="str">
            <v>WM</v>
          </cell>
          <cell r="D3973" t="str">
            <v>Africa Other</v>
          </cell>
          <cell r="E3973" t="str">
            <v>Global Mkt Risk</v>
          </cell>
          <cell r="F3973" t="str">
            <v>Mass Mkt &amp; Priority Banking</v>
          </cell>
          <cell r="G3973" t="str">
            <v>Investment Services</v>
          </cell>
          <cell r="H3973" t="str">
            <v>0</v>
          </cell>
          <cell r="I3973" t="str">
            <v>0</v>
          </cell>
          <cell r="J3973" t="str">
            <v>0</v>
          </cell>
          <cell r="K3973" t="str">
            <v>0</v>
          </cell>
          <cell r="L3973" t="str">
            <v>0</v>
          </cell>
          <cell r="M3973" t="str">
            <v>0</v>
          </cell>
          <cell r="N3973" t="str">
            <v>0</v>
          </cell>
          <cell r="O3973" t="str">
            <v>0</v>
          </cell>
          <cell r="P3973" t="str">
            <v>0</v>
          </cell>
          <cell r="Q3973" t="str">
            <v>0</v>
          </cell>
          <cell r="R3973" t="str">
            <v>0</v>
          </cell>
          <cell r="S3973" t="str">
            <v>0</v>
          </cell>
          <cell r="T3973" t="str">
            <v>0</v>
          </cell>
          <cell r="U3973" t="str">
            <v>0</v>
          </cell>
          <cell r="V3973" t="str">
            <v>0</v>
          </cell>
          <cell r="W3973" t="str">
            <v>0</v>
          </cell>
        </row>
        <row r="3974">
          <cell r="B3974" t="str">
            <v>Africa OtherOthCB</v>
          </cell>
          <cell r="C3974" t="str">
            <v>OthCB</v>
          </cell>
          <cell r="D3974" t="str">
            <v>Africa Other</v>
          </cell>
          <cell r="E3974" t="str">
            <v>Global Mkt Risk</v>
          </cell>
          <cell r="F3974" t="str">
            <v>Mass Mkt &amp; Priority Banking</v>
          </cell>
          <cell r="G3974" t="str">
            <v>Other Products</v>
          </cell>
          <cell r="H3974" t="str">
            <v>0</v>
          </cell>
          <cell r="I3974" t="str">
            <v>0</v>
          </cell>
          <cell r="J3974" t="str">
            <v>0</v>
          </cell>
          <cell r="K3974" t="str">
            <v>0</v>
          </cell>
          <cell r="L3974" t="str">
            <v>0</v>
          </cell>
          <cell r="M3974" t="str">
            <v>0</v>
          </cell>
          <cell r="N3974" t="str">
            <v>0</v>
          </cell>
          <cell r="O3974" t="str">
            <v>0</v>
          </cell>
          <cell r="P3974" t="str">
            <v>0</v>
          </cell>
          <cell r="Q3974" t="str">
            <v>0</v>
          </cell>
          <cell r="R3974" t="str">
            <v>0</v>
          </cell>
          <cell r="S3974" t="str">
            <v>0</v>
          </cell>
          <cell r="T3974" t="str">
            <v>0</v>
          </cell>
          <cell r="U3974" t="str">
            <v>0</v>
          </cell>
          <cell r="V3974" t="str">
            <v>0</v>
          </cell>
          <cell r="W3974" t="str">
            <v>0</v>
          </cell>
        </row>
        <row r="3975">
          <cell r="B3975" t="str">
            <v>Africa OtherCROps</v>
          </cell>
          <cell r="C3975" t="str">
            <v>CROps</v>
          </cell>
          <cell r="D3975" t="str">
            <v>Africa Other</v>
          </cell>
          <cell r="E3975" t="str">
            <v>Global Mkt Risk</v>
          </cell>
          <cell r="F3975" t="str">
            <v>Customer - Wholesale</v>
          </cell>
          <cell r="G3975" t="str">
            <v>Corporate and Inst Lending</v>
          </cell>
          <cell r="H3975" t="str">
            <v>0</v>
          </cell>
          <cell r="I3975" t="str">
            <v>0</v>
          </cell>
          <cell r="J3975" t="str">
            <v>0</v>
          </cell>
          <cell r="K3975" t="str">
            <v>0</v>
          </cell>
          <cell r="L3975" t="str">
            <v>0</v>
          </cell>
          <cell r="M3975" t="str">
            <v>0</v>
          </cell>
          <cell r="N3975" t="str">
            <v>0</v>
          </cell>
          <cell r="O3975" t="str">
            <v>0</v>
          </cell>
          <cell r="P3975" t="str">
            <v>0</v>
          </cell>
          <cell r="Q3975" t="str">
            <v>0</v>
          </cell>
          <cell r="R3975" t="str">
            <v>0</v>
          </cell>
          <cell r="S3975" t="str">
            <v>0</v>
          </cell>
          <cell r="T3975" t="str">
            <v>0</v>
          </cell>
          <cell r="U3975" t="str">
            <v>0</v>
          </cell>
          <cell r="V3975" t="str">
            <v>0</v>
          </cell>
          <cell r="W3975" t="str">
            <v>0</v>
          </cell>
        </row>
        <row r="3976">
          <cell r="B3976" t="str">
            <v>Africa OtherCash</v>
          </cell>
          <cell r="C3976" t="str">
            <v>Cash</v>
          </cell>
          <cell r="D3976" t="str">
            <v>Africa Other</v>
          </cell>
          <cell r="E3976" t="str">
            <v>Global Mkt Risk</v>
          </cell>
          <cell r="F3976" t="str">
            <v>Customer - Wholesale</v>
          </cell>
          <cell r="G3976" t="str">
            <v>Cash Management and Payments</v>
          </cell>
          <cell r="H3976" t="str">
            <v>0</v>
          </cell>
          <cell r="I3976" t="str">
            <v>0</v>
          </cell>
          <cell r="J3976" t="str">
            <v>0</v>
          </cell>
          <cell r="K3976" t="str">
            <v>0</v>
          </cell>
          <cell r="L3976" t="str">
            <v>0</v>
          </cell>
          <cell r="M3976" t="str">
            <v>0</v>
          </cell>
          <cell r="N3976" t="str">
            <v>0</v>
          </cell>
          <cell r="O3976" t="str">
            <v>0</v>
          </cell>
          <cell r="P3976" t="str">
            <v>0</v>
          </cell>
          <cell r="Q3976" t="str">
            <v>0</v>
          </cell>
          <cell r="R3976" t="str">
            <v>0</v>
          </cell>
          <cell r="S3976" t="str">
            <v>0</v>
          </cell>
          <cell r="T3976" t="str">
            <v>0</v>
          </cell>
          <cell r="U3976" t="str">
            <v>0</v>
          </cell>
          <cell r="V3976" t="str">
            <v>0</v>
          </cell>
          <cell r="W3976" t="str">
            <v>0</v>
          </cell>
        </row>
        <row r="3977">
          <cell r="B3977" t="str">
            <v>Africa OtherTrade</v>
          </cell>
          <cell r="C3977" t="str">
            <v>Trade</v>
          </cell>
          <cell r="D3977" t="str">
            <v>Africa Other</v>
          </cell>
          <cell r="E3977" t="str">
            <v>Global Mkt Risk</v>
          </cell>
          <cell r="F3977" t="str">
            <v>Customer - Wholesale</v>
          </cell>
          <cell r="G3977" t="str">
            <v>Trade Finance</v>
          </cell>
          <cell r="H3977" t="str">
            <v>0</v>
          </cell>
          <cell r="I3977" t="str">
            <v>0</v>
          </cell>
          <cell r="J3977" t="str">
            <v>0</v>
          </cell>
          <cell r="K3977" t="str">
            <v>0</v>
          </cell>
          <cell r="L3977" t="str">
            <v>0</v>
          </cell>
          <cell r="M3977" t="str">
            <v>0</v>
          </cell>
          <cell r="N3977" t="str">
            <v>0</v>
          </cell>
          <cell r="O3977" t="str">
            <v>0</v>
          </cell>
          <cell r="P3977" t="str">
            <v>0</v>
          </cell>
          <cell r="Q3977" t="str">
            <v>0</v>
          </cell>
          <cell r="R3977" t="str">
            <v>0</v>
          </cell>
          <cell r="S3977" t="str">
            <v>0</v>
          </cell>
          <cell r="T3977" t="str">
            <v>0</v>
          </cell>
          <cell r="U3977" t="str">
            <v>0</v>
          </cell>
          <cell r="V3977" t="str">
            <v>0</v>
          </cell>
          <cell r="W3977" t="str">
            <v>0</v>
          </cell>
        </row>
        <row r="3978">
          <cell r="B3978" t="str">
            <v>Africa OtherTrade</v>
          </cell>
          <cell r="C3978" t="str">
            <v>Trade</v>
          </cell>
          <cell r="D3978" t="str">
            <v>Africa Other</v>
          </cell>
          <cell r="E3978" t="str">
            <v>Global Mkt Risk</v>
          </cell>
          <cell r="F3978" t="str">
            <v>Customer - Wholesale</v>
          </cell>
          <cell r="G3978" t="str">
            <v>Trade Contingents</v>
          </cell>
          <cell r="H3978" t="str">
            <v>0</v>
          </cell>
          <cell r="I3978" t="str">
            <v>0</v>
          </cell>
          <cell r="J3978" t="str">
            <v>0</v>
          </cell>
          <cell r="K3978" t="str">
            <v>0</v>
          </cell>
          <cell r="L3978" t="str">
            <v>0</v>
          </cell>
          <cell r="M3978" t="str">
            <v>0</v>
          </cell>
          <cell r="N3978" t="str">
            <v>0</v>
          </cell>
          <cell r="O3978" t="str">
            <v>0</v>
          </cell>
          <cell r="P3978" t="str">
            <v>0</v>
          </cell>
          <cell r="Q3978" t="str">
            <v>0</v>
          </cell>
          <cell r="R3978" t="str">
            <v>0</v>
          </cell>
          <cell r="S3978" t="str">
            <v>0</v>
          </cell>
          <cell r="T3978" t="str">
            <v>0</v>
          </cell>
          <cell r="U3978" t="str">
            <v>0</v>
          </cell>
          <cell r="V3978" t="str">
            <v>0</v>
          </cell>
          <cell r="W3978" t="str">
            <v>0</v>
          </cell>
        </row>
        <row r="3979">
          <cell r="B3979" t="str">
            <v>Africa OtherTrade</v>
          </cell>
          <cell r="C3979" t="str">
            <v>Trade</v>
          </cell>
          <cell r="D3979" t="str">
            <v>Africa Other</v>
          </cell>
          <cell r="E3979" t="str">
            <v>Global Mkt Risk</v>
          </cell>
          <cell r="F3979" t="str">
            <v>Customer - Wholesale</v>
          </cell>
          <cell r="G3979" t="str">
            <v>Trade Transactional</v>
          </cell>
          <cell r="H3979" t="str">
            <v>0</v>
          </cell>
          <cell r="I3979" t="str">
            <v>0</v>
          </cell>
          <cell r="J3979" t="str">
            <v>0</v>
          </cell>
          <cell r="K3979" t="str">
            <v>0</v>
          </cell>
          <cell r="L3979" t="str">
            <v>0</v>
          </cell>
          <cell r="M3979" t="str">
            <v>0</v>
          </cell>
          <cell r="N3979" t="str">
            <v>0</v>
          </cell>
          <cell r="O3979" t="str">
            <v>0</v>
          </cell>
          <cell r="P3979" t="str">
            <v>0</v>
          </cell>
          <cell r="Q3979" t="str">
            <v>0</v>
          </cell>
          <cell r="R3979" t="str">
            <v>0</v>
          </cell>
          <cell r="S3979" t="str">
            <v>0</v>
          </cell>
          <cell r="T3979" t="str">
            <v>0</v>
          </cell>
          <cell r="U3979" t="str">
            <v>0</v>
          </cell>
          <cell r="V3979" t="str">
            <v>0</v>
          </cell>
          <cell r="W3979" t="str">
            <v>0</v>
          </cell>
        </row>
        <row r="3980">
          <cell r="B3980" t="str">
            <v>Africa OtherTrade</v>
          </cell>
          <cell r="C3980" t="str">
            <v>Trade</v>
          </cell>
          <cell r="D3980" t="str">
            <v>Africa Other</v>
          </cell>
          <cell r="E3980" t="str">
            <v>Global Mkt Risk</v>
          </cell>
          <cell r="F3980" t="str">
            <v>Customer - Wholesale</v>
          </cell>
          <cell r="G3980" t="str">
            <v>Trade Other</v>
          </cell>
          <cell r="H3980" t="str">
            <v>0</v>
          </cell>
          <cell r="I3980" t="str">
            <v>0</v>
          </cell>
          <cell r="J3980" t="str">
            <v>0</v>
          </cell>
          <cell r="K3980" t="str">
            <v>0</v>
          </cell>
          <cell r="L3980" t="str">
            <v>0</v>
          </cell>
          <cell r="M3980" t="str">
            <v>0</v>
          </cell>
          <cell r="N3980" t="str">
            <v>0</v>
          </cell>
          <cell r="O3980" t="str">
            <v>0</v>
          </cell>
          <cell r="P3980" t="str">
            <v>0</v>
          </cell>
          <cell r="Q3980" t="str">
            <v>0</v>
          </cell>
          <cell r="R3980" t="str">
            <v>0</v>
          </cell>
          <cell r="S3980" t="str">
            <v>0</v>
          </cell>
          <cell r="T3980" t="str">
            <v>0</v>
          </cell>
          <cell r="U3980" t="str">
            <v>0</v>
          </cell>
          <cell r="V3980" t="str">
            <v>0</v>
          </cell>
          <cell r="W3980" t="str">
            <v>0</v>
          </cell>
        </row>
        <row r="3981">
          <cell r="B3981" t="str">
            <v>Africa OtherFX/MM</v>
          </cell>
          <cell r="C3981" t="str">
            <v>FX/MM</v>
          </cell>
          <cell r="D3981" t="str">
            <v>Africa Other</v>
          </cell>
          <cell r="E3981" t="str">
            <v>Global Mkt Risk</v>
          </cell>
          <cell r="F3981" t="str">
            <v>Customer - Wholesale</v>
          </cell>
          <cell r="G3981" t="str">
            <v>FX Sales</v>
          </cell>
          <cell r="H3981" t="str">
            <v>0</v>
          </cell>
          <cell r="I3981" t="str">
            <v>0</v>
          </cell>
          <cell r="J3981" t="str">
            <v>0</v>
          </cell>
          <cell r="K3981" t="str">
            <v>0</v>
          </cell>
          <cell r="L3981" t="str">
            <v>0</v>
          </cell>
          <cell r="M3981" t="str">
            <v>0</v>
          </cell>
          <cell r="N3981" t="str">
            <v>0</v>
          </cell>
          <cell r="O3981" t="str">
            <v>0</v>
          </cell>
          <cell r="P3981" t="str">
            <v>0</v>
          </cell>
          <cell r="Q3981" t="str">
            <v>0</v>
          </cell>
          <cell r="R3981" t="str">
            <v>0</v>
          </cell>
          <cell r="S3981" t="str">
            <v>0</v>
          </cell>
          <cell r="T3981" t="str">
            <v>0</v>
          </cell>
          <cell r="U3981" t="str">
            <v>0</v>
          </cell>
          <cell r="V3981" t="str">
            <v>0</v>
          </cell>
          <cell r="W3981" t="str">
            <v>0</v>
          </cell>
        </row>
        <row r="3982">
          <cell r="B3982" t="str">
            <v>Africa OtherFX/MM</v>
          </cell>
          <cell r="C3982" t="str">
            <v>FX/MM</v>
          </cell>
          <cell r="D3982" t="str">
            <v>Africa Other</v>
          </cell>
          <cell r="E3982" t="str">
            <v>Global Mkt Risk</v>
          </cell>
          <cell r="F3982" t="str">
            <v>Customer - Wholesale</v>
          </cell>
          <cell r="G3982" t="str">
            <v>FX Trading</v>
          </cell>
          <cell r="H3982" t="str">
            <v>0</v>
          </cell>
          <cell r="I3982" t="str">
            <v>0</v>
          </cell>
          <cell r="J3982" t="str">
            <v>0</v>
          </cell>
          <cell r="K3982" t="str">
            <v>0</v>
          </cell>
          <cell r="L3982" t="str">
            <v>0</v>
          </cell>
          <cell r="M3982" t="str">
            <v>0</v>
          </cell>
          <cell r="N3982" t="str">
            <v>0</v>
          </cell>
          <cell r="O3982" t="str">
            <v>0</v>
          </cell>
          <cell r="P3982" t="str">
            <v>0</v>
          </cell>
          <cell r="Q3982" t="str">
            <v>0</v>
          </cell>
          <cell r="R3982" t="str">
            <v>0</v>
          </cell>
          <cell r="S3982" t="str">
            <v>0</v>
          </cell>
          <cell r="T3982" t="str">
            <v>0</v>
          </cell>
          <cell r="U3982" t="str">
            <v>0</v>
          </cell>
          <cell r="V3982" t="str">
            <v>0</v>
          </cell>
          <cell r="W3982" t="str">
            <v>0</v>
          </cell>
        </row>
        <row r="3983">
          <cell r="B3983" t="str">
            <v>Africa OtherFI</v>
          </cell>
          <cell r="C3983" t="str">
            <v>FI</v>
          </cell>
          <cell r="D3983" t="str">
            <v>Africa Other</v>
          </cell>
          <cell r="E3983" t="str">
            <v>Global Mkt Risk</v>
          </cell>
          <cell r="F3983" t="str">
            <v>Customer - Wholesale</v>
          </cell>
          <cell r="G3983" t="str">
            <v>Fixed Income</v>
          </cell>
          <cell r="H3983" t="str">
            <v>0</v>
          </cell>
          <cell r="I3983" t="str">
            <v>0</v>
          </cell>
          <cell r="J3983" t="str">
            <v>0</v>
          </cell>
          <cell r="K3983" t="str">
            <v>0</v>
          </cell>
          <cell r="L3983" t="str">
            <v>0</v>
          </cell>
          <cell r="M3983" t="str">
            <v>0</v>
          </cell>
          <cell r="N3983" t="str">
            <v>0</v>
          </cell>
          <cell r="O3983" t="str">
            <v>0</v>
          </cell>
          <cell r="P3983" t="str">
            <v>0</v>
          </cell>
          <cell r="Q3983" t="str">
            <v>0</v>
          </cell>
          <cell r="R3983" t="str">
            <v>0</v>
          </cell>
          <cell r="S3983" t="str">
            <v>0</v>
          </cell>
          <cell r="T3983" t="str">
            <v>0</v>
          </cell>
          <cell r="U3983" t="str">
            <v>0</v>
          </cell>
          <cell r="V3983" t="str">
            <v>0</v>
          </cell>
          <cell r="W3983" t="str">
            <v>0</v>
          </cell>
        </row>
        <row r="3984">
          <cell r="B3984" t="str">
            <v>Africa OtherFX/MM</v>
          </cell>
          <cell r="C3984" t="str">
            <v>FX/MM</v>
          </cell>
          <cell r="D3984" t="str">
            <v>Africa Other</v>
          </cell>
          <cell r="E3984" t="str">
            <v>Global Mkt Risk</v>
          </cell>
          <cell r="F3984" t="str">
            <v>Customer - Wholesale</v>
          </cell>
          <cell r="G3984" t="str">
            <v>ALM</v>
          </cell>
          <cell r="H3984" t="str">
            <v>0</v>
          </cell>
          <cell r="I3984" t="str">
            <v>0</v>
          </cell>
          <cell r="J3984" t="str">
            <v>0</v>
          </cell>
          <cell r="K3984" t="str">
            <v>0</v>
          </cell>
          <cell r="L3984" t="str">
            <v>0</v>
          </cell>
          <cell r="M3984" t="str">
            <v>0</v>
          </cell>
          <cell r="N3984" t="str">
            <v>0</v>
          </cell>
          <cell r="O3984" t="str">
            <v>0</v>
          </cell>
          <cell r="P3984" t="str">
            <v>0</v>
          </cell>
          <cell r="Q3984" t="str">
            <v>0</v>
          </cell>
          <cell r="R3984" t="str">
            <v>0</v>
          </cell>
          <cell r="S3984" t="str">
            <v>0</v>
          </cell>
          <cell r="T3984" t="str">
            <v>0</v>
          </cell>
          <cell r="U3984" t="str">
            <v>0</v>
          </cell>
          <cell r="V3984" t="str">
            <v>0</v>
          </cell>
          <cell r="W3984" t="str">
            <v>0</v>
          </cell>
        </row>
        <row r="3985">
          <cell r="B3985" t="str">
            <v>Africa OtherSEF</v>
          </cell>
          <cell r="C3985" t="str">
            <v>SEF</v>
          </cell>
          <cell r="D3985" t="str">
            <v>Africa Other</v>
          </cell>
          <cell r="E3985" t="str">
            <v>Global Mkt Risk</v>
          </cell>
          <cell r="F3985" t="str">
            <v>Customer - Wholesale</v>
          </cell>
          <cell r="G3985" t="str">
            <v>Structured Trade</v>
          </cell>
          <cell r="H3985" t="str">
            <v>0</v>
          </cell>
          <cell r="I3985" t="str">
            <v>0</v>
          </cell>
          <cell r="J3985" t="str">
            <v>0</v>
          </cell>
          <cell r="K3985" t="str">
            <v>0</v>
          </cell>
          <cell r="L3985" t="str">
            <v>0</v>
          </cell>
          <cell r="M3985" t="str">
            <v>0</v>
          </cell>
          <cell r="N3985" t="str">
            <v>0</v>
          </cell>
          <cell r="O3985" t="str">
            <v>0</v>
          </cell>
          <cell r="P3985" t="str">
            <v>0</v>
          </cell>
          <cell r="Q3985" t="str">
            <v>0</v>
          </cell>
          <cell r="R3985" t="str">
            <v>0</v>
          </cell>
          <cell r="S3985" t="str">
            <v>0</v>
          </cell>
          <cell r="T3985" t="str">
            <v>0</v>
          </cell>
          <cell r="U3985" t="str">
            <v>0</v>
          </cell>
          <cell r="V3985" t="str">
            <v>0</v>
          </cell>
          <cell r="W3985" t="str">
            <v>0</v>
          </cell>
        </row>
        <row r="3986">
          <cell r="B3986" t="str">
            <v>Africa OtherSME</v>
          </cell>
          <cell r="C3986" t="str">
            <v>SME</v>
          </cell>
          <cell r="D3986" t="str">
            <v>Africa Other</v>
          </cell>
          <cell r="E3986" t="str">
            <v>Global Mkt Risk</v>
          </cell>
          <cell r="F3986" t="str">
            <v>SME</v>
          </cell>
          <cell r="G3986" t="str">
            <v>Product</v>
          </cell>
          <cell r="H3986" t="str">
            <v>0</v>
          </cell>
          <cell r="I3986" t="str">
            <v>0</v>
          </cell>
          <cell r="J3986" t="str">
            <v>0</v>
          </cell>
          <cell r="K3986" t="str">
            <v>0</v>
          </cell>
          <cell r="L3986" t="str">
            <v>0</v>
          </cell>
          <cell r="M3986" t="str">
            <v>0</v>
          </cell>
          <cell r="N3986" t="str">
            <v>0</v>
          </cell>
          <cell r="O3986" t="str">
            <v>0</v>
          </cell>
          <cell r="P3986" t="str">
            <v>0</v>
          </cell>
          <cell r="Q3986" t="str">
            <v>0</v>
          </cell>
          <cell r="R3986" t="str">
            <v>0</v>
          </cell>
          <cell r="S3986" t="str">
            <v>0</v>
          </cell>
          <cell r="T3986" t="str">
            <v>0</v>
          </cell>
          <cell r="U3986" t="str">
            <v>0</v>
          </cell>
          <cell r="V3986" t="str">
            <v>0</v>
          </cell>
          <cell r="W3986" t="str">
            <v>0</v>
          </cell>
        </row>
        <row r="3987">
          <cell r="B3987" t="str">
            <v>Africa OtherTotal</v>
          </cell>
          <cell r="C3987" t="str">
            <v>Total</v>
          </cell>
          <cell r="D3987" t="str">
            <v>Africa Other</v>
          </cell>
          <cell r="E3987" t="str">
            <v>Global Mkt Risk</v>
          </cell>
          <cell r="F3987" t="str">
            <v>Customer</v>
          </cell>
          <cell r="G3987" t="str">
            <v>Product</v>
          </cell>
          <cell r="H3987" t="str">
            <v>0</v>
          </cell>
          <cell r="I3987" t="str">
            <v>0</v>
          </cell>
          <cell r="J3987" t="str">
            <v>0</v>
          </cell>
          <cell r="K3987" t="str">
            <v>0</v>
          </cell>
          <cell r="L3987" t="str">
            <v>0</v>
          </cell>
          <cell r="M3987" t="str">
            <v>0</v>
          </cell>
          <cell r="N3987" t="str">
            <v>0</v>
          </cell>
          <cell r="O3987" t="str">
            <v>0</v>
          </cell>
          <cell r="P3987" t="str">
            <v>0</v>
          </cell>
          <cell r="Q3987" t="str">
            <v>0</v>
          </cell>
          <cell r="R3987" t="str">
            <v>0</v>
          </cell>
          <cell r="S3987" t="str">
            <v>0</v>
          </cell>
          <cell r="T3987" t="str">
            <v>0</v>
          </cell>
          <cell r="U3987" t="str">
            <v>0</v>
          </cell>
          <cell r="V3987" t="str">
            <v>0</v>
          </cell>
          <cell r="W3987" t="str">
            <v>0</v>
          </cell>
        </row>
        <row r="3988">
          <cell r="B3988" t="str">
            <v>Africa OtherCCPL</v>
          </cell>
          <cell r="C3988" t="str">
            <v>CCPL</v>
          </cell>
          <cell r="D3988" t="str">
            <v>Africa Other</v>
          </cell>
          <cell r="E3988" t="str">
            <v>Global Mkt Operations</v>
          </cell>
          <cell r="F3988" t="str">
            <v>Mass Mkt &amp; Priority Banking</v>
          </cell>
          <cell r="G3988" t="str">
            <v>Unsecured Lending</v>
          </cell>
          <cell r="H3988" t="str">
            <v>0</v>
          </cell>
          <cell r="I3988" t="str">
            <v>0</v>
          </cell>
          <cell r="J3988" t="str">
            <v>0</v>
          </cell>
          <cell r="K3988" t="str">
            <v>0</v>
          </cell>
          <cell r="L3988" t="str">
            <v>0</v>
          </cell>
          <cell r="M3988" t="str">
            <v>0</v>
          </cell>
          <cell r="N3988" t="str">
            <v>0</v>
          </cell>
          <cell r="O3988" t="str">
            <v>0</v>
          </cell>
          <cell r="P3988" t="str">
            <v>0</v>
          </cell>
          <cell r="Q3988" t="str">
            <v>0</v>
          </cell>
          <cell r="R3988" t="str">
            <v>0</v>
          </cell>
          <cell r="S3988" t="str">
            <v>0</v>
          </cell>
          <cell r="T3988" t="str">
            <v>0</v>
          </cell>
          <cell r="U3988" t="str">
            <v>0</v>
          </cell>
          <cell r="V3988">
            <v>0</v>
          </cell>
          <cell r="W3988">
            <v>0</v>
          </cell>
        </row>
        <row r="3989">
          <cell r="B3989" t="str">
            <v>Africa OtherM &amp; AL</v>
          </cell>
          <cell r="C3989" t="str">
            <v>M &amp; AL</v>
          </cell>
          <cell r="D3989" t="str">
            <v>Africa Other</v>
          </cell>
          <cell r="E3989" t="str">
            <v>Global Mkt Operations</v>
          </cell>
          <cell r="F3989" t="str">
            <v>Mass Mkt &amp; Priority Banking</v>
          </cell>
          <cell r="G3989" t="str">
            <v>Secured Lending</v>
          </cell>
          <cell r="H3989" t="str">
            <v>0</v>
          </cell>
          <cell r="I3989" t="str">
            <v>0</v>
          </cell>
          <cell r="J3989" t="str">
            <v>0</v>
          </cell>
          <cell r="K3989" t="str">
            <v>0</v>
          </cell>
          <cell r="L3989" t="str">
            <v>0</v>
          </cell>
          <cell r="M3989" t="str">
            <v>0</v>
          </cell>
          <cell r="N3989" t="str">
            <v>0</v>
          </cell>
          <cell r="O3989" t="str">
            <v>0</v>
          </cell>
          <cell r="P3989" t="str">
            <v>0</v>
          </cell>
          <cell r="Q3989" t="str">
            <v>0</v>
          </cell>
          <cell r="R3989" t="str">
            <v>0</v>
          </cell>
          <cell r="S3989" t="str">
            <v>0</v>
          </cell>
          <cell r="T3989" t="str">
            <v>0</v>
          </cell>
          <cell r="U3989" t="str">
            <v>0</v>
          </cell>
          <cell r="V3989">
            <v>0</v>
          </cell>
          <cell r="W3989">
            <v>0</v>
          </cell>
        </row>
        <row r="3990">
          <cell r="B3990" t="str">
            <v>Africa OtherWM</v>
          </cell>
          <cell r="C3990" t="str">
            <v>WM</v>
          </cell>
          <cell r="D3990" t="str">
            <v>Africa Other</v>
          </cell>
          <cell r="E3990" t="str">
            <v>Global Mkt Operations</v>
          </cell>
          <cell r="F3990" t="str">
            <v>Mass Mkt &amp; Priority Banking</v>
          </cell>
          <cell r="G3990" t="str">
            <v>Account Management Services</v>
          </cell>
          <cell r="H3990" t="str">
            <v>0</v>
          </cell>
          <cell r="I3990" t="str">
            <v>0</v>
          </cell>
          <cell r="J3990" t="str">
            <v>0</v>
          </cell>
          <cell r="K3990" t="str">
            <v>0</v>
          </cell>
          <cell r="L3990" t="str">
            <v>0</v>
          </cell>
          <cell r="M3990" t="str">
            <v>0</v>
          </cell>
          <cell r="N3990" t="str">
            <v>0</v>
          </cell>
          <cell r="O3990" t="str">
            <v>0</v>
          </cell>
          <cell r="P3990" t="str">
            <v>0</v>
          </cell>
          <cell r="Q3990" t="str">
            <v>0</v>
          </cell>
          <cell r="R3990" t="str">
            <v>0</v>
          </cell>
          <cell r="S3990" t="str">
            <v>0</v>
          </cell>
          <cell r="T3990" t="str">
            <v>0</v>
          </cell>
          <cell r="U3990" t="str">
            <v>0</v>
          </cell>
          <cell r="V3990">
            <v>0</v>
          </cell>
          <cell r="W3990">
            <v>0</v>
          </cell>
        </row>
        <row r="3991">
          <cell r="B3991" t="str">
            <v>Africa OtherWM</v>
          </cell>
          <cell r="C3991" t="str">
            <v>WM</v>
          </cell>
          <cell r="D3991" t="str">
            <v>Africa Other</v>
          </cell>
          <cell r="E3991" t="str">
            <v>Global Mkt Operations</v>
          </cell>
          <cell r="F3991" t="str">
            <v>Mass Mkt &amp; Priority Banking</v>
          </cell>
          <cell r="G3991" t="str">
            <v>Trade Products</v>
          </cell>
          <cell r="H3991" t="str">
            <v>0</v>
          </cell>
          <cell r="I3991" t="str">
            <v>0</v>
          </cell>
          <cell r="J3991" t="str">
            <v>0</v>
          </cell>
          <cell r="K3991" t="str">
            <v>0</v>
          </cell>
          <cell r="L3991" t="str">
            <v>0</v>
          </cell>
          <cell r="M3991" t="str">
            <v>0</v>
          </cell>
          <cell r="N3991" t="str">
            <v>0</v>
          </cell>
          <cell r="O3991" t="str">
            <v>0</v>
          </cell>
          <cell r="P3991" t="str">
            <v>0</v>
          </cell>
          <cell r="Q3991" t="str">
            <v>0</v>
          </cell>
          <cell r="R3991" t="str">
            <v>0</v>
          </cell>
          <cell r="S3991" t="str">
            <v>0</v>
          </cell>
          <cell r="T3991" t="str">
            <v>0</v>
          </cell>
          <cell r="U3991" t="str">
            <v>0</v>
          </cell>
          <cell r="V3991" t="str">
            <v>0</v>
          </cell>
          <cell r="W3991" t="str">
            <v>0</v>
          </cell>
        </row>
        <row r="3992">
          <cell r="B3992" t="str">
            <v>Africa OtherWM</v>
          </cell>
          <cell r="C3992" t="str">
            <v>WM</v>
          </cell>
          <cell r="D3992" t="str">
            <v>Africa Other</v>
          </cell>
          <cell r="E3992" t="str">
            <v>Global Mkt Operations</v>
          </cell>
          <cell r="F3992" t="str">
            <v>Mass Mkt &amp; Priority Banking</v>
          </cell>
          <cell r="G3992" t="str">
            <v>Treasury Products</v>
          </cell>
          <cell r="H3992" t="str">
            <v>0</v>
          </cell>
          <cell r="I3992" t="str">
            <v>0</v>
          </cell>
          <cell r="J3992" t="str">
            <v>0</v>
          </cell>
          <cell r="K3992" t="str">
            <v>0</v>
          </cell>
          <cell r="L3992" t="str">
            <v>0</v>
          </cell>
          <cell r="M3992" t="str">
            <v>0</v>
          </cell>
          <cell r="N3992" t="str">
            <v>0</v>
          </cell>
          <cell r="O3992" t="str">
            <v>0</v>
          </cell>
          <cell r="P3992" t="str">
            <v>0</v>
          </cell>
          <cell r="Q3992" t="str">
            <v>0</v>
          </cell>
          <cell r="R3992" t="str">
            <v>0</v>
          </cell>
          <cell r="S3992" t="str">
            <v>0</v>
          </cell>
          <cell r="T3992" t="str">
            <v>0</v>
          </cell>
          <cell r="U3992" t="str">
            <v>0</v>
          </cell>
          <cell r="V3992">
            <v>0</v>
          </cell>
          <cell r="W3992">
            <v>0</v>
          </cell>
        </row>
        <row r="3993">
          <cell r="B3993" t="str">
            <v>Africa OtherWM</v>
          </cell>
          <cell r="C3993" t="str">
            <v>WM</v>
          </cell>
          <cell r="D3993" t="str">
            <v>Africa Other</v>
          </cell>
          <cell r="E3993" t="str">
            <v>Global Mkt Operations</v>
          </cell>
          <cell r="F3993" t="str">
            <v>Mass Mkt &amp; Priority Banking</v>
          </cell>
          <cell r="G3993" t="str">
            <v>Investment Services</v>
          </cell>
          <cell r="H3993" t="str">
            <v>0</v>
          </cell>
          <cell r="I3993" t="str">
            <v>0</v>
          </cell>
          <cell r="J3993" t="str">
            <v>0</v>
          </cell>
          <cell r="K3993" t="str">
            <v>0</v>
          </cell>
          <cell r="L3993" t="str">
            <v>0</v>
          </cell>
          <cell r="M3993" t="str">
            <v>0</v>
          </cell>
          <cell r="N3993" t="str">
            <v>0</v>
          </cell>
          <cell r="O3993" t="str">
            <v>0</v>
          </cell>
          <cell r="P3993" t="str">
            <v>0</v>
          </cell>
          <cell r="Q3993" t="str">
            <v>0</v>
          </cell>
          <cell r="R3993" t="str">
            <v>0</v>
          </cell>
          <cell r="S3993" t="str">
            <v>0</v>
          </cell>
          <cell r="T3993" t="str">
            <v>0</v>
          </cell>
          <cell r="U3993" t="str">
            <v>0</v>
          </cell>
          <cell r="V3993" t="str">
            <v>0</v>
          </cell>
          <cell r="W3993" t="str">
            <v>0</v>
          </cell>
        </row>
        <row r="3994">
          <cell r="B3994" t="str">
            <v>Africa OtherOthCB</v>
          </cell>
          <cell r="C3994" t="str">
            <v>OthCB</v>
          </cell>
          <cell r="D3994" t="str">
            <v>Africa Other</v>
          </cell>
          <cell r="E3994" t="str">
            <v>Global Mkt Operations</v>
          </cell>
          <cell r="F3994" t="str">
            <v>Mass Mkt &amp; Priority Banking</v>
          </cell>
          <cell r="G3994" t="str">
            <v>Other Products</v>
          </cell>
          <cell r="H3994" t="str">
            <v>0</v>
          </cell>
          <cell r="I3994" t="str">
            <v>0</v>
          </cell>
          <cell r="J3994" t="str">
            <v>0</v>
          </cell>
          <cell r="K3994" t="str">
            <v>0</v>
          </cell>
          <cell r="L3994" t="str">
            <v>0</v>
          </cell>
          <cell r="M3994" t="str">
            <v>0</v>
          </cell>
          <cell r="N3994" t="str">
            <v>0</v>
          </cell>
          <cell r="O3994" t="str">
            <v>0</v>
          </cell>
          <cell r="P3994" t="str">
            <v>0</v>
          </cell>
          <cell r="Q3994" t="str">
            <v>0</v>
          </cell>
          <cell r="R3994" t="str">
            <v>0</v>
          </cell>
          <cell r="S3994" t="str">
            <v>0</v>
          </cell>
          <cell r="T3994" t="str">
            <v>0</v>
          </cell>
          <cell r="U3994" t="str">
            <v>0</v>
          </cell>
          <cell r="V3994">
            <v>0</v>
          </cell>
          <cell r="W3994">
            <v>0</v>
          </cell>
        </row>
        <row r="3995">
          <cell r="B3995" t="str">
            <v>Africa OtherCROps</v>
          </cell>
          <cell r="C3995" t="str">
            <v>CROps</v>
          </cell>
          <cell r="D3995" t="str">
            <v>Africa Other</v>
          </cell>
          <cell r="E3995" t="str">
            <v>Global Mkt Operations</v>
          </cell>
          <cell r="F3995" t="str">
            <v>Customer - Wholesale</v>
          </cell>
          <cell r="G3995" t="str">
            <v>Corporate and Inst Lending</v>
          </cell>
          <cell r="H3995" t="str">
            <v>0</v>
          </cell>
          <cell r="I3995" t="str">
            <v>0</v>
          </cell>
          <cell r="J3995" t="str">
            <v>0</v>
          </cell>
          <cell r="K3995" t="str">
            <v>0</v>
          </cell>
          <cell r="L3995" t="str">
            <v>0</v>
          </cell>
          <cell r="M3995" t="str">
            <v>0</v>
          </cell>
          <cell r="N3995" t="str">
            <v>0</v>
          </cell>
          <cell r="O3995" t="str">
            <v>0</v>
          </cell>
          <cell r="P3995" t="str">
            <v>0</v>
          </cell>
          <cell r="Q3995" t="str">
            <v>0</v>
          </cell>
          <cell r="R3995" t="str">
            <v>0</v>
          </cell>
          <cell r="S3995" t="str">
            <v>0</v>
          </cell>
          <cell r="T3995" t="str">
            <v>0</v>
          </cell>
          <cell r="U3995" t="str">
            <v>0</v>
          </cell>
          <cell r="V3995">
            <v>0</v>
          </cell>
          <cell r="W3995">
            <v>0</v>
          </cell>
        </row>
        <row r="3996">
          <cell r="B3996" t="str">
            <v>Africa OtherCash</v>
          </cell>
          <cell r="C3996" t="str">
            <v>Cash</v>
          </cell>
          <cell r="D3996" t="str">
            <v>Africa Other</v>
          </cell>
          <cell r="E3996" t="str">
            <v>Global Mkt Operations</v>
          </cell>
          <cell r="F3996" t="str">
            <v>Customer - Wholesale</v>
          </cell>
          <cell r="G3996" t="str">
            <v>Cash Management and Payments</v>
          </cell>
          <cell r="H3996" t="str">
            <v>0</v>
          </cell>
          <cell r="I3996" t="str">
            <v>0</v>
          </cell>
          <cell r="J3996" t="str">
            <v>0</v>
          </cell>
          <cell r="K3996" t="str">
            <v>0</v>
          </cell>
          <cell r="L3996" t="str">
            <v>0</v>
          </cell>
          <cell r="M3996" t="str">
            <v>0</v>
          </cell>
          <cell r="N3996" t="str">
            <v>0</v>
          </cell>
          <cell r="O3996" t="str">
            <v>0</v>
          </cell>
          <cell r="P3996" t="str">
            <v>0</v>
          </cell>
          <cell r="Q3996" t="str">
            <v>0</v>
          </cell>
          <cell r="R3996" t="str">
            <v>0</v>
          </cell>
          <cell r="S3996" t="str">
            <v>0</v>
          </cell>
          <cell r="T3996" t="str">
            <v>0</v>
          </cell>
          <cell r="U3996" t="str">
            <v>0</v>
          </cell>
          <cell r="V3996">
            <v>0</v>
          </cell>
          <cell r="W3996">
            <v>0</v>
          </cell>
        </row>
        <row r="3997">
          <cell r="B3997" t="str">
            <v>Africa OtherTrade</v>
          </cell>
          <cell r="C3997" t="str">
            <v>Trade</v>
          </cell>
          <cell r="D3997" t="str">
            <v>Africa Other</v>
          </cell>
          <cell r="E3997" t="str">
            <v>Global Mkt Operations</v>
          </cell>
          <cell r="F3997" t="str">
            <v>Customer - Wholesale</v>
          </cell>
          <cell r="G3997" t="str">
            <v>Trade Finance</v>
          </cell>
          <cell r="H3997" t="str">
            <v>0</v>
          </cell>
          <cell r="I3997" t="str">
            <v>0</v>
          </cell>
          <cell r="J3997" t="str">
            <v>0</v>
          </cell>
          <cell r="K3997" t="str">
            <v>0</v>
          </cell>
          <cell r="L3997" t="str">
            <v>0</v>
          </cell>
          <cell r="M3997" t="str">
            <v>0</v>
          </cell>
          <cell r="N3997" t="str">
            <v>0</v>
          </cell>
          <cell r="O3997" t="str">
            <v>0</v>
          </cell>
          <cell r="P3997" t="str">
            <v>0</v>
          </cell>
          <cell r="Q3997" t="str">
            <v>0</v>
          </cell>
          <cell r="R3997" t="str">
            <v>0</v>
          </cell>
          <cell r="S3997" t="str">
            <v>0</v>
          </cell>
          <cell r="T3997" t="str">
            <v>0</v>
          </cell>
          <cell r="U3997" t="str">
            <v>0</v>
          </cell>
          <cell r="V3997">
            <v>0</v>
          </cell>
          <cell r="W3997">
            <v>0</v>
          </cell>
        </row>
        <row r="3998">
          <cell r="B3998" t="str">
            <v>Africa OtherTrade</v>
          </cell>
          <cell r="C3998" t="str">
            <v>Trade</v>
          </cell>
          <cell r="D3998" t="str">
            <v>Africa Other</v>
          </cell>
          <cell r="E3998" t="str">
            <v>Global Mkt Operations</v>
          </cell>
          <cell r="F3998" t="str">
            <v>Customer - Wholesale</v>
          </cell>
          <cell r="G3998" t="str">
            <v>Trade Contingents</v>
          </cell>
          <cell r="H3998" t="str">
            <v>0</v>
          </cell>
          <cell r="I3998" t="str">
            <v>0</v>
          </cell>
          <cell r="J3998" t="str">
            <v>0</v>
          </cell>
          <cell r="K3998" t="str">
            <v>0</v>
          </cell>
          <cell r="L3998" t="str">
            <v>0</v>
          </cell>
          <cell r="M3998" t="str">
            <v>0</v>
          </cell>
          <cell r="N3998" t="str">
            <v>0</v>
          </cell>
          <cell r="O3998" t="str">
            <v>0</v>
          </cell>
          <cell r="P3998" t="str">
            <v>0</v>
          </cell>
          <cell r="Q3998" t="str">
            <v>0</v>
          </cell>
          <cell r="R3998" t="str">
            <v>0</v>
          </cell>
          <cell r="S3998" t="str">
            <v>0</v>
          </cell>
          <cell r="T3998" t="str">
            <v>0</v>
          </cell>
          <cell r="U3998" t="str">
            <v>0</v>
          </cell>
          <cell r="V3998">
            <v>0</v>
          </cell>
          <cell r="W3998">
            <v>0</v>
          </cell>
        </row>
        <row r="3999">
          <cell r="B3999" t="str">
            <v>Africa OtherTrade</v>
          </cell>
          <cell r="C3999" t="str">
            <v>Trade</v>
          </cell>
          <cell r="D3999" t="str">
            <v>Africa Other</v>
          </cell>
          <cell r="E3999" t="str">
            <v>Global Mkt Operations</v>
          </cell>
          <cell r="F3999" t="str">
            <v>Customer - Wholesale</v>
          </cell>
          <cell r="G3999" t="str">
            <v>Trade Transactional</v>
          </cell>
          <cell r="H3999" t="str">
            <v>0</v>
          </cell>
          <cell r="I3999" t="str">
            <v>0</v>
          </cell>
          <cell r="J3999" t="str">
            <v>0</v>
          </cell>
          <cell r="K3999" t="str">
            <v>0</v>
          </cell>
          <cell r="L3999" t="str">
            <v>0</v>
          </cell>
          <cell r="M3999" t="str">
            <v>0</v>
          </cell>
          <cell r="N3999" t="str">
            <v>0</v>
          </cell>
          <cell r="O3999" t="str">
            <v>0</v>
          </cell>
          <cell r="P3999" t="str">
            <v>0</v>
          </cell>
          <cell r="Q3999" t="str">
            <v>0</v>
          </cell>
          <cell r="R3999" t="str">
            <v>0</v>
          </cell>
          <cell r="S3999" t="str">
            <v>0</v>
          </cell>
          <cell r="T3999" t="str">
            <v>0</v>
          </cell>
          <cell r="U3999" t="str">
            <v>0</v>
          </cell>
          <cell r="V3999">
            <v>0</v>
          </cell>
          <cell r="W3999">
            <v>0</v>
          </cell>
        </row>
        <row r="4000">
          <cell r="B4000" t="str">
            <v>Africa OtherTrade</v>
          </cell>
          <cell r="C4000" t="str">
            <v>Trade</v>
          </cell>
          <cell r="D4000" t="str">
            <v>Africa Other</v>
          </cell>
          <cell r="E4000" t="str">
            <v>Global Mkt Operations</v>
          </cell>
          <cell r="F4000" t="str">
            <v>Customer - Wholesale</v>
          </cell>
          <cell r="G4000" t="str">
            <v>Trade Other</v>
          </cell>
          <cell r="H4000" t="str">
            <v>0</v>
          </cell>
          <cell r="I4000" t="str">
            <v>0</v>
          </cell>
          <cell r="J4000" t="str">
            <v>0</v>
          </cell>
          <cell r="K4000" t="str">
            <v>0</v>
          </cell>
          <cell r="L4000" t="str">
            <v>0</v>
          </cell>
          <cell r="M4000" t="str">
            <v>0</v>
          </cell>
          <cell r="N4000" t="str">
            <v>0</v>
          </cell>
          <cell r="O4000" t="str">
            <v>0</v>
          </cell>
          <cell r="P4000" t="str">
            <v>0</v>
          </cell>
          <cell r="Q4000" t="str">
            <v>0</v>
          </cell>
          <cell r="R4000" t="str">
            <v>0</v>
          </cell>
          <cell r="S4000" t="str">
            <v>0</v>
          </cell>
          <cell r="T4000" t="str">
            <v>0</v>
          </cell>
          <cell r="U4000" t="str">
            <v>0</v>
          </cell>
          <cell r="V4000">
            <v>0</v>
          </cell>
          <cell r="W4000">
            <v>0</v>
          </cell>
        </row>
        <row r="4001">
          <cell r="B4001" t="str">
            <v>Africa OtherFX/MM</v>
          </cell>
          <cell r="C4001" t="str">
            <v>FX/MM</v>
          </cell>
          <cell r="D4001" t="str">
            <v>Africa Other</v>
          </cell>
          <cell r="E4001" t="str">
            <v>Global Mkt Operations</v>
          </cell>
          <cell r="F4001" t="str">
            <v>Customer - Wholesale</v>
          </cell>
          <cell r="G4001" t="str">
            <v>FX Sales</v>
          </cell>
          <cell r="H4001" t="str">
            <v>0</v>
          </cell>
          <cell r="I4001">
            <v>9.8665173321138493</v>
          </cell>
          <cell r="J4001">
            <v>54.951983134000159</v>
          </cell>
          <cell r="K4001">
            <v>82.880161523408702</v>
          </cell>
          <cell r="L4001">
            <v>97.280332584263491</v>
          </cell>
          <cell r="M4001">
            <v>101.5924875014362</v>
          </cell>
          <cell r="N4001">
            <v>115.0848167171977</v>
          </cell>
          <cell r="O4001">
            <v>113.3818198721671</v>
          </cell>
          <cell r="P4001">
            <v>120.31176078449239</v>
          </cell>
          <cell r="Q4001">
            <v>124.65774234422631</v>
          </cell>
          <cell r="R4001">
            <v>121.7037064578947</v>
          </cell>
          <cell r="S4001">
            <v>256.67689479842142</v>
          </cell>
          <cell r="T4001">
            <v>263.5159844423282</v>
          </cell>
          <cell r="U4001" t="str">
            <v>0</v>
          </cell>
          <cell r="V4001">
            <v>61.102941467016386</v>
          </cell>
          <cell r="W4001">
            <v>61.102941467016386</v>
          </cell>
        </row>
        <row r="4002">
          <cell r="B4002" t="str">
            <v>Africa OtherFX/MM</v>
          </cell>
          <cell r="C4002" t="str">
            <v>FX/MM</v>
          </cell>
          <cell r="D4002" t="str">
            <v>Africa Other</v>
          </cell>
          <cell r="E4002" t="str">
            <v>Global Mkt Operations</v>
          </cell>
          <cell r="F4002" t="str">
            <v>Customer - Wholesale</v>
          </cell>
          <cell r="G4002" t="str">
            <v>FX Trading</v>
          </cell>
          <cell r="H4002" t="str">
            <v>0</v>
          </cell>
          <cell r="I4002" t="str">
            <v>0</v>
          </cell>
          <cell r="J4002" t="str">
            <v>0</v>
          </cell>
          <cell r="K4002" t="str">
            <v>0</v>
          </cell>
          <cell r="L4002" t="str">
            <v>0</v>
          </cell>
          <cell r="M4002" t="str">
            <v>0</v>
          </cell>
          <cell r="N4002" t="str">
            <v>0</v>
          </cell>
          <cell r="O4002" t="str">
            <v>0</v>
          </cell>
          <cell r="P4002" t="str">
            <v>0</v>
          </cell>
          <cell r="Q4002" t="str">
            <v>0</v>
          </cell>
          <cell r="R4002" t="str">
            <v>0</v>
          </cell>
          <cell r="S4002" t="str">
            <v>0</v>
          </cell>
          <cell r="T4002" t="str">
            <v>0</v>
          </cell>
          <cell r="U4002" t="str">
            <v>0</v>
          </cell>
          <cell r="V4002">
            <v>0</v>
          </cell>
          <cell r="W4002">
            <v>0</v>
          </cell>
        </row>
        <row r="4003">
          <cell r="B4003" t="str">
            <v>Africa OtherFI</v>
          </cell>
          <cell r="C4003" t="str">
            <v>FI</v>
          </cell>
          <cell r="D4003" t="str">
            <v>Africa Other</v>
          </cell>
          <cell r="E4003" t="str">
            <v>Global Mkt Operations</v>
          </cell>
          <cell r="F4003" t="str">
            <v>Customer - Wholesale</v>
          </cell>
          <cell r="G4003" t="str">
            <v>Fixed Income</v>
          </cell>
          <cell r="H4003" t="str">
            <v>0</v>
          </cell>
          <cell r="I4003" t="str">
            <v>0</v>
          </cell>
          <cell r="J4003" t="str">
            <v>0</v>
          </cell>
          <cell r="K4003" t="str">
            <v>0</v>
          </cell>
          <cell r="L4003" t="str">
            <v>0</v>
          </cell>
          <cell r="M4003" t="str">
            <v>0</v>
          </cell>
          <cell r="N4003" t="str">
            <v>0</v>
          </cell>
          <cell r="O4003" t="str">
            <v>0</v>
          </cell>
          <cell r="P4003" t="str">
            <v>0</v>
          </cell>
          <cell r="Q4003" t="str">
            <v>0</v>
          </cell>
          <cell r="R4003" t="str">
            <v>0</v>
          </cell>
          <cell r="S4003" t="str">
            <v>0</v>
          </cell>
          <cell r="T4003" t="str">
            <v>0</v>
          </cell>
          <cell r="U4003" t="str">
            <v>0</v>
          </cell>
          <cell r="V4003">
            <v>0</v>
          </cell>
          <cell r="W4003">
            <v>0</v>
          </cell>
        </row>
        <row r="4004">
          <cell r="B4004" t="str">
            <v>Africa OtherFX/MM</v>
          </cell>
          <cell r="C4004" t="str">
            <v>FX/MM</v>
          </cell>
          <cell r="D4004" t="str">
            <v>Africa Other</v>
          </cell>
          <cell r="E4004" t="str">
            <v>Global Mkt Operations</v>
          </cell>
          <cell r="F4004" t="str">
            <v>Customer - Wholesale</v>
          </cell>
          <cell r="G4004" t="str">
            <v>ALM</v>
          </cell>
          <cell r="H4004" t="str">
            <v>0</v>
          </cell>
          <cell r="I4004">
            <v>20.23847551761239</v>
          </cell>
          <cell r="J4004">
            <v>112.71904035295921</v>
          </cell>
          <cell r="K4004">
            <v>170.00609875054079</v>
          </cell>
          <cell r="L4004">
            <v>199.54413123500831</v>
          </cell>
          <cell r="M4004">
            <v>208.38934366222372</v>
          </cell>
          <cell r="N4004">
            <v>236.0651856353561</v>
          </cell>
          <cell r="O4004">
            <v>232.57195101217872</v>
          </cell>
          <cell r="P4004">
            <v>246.78683907973459</v>
          </cell>
          <cell r="Q4004">
            <v>255.70143765955791</v>
          </cell>
          <cell r="R4004">
            <v>249.6420368648036</v>
          </cell>
          <cell r="S4004">
            <v>526.50280503806596</v>
          </cell>
          <cell r="T4004">
            <v>540.53133645010098</v>
          </cell>
          <cell r="U4004" t="str">
            <v>0</v>
          </cell>
          <cell r="V4004">
            <v>125.3360576288953</v>
          </cell>
          <cell r="W4004">
            <v>125.3360576288953</v>
          </cell>
        </row>
        <row r="4005">
          <cell r="B4005" t="str">
            <v>Africa OtherSEF</v>
          </cell>
          <cell r="C4005" t="str">
            <v>SEF</v>
          </cell>
          <cell r="D4005" t="str">
            <v>Africa Other</v>
          </cell>
          <cell r="E4005" t="str">
            <v>Global Mkt Operations</v>
          </cell>
          <cell r="F4005" t="str">
            <v>Customer - Wholesale</v>
          </cell>
          <cell r="G4005" t="str">
            <v>Structured Trade</v>
          </cell>
          <cell r="H4005" t="str">
            <v>0</v>
          </cell>
          <cell r="I4005" t="str">
            <v>0</v>
          </cell>
          <cell r="J4005" t="str">
            <v>0</v>
          </cell>
          <cell r="K4005" t="str">
            <v>0</v>
          </cell>
          <cell r="L4005" t="str">
            <v>0</v>
          </cell>
          <cell r="M4005" t="str">
            <v>0</v>
          </cell>
          <cell r="N4005" t="str">
            <v>0</v>
          </cell>
          <cell r="O4005" t="str">
            <v>0</v>
          </cell>
          <cell r="P4005" t="str">
            <v>0</v>
          </cell>
          <cell r="Q4005" t="str">
            <v>0</v>
          </cell>
          <cell r="R4005" t="str">
            <v>0</v>
          </cell>
          <cell r="S4005" t="str">
            <v>0</v>
          </cell>
          <cell r="T4005" t="str">
            <v>0</v>
          </cell>
          <cell r="U4005" t="str">
            <v>0</v>
          </cell>
          <cell r="V4005">
            <v>0</v>
          </cell>
          <cell r="W4005">
            <v>0</v>
          </cell>
        </row>
        <row r="4006">
          <cell r="B4006" t="str">
            <v>Africa OtherSME</v>
          </cell>
          <cell r="C4006" t="str">
            <v>SME</v>
          </cell>
          <cell r="D4006" t="str">
            <v>Africa Other</v>
          </cell>
          <cell r="E4006" t="str">
            <v>Global Mkt Operations</v>
          </cell>
          <cell r="F4006" t="str">
            <v>SME</v>
          </cell>
          <cell r="G4006" t="str">
            <v>Product</v>
          </cell>
          <cell r="H4006" t="str">
            <v>0</v>
          </cell>
          <cell r="I4006" t="str">
            <v>0</v>
          </cell>
          <cell r="J4006" t="str">
            <v>0</v>
          </cell>
          <cell r="K4006" t="str">
            <v>0</v>
          </cell>
          <cell r="L4006" t="str">
            <v>0</v>
          </cell>
          <cell r="M4006" t="str">
            <v>0</v>
          </cell>
          <cell r="N4006" t="str">
            <v>0</v>
          </cell>
          <cell r="O4006" t="str">
            <v>0</v>
          </cell>
          <cell r="P4006" t="str">
            <v>0</v>
          </cell>
          <cell r="Q4006" t="str">
            <v>0</v>
          </cell>
          <cell r="R4006" t="str">
            <v>0</v>
          </cell>
          <cell r="S4006" t="str">
            <v>0</v>
          </cell>
          <cell r="T4006" t="str">
            <v>0</v>
          </cell>
          <cell r="U4006" t="str">
            <v>0</v>
          </cell>
          <cell r="V4006">
            <v>0</v>
          </cell>
          <cell r="W4006">
            <v>0</v>
          </cell>
        </row>
        <row r="4007">
          <cell r="B4007" t="str">
            <v>Africa OtherTotal</v>
          </cell>
          <cell r="C4007" t="str">
            <v>Total</v>
          </cell>
          <cell r="D4007" t="str">
            <v>Africa Other</v>
          </cell>
          <cell r="E4007" t="str">
            <v>Global Mkt Operations</v>
          </cell>
          <cell r="F4007" t="str">
            <v>Customer</v>
          </cell>
          <cell r="G4007" t="str">
            <v>Product</v>
          </cell>
          <cell r="H4007" t="str">
            <v>0</v>
          </cell>
          <cell r="I4007">
            <v>30.104992849726237</v>
          </cell>
          <cell r="J4007">
            <v>167.67102348695937</v>
          </cell>
          <cell r="K4007">
            <v>252.88626027394949</v>
          </cell>
          <cell r="L4007">
            <v>296.82446381927178</v>
          </cell>
          <cell r="M4007">
            <v>309.98183116365988</v>
          </cell>
          <cell r="N4007">
            <v>351.15000235255377</v>
          </cell>
          <cell r="O4007">
            <v>345.95377088434577</v>
          </cell>
          <cell r="P4007">
            <v>367.09859986422697</v>
          </cell>
          <cell r="Q4007">
            <v>380.35918000378422</v>
          </cell>
          <cell r="R4007">
            <v>371.34574332269824</v>
          </cell>
          <cell r="S4007">
            <v>783.17969983648754</v>
          </cell>
          <cell r="T4007">
            <v>804.0473208924293</v>
          </cell>
          <cell r="U4007" t="str">
            <v>0</v>
          </cell>
          <cell r="V4007">
            <v>186.4389990959117</v>
          </cell>
          <cell r="W4007">
            <v>186.4389990959117</v>
          </cell>
        </row>
        <row r="4008">
          <cell r="B4008" t="str">
            <v>Africa OtherCCPL</v>
          </cell>
          <cell r="C4008" t="str">
            <v>CCPL</v>
          </cell>
          <cell r="D4008" t="str">
            <v>Africa Other</v>
          </cell>
          <cell r="E4008" t="str">
            <v>Cash Mgt, Payments &amp; IP</v>
          </cell>
          <cell r="F4008" t="str">
            <v>Mass Mkt &amp; Priority Banking</v>
          </cell>
          <cell r="G4008" t="str">
            <v>Unsecured Lending</v>
          </cell>
          <cell r="H4008" t="str">
            <v>0</v>
          </cell>
          <cell r="I4008" t="str">
            <v>0</v>
          </cell>
          <cell r="J4008" t="str">
            <v>0</v>
          </cell>
          <cell r="K4008" t="str">
            <v>0</v>
          </cell>
          <cell r="L4008" t="str">
            <v>0</v>
          </cell>
          <cell r="M4008" t="str">
            <v>0</v>
          </cell>
          <cell r="N4008" t="str">
            <v>0</v>
          </cell>
          <cell r="O4008" t="str">
            <v>0</v>
          </cell>
          <cell r="P4008" t="str">
            <v>0</v>
          </cell>
          <cell r="Q4008" t="str">
            <v>0</v>
          </cell>
          <cell r="R4008" t="str">
            <v>0</v>
          </cell>
          <cell r="S4008" t="str">
            <v>0</v>
          </cell>
          <cell r="T4008" t="str">
            <v>0</v>
          </cell>
          <cell r="U4008" t="str">
            <v>0</v>
          </cell>
          <cell r="V4008">
            <v>0</v>
          </cell>
          <cell r="W4008">
            <v>0</v>
          </cell>
        </row>
        <row r="4009">
          <cell r="B4009" t="str">
            <v>Africa OtherM &amp; AL</v>
          </cell>
          <cell r="C4009" t="str">
            <v>M &amp; AL</v>
          </cell>
          <cell r="D4009" t="str">
            <v>Africa Other</v>
          </cell>
          <cell r="E4009" t="str">
            <v>Cash Mgt, Payments &amp; IP</v>
          </cell>
          <cell r="F4009" t="str">
            <v>Mass Mkt &amp; Priority Banking</v>
          </cell>
          <cell r="G4009" t="str">
            <v>Secured Lending</v>
          </cell>
          <cell r="H4009" t="str">
            <v>0</v>
          </cell>
          <cell r="I4009" t="str">
            <v>0</v>
          </cell>
          <cell r="J4009" t="str">
            <v>0</v>
          </cell>
          <cell r="K4009" t="str">
            <v>0</v>
          </cell>
          <cell r="L4009" t="str">
            <v>0</v>
          </cell>
          <cell r="M4009" t="str">
            <v>0</v>
          </cell>
          <cell r="N4009" t="str">
            <v>0</v>
          </cell>
          <cell r="O4009" t="str">
            <v>0</v>
          </cell>
          <cell r="P4009" t="str">
            <v>0</v>
          </cell>
          <cell r="Q4009" t="str">
            <v>0</v>
          </cell>
          <cell r="R4009" t="str">
            <v>0</v>
          </cell>
          <cell r="S4009" t="str">
            <v>0</v>
          </cell>
          <cell r="T4009" t="str">
            <v>0</v>
          </cell>
          <cell r="U4009" t="str">
            <v>0</v>
          </cell>
          <cell r="V4009">
            <v>0</v>
          </cell>
          <cell r="W4009">
            <v>0</v>
          </cell>
        </row>
        <row r="4010">
          <cell r="B4010" t="str">
            <v>Africa OtherWM</v>
          </cell>
          <cell r="C4010" t="str">
            <v>WM</v>
          </cell>
          <cell r="D4010" t="str">
            <v>Africa Other</v>
          </cell>
          <cell r="E4010" t="str">
            <v>Cash Mgt, Payments &amp; IP</v>
          </cell>
          <cell r="F4010" t="str">
            <v>Mass Mkt &amp; Priority Banking</v>
          </cell>
          <cell r="G4010" t="str">
            <v>Account Management Services</v>
          </cell>
          <cell r="H4010" t="str">
            <v>0</v>
          </cell>
          <cell r="I4010" t="str">
            <v>0</v>
          </cell>
          <cell r="J4010" t="str">
            <v>0</v>
          </cell>
          <cell r="K4010" t="str">
            <v>0</v>
          </cell>
          <cell r="L4010" t="str">
            <v>0</v>
          </cell>
          <cell r="M4010" t="str">
            <v>0</v>
          </cell>
          <cell r="N4010" t="str">
            <v>0</v>
          </cell>
          <cell r="O4010" t="str">
            <v>0</v>
          </cell>
          <cell r="P4010" t="str">
            <v>0</v>
          </cell>
          <cell r="Q4010" t="str">
            <v>0</v>
          </cell>
          <cell r="R4010" t="str">
            <v>0</v>
          </cell>
          <cell r="S4010" t="str">
            <v>0</v>
          </cell>
          <cell r="T4010" t="str">
            <v>0</v>
          </cell>
          <cell r="U4010" t="str">
            <v>0</v>
          </cell>
          <cell r="V4010">
            <v>0</v>
          </cell>
          <cell r="W4010">
            <v>0</v>
          </cell>
        </row>
        <row r="4011">
          <cell r="B4011" t="str">
            <v>Africa OtherWM</v>
          </cell>
          <cell r="C4011" t="str">
            <v>WM</v>
          </cell>
          <cell r="D4011" t="str">
            <v>Africa Other</v>
          </cell>
          <cell r="E4011" t="str">
            <v>Cash Mgt, Payments &amp; IP</v>
          </cell>
          <cell r="F4011" t="str">
            <v>Mass Mkt &amp; Priority Banking</v>
          </cell>
          <cell r="G4011" t="str">
            <v>Trade Products</v>
          </cell>
          <cell r="H4011" t="str">
            <v>0</v>
          </cell>
          <cell r="I4011" t="str">
            <v>0</v>
          </cell>
          <cell r="J4011" t="str">
            <v>0</v>
          </cell>
          <cell r="K4011" t="str">
            <v>0</v>
          </cell>
          <cell r="L4011" t="str">
            <v>0</v>
          </cell>
          <cell r="M4011" t="str">
            <v>0</v>
          </cell>
          <cell r="N4011" t="str">
            <v>0</v>
          </cell>
          <cell r="O4011" t="str">
            <v>0</v>
          </cell>
          <cell r="P4011" t="str">
            <v>0</v>
          </cell>
          <cell r="Q4011" t="str">
            <v>0</v>
          </cell>
          <cell r="R4011" t="str">
            <v>0</v>
          </cell>
          <cell r="S4011" t="str">
            <v>0</v>
          </cell>
          <cell r="T4011" t="str">
            <v>0</v>
          </cell>
          <cell r="U4011" t="str">
            <v>0</v>
          </cell>
          <cell r="V4011" t="str">
            <v>0</v>
          </cell>
          <cell r="W4011" t="str">
            <v>0</v>
          </cell>
        </row>
        <row r="4012">
          <cell r="B4012" t="str">
            <v>Africa OtherWM</v>
          </cell>
          <cell r="C4012" t="str">
            <v>WM</v>
          </cell>
          <cell r="D4012" t="str">
            <v>Africa Other</v>
          </cell>
          <cell r="E4012" t="str">
            <v>Cash Mgt, Payments &amp; IP</v>
          </cell>
          <cell r="F4012" t="str">
            <v>Mass Mkt &amp; Priority Banking</v>
          </cell>
          <cell r="G4012" t="str">
            <v>Treasury Products</v>
          </cell>
          <cell r="H4012" t="str">
            <v>0</v>
          </cell>
          <cell r="I4012" t="str">
            <v>0</v>
          </cell>
          <cell r="J4012" t="str">
            <v>0</v>
          </cell>
          <cell r="K4012" t="str">
            <v>0</v>
          </cell>
          <cell r="L4012" t="str">
            <v>0</v>
          </cell>
          <cell r="M4012" t="str">
            <v>0</v>
          </cell>
          <cell r="N4012" t="str">
            <v>0</v>
          </cell>
          <cell r="O4012" t="str">
            <v>0</v>
          </cell>
          <cell r="P4012" t="str">
            <v>0</v>
          </cell>
          <cell r="Q4012" t="str">
            <v>0</v>
          </cell>
          <cell r="R4012" t="str">
            <v>0</v>
          </cell>
          <cell r="S4012" t="str">
            <v>0</v>
          </cell>
          <cell r="T4012" t="str">
            <v>0</v>
          </cell>
          <cell r="U4012" t="str">
            <v>0</v>
          </cell>
          <cell r="V4012">
            <v>0</v>
          </cell>
          <cell r="W4012">
            <v>0</v>
          </cell>
        </row>
        <row r="4013">
          <cell r="B4013" t="str">
            <v>Africa OtherWM</v>
          </cell>
          <cell r="C4013" t="str">
            <v>WM</v>
          </cell>
          <cell r="D4013" t="str">
            <v>Africa Other</v>
          </cell>
          <cell r="E4013" t="str">
            <v>Cash Mgt, Payments &amp; IP</v>
          </cell>
          <cell r="F4013" t="str">
            <v>Mass Mkt &amp; Priority Banking</v>
          </cell>
          <cell r="G4013" t="str">
            <v>Investment Services</v>
          </cell>
          <cell r="H4013" t="str">
            <v>0</v>
          </cell>
          <cell r="I4013" t="str">
            <v>0</v>
          </cell>
          <cell r="J4013" t="str">
            <v>0</v>
          </cell>
          <cell r="K4013" t="str">
            <v>0</v>
          </cell>
          <cell r="L4013" t="str">
            <v>0</v>
          </cell>
          <cell r="M4013" t="str">
            <v>0</v>
          </cell>
          <cell r="N4013" t="str">
            <v>0</v>
          </cell>
          <cell r="O4013" t="str">
            <v>0</v>
          </cell>
          <cell r="P4013" t="str">
            <v>0</v>
          </cell>
          <cell r="Q4013" t="str">
            <v>0</v>
          </cell>
          <cell r="R4013" t="str">
            <v>0</v>
          </cell>
          <cell r="S4013" t="str">
            <v>0</v>
          </cell>
          <cell r="T4013" t="str">
            <v>0</v>
          </cell>
          <cell r="U4013" t="str">
            <v>0</v>
          </cell>
          <cell r="V4013" t="str">
            <v>0</v>
          </cell>
          <cell r="W4013" t="str">
            <v>0</v>
          </cell>
        </row>
        <row r="4014">
          <cell r="B4014" t="str">
            <v>Africa OtherOthCB</v>
          </cell>
          <cell r="C4014" t="str">
            <v>OthCB</v>
          </cell>
          <cell r="D4014" t="str">
            <v>Africa Other</v>
          </cell>
          <cell r="E4014" t="str">
            <v>Cash Mgt, Payments &amp; IP</v>
          </cell>
          <cell r="F4014" t="str">
            <v>Mass Mkt &amp; Priority Banking</v>
          </cell>
          <cell r="G4014" t="str">
            <v>Other Products</v>
          </cell>
          <cell r="H4014" t="str">
            <v>0</v>
          </cell>
          <cell r="I4014" t="str">
            <v>0</v>
          </cell>
          <cell r="J4014" t="str">
            <v>0</v>
          </cell>
          <cell r="K4014" t="str">
            <v>0</v>
          </cell>
          <cell r="L4014" t="str">
            <v>0</v>
          </cell>
          <cell r="M4014" t="str">
            <v>0</v>
          </cell>
          <cell r="N4014" t="str">
            <v>0</v>
          </cell>
          <cell r="O4014" t="str">
            <v>0</v>
          </cell>
          <cell r="P4014" t="str">
            <v>0</v>
          </cell>
          <cell r="Q4014" t="str">
            <v>0</v>
          </cell>
          <cell r="R4014" t="str">
            <v>0</v>
          </cell>
          <cell r="S4014" t="str">
            <v>0</v>
          </cell>
          <cell r="T4014" t="str">
            <v>0</v>
          </cell>
          <cell r="U4014" t="str">
            <v>0</v>
          </cell>
          <cell r="V4014">
            <v>0</v>
          </cell>
          <cell r="W4014">
            <v>0</v>
          </cell>
        </row>
        <row r="4015">
          <cell r="B4015" t="str">
            <v>Africa OtherCROps</v>
          </cell>
          <cell r="C4015" t="str">
            <v>CROps</v>
          </cell>
          <cell r="D4015" t="str">
            <v>Africa Other</v>
          </cell>
          <cell r="E4015" t="str">
            <v>Cash Mgt, Payments &amp; IP</v>
          </cell>
          <cell r="F4015" t="str">
            <v>Customer - Wholesale</v>
          </cell>
          <cell r="G4015" t="str">
            <v>Corporate and Inst Lending</v>
          </cell>
          <cell r="H4015" t="str">
            <v>0</v>
          </cell>
          <cell r="I4015" t="str">
            <v>0</v>
          </cell>
          <cell r="J4015" t="str">
            <v>0</v>
          </cell>
          <cell r="K4015" t="str">
            <v>0</v>
          </cell>
          <cell r="L4015" t="str">
            <v>0</v>
          </cell>
          <cell r="M4015" t="str">
            <v>0</v>
          </cell>
          <cell r="N4015" t="str">
            <v>0</v>
          </cell>
          <cell r="O4015" t="str">
            <v>0</v>
          </cell>
          <cell r="P4015" t="str">
            <v>0</v>
          </cell>
          <cell r="Q4015" t="str">
            <v>0</v>
          </cell>
          <cell r="R4015" t="str">
            <v>0</v>
          </cell>
          <cell r="S4015" t="str">
            <v>0</v>
          </cell>
          <cell r="T4015" t="str">
            <v>0</v>
          </cell>
          <cell r="U4015" t="str">
            <v>0</v>
          </cell>
          <cell r="V4015">
            <v>0</v>
          </cell>
          <cell r="W4015">
            <v>0</v>
          </cell>
        </row>
        <row r="4016">
          <cell r="B4016" t="str">
            <v>Africa OtherCash</v>
          </cell>
          <cell r="C4016" t="str">
            <v>Cash</v>
          </cell>
          <cell r="D4016" t="str">
            <v>Africa Other</v>
          </cell>
          <cell r="E4016" t="str">
            <v>Cash Mgt, Payments &amp; IP</v>
          </cell>
          <cell r="F4016" t="str">
            <v>Customer - Wholesale</v>
          </cell>
          <cell r="G4016" t="str">
            <v>Cash Management and Payments</v>
          </cell>
          <cell r="H4016" t="str">
            <v>0</v>
          </cell>
          <cell r="I4016" t="str">
            <v>0</v>
          </cell>
          <cell r="J4016" t="str">
            <v>0</v>
          </cell>
          <cell r="K4016" t="str">
            <v>0</v>
          </cell>
          <cell r="L4016" t="str">
            <v>0</v>
          </cell>
          <cell r="M4016" t="str">
            <v>0</v>
          </cell>
          <cell r="N4016" t="str">
            <v>0</v>
          </cell>
          <cell r="O4016" t="str">
            <v>0</v>
          </cell>
          <cell r="P4016" t="str">
            <v>0</v>
          </cell>
          <cell r="Q4016" t="str">
            <v>0</v>
          </cell>
          <cell r="R4016" t="str">
            <v>0</v>
          </cell>
          <cell r="S4016" t="str">
            <v>0</v>
          </cell>
          <cell r="T4016" t="str">
            <v>0</v>
          </cell>
          <cell r="U4016" t="str">
            <v>0</v>
          </cell>
          <cell r="V4016">
            <v>0</v>
          </cell>
          <cell r="W4016">
            <v>0</v>
          </cell>
        </row>
        <row r="4017">
          <cell r="B4017" t="str">
            <v>Africa OtherTrade</v>
          </cell>
          <cell r="C4017" t="str">
            <v>Trade</v>
          </cell>
          <cell r="D4017" t="str">
            <v>Africa Other</v>
          </cell>
          <cell r="E4017" t="str">
            <v>Cash Mgt, Payments &amp; IP</v>
          </cell>
          <cell r="F4017" t="str">
            <v>Customer - Wholesale</v>
          </cell>
          <cell r="G4017" t="str">
            <v>Trade Finance</v>
          </cell>
          <cell r="H4017" t="str">
            <v>0</v>
          </cell>
          <cell r="I4017" t="str">
            <v>0</v>
          </cell>
          <cell r="J4017" t="str">
            <v>0</v>
          </cell>
          <cell r="K4017" t="str">
            <v>0</v>
          </cell>
          <cell r="L4017" t="str">
            <v>0</v>
          </cell>
          <cell r="M4017" t="str">
            <v>0</v>
          </cell>
          <cell r="N4017" t="str">
            <v>0</v>
          </cell>
          <cell r="O4017" t="str">
            <v>0</v>
          </cell>
          <cell r="P4017" t="str">
            <v>0</v>
          </cell>
          <cell r="Q4017" t="str">
            <v>0</v>
          </cell>
          <cell r="R4017" t="str">
            <v>0</v>
          </cell>
          <cell r="S4017" t="str">
            <v>0</v>
          </cell>
          <cell r="T4017" t="str">
            <v>0</v>
          </cell>
          <cell r="U4017" t="str">
            <v>0</v>
          </cell>
          <cell r="V4017">
            <v>0</v>
          </cell>
          <cell r="W4017">
            <v>0</v>
          </cell>
        </row>
        <row r="4018">
          <cell r="B4018" t="str">
            <v>Africa OtherTrade</v>
          </cell>
          <cell r="C4018" t="str">
            <v>Trade</v>
          </cell>
          <cell r="D4018" t="str">
            <v>Africa Other</v>
          </cell>
          <cell r="E4018" t="str">
            <v>Cash Mgt, Payments &amp; IP</v>
          </cell>
          <cell r="F4018" t="str">
            <v>Customer - Wholesale</v>
          </cell>
          <cell r="G4018" t="str">
            <v>Trade Contingents</v>
          </cell>
          <cell r="H4018" t="str">
            <v>0</v>
          </cell>
          <cell r="I4018" t="str">
            <v>0</v>
          </cell>
          <cell r="J4018" t="str">
            <v>0</v>
          </cell>
          <cell r="K4018" t="str">
            <v>0</v>
          </cell>
          <cell r="L4018" t="str">
            <v>0</v>
          </cell>
          <cell r="M4018" t="str">
            <v>0</v>
          </cell>
          <cell r="N4018" t="str">
            <v>0</v>
          </cell>
          <cell r="O4018" t="str">
            <v>0</v>
          </cell>
          <cell r="P4018" t="str">
            <v>0</v>
          </cell>
          <cell r="Q4018" t="str">
            <v>0</v>
          </cell>
          <cell r="R4018" t="str">
            <v>0</v>
          </cell>
          <cell r="S4018" t="str">
            <v>0</v>
          </cell>
          <cell r="T4018" t="str">
            <v>0</v>
          </cell>
          <cell r="U4018" t="str">
            <v>0</v>
          </cell>
          <cell r="V4018">
            <v>0</v>
          </cell>
          <cell r="W4018">
            <v>0</v>
          </cell>
        </row>
        <row r="4019">
          <cell r="B4019" t="str">
            <v>Africa OtherTrade</v>
          </cell>
          <cell r="C4019" t="str">
            <v>Trade</v>
          </cell>
          <cell r="D4019" t="str">
            <v>Africa Other</v>
          </cell>
          <cell r="E4019" t="str">
            <v>Cash Mgt, Payments &amp; IP</v>
          </cell>
          <cell r="F4019" t="str">
            <v>Customer - Wholesale</v>
          </cell>
          <cell r="G4019" t="str">
            <v>Trade Transactional</v>
          </cell>
          <cell r="H4019" t="str">
            <v>0</v>
          </cell>
          <cell r="I4019" t="str">
            <v>0</v>
          </cell>
          <cell r="J4019" t="str">
            <v>0</v>
          </cell>
          <cell r="K4019" t="str">
            <v>0</v>
          </cell>
          <cell r="L4019" t="str">
            <v>0</v>
          </cell>
          <cell r="M4019" t="str">
            <v>0</v>
          </cell>
          <cell r="N4019" t="str">
            <v>0</v>
          </cell>
          <cell r="O4019" t="str">
            <v>0</v>
          </cell>
          <cell r="P4019" t="str">
            <v>0</v>
          </cell>
          <cell r="Q4019" t="str">
            <v>0</v>
          </cell>
          <cell r="R4019" t="str">
            <v>0</v>
          </cell>
          <cell r="S4019" t="str">
            <v>0</v>
          </cell>
          <cell r="T4019" t="str">
            <v>0</v>
          </cell>
          <cell r="U4019" t="str">
            <v>0</v>
          </cell>
          <cell r="V4019">
            <v>0</v>
          </cell>
          <cell r="W4019">
            <v>0</v>
          </cell>
        </row>
        <row r="4020">
          <cell r="B4020" t="str">
            <v>Africa OtherTrade</v>
          </cell>
          <cell r="C4020" t="str">
            <v>Trade</v>
          </cell>
          <cell r="D4020" t="str">
            <v>Africa Other</v>
          </cell>
          <cell r="E4020" t="str">
            <v>Cash Mgt, Payments &amp; IP</v>
          </cell>
          <cell r="F4020" t="str">
            <v>Customer - Wholesale</v>
          </cell>
          <cell r="G4020" t="str">
            <v>Trade Other</v>
          </cell>
          <cell r="H4020" t="str">
            <v>0</v>
          </cell>
          <cell r="I4020" t="str">
            <v>0</v>
          </cell>
          <cell r="J4020" t="str">
            <v>0</v>
          </cell>
          <cell r="K4020" t="str">
            <v>0</v>
          </cell>
          <cell r="L4020" t="str">
            <v>0</v>
          </cell>
          <cell r="M4020" t="str">
            <v>0</v>
          </cell>
          <cell r="N4020" t="str">
            <v>0</v>
          </cell>
          <cell r="O4020" t="str">
            <v>0</v>
          </cell>
          <cell r="P4020" t="str">
            <v>0</v>
          </cell>
          <cell r="Q4020" t="str">
            <v>0</v>
          </cell>
          <cell r="R4020" t="str">
            <v>0</v>
          </cell>
          <cell r="S4020" t="str">
            <v>0</v>
          </cell>
          <cell r="T4020" t="str">
            <v>0</v>
          </cell>
          <cell r="U4020" t="str">
            <v>0</v>
          </cell>
          <cell r="V4020">
            <v>0</v>
          </cell>
          <cell r="W4020">
            <v>0</v>
          </cell>
        </row>
        <row r="4021">
          <cell r="B4021" t="str">
            <v>Africa OtherFX/MM</v>
          </cell>
          <cell r="C4021" t="str">
            <v>FX/MM</v>
          </cell>
          <cell r="D4021" t="str">
            <v>Africa Other</v>
          </cell>
          <cell r="E4021" t="str">
            <v>Cash Mgt, Payments &amp; IP</v>
          </cell>
          <cell r="F4021" t="str">
            <v>Customer - Wholesale</v>
          </cell>
          <cell r="G4021" t="str">
            <v>FX Sales</v>
          </cell>
          <cell r="H4021" t="str">
            <v>0</v>
          </cell>
          <cell r="I4021" t="str">
            <v>0</v>
          </cell>
          <cell r="J4021" t="str">
            <v>0</v>
          </cell>
          <cell r="K4021" t="str">
            <v>0</v>
          </cell>
          <cell r="L4021" t="str">
            <v>0</v>
          </cell>
          <cell r="M4021" t="str">
            <v>0</v>
          </cell>
          <cell r="N4021" t="str">
            <v>0</v>
          </cell>
          <cell r="O4021" t="str">
            <v>0</v>
          </cell>
          <cell r="P4021" t="str">
            <v>0</v>
          </cell>
          <cell r="Q4021" t="str">
            <v>0</v>
          </cell>
          <cell r="R4021" t="str">
            <v>0</v>
          </cell>
          <cell r="S4021" t="str">
            <v>0</v>
          </cell>
          <cell r="T4021" t="str">
            <v>0</v>
          </cell>
          <cell r="U4021" t="str">
            <v>0</v>
          </cell>
          <cell r="V4021">
            <v>0</v>
          </cell>
          <cell r="W4021">
            <v>0</v>
          </cell>
        </row>
        <row r="4022">
          <cell r="B4022" t="str">
            <v>Africa OtherFX/MM</v>
          </cell>
          <cell r="C4022" t="str">
            <v>FX/MM</v>
          </cell>
          <cell r="D4022" t="str">
            <v>Africa Other</v>
          </cell>
          <cell r="E4022" t="str">
            <v>Cash Mgt, Payments &amp; IP</v>
          </cell>
          <cell r="F4022" t="str">
            <v>Customer - Wholesale</v>
          </cell>
          <cell r="G4022" t="str">
            <v>FX Trading</v>
          </cell>
          <cell r="H4022" t="str">
            <v>0</v>
          </cell>
          <cell r="I4022" t="str">
            <v>0</v>
          </cell>
          <cell r="J4022" t="str">
            <v>0</v>
          </cell>
          <cell r="K4022" t="str">
            <v>0</v>
          </cell>
          <cell r="L4022" t="str">
            <v>0</v>
          </cell>
          <cell r="M4022" t="str">
            <v>0</v>
          </cell>
          <cell r="N4022" t="str">
            <v>0</v>
          </cell>
          <cell r="O4022" t="str">
            <v>0</v>
          </cell>
          <cell r="P4022" t="str">
            <v>0</v>
          </cell>
          <cell r="Q4022" t="str">
            <v>0</v>
          </cell>
          <cell r="R4022" t="str">
            <v>0</v>
          </cell>
          <cell r="S4022" t="str">
            <v>0</v>
          </cell>
          <cell r="T4022" t="str">
            <v>0</v>
          </cell>
          <cell r="U4022" t="str">
            <v>0</v>
          </cell>
          <cell r="V4022">
            <v>0</v>
          </cell>
          <cell r="W4022">
            <v>0</v>
          </cell>
        </row>
        <row r="4023">
          <cell r="B4023" t="str">
            <v>Africa OtherFI</v>
          </cell>
          <cell r="C4023" t="str">
            <v>FI</v>
          </cell>
          <cell r="D4023" t="str">
            <v>Africa Other</v>
          </cell>
          <cell r="E4023" t="str">
            <v>Cash Mgt, Payments &amp; IP</v>
          </cell>
          <cell r="F4023" t="str">
            <v>Customer - Wholesale</v>
          </cell>
          <cell r="G4023" t="str">
            <v>Fixed Income</v>
          </cell>
          <cell r="H4023" t="str">
            <v>0</v>
          </cell>
          <cell r="I4023" t="str">
            <v>0</v>
          </cell>
          <cell r="J4023" t="str">
            <v>0</v>
          </cell>
          <cell r="K4023" t="str">
            <v>0</v>
          </cell>
          <cell r="L4023" t="str">
            <v>0</v>
          </cell>
          <cell r="M4023" t="str">
            <v>0</v>
          </cell>
          <cell r="N4023" t="str">
            <v>0</v>
          </cell>
          <cell r="O4023" t="str">
            <v>0</v>
          </cell>
          <cell r="P4023" t="str">
            <v>0</v>
          </cell>
          <cell r="Q4023" t="str">
            <v>0</v>
          </cell>
          <cell r="R4023" t="str">
            <v>0</v>
          </cell>
          <cell r="S4023" t="str">
            <v>0</v>
          </cell>
          <cell r="T4023" t="str">
            <v>0</v>
          </cell>
          <cell r="U4023" t="str">
            <v>0</v>
          </cell>
          <cell r="V4023">
            <v>0</v>
          </cell>
          <cell r="W4023">
            <v>0</v>
          </cell>
        </row>
        <row r="4024">
          <cell r="B4024" t="str">
            <v>Africa OtherFX/MM</v>
          </cell>
          <cell r="C4024" t="str">
            <v>FX/MM</v>
          </cell>
          <cell r="D4024" t="str">
            <v>Africa Other</v>
          </cell>
          <cell r="E4024" t="str">
            <v>Cash Mgt, Payments &amp; IP</v>
          </cell>
          <cell r="F4024" t="str">
            <v>Customer - Wholesale</v>
          </cell>
          <cell r="G4024" t="str">
            <v>ALM</v>
          </cell>
          <cell r="H4024" t="str">
            <v>0</v>
          </cell>
          <cell r="I4024" t="str">
            <v>0</v>
          </cell>
          <cell r="J4024" t="str">
            <v>0</v>
          </cell>
          <cell r="K4024" t="str">
            <v>0</v>
          </cell>
          <cell r="L4024" t="str">
            <v>0</v>
          </cell>
          <cell r="M4024" t="str">
            <v>0</v>
          </cell>
          <cell r="N4024" t="str">
            <v>0</v>
          </cell>
          <cell r="O4024" t="str">
            <v>0</v>
          </cell>
          <cell r="P4024" t="str">
            <v>0</v>
          </cell>
          <cell r="Q4024" t="str">
            <v>0</v>
          </cell>
          <cell r="R4024" t="str">
            <v>0</v>
          </cell>
          <cell r="S4024" t="str">
            <v>0</v>
          </cell>
          <cell r="T4024" t="str">
            <v>0</v>
          </cell>
          <cell r="U4024" t="str">
            <v>0</v>
          </cell>
          <cell r="V4024">
            <v>0</v>
          </cell>
          <cell r="W4024">
            <v>0</v>
          </cell>
        </row>
        <row r="4025">
          <cell r="B4025" t="str">
            <v>Africa OtherSEF</v>
          </cell>
          <cell r="C4025" t="str">
            <v>SEF</v>
          </cell>
          <cell r="D4025" t="str">
            <v>Africa Other</v>
          </cell>
          <cell r="E4025" t="str">
            <v>Cash Mgt, Payments &amp; IP</v>
          </cell>
          <cell r="F4025" t="str">
            <v>Customer - Wholesale</v>
          </cell>
          <cell r="G4025" t="str">
            <v>Structured Trade</v>
          </cell>
          <cell r="H4025" t="str">
            <v>0</v>
          </cell>
          <cell r="I4025" t="str">
            <v>0</v>
          </cell>
          <cell r="J4025" t="str">
            <v>0</v>
          </cell>
          <cell r="K4025" t="str">
            <v>0</v>
          </cell>
          <cell r="L4025" t="str">
            <v>0</v>
          </cell>
          <cell r="M4025" t="str">
            <v>0</v>
          </cell>
          <cell r="N4025" t="str">
            <v>0</v>
          </cell>
          <cell r="O4025" t="str">
            <v>0</v>
          </cell>
          <cell r="P4025" t="str">
            <v>0</v>
          </cell>
          <cell r="Q4025" t="str">
            <v>0</v>
          </cell>
          <cell r="R4025" t="str">
            <v>0</v>
          </cell>
          <cell r="S4025" t="str">
            <v>0</v>
          </cell>
          <cell r="T4025" t="str">
            <v>0</v>
          </cell>
          <cell r="U4025" t="str">
            <v>0</v>
          </cell>
          <cell r="V4025">
            <v>0</v>
          </cell>
          <cell r="W4025">
            <v>0</v>
          </cell>
        </row>
        <row r="4026">
          <cell r="B4026" t="str">
            <v>Africa OtherSME</v>
          </cell>
          <cell r="C4026" t="str">
            <v>SME</v>
          </cell>
          <cell r="D4026" t="str">
            <v>Africa Other</v>
          </cell>
          <cell r="E4026" t="str">
            <v>Cash Mgt, Payments &amp; IP</v>
          </cell>
          <cell r="F4026" t="str">
            <v>SME</v>
          </cell>
          <cell r="G4026" t="str">
            <v>Product</v>
          </cell>
          <cell r="H4026" t="str">
            <v>0</v>
          </cell>
          <cell r="I4026" t="str">
            <v>0</v>
          </cell>
          <cell r="J4026" t="str">
            <v>0</v>
          </cell>
          <cell r="K4026" t="str">
            <v>0</v>
          </cell>
          <cell r="L4026" t="str">
            <v>0</v>
          </cell>
          <cell r="M4026" t="str">
            <v>0</v>
          </cell>
          <cell r="N4026" t="str">
            <v>0</v>
          </cell>
          <cell r="O4026" t="str">
            <v>0</v>
          </cell>
          <cell r="P4026" t="str">
            <v>0</v>
          </cell>
          <cell r="Q4026" t="str">
            <v>0</v>
          </cell>
          <cell r="R4026" t="str">
            <v>0</v>
          </cell>
          <cell r="S4026" t="str">
            <v>0</v>
          </cell>
          <cell r="T4026" t="str">
            <v>0</v>
          </cell>
          <cell r="U4026" t="str">
            <v>0</v>
          </cell>
          <cell r="V4026">
            <v>0</v>
          </cell>
          <cell r="W4026">
            <v>0</v>
          </cell>
        </row>
        <row r="4027">
          <cell r="B4027" t="str">
            <v>Africa OtherTotal</v>
          </cell>
          <cell r="C4027" t="str">
            <v>Total</v>
          </cell>
          <cell r="D4027" t="str">
            <v>Africa Other</v>
          </cell>
          <cell r="E4027" t="str">
            <v>Cash Mgt, Payments &amp; IP</v>
          </cell>
          <cell r="F4027" t="str">
            <v>Customer</v>
          </cell>
          <cell r="G4027" t="str">
            <v>Product</v>
          </cell>
          <cell r="H4027" t="str">
            <v>0</v>
          </cell>
          <cell r="I4027" t="str">
            <v>0</v>
          </cell>
          <cell r="J4027" t="str">
            <v>0</v>
          </cell>
          <cell r="K4027" t="str">
            <v>0</v>
          </cell>
          <cell r="L4027" t="str">
            <v>0</v>
          </cell>
          <cell r="M4027" t="str">
            <v>0</v>
          </cell>
          <cell r="N4027" t="str">
            <v>0</v>
          </cell>
          <cell r="O4027" t="str">
            <v>0</v>
          </cell>
          <cell r="P4027" t="str">
            <v>0</v>
          </cell>
          <cell r="Q4027" t="str">
            <v>0</v>
          </cell>
          <cell r="R4027" t="str">
            <v>0</v>
          </cell>
          <cell r="S4027" t="str">
            <v>0</v>
          </cell>
          <cell r="T4027" t="str">
            <v>0</v>
          </cell>
          <cell r="U4027" t="str">
            <v>0</v>
          </cell>
          <cell r="V4027">
            <v>0</v>
          </cell>
          <cell r="W4027">
            <v>0</v>
          </cell>
        </row>
        <row r="4028">
          <cell r="B4028" t="str">
            <v>Africa OtherCCPL</v>
          </cell>
          <cell r="C4028" t="str">
            <v>CCPL</v>
          </cell>
          <cell r="D4028" t="str">
            <v>Africa Other</v>
          </cell>
          <cell r="E4028" t="str">
            <v>Messaging Operations</v>
          </cell>
          <cell r="F4028" t="str">
            <v>Mass Mkt &amp; Priority Banking</v>
          </cell>
          <cell r="G4028" t="str">
            <v>Unsecured Lending</v>
          </cell>
          <cell r="H4028" t="str">
            <v>0</v>
          </cell>
          <cell r="I4028" t="str">
            <v>0</v>
          </cell>
          <cell r="J4028" t="str">
            <v>0</v>
          </cell>
          <cell r="K4028" t="str">
            <v>0</v>
          </cell>
          <cell r="L4028" t="str">
            <v>0</v>
          </cell>
          <cell r="M4028" t="str">
            <v>0</v>
          </cell>
          <cell r="N4028" t="str">
            <v>0</v>
          </cell>
          <cell r="O4028" t="str">
            <v>0</v>
          </cell>
          <cell r="P4028" t="str">
            <v>0</v>
          </cell>
          <cell r="Q4028" t="str">
            <v>0</v>
          </cell>
          <cell r="R4028" t="str">
            <v>0</v>
          </cell>
          <cell r="S4028" t="str">
            <v>0</v>
          </cell>
          <cell r="T4028" t="str">
            <v>0</v>
          </cell>
          <cell r="U4028" t="str">
            <v>0</v>
          </cell>
          <cell r="V4028">
            <v>0</v>
          </cell>
          <cell r="W4028">
            <v>0</v>
          </cell>
        </row>
        <row r="4029">
          <cell r="B4029" t="str">
            <v>Africa OtherM &amp; AL</v>
          </cell>
          <cell r="C4029" t="str">
            <v>M &amp; AL</v>
          </cell>
          <cell r="D4029" t="str">
            <v>Africa Other</v>
          </cell>
          <cell r="E4029" t="str">
            <v>Messaging Operations</v>
          </cell>
          <cell r="F4029" t="str">
            <v>Mass Mkt &amp; Priority Banking</v>
          </cell>
          <cell r="G4029" t="str">
            <v>Secured Lending</v>
          </cell>
          <cell r="H4029" t="str">
            <v>0</v>
          </cell>
          <cell r="I4029" t="str">
            <v>0</v>
          </cell>
          <cell r="J4029" t="str">
            <v>0</v>
          </cell>
          <cell r="K4029" t="str">
            <v>0</v>
          </cell>
          <cell r="L4029" t="str">
            <v>0</v>
          </cell>
          <cell r="M4029" t="str">
            <v>0</v>
          </cell>
          <cell r="N4029" t="str">
            <v>0</v>
          </cell>
          <cell r="O4029" t="str">
            <v>0</v>
          </cell>
          <cell r="P4029" t="str">
            <v>0</v>
          </cell>
          <cell r="Q4029" t="str">
            <v>0</v>
          </cell>
          <cell r="R4029" t="str">
            <v>0</v>
          </cell>
          <cell r="S4029" t="str">
            <v>0</v>
          </cell>
          <cell r="T4029" t="str">
            <v>0</v>
          </cell>
          <cell r="U4029" t="str">
            <v>0</v>
          </cell>
          <cell r="V4029">
            <v>0</v>
          </cell>
          <cell r="W4029">
            <v>0</v>
          </cell>
        </row>
        <row r="4030">
          <cell r="B4030" t="str">
            <v>Africa OtherWM</v>
          </cell>
          <cell r="C4030" t="str">
            <v>WM</v>
          </cell>
          <cell r="D4030" t="str">
            <v>Africa Other</v>
          </cell>
          <cell r="E4030" t="str">
            <v>Messaging Operations</v>
          </cell>
          <cell r="F4030" t="str">
            <v>Mass Mkt &amp; Priority Banking</v>
          </cell>
          <cell r="G4030" t="str">
            <v>Account Management Services</v>
          </cell>
          <cell r="H4030" t="str">
            <v>0</v>
          </cell>
          <cell r="I4030" t="str">
            <v>0</v>
          </cell>
          <cell r="J4030" t="str">
            <v>0</v>
          </cell>
          <cell r="K4030" t="str">
            <v>0</v>
          </cell>
          <cell r="L4030" t="str">
            <v>0</v>
          </cell>
          <cell r="M4030" t="str">
            <v>0</v>
          </cell>
          <cell r="N4030" t="str">
            <v>0</v>
          </cell>
          <cell r="O4030" t="str">
            <v>0</v>
          </cell>
          <cell r="P4030" t="str">
            <v>0</v>
          </cell>
          <cell r="Q4030" t="str">
            <v>0</v>
          </cell>
          <cell r="R4030" t="str">
            <v>0</v>
          </cell>
          <cell r="S4030" t="str">
            <v>0</v>
          </cell>
          <cell r="T4030" t="str">
            <v>0</v>
          </cell>
          <cell r="U4030" t="str">
            <v>0</v>
          </cell>
          <cell r="V4030">
            <v>0</v>
          </cell>
          <cell r="W4030">
            <v>0</v>
          </cell>
        </row>
        <row r="4031">
          <cell r="B4031" t="str">
            <v>Africa OtherWM</v>
          </cell>
          <cell r="C4031" t="str">
            <v>WM</v>
          </cell>
          <cell r="D4031" t="str">
            <v>Africa Other</v>
          </cell>
          <cell r="E4031" t="str">
            <v>Messaging Operations</v>
          </cell>
          <cell r="F4031" t="str">
            <v>Mass Mkt &amp; Priority Banking</v>
          </cell>
          <cell r="G4031" t="str">
            <v>Trade Products</v>
          </cell>
          <cell r="H4031" t="str">
            <v>0</v>
          </cell>
          <cell r="I4031" t="str">
            <v>0</v>
          </cell>
          <cell r="J4031" t="str">
            <v>0</v>
          </cell>
          <cell r="K4031" t="str">
            <v>0</v>
          </cell>
          <cell r="L4031" t="str">
            <v>0</v>
          </cell>
          <cell r="M4031" t="str">
            <v>0</v>
          </cell>
          <cell r="N4031" t="str">
            <v>0</v>
          </cell>
          <cell r="O4031" t="str">
            <v>0</v>
          </cell>
          <cell r="P4031" t="str">
            <v>0</v>
          </cell>
          <cell r="Q4031" t="str">
            <v>0</v>
          </cell>
          <cell r="R4031" t="str">
            <v>0</v>
          </cell>
          <cell r="S4031" t="str">
            <v>0</v>
          </cell>
          <cell r="T4031" t="str">
            <v>0</v>
          </cell>
          <cell r="U4031" t="str">
            <v>0</v>
          </cell>
          <cell r="V4031" t="str">
            <v>0</v>
          </cell>
          <cell r="W4031" t="str">
            <v>0</v>
          </cell>
        </row>
        <row r="4032">
          <cell r="B4032" t="str">
            <v>Africa OtherWM</v>
          </cell>
          <cell r="C4032" t="str">
            <v>WM</v>
          </cell>
          <cell r="D4032" t="str">
            <v>Africa Other</v>
          </cell>
          <cell r="E4032" t="str">
            <v>Messaging Operations</v>
          </cell>
          <cell r="F4032" t="str">
            <v>Mass Mkt &amp; Priority Banking</v>
          </cell>
          <cell r="G4032" t="str">
            <v>Treasury Products</v>
          </cell>
          <cell r="H4032" t="str">
            <v>0</v>
          </cell>
          <cell r="I4032" t="str">
            <v>0</v>
          </cell>
          <cell r="J4032" t="str">
            <v>0</v>
          </cell>
          <cell r="K4032" t="str">
            <v>0</v>
          </cell>
          <cell r="L4032" t="str">
            <v>0</v>
          </cell>
          <cell r="M4032" t="str">
            <v>0</v>
          </cell>
          <cell r="N4032" t="str">
            <v>0</v>
          </cell>
          <cell r="O4032" t="str">
            <v>0</v>
          </cell>
          <cell r="P4032" t="str">
            <v>0</v>
          </cell>
          <cell r="Q4032" t="str">
            <v>0</v>
          </cell>
          <cell r="R4032" t="str">
            <v>0</v>
          </cell>
          <cell r="S4032" t="str">
            <v>0</v>
          </cell>
          <cell r="T4032" t="str">
            <v>0</v>
          </cell>
          <cell r="U4032" t="str">
            <v>0</v>
          </cell>
          <cell r="V4032">
            <v>0</v>
          </cell>
          <cell r="W4032">
            <v>0</v>
          </cell>
        </row>
        <row r="4033">
          <cell r="B4033" t="str">
            <v>Africa OtherWM</v>
          </cell>
          <cell r="C4033" t="str">
            <v>WM</v>
          </cell>
          <cell r="D4033" t="str">
            <v>Africa Other</v>
          </cell>
          <cell r="E4033" t="str">
            <v>Messaging Operations</v>
          </cell>
          <cell r="F4033" t="str">
            <v>Mass Mkt &amp; Priority Banking</v>
          </cell>
          <cell r="G4033" t="str">
            <v>Investment Services</v>
          </cell>
          <cell r="H4033" t="str">
            <v>0</v>
          </cell>
          <cell r="I4033" t="str">
            <v>0</v>
          </cell>
          <cell r="J4033" t="str">
            <v>0</v>
          </cell>
          <cell r="K4033" t="str">
            <v>0</v>
          </cell>
          <cell r="L4033" t="str">
            <v>0</v>
          </cell>
          <cell r="M4033" t="str">
            <v>0</v>
          </cell>
          <cell r="N4033" t="str">
            <v>0</v>
          </cell>
          <cell r="O4033" t="str">
            <v>0</v>
          </cell>
          <cell r="P4033" t="str">
            <v>0</v>
          </cell>
          <cell r="Q4033" t="str">
            <v>0</v>
          </cell>
          <cell r="R4033" t="str">
            <v>0</v>
          </cell>
          <cell r="S4033" t="str">
            <v>0</v>
          </cell>
          <cell r="T4033" t="str">
            <v>0</v>
          </cell>
          <cell r="U4033" t="str">
            <v>0</v>
          </cell>
          <cell r="V4033" t="str">
            <v>0</v>
          </cell>
          <cell r="W4033" t="str">
            <v>0</v>
          </cell>
        </row>
        <row r="4034">
          <cell r="B4034" t="str">
            <v>Africa OtherOthCB</v>
          </cell>
          <cell r="C4034" t="str">
            <v>OthCB</v>
          </cell>
          <cell r="D4034" t="str">
            <v>Africa Other</v>
          </cell>
          <cell r="E4034" t="str">
            <v>Messaging Operations</v>
          </cell>
          <cell r="F4034" t="str">
            <v>Mass Mkt &amp; Priority Banking</v>
          </cell>
          <cell r="G4034" t="str">
            <v>Other Products</v>
          </cell>
          <cell r="H4034" t="str">
            <v>0</v>
          </cell>
          <cell r="I4034" t="str">
            <v>0</v>
          </cell>
          <cell r="J4034" t="str">
            <v>0</v>
          </cell>
          <cell r="K4034" t="str">
            <v>0</v>
          </cell>
          <cell r="L4034" t="str">
            <v>0</v>
          </cell>
          <cell r="M4034" t="str">
            <v>0</v>
          </cell>
          <cell r="N4034" t="str">
            <v>0</v>
          </cell>
          <cell r="O4034" t="str">
            <v>0</v>
          </cell>
          <cell r="P4034" t="str">
            <v>0</v>
          </cell>
          <cell r="Q4034" t="str">
            <v>0</v>
          </cell>
          <cell r="R4034" t="str">
            <v>0</v>
          </cell>
          <cell r="S4034" t="str">
            <v>0</v>
          </cell>
          <cell r="T4034" t="str">
            <v>0</v>
          </cell>
          <cell r="U4034" t="str">
            <v>0</v>
          </cell>
          <cell r="V4034">
            <v>0</v>
          </cell>
          <cell r="W4034">
            <v>0</v>
          </cell>
        </row>
        <row r="4035">
          <cell r="B4035" t="str">
            <v>Africa OtherCROps</v>
          </cell>
          <cell r="C4035" t="str">
            <v>CROps</v>
          </cell>
          <cell r="D4035" t="str">
            <v>Africa Other</v>
          </cell>
          <cell r="E4035" t="str">
            <v>Messaging Operations</v>
          </cell>
          <cell r="F4035" t="str">
            <v>Customer - Wholesale</v>
          </cell>
          <cell r="G4035" t="str">
            <v>Corporate and Inst Lending</v>
          </cell>
          <cell r="H4035" t="str">
            <v>0</v>
          </cell>
          <cell r="I4035" t="str">
            <v>0</v>
          </cell>
          <cell r="J4035" t="str">
            <v>0</v>
          </cell>
          <cell r="K4035" t="str">
            <v>0</v>
          </cell>
          <cell r="L4035" t="str">
            <v>0</v>
          </cell>
          <cell r="M4035" t="str">
            <v>0</v>
          </cell>
          <cell r="N4035" t="str">
            <v>0</v>
          </cell>
          <cell r="O4035" t="str">
            <v>0</v>
          </cell>
          <cell r="P4035" t="str">
            <v>0</v>
          </cell>
          <cell r="Q4035" t="str">
            <v>0</v>
          </cell>
          <cell r="R4035" t="str">
            <v>0</v>
          </cell>
          <cell r="S4035" t="str">
            <v>0</v>
          </cell>
          <cell r="T4035" t="str">
            <v>0</v>
          </cell>
          <cell r="U4035" t="str">
            <v>0</v>
          </cell>
          <cell r="V4035">
            <v>0</v>
          </cell>
          <cell r="W4035">
            <v>0</v>
          </cell>
        </row>
        <row r="4036">
          <cell r="B4036" t="str">
            <v>Africa OtherCash</v>
          </cell>
          <cell r="C4036" t="str">
            <v>Cash</v>
          </cell>
          <cell r="D4036" t="str">
            <v>Africa Other</v>
          </cell>
          <cell r="E4036" t="str">
            <v>Messaging Operations</v>
          </cell>
          <cell r="F4036" t="str">
            <v>Customer - Wholesale</v>
          </cell>
          <cell r="G4036" t="str">
            <v>Cash Management and Payments</v>
          </cell>
          <cell r="H4036" t="str">
            <v>0</v>
          </cell>
          <cell r="I4036" t="str">
            <v>0</v>
          </cell>
          <cell r="J4036" t="str">
            <v>0</v>
          </cell>
          <cell r="K4036" t="str">
            <v>0</v>
          </cell>
          <cell r="L4036" t="str">
            <v>0</v>
          </cell>
          <cell r="M4036" t="str">
            <v>0</v>
          </cell>
          <cell r="N4036" t="str">
            <v>0</v>
          </cell>
          <cell r="O4036" t="str">
            <v>0</v>
          </cell>
          <cell r="P4036" t="str">
            <v>0</v>
          </cell>
          <cell r="Q4036" t="str">
            <v>0</v>
          </cell>
          <cell r="R4036" t="str">
            <v>0</v>
          </cell>
          <cell r="S4036" t="str">
            <v>0</v>
          </cell>
          <cell r="T4036" t="str">
            <v>0</v>
          </cell>
          <cell r="U4036" t="str">
            <v>0</v>
          </cell>
          <cell r="V4036">
            <v>0</v>
          </cell>
          <cell r="W4036">
            <v>0</v>
          </cell>
        </row>
        <row r="4037">
          <cell r="B4037" t="str">
            <v>Africa OtherTrade</v>
          </cell>
          <cell r="C4037" t="str">
            <v>Trade</v>
          </cell>
          <cell r="D4037" t="str">
            <v>Africa Other</v>
          </cell>
          <cell r="E4037" t="str">
            <v>Messaging Operations</v>
          </cell>
          <cell r="F4037" t="str">
            <v>Customer - Wholesale</v>
          </cell>
          <cell r="G4037" t="str">
            <v>Trade Finance</v>
          </cell>
          <cell r="H4037" t="str">
            <v>0</v>
          </cell>
          <cell r="I4037" t="str">
            <v>0</v>
          </cell>
          <cell r="J4037" t="str">
            <v>0</v>
          </cell>
          <cell r="K4037" t="str">
            <v>0</v>
          </cell>
          <cell r="L4037" t="str">
            <v>0</v>
          </cell>
          <cell r="M4037" t="str">
            <v>0</v>
          </cell>
          <cell r="N4037" t="str">
            <v>0</v>
          </cell>
          <cell r="O4037" t="str">
            <v>0</v>
          </cell>
          <cell r="P4037" t="str">
            <v>0</v>
          </cell>
          <cell r="Q4037" t="str">
            <v>0</v>
          </cell>
          <cell r="R4037" t="str">
            <v>0</v>
          </cell>
          <cell r="S4037" t="str">
            <v>0</v>
          </cell>
          <cell r="T4037" t="str">
            <v>0</v>
          </cell>
          <cell r="U4037" t="str">
            <v>0</v>
          </cell>
          <cell r="V4037">
            <v>0</v>
          </cell>
          <cell r="W4037">
            <v>0</v>
          </cell>
        </row>
        <row r="4038">
          <cell r="B4038" t="str">
            <v>Africa OtherTrade</v>
          </cell>
          <cell r="C4038" t="str">
            <v>Trade</v>
          </cell>
          <cell r="D4038" t="str">
            <v>Africa Other</v>
          </cell>
          <cell r="E4038" t="str">
            <v>Messaging Operations</v>
          </cell>
          <cell r="F4038" t="str">
            <v>Customer - Wholesale</v>
          </cell>
          <cell r="G4038" t="str">
            <v>Trade Contingents</v>
          </cell>
          <cell r="H4038" t="str">
            <v>0</v>
          </cell>
          <cell r="I4038" t="str">
            <v>0</v>
          </cell>
          <cell r="J4038" t="str">
            <v>0</v>
          </cell>
          <cell r="K4038" t="str">
            <v>0</v>
          </cell>
          <cell r="L4038" t="str">
            <v>0</v>
          </cell>
          <cell r="M4038" t="str">
            <v>0</v>
          </cell>
          <cell r="N4038" t="str">
            <v>0</v>
          </cell>
          <cell r="O4038" t="str">
            <v>0</v>
          </cell>
          <cell r="P4038" t="str">
            <v>0</v>
          </cell>
          <cell r="Q4038" t="str">
            <v>0</v>
          </cell>
          <cell r="R4038" t="str">
            <v>0</v>
          </cell>
          <cell r="S4038" t="str">
            <v>0</v>
          </cell>
          <cell r="T4038" t="str">
            <v>0</v>
          </cell>
          <cell r="U4038" t="str">
            <v>0</v>
          </cell>
          <cell r="V4038">
            <v>0</v>
          </cell>
          <cell r="W4038">
            <v>0</v>
          </cell>
        </row>
        <row r="4039">
          <cell r="B4039" t="str">
            <v>Africa OtherTrade</v>
          </cell>
          <cell r="C4039" t="str">
            <v>Trade</v>
          </cell>
          <cell r="D4039" t="str">
            <v>Africa Other</v>
          </cell>
          <cell r="E4039" t="str">
            <v>Messaging Operations</v>
          </cell>
          <cell r="F4039" t="str">
            <v>Customer - Wholesale</v>
          </cell>
          <cell r="G4039" t="str">
            <v>Trade Transactional</v>
          </cell>
          <cell r="H4039" t="str">
            <v>0</v>
          </cell>
          <cell r="I4039" t="str">
            <v>0</v>
          </cell>
          <cell r="J4039" t="str">
            <v>0</v>
          </cell>
          <cell r="K4039" t="str">
            <v>0</v>
          </cell>
          <cell r="L4039" t="str">
            <v>0</v>
          </cell>
          <cell r="M4039" t="str">
            <v>0</v>
          </cell>
          <cell r="N4039" t="str">
            <v>0</v>
          </cell>
          <cell r="O4039" t="str">
            <v>0</v>
          </cell>
          <cell r="P4039" t="str">
            <v>0</v>
          </cell>
          <cell r="Q4039" t="str">
            <v>0</v>
          </cell>
          <cell r="R4039" t="str">
            <v>0</v>
          </cell>
          <cell r="S4039" t="str">
            <v>0</v>
          </cell>
          <cell r="T4039" t="str">
            <v>0</v>
          </cell>
          <cell r="U4039" t="str">
            <v>0</v>
          </cell>
          <cell r="V4039">
            <v>0</v>
          </cell>
          <cell r="W4039">
            <v>0</v>
          </cell>
        </row>
        <row r="4040">
          <cell r="B4040" t="str">
            <v>Africa OtherTrade</v>
          </cell>
          <cell r="C4040" t="str">
            <v>Trade</v>
          </cell>
          <cell r="D4040" t="str">
            <v>Africa Other</v>
          </cell>
          <cell r="E4040" t="str">
            <v>Messaging Operations</v>
          </cell>
          <cell r="F4040" t="str">
            <v>Customer - Wholesale</v>
          </cell>
          <cell r="G4040" t="str">
            <v>Trade Other</v>
          </cell>
          <cell r="H4040" t="str">
            <v>0</v>
          </cell>
          <cell r="I4040" t="str">
            <v>0</v>
          </cell>
          <cell r="J4040" t="str">
            <v>0</v>
          </cell>
          <cell r="K4040" t="str">
            <v>0</v>
          </cell>
          <cell r="L4040" t="str">
            <v>0</v>
          </cell>
          <cell r="M4040" t="str">
            <v>0</v>
          </cell>
          <cell r="N4040" t="str">
            <v>0</v>
          </cell>
          <cell r="O4040" t="str">
            <v>0</v>
          </cell>
          <cell r="P4040" t="str">
            <v>0</v>
          </cell>
          <cell r="Q4040" t="str">
            <v>0</v>
          </cell>
          <cell r="R4040" t="str">
            <v>0</v>
          </cell>
          <cell r="S4040" t="str">
            <v>0</v>
          </cell>
          <cell r="T4040" t="str">
            <v>0</v>
          </cell>
          <cell r="U4040" t="str">
            <v>0</v>
          </cell>
          <cell r="V4040">
            <v>0</v>
          </cell>
          <cell r="W4040">
            <v>0</v>
          </cell>
        </row>
        <row r="4041">
          <cell r="B4041" t="str">
            <v>Africa OtherFX/MM</v>
          </cell>
          <cell r="C4041" t="str">
            <v>FX/MM</v>
          </cell>
          <cell r="D4041" t="str">
            <v>Africa Other</v>
          </cell>
          <cell r="E4041" t="str">
            <v>Messaging Operations</v>
          </cell>
          <cell r="F4041" t="str">
            <v>Customer - Wholesale</v>
          </cell>
          <cell r="G4041" t="str">
            <v>FX Sales</v>
          </cell>
          <cell r="H4041" t="str">
            <v>0</v>
          </cell>
          <cell r="I4041" t="str">
            <v>0</v>
          </cell>
          <cell r="J4041" t="str">
            <v>0</v>
          </cell>
          <cell r="K4041" t="str">
            <v>0</v>
          </cell>
          <cell r="L4041" t="str">
            <v>0</v>
          </cell>
          <cell r="M4041" t="str">
            <v>0</v>
          </cell>
          <cell r="N4041" t="str">
            <v>0</v>
          </cell>
          <cell r="O4041" t="str">
            <v>0</v>
          </cell>
          <cell r="P4041" t="str">
            <v>0</v>
          </cell>
          <cell r="Q4041" t="str">
            <v>0</v>
          </cell>
          <cell r="R4041" t="str">
            <v>0</v>
          </cell>
          <cell r="S4041" t="str">
            <v>0</v>
          </cell>
          <cell r="T4041" t="str">
            <v>0</v>
          </cell>
          <cell r="U4041" t="str">
            <v>0</v>
          </cell>
          <cell r="V4041">
            <v>0</v>
          </cell>
          <cell r="W4041">
            <v>0</v>
          </cell>
        </row>
        <row r="4042">
          <cell r="B4042" t="str">
            <v>Africa OtherFX/MM</v>
          </cell>
          <cell r="C4042" t="str">
            <v>FX/MM</v>
          </cell>
          <cell r="D4042" t="str">
            <v>Africa Other</v>
          </cell>
          <cell r="E4042" t="str">
            <v>Messaging Operations</v>
          </cell>
          <cell r="F4042" t="str">
            <v>Customer - Wholesale</v>
          </cell>
          <cell r="G4042" t="str">
            <v>FX Trading</v>
          </cell>
          <cell r="H4042" t="str">
            <v>0</v>
          </cell>
          <cell r="I4042" t="str">
            <v>0</v>
          </cell>
          <cell r="J4042" t="str">
            <v>0</v>
          </cell>
          <cell r="K4042" t="str">
            <v>0</v>
          </cell>
          <cell r="L4042" t="str">
            <v>0</v>
          </cell>
          <cell r="M4042" t="str">
            <v>0</v>
          </cell>
          <cell r="N4042" t="str">
            <v>0</v>
          </cell>
          <cell r="O4042" t="str">
            <v>0</v>
          </cell>
          <cell r="P4042" t="str">
            <v>0</v>
          </cell>
          <cell r="Q4042" t="str">
            <v>0</v>
          </cell>
          <cell r="R4042" t="str">
            <v>0</v>
          </cell>
          <cell r="S4042" t="str">
            <v>0</v>
          </cell>
          <cell r="T4042" t="str">
            <v>0</v>
          </cell>
          <cell r="U4042" t="str">
            <v>0</v>
          </cell>
          <cell r="V4042">
            <v>0</v>
          </cell>
          <cell r="W4042">
            <v>0</v>
          </cell>
        </row>
        <row r="4043">
          <cell r="B4043" t="str">
            <v>Africa OtherFI</v>
          </cell>
          <cell r="C4043" t="str">
            <v>FI</v>
          </cell>
          <cell r="D4043" t="str">
            <v>Africa Other</v>
          </cell>
          <cell r="E4043" t="str">
            <v>Messaging Operations</v>
          </cell>
          <cell r="F4043" t="str">
            <v>Customer - Wholesale</v>
          </cell>
          <cell r="G4043" t="str">
            <v>Fixed Income</v>
          </cell>
          <cell r="H4043" t="str">
            <v>0</v>
          </cell>
          <cell r="I4043" t="str">
            <v>0</v>
          </cell>
          <cell r="J4043" t="str">
            <v>0</v>
          </cell>
          <cell r="K4043" t="str">
            <v>0</v>
          </cell>
          <cell r="L4043" t="str">
            <v>0</v>
          </cell>
          <cell r="M4043" t="str">
            <v>0</v>
          </cell>
          <cell r="N4043" t="str">
            <v>0</v>
          </cell>
          <cell r="O4043" t="str">
            <v>0</v>
          </cell>
          <cell r="P4043" t="str">
            <v>0</v>
          </cell>
          <cell r="Q4043" t="str">
            <v>0</v>
          </cell>
          <cell r="R4043" t="str">
            <v>0</v>
          </cell>
          <cell r="S4043" t="str">
            <v>0</v>
          </cell>
          <cell r="T4043" t="str">
            <v>0</v>
          </cell>
          <cell r="U4043" t="str">
            <v>0</v>
          </cell>
          <cell r="V4043">
            <v>0</v>
          </cell>
          <cell r="W4043">
            <v>0</v>
          </cell>
        </row>
        <row r="4044">
          <cell r="B4044" t="str">
            <v>Africa OtherFX/MM</v>
          </cell>
          <cell r="C4044" t="str">
            <v>FX/MM</v>
          </cell>
          <cell r="D4044" t="str">
            <v>Africa Other</v>
          </cell>
          <cell r="E4044" t="str">
            <v>Messaging Operations</v>
          </cell>
          <cell r="F4044" t="str">
            <v>Customer - Wholesale</v>
          </cell>
          <cell r="G4044" t="str">
            <v>ALM</v>
          </cell>
          <cell r="H4044" t="str">
            <v>0</v>
          </cell>
          <cell r="I4044" t="str">
            <v>0</v>
          </cell>
          <cell r="J4044" t="str">
            <v>0</v>
          </cell>
          <cell r="K4044" t="str">
            <v>0</v>
          </cell>
          <cell r="L4044" t="str">
            <v>0</v>
          </cell>
          <cell r="M4044" t="str">
            <v>0</v>
          </cell>
          <cell r="N4044" t="str">
            <v>0</v>
          </cell>
          <cell r="O4044" t="str">
            <v>0</v>
          </cell>
          <cell r="P4044" t="str">
            <v>0</v>
          </cell>
          <cell r="Q4044" t="str">
            <v>0</v>
          </cell>
          <cell r="R4044" t="str">
            <v>0</v>
          </cell>
          <cell r="S4044" t="str">
            <v>0</v>
          </cell>
          <cell r="T4044" t="str">
            <v>0</v>
          </cell>
          <cell r="U4044" t="str">
            <v>0</v>
          </cell>
          <cell r="V4044">
            <v>0</v>
          </cell>
          <cell r="W4044">
            <v>0</v>
          </cell>
        </row>
        <row r="4045">
          <cell r="B4045" t="str">
            <v>Africa OtherSEF</v>
          </cell>
          <cell r="C4045" t="str">
            <v>SEF</v>
          </cell>
          <cell r="D4045" t="str">
            <v>Africa Other</v>
          </cell>
          <cell r="E4045" t="str">
            <v>Messaging Operations</v>
          </cell>
          <cell r="F4045" t="str">
            <v>Customer - Wholesale</v>
          </cell>
          <cell r="G4045" t="str">
            <v>Structured Trade</v>
          </cell>
          <cell r="H4045" t="str">
            <v>0</v>
          </cell>
          <cell r="I4045" t="str">
            <v>0</v>
          </cell>
          <cell r="J4045" t="str">
            <v>0</v>
          </cell>
          <cell r="K4045" t="str">
            <v>0</v>
          </cell>
          <cell r="L4045" t="str">
            <v>0</v>
          </cell>
          <cell r="M4045" t="str">
            <v>0</v>
          </cell>
          <cell r="N4045" t="str">
            <v>0</v>
          </cell>
          <cell r="O4045" t="str">
            <v>0</v>
          </cell>
          <cell r="P4045" t="str">
            <v>0</v>
          </cell>
          <cell r="Q4045" t="str">
            <v>0</v>
          </cell>
          <cell r="R4045" t="str">
            <v>0</v>
          </cell>
          <cell r="S4045" t="str">
            <v>0</v>
          </cell>
          <cell r="T4045" t="str">
            <v>0</v>
          </cell>
          <cell r="U4045" t="str">
            <v>0</v>
          </cell>
          <cell r="V4045">
            <v>0</v>
          </cell>
          <cell r="W4045">
            <v>0</v>
          </cell>
        </row>
        <row r="4046">
          <cell r="B4046" t="str">
            <v>Africa OtherSME</v>
          </cell>
          <cell r="C4046" t="str">
            <v>SME</v>
          </cell>
          <cell r="D4046" t="str">
            <v>Africa Other</v>
          </cell>
          <cell r="E4046" t="str">
            <v>Messaging Operations</v>
          </cell>
          <cell r="F4046" t="str">
            <v>SME</v>
          </cell>
          <cell r="G4046" t="str">
            <v>Product</v>
          </cell>
          <cell r="H4046" t="str">
            <v>0</v>
          </cell>
          <cell r="I4046" t="str">
            <v>0</v>
          </cell>
          <cell r="J4046" t="str">
            <v>0</v>
          </cell>
          <cell r="K4046" t="str">
            <v>0</v>
          </cell>
          <cell r="L4046" t="str">
            <v>0</v>
          </cell>
          <cell r="M4046" t="str">
            <v>0</v>
          </cell>
          <cell r="N4046" t="str">
            <v>0</v>
          </cell>
          <cell r="O4046" t="str">
            <v>0</v>
          </cell>
          <cell r="P4046" t="str">
            <v>0</v>
          </cell>
          <cell r="Q4046" t="str">
            <v>0</v>
          </cell>
          <cell r="R4046" t="str">
            <v>0</v>
          </cell>
          <cell r="S4046" t="str">
            <v>0</v>
          </cell>
          <cell r="T4046" t="str">
            <v>0</v>
          </cell>
          <cell r="U4046" t="str">
            <v>0</v>
          </cell>
          <cell r="V4046">
            <v>0</v>
          </cell>
          <cell r="W4046">
            <v>0</v>
          </cell>
        </row>
        <row r="4047">
          <cell r="B4047" t="str">
            <v>Africa OtherTotal</v>
          </cell>
          <cell r="C4047" t="str">
            <v>Total</v>
          </cell>
          <cell r="D4047" t="str">
            <v>Africa Other</v>
          </cell>
          <cell r="E4047" t="str">
            <v>Messaging Operations</v>
          </cell>
          <cell r="F4047" t="str">
            <v>Customer</v>
          </cell>
          <cell r="G4047" t="str">
            <v>Product</v>
          </cell>
          <cell r="H4047" t="str">
            <v>0</v>
          </cell>
          <cell r="I4047" t="str">
            <v>0</v>
          </cell>
          <cell r="J4047" t="str">
            <v>0</v>
          </cell>
          <cell r="K4047" t="str">
            <v>0</v>
          </cell>
          <cell r="L4047" t="str">
            <v>0</v>
          </cell>
          <cell r="M4047" t="str">
            <v>0</v>
          </cell>
          <cell r="N4047" t="str">
            <v>0</v>
          </cell>
          <cell r="O4047" t="str">
            <v>0</v>
          </cell>
          <cell r="P4047" t="str">
            <v>0</v>
          </cell>
          <cell r="Q4047" t="str">
            <v>0</v>
          </cell>
          <cell r="R4047" t="str">
            <v>0</v>
          </cell>
          <cell r="S4047" t="str">
            <v>0</v>
          </cell>
          <cell r="T4047" t="str">
            <v>0</v>
          </cell>
          <cell r="U4047" t="str">
            <v>0</v>
          </cell>
          <cell r="V4047">
            <v>0</v>
          </cell>
          <cell r="W4047">
            <v>0</v>
          </cell>
        </row>
        <row r="4048">
          <cell r="B4048" t="str">
            <v>Africa OtherCCPL</v>
          </cell>
          <cell r="C4048" t="str">
            <v>CCPL</v>
          </cell>
          <cell r="D4048" t="str">
            <v>Africa Other</v>
          </cell>
          <cell r="E4048" t="str">
            <v>Account Services</v>
          </cell>
          <cell r="F4048" t="str">
            <v>Mass Mkt &amp; Priority Banking</v>
          </cell>
          <cell r="G4048" t="str">
            <v>Unsecured Lending</v>
          </cell>
          <cell r="H4048" t="str">
            <v>0</v>
          </cell>
          <cell r="I4048" t="str">
            <v>0</v>
          </cell>
          <cell r="J4048" t="str">
            <v>0</v>
          </cell>
          <cell r="K4048" t="str">
            <v>0</v>
          </cell>
          <cell r="L4048" t="str">
            <v>0</v>
          </cell>
          <cell r="M4048" t="str">
            <v>0</v>
          </cell>
          <cell r="N4048" t="str">
            <v>0</v>
          </cell>
          <cell r="O4048" t="str">
            <v>0</v>
          </cell>
          <cell r="P4048" t="str">
            <v>0</v>
          </cell>
          <cell r="Q4048" t="str">
            <v>0</v>
          </cell>
          <cell r="R4048" t="str">
            <v>0</v>
          </cell>
          <cell r="S4048" t="str">
            <v>0</v>
          </cell>
          <cell r="T4048" t="str">
            <v>0</v>
          </cell>
          <cell r="U4048" t="str">
            <v>0</v>
          </cell>
          <cell r="V4048">
            <v>0</v>
          </cell>
          <cell r="W4048">
            <v>0</v>
          </cell>
        </row>
        <row r="4049">
          <cell r="B4049" t="str">
            <v>Africa OtherM &amp; AL</v>
          </cell>
          <cell r="C4049" t="str">
            <v>M &amp; AL</v>
          </cell>
          <cell r="D4049" t="str">
            <v>Africa Other</v>
          </cell>
          <cell r="E4049" t="str">
            <v>Account Services</v>
          </cell>
          <cell r="F4049" t="str">
            <v>Mass Mkt &amp; Priority Banking</v>
          </cell>
          <cell r="G4049" t="str">
            <v>Secured Lending</v>
          </cell>
          <cell r="H4049" t="str">
            <v>0</v>
          </cell>
          <cell r="I4049" t="str">
            <v>0</v>
          </cell>
          <cell r="J4049" t="str">
            <v>0</v>
          </cell>
          <cell r="K4049" t="str">
            <v>0</v>
          </cell>
          <cell r="L4049" t="str">
            <v>0</v>
          </cell>
          <cell r="M4049" t="str">
            <v>0</v>
          </cell>
          <cell r="N4049" t="str">
            <v>0</v>
          </cell>
          <cell r="O4049" t="str">
            <v>0</v>
          </cell>
          <cell r="P4049" t="str">
            <v>0</v>
          </cell>
          <cell r="Q4049" t="str">
            <v>0</v>
          </cell>
          <cell r="R4049" t="str">
            <v>0</v>
          </cell>
          <cell r="S4049" t="str">
            <v>0</v>
          </cell>
          <cell r="T4049" t="str">
            <v>0</v>
          </cell>
          <cell r="U4049" t="str">
            <v>0</v>
          </cell>
          <cell r="V4049">
            <v>0</v>
          </cell>
          <cell r="W4049">
            <v>0</v>
          </cell>
        </row>
        <row r="4050">
          <cell r="B4050" t="str">
            <v>Africa OtherWM</v>
          </cell>
          <cell r="C4050" t="str">
            <v>WM</v>
          </cell>
          <cell r="D4050" t="str">
            <v>Africa Other</v>
          </cell>
          <cell r="E4050" t="str">
            <v>Account Services</v>
          </cell>
          <cell r="F4050" t="str">
            <v>Mass Mkt &amp; Priority Banking</v>
          </cell>
          <cell r="G4050" t="str">
            <v>Account Management Services</v>
          </cell>
          <cell r="H4050" t="str">
            <v>0</v>
          </cell>
          <cell r="I4050" t="str">
            <v>0</v>
          </cell>
          <cell r="J4050" t="str">
            <v>0</v>
          </cell>
          <cell r="K4050" t="str">
            <v>0</v>
          </cell>
          <cell r="L4050" t="str">
            <v>0</v>
          </cell>
          <cell r="M4050" t="str">
            <v>0</v>
          </cell>
          <cell r="N4050" t="str">
            <v>0</v>
          </cell>
          <cell r="O4050" t="str">
            <v>0</v>
          </cell>
          <cell r="P4050" t="str">
            <v>0</v>
          </cell>
          <cell r="Q4050" t="str">
            <v>0</v>
          </cell>
          <cell r="R4050" t="str">
            <v>0</v>
          </cell>
          <cell r="S4050" t="str">
            <v>0</v>
          </cell>
          <cell r="T4050" t="str">
            <v>0</v>
          </cell>
          <cell r="U4050" t="str">
            <v>0</v>
          </cell>
          <cell r="V4050">
            <v>0</v>
          </cell>
          <cell r="W4050">
            <v>0</v>
          </cell>
        </row>
        <row r="4051">
          <cell r="B4051" t="str">
            <v>Africa OtherWM</v>
          </cell>
          <cell r="C4051" t="str">
            <v>WM</v>
          </cell>
          <cell r="D4051" t="str">
            <v>Africa Other</v>
          </cell>
          <cell r="E4051" t="str">
            <v>Account Services</v>
          </cell>
          <cell r="F4051" t="str">
            <v>Mass Mkt &amp; Priority Banking</v>
          </cell>
          <cell r="G4051" t="str">
            <v>Trade Products</v>
          </cell>
          <cell r="H4051" t="str">
            <v>0</v>
          </cell>
          <cell r="I4051" t="str">
            <v>0</v>
          </cell>
          <cell r="J4051" t="str">
            <v>0</v>
          </cell>
          <cell r="K4051" t="str">
            <v>0</v>
          </cell>
          <cell r="L4051" t="str">
            <v>0</v>
          </cell>
          <cell r="M4051" t="str">
            <v>0</v>
          </cell>
          <cell r="N4051" t="str">
            <v>0</v>
          </cell>
          <cell r="O4051" t="str">
            <v>0</v>
          </cell>
          <cell r="P4051" t="str">
            <v>0</v>
          </cell>
          <cell r="Q4051" t="str">
            <v>0</v>
          </cell>
          <cell r="R4051" t="str">
            <v>0</v>
          </cell>
          <cell r="S4051" t="str">
            <v>0</v>
          </cell>
          <cell r="T4051" t="str">
            <v>0</v>
          </cell>
          <cell r="U4051" t="str">
            <v>0</v>
          </cell>
          <cell r="V4051" t="str">
            <v>0</v>
          </cell>
          <cell r="W4051" t="str">
            <v>0</v>
          </cell>
        </row>
        <row r="4052">
          <cell r="B4052" t="str">
            <v>Africa OtherWM</v>
          </cell>
          <cell r="C4052" t="str">
            <v>WM</v>
          </cell>
          <cell r="D4052" t="str">
            <v>Africa Other</v>
          </cell>
          <cell r="E4052" t="str">
            <v>Account Services</v>
          </cell>
          <cell r="F4052" t="str">
            <v>Mass Mkt &amp; Priority Banking</v>
          </cell>
          <cell r="G4052" t="str">
            <v>Treasury Products</v>
          </cell>
          <cell r="H4052" t="str">
            <v>0</v>
          </cell>
          <cell r="I4052" t="str">
            <v>0</v>
          </cell>
          <cell r="J4052" t="str">
            <v>0</v>
          </cell>
          <cell r="K4052" t="str">
            <v>0</v>
          </cell>
          <cell r="L4052" t="str">
            <v>0</v>
          </cell>
          <cell r="M4052" t="str">
            <v>0</v>
          </cell>
          <cell r="N4052" t="str">
            <v>0</v>
          </cell>
          <cell r="O4052" t="str">
            <v>0</v>
          </cell>
          <cell r="P4052" t="str">
            <v>0</v>
          </cell>
          <cell r="Q4052" t="str">
            <v>0</v>
          </cell>
          <cell r="R4052" t="str">
            <v>0</v>
          </cell>
          <cell r="S4052" t="str">
            <v>0</v>
          </cell>
          <cell r="T4052" t="str">
            <v>0</v>
          </cell>
          <cell r="U4052" t="str">
            <v>0</v>
          </cell>
          <cell r="V4052">
            <v>0</v>
          </cell>
          <cell r="W4052">
            <v>0</v>
          </cell>
        </row>
        <row r="4053">
          <cell r="B4053" t="str">
            <v>Africa OtherWM</v>
          </cell>
          <cell r="C4053" t="str">
            <v>WM</v>
          </cell>
          <cell r="D4053" t="str">
            <v>Africa Other</v>
          </cell>
          <cell r="E4053" t="str">
            <v>Account Services</v>
          </cell>
          <cell r="F4053" t="str">
            <v>Mass Mkt &amp; Priority Banking</v>
          </cell>
          <cell r="G4053" t="str">
            <v>Investment Services</v>
          </cell>
          <cell r="H4053" t="str">
            <v>0</v>
          </cell>
          <cell r="I4053" t="str">
            <v>0</v>
          </cell>
          <cell r="J4053" t="str">
            <v>0</v>
          </cell>
          <cell r="K4053" t="str">
            <v>0</v>
          </cell>
          <cell r="L4053" t="str">
            <v>0</v>
          </cell>
          <cell r="M4053" t="str">
            <v>0</v>
          </cell>
          <cell r="N4053" t="str">
            <v>0</v>
          </cell>
          <cell r="O4053" t="str">
            <v>0</v>
          </cell>
          <cell r="P4053" t="str">
            <v>0</v>
          </cell>
          <cell r="Q4053" t="str">
            <v>0</v>
          </cell>
          <cell r="R4053" t="str">
            <v>0</v>
          </cell>
          <cell r="S4053" t="str">
            <v>0</v>
          </cell>
          <cell r="T4053" t="str">
            <v>0</v>
          </cell>
          <cell r="U4053" t="str">
            <v>0</v>
          </cell>
          <cell r="V4053" t="str">
            <v>0</v>
          </cell>
          <cell r="W4053" t="str">
            <v>0</v>
          </cell>
        </row>
        <row r="4054">
          <cell r="B4054" t="str">
            <v>Africa OtherOthCB</v>
          </cell>
          <cell r="C4054" t="str">
            <v>OthCB</v>
          </cell>
          <cell r="D4054" t="str">
            <v>Africa Other</v>
          </cell>
          <cell r="E4054" t="str">
            <v>Account Services</v>
          </cell>
          <cell r="F4054" t="str">
            <v>Mass Mkt &amp; Priority Banking</v>
          </cell>
          <cell r="G4054" t="str">
            <v>Other Products</v>
          </cell>
          <cell r="H4054" t="str">
            <v>0</v>
          </cell>
          <cell r="I4054" t="str">
            <v>0</v>
          </cell>
          <cell r="J4054" t="str">
            <v>0</v>
          </cell>
          <cell r="K4054" t="str">
            <v>0</v>
          </cell>
          <cell r="L4054" t="str">
            <v>0</v>
          </cell>
          <cell r="M4054" t="str">
            <v>0</v>
          </cell>
          <cell r="N4054" t="str">
            <v>0</v>
          </cell>
          <cell r="O4054" t="str">
            <v>0</v>
          </cell>
          <cell r="P4054" t="str">
            <v>0</v>
          </cell>
          <cell r="Q4054" t="str">
            <v>0</v>
          </cell>
          <cell r="R4054" t="str">
            <v>0</v>
          </cell>
          <cell r="S4054" t="str">
            <v>0</v>
          </cell>
          <cell r="T4054" t="str">
            <v>0</v>
          </cell>
          <cell r="U4054" t="str">
            <v>0</v>
          </cell>
          <cell r="V4054">
            <v>0</v>
          </cell>
          <cell r="W4054">
            <v>0</v>
          </cell>
        </row>
        <row r="4055">
          <cell r="B4055" t="str">
            <v>Africa OtherCROps</v>
          </cell>
          <cell r="C4055" t="str">
            <v>CROps</v>
          </cell>
          <cell r="D4055" t="str">
            <v>Africa Other</v>
          </cell>
          <cell r="E4055" t="str">
            <v>Account Services</v>
          </cell>
          <cell r="F4055" t="str">
            <v>Customer - Wholesale</v>
          </cell>
          <cell r="G4055" t="str">
            <v>Corporate and Inst Lending</v>
          </cell>
          <cell r="H4055" t="str">
            <v>0</v>
          </cell>
          <cell r="I4055" t="str">
            <v>0</v>
          </cell>
          <cell r="J4055" t="str">
            <v>0</v>
          </cell>
          <cell r="K4055" t="str">
            <v>0</v>
          </cell>
          <cell r="L4055" t="str">
            <v>0</v>
          </cell>
          <cell r="M4055" t="str">
            <v>0</v>
          </cell>
          <cell r="N4055" t="str">
            <v>0</v>
          </cell>
          <cell r="O4055" t="str">
            <v>0</v>
          </cell>
          <cell r="P4055" t="str">
            <v>0</v>
          </cell>
          <cell r="Q4055" t="str">
            <v>0</v>
          </cell>
          <cell r="R4055" t="str">
            <v>0</v>
          </cell>
          <cell r="S4055" t="str">
            <v>0</v>
          </cell>
          <cell r="T4055" t="str">
            <v>0</v>
          </cell>
          <cell r="U4055" t="str">
            <v>0</v>
          </cell>
          <cell r="V4055">
            <v>0</v>
          </cell>
          <cell r="W4055">
            <v>0</v>
          </cell>
        </row>
        <row r="4056">
          <cell r="B4056" t="str">
            <v>Africa OtherCash</v>
          </cell>
          <cell r="C4056" t="str">
            <v>Cash</v>
          </cell>
          <cell r="D4056" t="str">
            <v>Africa Other</v>
          </cell>
          <cell r="E4056" t="str">
            <v>Account Services</v>
          </cell>
          <cell r="F4056" t="str">
            <v>Customer - Wholesale</v>
          </cell>
          <cell r="G4056" t="str">
            <v>Cash Management and Payments</v>
          </cell>
          <cell r="H4056" t="str">
            <v>0</v>
          </cell>
          <cell r="I4056" t="str">
            <v>0</v>
          </cell>
          <cell r="J4056" t="str">
            <v>0</v>
          </cell>
          <cell r="K4056" t="str">
            <v>0</v>
          </cell>
          <cell r="L4056" t="str">
            <v>0</v>
          </cell>
          <cell r="M4056" t="str">
            <v>0</v>
          </cell>
          <cell r="N4056" t="str">
            <v>0</v>
          </cell>
          <cell r="O4056" t="str">
            <v>0</v>
          </cell>
          <cell r="P4056" t="str">
            <v>0</v>
          </cell>
          <cell r="Q4056" t="str">
            <v>0</v>
          </cell>
          <cell r="R4056" t="str">
            <v>0</v>
          </cell>
          <cell r="S4056" t="str">
            <v>0</v>
          </cell>
          <cell r="T4056" t="str">
            <v>0</v>
          </cell>
          <cell r="U4056" t="str">
            <v>0</v>
          </cell>
          <cell r="V4056">
            <v>0</v>
          </cell>
          <cell r="W4056">
            <v>0</v>
          </cell>
        </row>
        <row r="4057">
          <cell r="B4057" t="str">
            <v>Africa OtherTrade</v>
          </cell>
          <cell r="C4057" t="str">
            <v>Trade</v>
          </cell>
          <cell r="D4057" t="str">
            <v>Africa Other</v>
          </cell>
          <cell r="E4057" t="str">
            <v>Account Services</v>
          </cell>
          <cell r="F4057" t="str">
            <v>Customer - Wholesale</v>
          </cell>
          <cell r="G4057" t="str">
            <v>Trade Finance</v>
          </cell>
          <cell r="H4057" t="str">
            <v>0</v>
          </cell>
          <cell r="I4057" t="str">
            <v>0</v>
          </cell>
          <cell r="J4057" t="str">
            <v>0</v>
          </cell>
          <cell r="K4057" t="str">
            <v>0</v>
          </cell>
          <cell r="L4057" t="str">
            <v>0</v>
          </cell>
          <cell r="M4057" t="str">
            <v>0</v>
          </cell>
          <cell r="N4057" t="str">
            <v>0</v>
          </cell>
          <cell r="O4057" t="str">
            <v>0</v>
          </cell>
          <cell r="P4057" t="str">
            <v>0</v>
          </cell>
          <cell r="Q4057" t="str">
            <v>0</v>
          </cell>
          <cell r="R4057" t="str">
            <v>0</v>
          </cell>
          <cell r="S4057" t="str">
            <v>0</v>
          </cell>
          <cell r="T4057" t="str">
            <v>0</v>
          </cell>
          <cell r="U4057" t="str">
            <v>0</v>
          </cell>
          <cell r="V4057">
            <v>0</v>
          </cell>
          <cell r="W4057">
            <v>0</v>
          </cell>
        </row>
        <row r="4058">
          <cell r="B4058" t="str">
            <v>Africa OtherTrade</v>
          </cell>
          <cell r="C4058" t="str">
            <v>Trade</v>
          </cell>
          <cell r="D4058" t="str">
            <v>Africa Other</v>
          </cell>
          <cell r="E4058" t="str">
            <v>Account Services</v>
          </cell>
          <cell r="F4058" t="str">
            <v>Customer - Wholesale</v>
          </cell>
          <cell r="G4058" t="str">
            <v>Trade Contingents</v>
          </cell>
          <cell r="H4058" t="str">
            <v>0</v>
          </cell>
          <cell r="I4058" t="str">
            <v>0</v>
          </cell>
          <cell r="J4058" t="str">
            <v>0</v>
          </cell>
          <cell r="K4058" t="str">
            <v>0</v>
          </cell>
          <cell r="L4058" t="str">
            <v>0</v>
          </cell>
          <cell r="M4058" t="str">
            <v>0</v>
          </cell>
          <cell r="N4058" t="str">
            <v>0</v>
          </cell>
          <cell r="O4058" t="str">
            <v>0</v>
          </cell>
          <cell r="P4058" t="str">
            <v>0</v>
          </cell>
          <cell r="Q4058" t="str">
            <v>0</v>
          </cell>
          <cell r="R4058" t="str">
            <v>0</v>
          </cell>
          <cell r="S4058" t="str">
            <v>0</v>
          </cell>
          <cell r="T4058" t="str">
            <v>0</v>
          </cell>
          <cell r="U4058" t="str">
            <v>0</v>
          </cell>
          <cell r="V4058">
            <v>0</v>
          </cell>
          <cell r="W4058">
            <v>0</v>
          </cell>
        </row>
        <row r="4059">
          <cell r="B4059" t="str">
            <v>Africa OtherTrade</v>
          </cell>
          <cell r="C4059" t="str">
            <v>Trade</v>
          </cell>
          <cell r="D4059" t="str">
            <v>Africa Other</v>
          </cell>
          <cell r="E4059" t="str">
            <v>Account Services</v>
          </cell>
          <cell r="F4059" t="str">
            <v>Customer - Wholesale</v>
          </cell>
          <cell r="G4059" t="str">
            <v>Trade Transactional</v>
          </cell>
          <cell r="H4059" t="str">
            <v>0</v>
          </cell>
          <cell r="I4059" t="str">
            <v>0</v>
          </cell>
          <cell r="J4059" t="str">
            <v>0</v>
          </cell>
          <cell r="K4059" t="str">
            <v>0</v>
          </cell>
          <cell r="L4059" t="str">
            <v>0</v>
          </cell>
          <cell r="M4059" t="str">
            <v>0</v>
          </cell>
          <cell r="N4059" t="str">
            <v>0</v>
          </cell>
          <cell r="O4059" t="str">
            <v>0</v>
          </cell>
          <cell r="P4059" t="str">
            <v>0</v>
          </cell>
          <cell r="Q4059" t="str">
            <v>0</v>
          </cell>
          <cell r="R4059" t="str">
            <v>0</v>
          </cell>
          <cell r="S4059" t="str">
            <v>0</v>
          </cell>
          <cell r="T4059" t="str">
            <v>0</v>
          </cell>
          <cell r="U4059" t="str">
            <v>0</v>
          </cell>
          <cell r="V4059">
            <v>0</v>
          </cell>
          <cell r="W4059">
            <v>0</v>
          </cell>
        </row>
        <row r="4060">
          <cell r="B4060" t="str">
            <v>Africa OtherTrade</v>
          </cell>
          <cell r="C4060" t="str">
            <v>Trade</v>
          </cell>
          <cell r="D4060" t="str">
            <v>Africa Other</v>
          </cell>
          <cell r="E4060" t="str">
            <v>Account Services</v>
          </cell>
          <cell r="F4060" t="str">
            <v>Customer - Wholesale</v>
          </cell>
          <cell r="G4060" t="str">
            <v>Trade Other</v>
          </cell>
          <cell r="H4060" t="str">
            <v>0</v>
          </cell>
          <cell r="I4060" t="str">
            <v>0</v>
          </cell>
          <cell r="J4060" t="str">
            <v>0</v>
          </cell>
          <cell r="K4060" t="str">
            <v>0</v>
          </cell>
          <cell r="L4060" t="str">
            <v>0</v>
          </cell>
          <cell r="M4060" t="str">
            <v>0</v>
          </cell>
          <cell r="N4060" t="str">
            <v>0</v>
          </cell>
          <cell r="O4060" t="str">
            <v>0</v>
          </cell>
          <cell r="P4060" t="str">
            <v>0</v>
          </cell>
          <cell r="Q4060" t="str">
            <v>0</v>
          </cell>
          <cell r="R4060" t="str">
            <v>0</v>
          </cell>
          <cell r="S4060" t="str">
            <v>0</v>
          </cell>
          <cell r="T4060" t="str">
            <v>0</v>
          </cell>
          <cell r="U4060" t="str">
            <v>0</v>
          </cell>
          <cell r="V4060">
            <v>0</v>
          </cell>
          <cell r="W4060">
            <v>0</v>
          </cell>
        </row>
        <row r="4061">
          <cell r="B4061" t="str">
            <v>Africa OtherFX/MM</v>
          </cell>
          <cell r="C4061" t="str">
            <v>FX/MM</v>
          </cell>
          <cell r="D4061" t="str">
            <v>Africa Other</v>
          </cell>
          <cell r="E4061" t="str">
            <v>Account Services</v>
          </cell>
          <cell r="F4061" t="str">
            <v>Customer - Wholesale</v>
          </cell>
          <cell r="G4061" t="str">
            <v>FX Sales</v>
          </cell>
          <cell r="H4061" t="str">
            <v>0</v>
          </cell>
          <cell r="I4061" t="str">
            <v>0</v>
          </cell>
          <cell r="J4061" t="str">
            <v>0</v>
          </cell>
          <cell r="K4061" t="str">
            <v>0</v>
          </cell>
          <cell r="L4061" t="str">
            <v>0</v>
          </cell>
          <cell r="M4061" t="str">
            <v>0</v>
          </cell>
          <cell r="N4061" t="str">
            <v>0</v>
          </cell>
          <cell r="O4061" t="str">
            <v>0</v>
          </cell>
          <cell r="P4061" t="str">
            <v>0</v>
          </cell>
          <cell r="Q4061" t="str">
            <v>0</v>
          </cell>
          <cell r="R4061" t="str">
            <v>0</v>
          </cell>
          <cell r="S4061" t="str">
            <v>0</v>
          </cell>
          <cell r="T4061" t="str">
            <v>0</v>
          </cell>
          <cell r="U4061" t="str">
            <v>0</v>
          </cell>
          <cell r="V4061">
            <v>0</v>
          </cell>
          <cell r="W4061">
            <v>0</v>
          </cell>
        </row>
        <row r="4062">
          <cell r="B4062" t="str">
            <v>Africa OtherFX/MM</v>
          </cell>
          <cell r="C4062" t="str">
            <v>FX/MM</v>
          </cell>
          <cell r="D4062" t="str">
            <v>Africa Other</v>
          </cell>
          <cell r="E4062" t="str">
            <v>Account Services</v>
          </cell>
          <cell r="F4062" t="str">
            <v>Customer - Wholesale</v>
          </cell>
          <cell r="G4062" t="str">
            <v>FX Trading</v>
          </cell>
          <cell r="H4062" t="str">
            <v>0</v>
          </cell>
          <cell r="I4062" t="str">
            <v>0</v>
          </cell>
          <cell r="J4062" t="str">
            <v>0</v>
          </cell>
          <cell r="K4062" t="str">
            <v>0</v>
          </cell>
          <cell r="L4062" t="str">
            <v>0</v>
          </cell>
          <cell r="M4062" t="str">
            <v>0</v>
          </cell>
          <cell r="N4062" t="str">
            <v>0</v>
          </cell>
          <cell r="O4062" t="str">
            <v>0</v>
          </cell>
          <cell r="P4062" t="str">
            <v>0</v>
          </cell>
          <cell r="Q4062" t="str">
            <v>0</v>
          </cell>
          <cell r="R4062" t="str">
            <v>0</v>
          </cell>
          <cell r="S4062" t="str">
            <v>0</v>
          </cell>
          <cell r="T4062" t="str">
            <v>0</v>
          </cell>
          <cell r="U4062" t="str">
            <v>0</v>
          </cell>
          <cell r="V4062">
            <v>0</v>
          </cell>
          <cell r="W4062">
            <v>0</v>
          </cell>
        </row>
        <row r="4063">
          <cell r="B4063" t="str">
            <v>Africa OtherFI</v>
          </cell>
          <cell r="C4063" t="str">
            <v>FI</v>
          </cell>
          <cell r="D4063" t="str">
            <v>Africa Other</v>
          </cell>
          <cell r="E4063" t="str">
            <v>Account Services</v>
          </cell>
          <cell r="F4063" t="str">
            <v>Customer - Wholesale</v>
          </cell>
          <cell r="G4063" t="str">
            <v>Fixed Income</v>
          </cell>
          <cell r="H4063" t="str">
            <v>0</v>
          </cell>
          <cell r="I4063" t="str">
            <v>0</v>
          </cell>
          <cell r="J4063" t="str">
            <v>0</v>
          </cell>
          <cell r="K4063" t="str">
            <v>0</v>
          </cell>
          <cell r="L4063" t="str">
            <v>0</v>
          </cell>
          <cell r="M4063" t="str">
            <v>0</v>
          </cell>
          <cell r="N4063" t="str">
            <v>0</v>
          </cell>
          <cell r="O4063" t="str">
            <v>0</v>
          </cell>
          <cell r="P4063" t="str">
            <v>0</v>
          </cell>
          <cell r="Q4063" t="str">
            <v>0</v>
          </cell>
          <cell r="R4063" t="str">
            <v>0</v>
          </cell>
          <cell r="S4063" t="str">
            <v>0</v>
          </cell>
          <cell r="T4063" t="str">
            <v>0</v>
          </cell>
          <cell r="U4063" t="str">
            <v>0</v>
          </cell>
          <cell r="V4063">
            <v>0</v>
          </cell>
          <cell r="W4063">
            <v>0</v>
          </cell>
        </row>
        <row r="4064">
          <cell r="B4064" t="str">
            <v>Africa OtherFX/MM</v>
          </cell>
          <cell r="C4064" t="str">
            <v>FX/MM</v>
          </cell>
          <cell r="D4064" t="str">
            <v>Africa Other</v>
          </cell>
          <cell r="E4064" t="str">
            <v>Account Services</v>
          </cell>
          <cell r="F4064" t="str">
            <v>Customer - Wholesale</v>
          </cell>
          <cell r="G4064" t="str">
            <v>ALM</v>
          </cell>
          <cell r="H4064" t="str">
            <v>0</v>
          </cell>
          <cell r="I4064" t="str">
            <v>0</v>
          </cell>
          <cell r="J4064" t="str">
            <v>0</v>
          </cell>
          <cell r="K4064" t="str">
            <v>0</v>
          </cell>
          <cell r="L4064" t="str">
            <v>0</v>
          </cell>
          <cell r="M4064" t="str">
            <v>0</v>
          </cell>
          <cell r="N4064" t="str">
            <v>0</v>
          </cell>
          <cell r="O4064" t="str">
            <v>0</v>
          </cell>
          <cell r="P4064" t="str">
            <v>0</v>
          </cell>
          <cell r="Q4064" t="str">
            <v>0</v>
          </cell>
          <cell r="R4064" t="str">
            <v>0</v>
          </cell>
          <cell r="S4064" t="str">
            <v>0</v>
          </cell>
          <cell r="T4064" t="str">
            <v>0</v>
          </cell>
          <cell r="U4064" t="str">
            <v>0</v>
          </cell>
          <cell r="V4064">
            <v>0</v>
          </cell>
          <cell r="W4064">
            <v>0</v>
          </cell>
        </row>
        <row r="4065">
          <cell r="B4065" t="str">
            <v>Africa OtherSEF</v>
          </cell>
          <cell r="C4065" t="str">
            <v>SEF</v>
          </cell>
          <cell r="D4065" t="str">
            <v>Africa Other</v>
          </cell>
          <cell r="E4065" t="str">
            <v>Account Services</v>
          </cell>
          <cell r="F4065" t="str">
            <v>Customer - Wholesale</v>
          </cell>
          <cell r="G4065" t="str">
            <v>Structured Trade</v>
          </cell>
          <cell r="H4065" t="str">
            <v>0</v>
          </cell>
          <cell r="I4065" t="str">
            <v>0</v>
          </cell>
          <cell r="J4065" t="str">
            <v>0</v>
          </cell>
          <cell r="K4065" t="str">
            <v>0</v>
          </cell>
          <cell r="L4065" t="str">
            <v>0</v>
          </cell>
          <cell r="M4065" t="str">
            <v>0</v>
          </cell>
          <cell r="N4065" t="str">
            <v>0</v>
          </cell>
          <cell r="O4065" t="str">
            <v>0</v>
          </cell>
          <cell r="P4065" t="str">
            <v>0</v>
          </cell>
          <cell r="Q4065" t="str">
            <v>0</v>
          </cell>
          <cell r="R4065" t="str">
            <v>0</v>
          </cell>
          <cell r="S4065" t="str">
            <v>0</v>
          </cell>
          <cell r="T4065" t="str">
            <v>0</v>
          </cell>
          <cell r="U4065" t="str">
            <v>0</v>
          </cell>
          <cell r="V4065">
            <v>0</v>
          </cell>
          <cell r="W4065">
            <v>0</v>
          </cell>
        </row>
        <row r="4066">
          <cell r="B4066" t="str">
            <v>Africa OtherSME</v>
          </cell>
          <cell r="C4066" t="str">
            <v>SME</v>
          </cell>
          <cell r="D4066" t="str">
            <v>Africa Other</v>
          </cell>
          <cell r="E4066" t="str">
            <v>Account Services</v>
          </cell>
          <cell r="F4066" t="str">
            <v>SME</v>
          </cell>
          <cell r="G4066" t="str">
            <v>Product</v>
          </cell>
          <cell r="H4066" t="str">
            <v>0</v>
          </cell>
          <cell r="I4066" t="str">
            <v>0</v>
          </cell>
          <cell r="J4066" t="str">
            <v>0</v>
          </cell>
          <cell r="K4066" t="str">
            <v>0</v>
          </cell>
          <cell r="L4066" t="str">
            <v>0</v>
          </cell>
          <cell r="M4066" t="str">
            <v>0</v>
          </cell>
          <cell r="N4066" t="str">
            <v>0</v>
          </cell>
          <cell r="O4066" t="str">
            <v>0</v>
          </cell>
          <cell r="P4066" t="str">
            <v>0</v>
          </cell>
          <cell r="Q4066" t="str">
            <v>0</v>
          </cell>
          <cell r="R4066" t="str">
            <v>0</v>
          </cell>
          <cell r="S4066" t="str">
            <v>0</v>
          </cell>
          <cell r="T4066" t="str">
            <v>0</v>
          </cell>
          <cell r="U4066" t="str">
            <v>0</v>
          </cell>
          <cell r="V4066">
            <v>0</v>
          </cell>
          <cell r="W4066">
            <v>0</v>
          </cell>
        </row>
        <row r="4067">
          <cell r="B4067" t="str">
            <v>Africa OtherTotal</v>
          </cell>
          <cell r="C4067" t="str">
            <v>Total</v>
          </cell>
          <cell r="D4067" t="str">
            <v>Africa Other</v>
          </cell>
          <cell r="E4067" t="str">
            <v>Account Services</v>
          </cell>
          <cell r="F4067" t="str">
            <v>Customer</v>
          </cell>
          <cell r="G4067" t="str">
            <v>Product</v>
          </cell>
          <cell r="H4067" t="str">
            <v>0</v>
          </cell>
          <cell r="I4067" t="str">
            <v>0</v>
          </cell>
          <cell r="J4067" t="str">
            <v>0</v>
          </cell>
          <cell r="K4067" t="str">
            <v>0</v>
          </cell>
          <cell r="L4067" t="str">
            <v>0</v>
          </cell>
          <cell r="M4067" t="str">
            <v>0</v>
          </cell>
          <cell r="N4067" t="str">
            <v>0</v>
          </cell>
          <cell r="O4067" t="str">
            <v>0</v>
          </cell>
          <cell r="P4067" t="str">
            <v>0</v>
          </cell>
          <cell r="Q4067" t="str">
            <v>0</v>
          </cell>
          <cell r="R4067" t="str">
            <v>0</v>
          </cell>
          <cell r="S4067" t="str">
            <v>0</v>
          </cell>
          <cell r="T4067" t="str">
            <v>0</v>
          </cell>
          <cell r="U4067" t="str">
            <v>0</v>
          </cell>
          <cell r="V4067">
            <v>0</v>
          </cell>
          <cell r="W4067">
            <v>0</v>
          </cell>
        </row>
        <row r="4068">
          <cell r="B4068" t="str">
            <v>Africa OtherCCPL</v>
          </cell>
          <cell r="C4068" t="str">
            <v>CCPL</v>
          </cell>
          <cell r="D4068" t="str">
            <v>Africa Other</v>
          </cell>
          <cell r="E4068" t="str">
            <v>Customer Support</v>
          </cell>
          <cell r="F4068" t="str">
            <v>Mass Mkt &amp; Priority Banking</v>
          </cell>
          <cell r="G4068" t="str">
            <v>Unsecured Lending</v>
          </cell>
          <cell r="H4068">
            <v>63.980149339436068</v>
          </cell>
          <cell r="I4068">
            <v>2.2756428373351199</v>
          </cell>
          <cell r="J4068">
            <v>15.297305135118194</v>
          </cell>
          <cell r="K4068">
            <v>14.475959666344433</v>
          </cell>
          <cell r="L4068">
            <v>15.488652320237776</v>
          </cell>
          <cell r="M4068">
            <v>23.252854141329269</v>
          </cell>
          <cell r="N4068">
            <v>25.330022946282543</v>
          </cell>
          <cell r="O4068">
            <v>27.537569461906081</v>
          </cell>
          <cell r="P4068">
            <v>27.996451162453589</v>
          </cell>
          <cell r="Q4068">
            <v>28.887838711615501</v>
          </cell>
          <cell r="R4068">
            <v>30.383324328450932</v>
          </cell>
          <cell r="S4068">
            <v>31.313376866657187</v>
          </cell>
          <cell r="T4068">
            <v>29.908706053971365</v>
          </cell>
          <cell r="U4068" t="str">
            <v>0</v>
          </cell>
          <cell r="V4068">
            <v>37.732895855766998</v>
          </cell>
          <cell r="W4068">
            <v>37.732895855766998</v>
          </cell>
        </row>
        <row r="4069">
          <cell r="B4069" t="str">
            <v>Africa OtherM &amp; AL</v>
          </cell>
          <cell r="C4069" t="str">
            <v>M &amp; AL</v>
          </cell>
          <cell r="D4069" t="str">
            <v>Africa Other</v>
          </cell>
          <cell r="E4069" t="str">
            <v>Customer Support</v>
          </cell>
          <cell r="F4069" t="str">
            <v>Mass Mkt &amp; Priority Banking</v>
          </cell>
          <cell r="G4069" t="str">
            <v>Secured Lending</v>
          </cell>
          <cell r="H4069">
            <v>27.420064002615508</v>
          </cell>
          <cell r="I4069">
            <v>0.97527550171505406</v>
          </cell>
          <cell r="J4069">
            <v>6.5559879150506548</v>
          </cell>
          <cell r="K4069">
            <v>6.203982714147612</v>
          </cell>
          <cell r="L4069">
            <v>6.6379938515304744</v>
          </cell>
          <cell r="M4069">
            <v>9.9655089177125706</v>
          </cell>
          <cell r="N4069">
            <v>10.855724119835401</v>
          </cell>
          <cell r="O4069">
            <v>11.80181548367406</v>
          </cell>
          <cell r="P4069">
            <v>11.998479069622981</v>
          </cell>
          <cell r="Q4069">
            <v>12.380502304978112</v>
          </cell>
          <cell r="R4069">
            <v>13.021424712193229</v>
          </cell>
          <cell r="S4069">
            <v>13.420018657138771</v>
          </cell>
          <cell r="T4069">
            <v>12.818016880273438</v>
          </cell>
          <cell r="U4069" t="str">
            <v>0</v>
          </cell>
          <cell r="V4069">
            <v>16.171241081042968</v>
          </cell>
          <cell r="W4069">
            <v>16.171241081042968</v>
          </cell>
        </row>
        <row r="4070">
          <cell r="B4070" t="str">
            <v>Africa OtherWM</v>
          </cell>
          <cell r="C4070" t="str">
            <v>WM</v>
          </cell>
          <cell r="D4070" t="str">
            <v>Africa Other</v>
          </cell>
          <cell r="E4070" t="str">
            <v>Customer Support</v>
          </cell>
          <cell r="F4070" t="str">
            <v>Mass Mkt &amp; Priority Banking</v>
          </cell>
          <cell r="G4070" t="str">
            <v>Account Management Services</v>
          </cell>
          <cell r="H4070">
            <v>365.60085336820703</v>
          </cell>
          <cell r="I4070">
            <v>13.0036733562007</v>
          </cell>
          <cell r="J4070">
            <v>87.413172200675405</v>
          </cell>
          <cell r="K4070">
            <v>82.719769521968118</v>
          </cell>
          <cell r="L4070">
            <v>88.506584687073001</v>
          </cell>
          <cell r="M4070">
            <v>132.87345223616703</v>
          </cell>
          <cell r="N4070">
            <v>144.74298826447199</v>
          </cell>
          <cell r="O4070">
            <v>157.35753978232003</v>
          </cell>
          <cell r="P4070">
            <v>159.97972092830602</v>
          </cell>
          <cell r="Q4070">
            <v>165.07336406637401</v>
          </cell>
          <cell r="R4070">
            <v>173.61899616257699</v>
          </cell>
          <cell r="S4070">
            <v>178.93358209518402</v>
          </cell>
          <cell r="T4070">
            <v>170.90689173697905</v>
          </cell>
          <cell r="U4070" t="str">
            <v>0</v>
          </cell>
          <cell r="V4070">
            <v>215.61654774723999</v>
          </cell>
          <cell r="W4070">
            <v>215.61654774723999</v>
          </cell>
        </row>
        <row r="4071">
          <cell r="B4071" t="str">
            <v>Africa OtherWM</v>
          </cell>
          <cell r="C4071" t="str">
            <v>WM</v>
          </cell>
          <cell r="D4071" t="str">
            <v>Africa Other</v>
          </cell>
          <cell r="E4071" t="str">
            <v>Customer Support</v>
          </cell>
          <cell r="F4071" t="str">
            <v>Mass Mkt &amp; Priority Banking</v>
          </cell>
          <cell r="G4071" t="str">
            <v>Trade Products</v>
          </cell>
          <cell r="H4071" t="str">
            <v>0</v>
          </cell>
          <cell r="I4071" t="str">
            <v>0</v>
          </cell>
          <cell r="J4071" t="str">
            <v>0</v>
          </cell>
          <cell r="K4071" t="str">
            <v>0</v>
          </cell>
          <cell r="L4071" t="str">
            <v>0</v>
          </cell>
          <cell r="M4071" t="str">
            <v>0</v>
          </cell>
          <cell r="N4071" t="str">
            <v>0</v>
          </cell>
          <cell r="O4071" t="str">
            <v>0</v>
          </cell>
          <cell r="P4071" t="str">
            <v>0</v>
          </cell>
          <cell r="Q4071" t="str">
            <v>0</v>
          </cell>
          <cell r="R4071" t="str">
            <v>0</v>
          </cell>
          <cell r="S4071" t="str">
            <v>0</v>
          </cell>
          <cell r="T4071" t="str">
            <v>0</v>
          </cell>
          <cell r="U4071" t="str">
            <v>0</v>
          </cell>
          <cell r="V4071" t="str">
            <v>0</v>
          </cell>
          <cell r="W4071" t="str">
            <v>0</v>
          </cell>
        </row>
        <row r="4072">
          <cell r="B4072" t="str">
            <v>Africa OtherWM</v>
          </cell>
          <cell r="C4072" t="str">
            <v>WM</v>
          </cell>
          <cell r="D4072" t="str">
            <v>Africa Other</v>
          </cell>
          <cell r="E4072" t="str">
            <v>Customer Support</v>
          </cell>
          <cell r="F4072" t="str">
            <v>Mass Mkt &amp; Priority Banking</v>
          </cell>
          <cell r="G4072" t="str">
            <v>Treasury Products</v>
          </cell>
          <cell r="H4072" t="str">
            <v>0</v>
          </cell>
          <cell r="I4072" t="str">
            <v>0</v>
          </cell>
          <cell r="J4072" t="str">
            <v>0</v>
          </cell>
          <cell r="K4072" t="str">
            <v>0</v>
          </cell>
          <cell r="L4072" t="str">
            <v>0</v>
          </cell>
          <cell r="M4072" t="str">
            <v>0</v>
          </cell>
          <cell r="N4072" t="str">
            <v>0</v>
          </cell>
          <cell r="O4072" t="str">
            <v>0</v>
          </cell>
          <cell r="P4072" t="str">
            <v>0</v>
          </cell>
          <cell r="Q4072" t="str">
            <v>0</v>
          </cell>
          <cell r="R4072" t="str">
            <v>0</v>
          </cell>
          <cell r="S4072" t="str">
            <v>0</v>
          </cell>
          <cell r="T4072" t="str">
            <v>0</v>
          </cell>
          <cell r="U4072" t="str">
            <v>0</v>
          </cell>
          <cell r="V4072">
            <v>0</v>
          </cell>
          <cell r="W4072">
            <v>0</v>
          </cell>
        </row>
        <row r="4073">
          <cell r="B4073" t="str">
            <v>Africa OtherWM</v>
          </cell>
          <cell r="C4073" t="str">
            <v>WM</v>
          </cell>
          <cell r="D4073" t="str">
            <v>Africa Other</v>
          </cell>
          <cell r="E4073" t="str">
            <v>Customer Support</v>
          </cell>
          <cell r="F4073" t="str">
            <v>Mass Mkt &amp; Priority Banking</v>
          </cell>
          <cell r="G4073" t="str">
            <v>Investment Services</v>
          </cell>
          <cell r="H4073" t="str">
            <v>0</v>
          </cell>
          <cell r="I4073" t="str">
            <v>0</v>
          </cell>
          <cell r="J4073" t="str">
            <v>0</v>
          </cell>
          <cell r="K4073" t="str">
            <v>0</v>
          </cell>
          <cell r="L4073" t="str">
            <v>0</v>
          </cell>
          <cell r="M4073" t="str">
            <v>0</v>
          </cell>
          <cell r="N4073" t="str">
            <v>0</v>
          </cell>
          <cell r="O4073" t="str">
            <v>0</v>
          </cell>
          <cell r="P4073" t="str">
            <v>0</v>
          </cell>
          <cell r="Q4073" t="str">
            <v>0</v>
          </cell>
          <cell r="R4073" t="str">
            <v>0</v>
          </cell>
          <cell r="S4073" t="str">
            <v>0</v>
          </cell>
          <cell r="T4073" t="str">
            <v>0</v>
          </cell>
          <cell r="U4073" t="str">
            <v>0</v>
          </cell>
          <cell r="V4073" t="str">
            <v>0</v>
          </cell>
          <cell r="W4073" t="str">
            <v>0</v>
          </cell>
        </row>
        <row r="4074">
          <cell r="B4074" t="str">
            <v>Africa OtherOthCB</v>
          </cell>
          <cell r="C4074" t="str">
            <v>OthCB</v>
          </cell>
          <cell r="D4074" t="str">
            <v>Africa Other</v>
          </cell>
          <cell r="E4074" t="str">
            <v>Customer Support</v>
          </cell>
          <cell r="F4074" t="str">
            <v>Mass Mkt &amp; Priority Banking</v>
          </cell>
          <cell r="G4074" t="str">
            <v>Other Products</v>
          </cell>
          <cell r="H4074" t="str">
            <v>0</v>
          </cell>
          <cell r="I4074" t="str">
            <v>0</v>
          </cell>
          <cell r="J4074" t="str">
            <v>0</v>
          </cell>
          <cell r="K4074" t="str">
            <v>0</v>
          </cell>
          <cell r="L4074" t="str">
            <v>0</v>
          </cell>
          <cell r="M4074" t="str">
            <v>0</v>
          </cell>
          <cell r="N4074" t="str">
            <v>0</v>
          </cell>
          <cell r="O4074" t="str">
            <v>0</v>
          </cell>
          <cell r="P4074" t="str">
            <v>0</v>
          </cell>
          <cell r="Q4074" t="str">
            <v>0</v>
          </cell>
          <cell r="R4074" t="str">
            <v>0</v>
          </cell>
          <cell r="S4074" t="str">
            <v>0</v>
          </cell>
          <cell r="T4074" t="str">
            <v>0</v>
          </cell>
          <cell r="U4074" t="str">
            <v>0</v>
          </cell>
          <cell r="V4074">
            <v>0</v>
          </cell>
          <cell r="W4074">
            <v>0</v>
          </cell>
        </row>
        <row r="4075">
          <cell r="B4075" t="str">
            <v>Africa OtherCROps</v>
          </cell>
          <cell r="C4075" t="str">
            <v>CROps</v>
          </cell>
          <cell r="D4075" t="str">
            <v>Africa Other</v>
          </cell>
          <cell r="E4075" t="str">
            <v>Customer Support</v>
          </cell>
          <cell r="F4075" t="str">
            <v>Customer - Wholesale</v>
          </cell>
          <cell r="G4075" t="str">
            <v>Corporate and Inst Lending</v>
          </cell>
          <cell r="H4075">
            <v>91.4002133420517</v>
          </cell>
          <cell r="I4075">
            <v>3.250918339050171</v>
          </cell>
          <cell r="J4075">
            <v>21.85329305016884</v>
          </cell>
          <cell r="K4075">
            <v>20.679942380492022</v>
          </cell>
          <cell r="L4075">
            <v>22.12664617176825</v>
          </cell>
          <cell r="M4075">
            <v>33.218363059041792</v>
          </cell>
          <cell r="N4075">
            <v>36.185747066117955</v>
          </cell>
          <cell r="O4075">
            <v>39.339384945580058</v>
          </cell>
          <cell r="P4075">
            <v>39.994930232076513</v>
          </cell>
          <cell r="Q4075">
            <v>41.268341016593553</v>
          </cell>
          <cell r="R4075">
            <v>43.404749040644226</v>
          </cell>
          <cell r="S4075">
            <v>44.733395523795956</v>
          </cell>
          <cell r="T4075">
            <v>42.72672293424484</v>
          </cell>
          <cell r="U4075" t="str">
            <v>0</v>
          </cell>
          <cell r="V4075">
            <v>53.904136936809998</v>
          </cell>
          <cell r="W4075">
            <v>53.904136936809998</v>
          </cell>
        </row>
        <row r="4076">
          <cell r="B4076" t="str">
            <v>Africa OtherCash</v>
          </cell>
          <cell r="C4076" t="str">
            <v>Cash</v>
          </cell>
          <cell r="D4076" t="str">
            <v>Africa Other</v>
          </cell>
          <cell r="E4076" t="str">
            <v>Customer Support</v>
          </cell>
          <cell r="F4076" t="str">
            <v>Customer - Wholesale</v>
          </cell>
          <cell r="G4076" t="str">
            <v>Cash Management and Payments</v>
          </cell>
          <cell r="H4076">
            <v>60.933475561367793</v>
          </cell>
          <cell r="I4076">
            <v>2.1672788927001143</v>
          </cell>
          <cell r="J4076">
            <v>14.5688620334459</v>
          </cell>
          <cell r="K4076">
            <v>13.786628253661339</v>
          </cell>
          <cell r="L4076">
            <v>14.751097447845501</v>
          </cell>
          <cell r="M4076">
            <v>22.14557537269452</v>
          </cell>
          <cell r="N4076">
            <v>24.123831377411918</v>
          </cell>
          <cell r="O4076">
            <v>26.22625663038675</v>
          </cell>
          <cell r="P4076">
            <v>26.663286821384308</v>
          </cell>
          <cell r="Q4076">
            <v>27.51222734439574</v>
          </cell>
          <cell r="R4076">
            <v>28.936499360429494</v>
          </cell>
          <cell r="S4076">
            <v>29.8222636825307</v>
          </cell>
          <cell r="T4076">
            <v>28.484481956163236</v>
          </cell>
          <cell r="U4076" t="str">
            <v>0</v>
          </cell>
          <cell r="V4076">
            <v>35.936091291206694</v>
          </cell>
          <cell r="W4076">
            <v>35.936091291206694</v>
          </cell>
        </row>
        <row r="4077">
          <cell r="B4077" t="str">
            <v>Africa OtherTrade</v>
          </cell>
          <cell r="C4077" t="str">
            <v>Trade</v>
          </cell>
          <cell r="D4077" t="str">
            <v>Africa Other</v>
          </cell>
          <cell r="E4077" t="str">
            <v>Customer Support</v>
          </cell>
          <cell r="F4077" t="str">
            <v>Customer - Wholesale</v>
          </cell>
          <cell r="G4077" t="str">
            <v>Trade Finance</v>
          </cell>
          <cell r="H4077">
            <v>152.33368890341939</v>
          </cell>
          <cell r="I4077">
            <v>5.4181972317502822</v>
          </cell>
          <cell r="J4077">
            <v>36.422155083614754</v>
          </cell>
          <cell r="K4077">
            <v>34.466570634153442</v>
          </cell>
          <cell r="L4077">
            <v>36.877743619613753</v>
          </cell>
          <cell r="M4077">
            <v>55.36393843173628</v>
          </cell>
          <cell r="N4077">
            <v>60.309578443529837</v>
          </cell>
          <cell r="O4077">
            <v>65.565641575966765</v>
          </cell>
          <cell r="P4077">
            <v>66.65821705346093</v>
          </cell>
          <cell r="Q4077">
            <v>68.780568360989236</v>
          </cell>
          <cell r="R4077">
            <v>72.341248401073727</v>
          </cell>
          <cell r="S4077">
            <v>74.555659206326695</v>
          </cell>
          <cell r="T4077">
            <v>71.211204890407984</v>
          </cell>
          <cell r="U4077" t="str">
            <v>0</v>
          </cell>
          <cell r="V4077">
            <v>89.840228228016599</v>
          </cell>
          <cell r="W4077">
            <v>89.840228228016599</v>
          </cell>
        </row>
        <row r="4078">
          <cell r="B4078" t="str">
            <v>Africa OtherTrade</v>
          </cell>
          <cell r="C4078" t="str">
            <v>Trade</v>
          </cell>
          <cell r="D4078" t="str">
            <v>Africa Other</v>
          </cell>
          <cell r="E4078" t="str">
            <v>Customer Support</v>
          </cell>
          <cell r="F4078" t="str">
            <v>Customer - Wholesale</v>
          </cell>
          <cell r="G4078" t="str">
            <v>Trade Contingents</v>
          </cell>
          <cell r="H4078" t="str">
            <v>0</v>
          </cell>
          <cell r="I4078" t="str">
            <v>0</v>
          </cell>
          <cell r="J4078" t="str">
            <v>0</v>
          </cell>
          <cell r="K4078" t="str">
            <v>0</v>
          </cell>
          <cell r="L4078" t="str">
            <v>0</v>
          </cell>
          <cell r="M4078" t="str">
            <v>0</v>
          </cell>
          <cell r="N4078" t="str">
            <v>0</v>
          </cell>
          <cell r="O4078" t="str">
            <v>0</v>
          </cell>
          <cell r="P4078" t="str">
            <v>0</v>
          </cell>
          <cell r="Q4078" t="str">
            <v>0</v>
          </cell>
          <cell r="R4078" t="str">
            <v>0</v>
          </cell>
          <cell r="S4078" t="str">
            <v>0</v>
          </cell>
          <cell r="T4078" t="str">
            <v>0</v>
          </cell>
          <cell r="U4078" t="str">
            <v>0</v>
          </cell>
          <cell r="V4078">
            <v>0</v>
          </cell>
          <cell r="W4078">
            <v>0</v>
          </cell>
        </row>
        <row r="4079">
          <cell r="B4079" t="str">
            <v>Africa OtherTrade</v>
          </cell>
          <cell r="C4079" t="str">
            <v>Trade</v>
          </cell>
          <cell r="D4079" t="str">
            <v>Africa Other</v>
          </cell>
          <cell r="E4079" t="str">
            <v>Customer Support</v>
          </cell>
          <cell r="F4079" t="str">
            <v>Customer - Wholesale</v>
          </cell>
          <cell r="G4079" t="str">
            <v>Trade Transactional</v>
          </cell>
          <cell r="H4079" t="str">
            <v>0</v>
          </cell>
          <cell r="I4079" t="str">
            <v>0</v>
          </cell>
          <cell r="J4079" t="str">
            <v>0</v>
          </cell>
          <cell r="K4079" t="str">
            <v>0</v>
          </cell>
          <cell r="L4079" t="str">
            <v>0</v>
          </cell>
          <cell r="M4079" t="str">
            <v>0</v>
          </cell>
          <cell r="N4079" t="str">
            <v>0</v>
          </cell>
          <cell r="O4079" t="str">
            <v>0</v>
          </cell>
          <cell r="P4079" t="str">
            <v>0</v>
          </cell>
          <cell r="Q4079" t="str">
            <v>0</v>
          </cell>
          <cell r="R4079" t="str">
            <v>0</v>
          </cell>
          <cell r="S4079" t="str">
            <v>0</v>
          </cell>
          <cell r="T4079" t="str">
            <v>0</v>
          </cell>
          <cell r="U4079" t="str">
            <v>0</v>
          </cell>
          <cell r="V4079">
            <v>0</v>
          </cell>
          <cell r="W4079">
            <v>0</v>
          </cell>
        </row>
        <row r="4080">
          <cell r="B4080" t="str">
            <v>Africa OtherTrade</v>
          </cell>
          <cell r="C4080" t="str">
            <v>Trade</v>
          </cell>
          <cell r="D4080" t="str">
            <v>Africa Other</v>
          </cell>
          <cell r="E4080" t="str">
            <v>Customer Support</v>
          </cell>
          <cell r="F4080" t="str">
            <v>Customer - Wholesale</v>
          </cell>
          <cell r="G4080" t="str">
            <v>Trade Other</v>
          </cell>
          <cell r="H4080" t="str">
            <v>0</v>
          </cell>
          <cell r="I4080" t="str">
            <v>0</v>
          </cell>
          <cell r="J4080" t="str">
            <v>0</v>
          </cell>
          <cell r="K4080" t="str">
            <v>0</v>
          </cell>
          <cell r="L4080" t="str">
            <v>0</v>
          </cell>
          <cell r="M4080" t="str">
            <v>0</v>
          </cell>
          <cell r="N4080" t="str">
            <v>0</v>
          </cell>
          <cell r="O4080" t="str">
            <v>0</v>
          </cell>
          <cell r="P4080" t="str">
            <v>0</v>
          </cell>
          <cell r="Q4080" t="str">
            <v>0</v>
          </cell>
          <cell r="R4080" t="str">
            <v>0</v>
          </cell>
          <cell r="S4080" t="str">
            <v>0</v>
          </cell>
          <cell r="T4080" t="str">
            <v>0</v>
          </cell>
          <cell r="U4080" t="str">
            <v>0</v>
          </cell>
          <cell r="V4080">
            <v>0</v>
          </cell>
          <cell r="W4080">
            <v>0</v>
          </cell>
        </row>
        <row r="4081">
          <cell r="B4081" t="str">
            <v>Africa OtherFX/MM</v>
          </cell>
          <cell r="C4081" t="str">
            <v>FX/MM</v>
          </cell>
          <cell r="D4081" t="str">
            <v>Africa Other</v>
          </cell>
          <cell r="E4081" t="str">
            <v>Customer Support</v>
          </cell>
          <cell r="F4081" t="str">
            <v>Customer - Wholesale</v>
          </cell>
          <cell r="G4081" t="str">
            <v>FX Sales</v>
          </cell>
          <cell r="H4081">
            <v>23.357832298524301</v>
          </cell>
          <cell r="I4081">
            <v>0.83079024220170994</v>
          </cell>
          <cell r="J4081">
            <v>5.58473044615425</v>
          </cell>
          <cell r="K4081">
            <v>5.2848741639035</v>
          </cell>
          <cell r="L4081">
            <v>5.6545873550074504</v>
          </cell>
          <cell r="M4081">
            <v>8.4891372261995492</v>
          </cell>
          <cell r="N4081">
            <v>9.2474686946746001</v>
          </cell>
          <cell r="O4081">
            <v>10.053398374981599</v>
          </cell>
          <cell r="P4081">
            <v>10.220926614864002</v>
          </cell>
          <cell r="Q4081">
            <v>10.546353815351699</v>
          </cell>
          <cell r="R4081">
            <v>11.092324754831299</v>
          </cell>
          <cell r="S4081">
            <v>11.431867744970102</v>
          </cell>
          <cell r="T4081">
            <v>10.91905141652925</v>
          </cell>
          <cell r="U4081" t="str">
            <v>0</v>
          </cell>
          <cell r="V4081">
            <v>13.7755016616292</v>
          </cell>
          <cell r="W4081">
            <v>13.7755016616292</v>
          </cell>
        </row>
        <row r="4082">
          <cell r="B4082" t="str">
            <v>Africa OtherFX/MM</v>
          </cell>
          <cell r="C4082" t="str">
            <v>FX/MM</v>
          </cell>
          <cell r="D4082" t="str">
            <v>Africa Other</v>
          </cell>
          <cell r="E4082" t="str">
            <v>Customer Support</v>
          </cell>
          <cell r="F4082" t="str">
            <v>Customer - Wholesale</v>
          </cell>
          <cell r="G4082" t="str">
            <v>FX Trading</v>
          </cell>
          <cell r="H4082" t="str">
            <v>0</v>
          </cell>
          <cell r="I4082" t="str">
            <v>0</v>
          </cell>
          <cell r="J4082" t="str">
            <v>0</v>
          </cell>
          <cell r="K4082" t="str">
            <v>0</v>
          </cell>
          <cell r="L4082" t="str">
            <v>0</v>
          </cell>
          <cell r="M4082" t="str">
            <v>0</v>
          </cell>
          <cell r="N4082" t="str">
            <v>0</v>
          </cell>
          <cell r="O4082" t="str">
            <v>0</v>
          </cell>
          <cell r="P4082" t="str">
            <v>0</v>
          </cell>
          <cell r="Q4082" t="str">
            <v>0</v>
          </cell>
          <cell r="R4082" t="str">
            <v>0</v>
          </cell>
          <cell r="S4082" t="str">
            <v>0</v>
          </cell>
          <cell r="T4082" t="str">
            <v>0</v>
          </cell>
          <cell r="U4082" t="str">
            <v>0</v>
          </cell>
          <cell r="V4082">
            <v>0</v>
          </cell>
          <cell r="W4082">
            <v>0</v>
          </cell>
        </row>
        <row r="4083">
          <cell r="B4083" t="str">
            <v>Africa OtherFI</v>
          </cell>
          <cell r="C4083" t="str">
            <v>FI</v>
          </cell>
          <cell r="D4083" t="str">
            <v>Africa Other</v>
          </cell>
          <cell r="E4083" t="str">
            <v>Customer Support</v>
          </cell>
          <cell r="F4083" t="str">
            <v>Customer - Wholesale</v>
          </cell>
          <cell r="G4083" t="str">
            <v>Fixed Income</v>
          </cell>
          <cell r="H4083">
            <v>54.840128005231001</v>
          </cell>
          <cell r="I4083">
            <v>1.9505510034301019</v>
          </cell>
          <cell r="J4083">
            <v>13.111975830101301</v>
          </cell>
          <cell r="K4083">
            <v>12.407965428295221</v>
          </cell>
          <cell r="L4083">
            <v>13.275987703060959</v>
          </cell>
          <cell r="M4083">
            <v>19.931017835425081</v>
          </cell>
          <cell r="N4083">
            <v>21.711448239670801</v>
          </cell>
          <cell r="O4083">
            <v>23.603630967348</v>
          </cell>
          <cell r="P4083">
            <v>23.996958139246001</v>
          </cell>
          <cell r="Q4083">
            <v>24.761004609956199</v>
          </cell>
          <cell r="R4083">
            <v>26.042849424386599</v>
          </cell>
          <cell r="S4083">
            <v>26.840037314277598</v>
          </cell>
          <cell r="T4083">
            <v>25.636033760547001</v>
          </cell>
          <cell r="U4083" t="str">
            <v>0</v>
          </cell>
          <cell r="V4083">
            <v>32.342482162086</v>
          </cell>
          <cell r="W4083">
            <v>32.342482162086</v>
          </cell>
        </row>
        <row r="4084">
          <cell r="B4084" t="str">
            <v>Africa OtherFX/MM</v>
          </cell>
          <cell r="C4084" t="str">
            <v>FX/MM</v>
          </cell>
          <cell r="D4084" t="str">
            <v>Africa Other</v>
          </cell>
          <cell r="E4084" t="str">
            <v>Customer Support</v>
          </cell>
          <cell r="F4084" t="str">
            <v>Customer - Wholesale</v>
          </cell>
          <cell r="G4084" t="str">
            <v>ALM</v>
          </cell>
          <cell r="H4084">
            <v>23.357832298524301</v>
          </cell>
          <cell r="I4084">
            <v>0.83079024220171005</v>
          </cell>
          <cell r="J4084">
            <v>5.5847304461542597</v>
          </cell>
          <cell r="K4084">
            <v>5.2848741639035204</v>
          </cell>
          <cell r="L4084">
            <v>5.6545873550074504</v>
          </cell>
          <cell r="M4084">
            <v>8.4891372261995706</v>
          </cell>
          <cell r="N4084">
            <v>9.2474686946745805</v>
          </cell>
          <cell r="O4084">
            <v>10.053398374981599</v>
          </cell>
          <cell r="P4084">
            <v>10.220926614864</v>
          </cell>
          <cell r="Q4084">
            <v>10.546353815351701</v>
          </cell>
          <cell r="R4084">
            <v>11.092324754831299</v>
          </cell>
          <cell r="S4084">
            <v>11.4318677449701</v>
          </cell>
          <cell r="T4084">
            <v>10.9190514165292</v>
          </cell>
          <cell r="U4084" t="str">
            <v>0</v>
          </cell>
          <cell r="V4084">
            <v>13.7755016616292</v>
          </cell>
          <cell r="W4084">
            <v>13.7755016616292</v>
          </cell>
        </row>
        <row r="4085">
          <cell r="B4085" t="str">
            <v>Africa OtherSEF</v>
          </cell>
          <cell r="C4085" t="str">
            <v>SEF</v>
          </cell>
          <cell r="D4085" t="str">
            <v>Africa Other</v>
          </cell>
          <cell r="E4085" t="str">
            <v>Customer Support</v>
          </cell>
          <cell r="F4085" t="str">
            <v>Customer - Wholesale</v>
          </cell>
          <cell r="G4085" t="str">
            <v>Structured Trade</v>
          </cell>
          <cell r="H4085" t="str">
            <v>0</v>
          </cell>
          <cell r="I4085" t="str">
            <v>0</v>
          </cell>
          <cell r="J4085" t="str">
            <v>0</v>
          </cell>
          <cell r="K4085" t="str">
            <v>0</v>
          </cell>
          <cell r="L4085" t="str">
            <v>0</v>
          </cell>
          <cell r="M4085" t="str">
            <v>0</v>
          </cell>
          <cell r="N4085" t="str">
            <v>0</v>
          </cell>
          <cell r="O4085" t="str">
            <v>0</v>
          </cell>
          <cell r="P4085" t="str">
            <v>0</v>
          </cell>
          <cell r="Q4085" t="str">
            <v>0</v>
          </cell>
          <cell r="R4085" t="str">
            <v>0</v>
          </cell>
          <cell r="S4085" t="str">
            <v>0</v>
          </cell>
          <cell r="T4085" t="str">
            <v>0</v>
          </cell>
          <cell r="U4085" t="str">
            <v>0</v>
          </cell>
          <cell r="V4085">
            <v>0</v>
          </cell>
          <cell r="W4085">
            <v>0</v>
          </cell>
        </row>
        <row r="4086">
          <cell r="B4086" t="str">
            <v>Africa OtherSME</v>
          </cell>
          <cell r="C4086" t="str">
            <v>SME</v>
          </cell>
          <cell r="D4086" t="str">
            <v>Africa Other</v>
          </cell>
          <cell r="E4086" t="str">
            <v>Customer Support</v>
          </cell>
          <cell r="F4086" t="str">
            <v>SME</v>
          </cell>
          <cell r="G4086" t="str">
            <v>Product</v>
          </cell>
          <cell r="H4086">
            <v>152.33368890341956</v>
          </cell>
          <cell r="I4086">
            <v>5.4181972317502902</v>
          </cell>
          <cell r="J4086">
            <v>36.422155083614747</v>
          </cell>
          <cell r="K4086">
            <v>34.466570634153378</v>
          </cell>
          <cell r="L4086">
            <v>36.877743619613746</v>
          </cell>
          <cell r="M4086">
            <v>55.36393843173628</v>
          </cell>
          <cell r="N4086">
            <v>60.309578443529958</v>
          </cell>
          <cell r="O4086">
            <v>65.565641575966723</v>
          </cell>
          <cell r="P4086">
            <v>66.658217053460817</v>
          </cell>
          <cell r="Q4086">
            <v>68.780568360989221</v>
          </cell>
          <cell r="R4086">
            <v>72.341248401073742</v>
          </cell>
          <cell r="S4086">
            <v>74.555659206326695</v>
          </cell>
          <cell r="T4086">
            <v>71.21120489040797</v>
          </cell>
          <cell r="U4086" t="str">
            <v>0</v>
          </cell>
          <cell r="V4086">
            <v>89.840228228016684</v>
          </cell>
          <cell r="W4086">
            <v>89.840228228016684</v>
          </cell>
        </row>
        <row r="4087">
          <cell r="B4087" t="str">
            <v>Africa OtherTotal</v>
          </cell>
          <cell r="C4087" t="str">
            <v>Total</v>
          </cell>
          <cell r="D4087" t="str">
            <v>Africa Other</v>
          </cell>
          <cell r="E4087" t="str">
            <v>Customer Support</v>
          </cell>
          <cell r="F4087" t="str">
            <v>Customer</v>
          </cell>
          <cell r="G4087" t="str">
            <v>Product</v>
          </cell>
          <cell r="H4087">
            <v>1015.5579260227968</v>
          </cell>
          <cell r="I4087">
            <v>36.121314878335255</v>
          </cell>
          <cell r="J4087">
            <v>242.81436722409828</v>
          </cell>
          <cell r="K4087">
            <v>229.77713756102258</v>
          </cell>
          <cell r="L4087">
            <v>245.85162413075835</v>
          </cell>
          <cell r="M4087">
            <v>369.09292287824189</v>
          </cell>
          <cell r="N4087">
            <v>402.06385629019957</v>
          </cell>
          <cell r="O4087">
            <v>437.10427717311165</v>
          </cell>
          <cell r="P4087">
            <v>444.38811368973916</v>
          </cell>
          <cell r="Q4087">
            <v>458.5371224065949</v>
          </cell>
          <cell r="R4087">
            <v>482.27498934049152</v>
          </cell>
          <cell r="S4087">
            <v>497.03772804217783</v>
          </cell>
          <cell r="T4087">
            <v>474.74136593605328</v>
          </cell>
          <cell r="U4087" t="str">
            <v>0</v>
          </cell>
          <cell r="V4087">
            <v>598.93485485344422</v>
          </cell>
          <cell r="W4087">
            <v>598.93485485344422</v>
          </cell>
        </row>
        <row r="4088">
          <cell r="B4088" t="str">
            <v>Africa OtherCCPL</v>
          </cell>
          <cell r="C4088" t="str">
            <v>CCPL</v>
          </cell>
          <cell r="D4088" t="str">
            <v>Africa Other</v>
          </cell>
          <cell r="E4088" t="str">
            <v>Card Operations</v>
          </cell>
          <cell r="F4088" t="str">
            <v>Mass Mkt &amp; Priority Banking</v>
          </cell>
          <cell r="G4088" t="str">
            <v>Unsecured Lending</v>
          </cell>
          <cell r="H4088" t="str">
            <v>0</v>
          </cell>
          <cell r="I4088" t="str">
            <v>0</v>
          </cell>
          <cell r="J4088" t="str">
            <v>0</v>
          </cell>
          <cell r="K4088" t="str">
            <v>0</v>
          </cell>
          <cell r="L4088" t="str">
            <v>0</v>
          </cell>
          <cell r="M4088" t="str">
            <v>0</v>
          </cell>
          <cell r="N4088" t="str">
            <v>0</v>
          </cell>
          <cell r="O4088" t="str">
            <v>0</v>
          </cell>
          <cell r="P4088" t="str">
            <v>0</v>
          </cell>
          <cell r="Q4088" t="str">
            <v>0</v>
          </cell>
          <cell r="R4088" t="str">
            <v>0</v>
          </cell>
          <cell r="S4088" t="str">
            <v>0</v>
          </cell>
          <cell r="T4088" t="str">
            <v>0</v>
          </cell>
          <cell r="U4088" t="str">
            <v>0</v>
          </cell>
          <cell r="V4088">
            <v>0</v>
          </cell>
          <cell r="W4088">
            <v>0</v>
          </cell>
        </row>
        <row r="4089">
          <cell r="B4089" t="str">
            <v>Africa OtherM &amp; AL</v>
          </cell>
          <cell r="C4089" t="str">
            <v>M &amp; AL</v>
          </cell>
          <cell r="D4089" t="str">
            <v>Africa Other</v>
          </cell>
          <cell r="E4089" t="str">
            <v>Card Operations</v>
          </cell>
          <cell r="F4089" t="str">
            <v>Mass Mkt &amp; Priority Banking</v>
          </cell>
          <cell r="G4089" t="str">
            <v>Secured Lending</v>
          </cell>
          <cell r="H4089" t="str">
            <v>0</v>
          </cell>
          <cell r="I4089" t="str">
            <v>0</v>
          </cell>
          <cell r="J4089" t="str">
            <v>0</v>
          </cell>
          <cell r="K4089" t="str">
            <v>0</v>
          </cell>
          <cell r="L4089" t="str">
            <v>0</v>
          </cell>
          <cell r="M4089" t="str">
            <v>0</v>
          </cell>
          <cell r="N4089" t="str">
            <v>0</v>
          </cell>
          <cell r="O4089" t="str">
            <v>0</v>
          </cell>
          <cell r="P4089" t="str">
            <v>0</v>
          </cell>
          <cell r="Q4089" t="str">
            <v>0</v>
          </cell>
          <cell r="R4089" t="str">
            <v>0</v>
          </cell>
          <cell r="S4089" t="str">
            <v>0</v>
          </cell>
          <cell r="T4089" t="str">
            <v>0</v>
          </cell>
          <cell r="U4089" t="str">
            <v>0</v>
          </cell>
          <cell r="V4089">
            <v>0</v>
          </cell>
          <cell r="W4089">
            <v>0</v>
          </cell>
        </row>
        <row r="4090">
          <cell r="B4090" t="str">
            <v>Africa OtherWM</v>
          </cell>
          <cell r="C4090" t="str">
            <v>WM</v>
          </cell>
          <cell r="D4090" t="str">
            <v>Africa Other</v>
          </cell>
          <cell r="E4090" t="str">
            <v>Card Operations</v>
          </cell>
          <cell r="F4090" t="str">
            <v>Mass Mkt &amp; Priority Banking</v>
          </cell>
          <cell r="G4090" t="str">
            <v>Account Management Services</v>
          </cell>
          <cell r="H4090" t="str">
            <v>0</v>
          </cell>
          <cell r="I4090" t="str">
            <v>0</v>
          </cell>
          <cell r="J4090" t="str">
            <v>0</v>
          </cell>
          <cell r="K4090" t="str">
            <v>0</v>
          </cell>
          <cell r="L4090" t="str">
            <v>0</v>
          </cell>
          <cell r="M4090" t="str">
            <v>0</v>
          </cell>
          <cell r="N4090" t="str">
            <v>0</v>
          </cell>
          <cell r="O4090" t="str">
            <v>0</v>
          </cell>
          <cell r="P4090" t="str">
            <v>0</v>
          </cell>
          <cell r="Q4090" t="str">
            <v>0</v>
          </cell>
          <cell r="R4090" t="str">
            <v>0</v>
          </cell>
          <cell r="S4090" t="str">
            <v>0</v>
          </cell>
          <cell r="T4090" t="str">
            <v>0</v>
          </cell>
          <cell r="U4090" t="str">
            <v>0</v>
          </cell>
          <cell r="V4090">
            <v>0</v>
          </cell>
          <cell r="W4090">
            <v>0</v>
          </cell>
        </row>
        <row r="4091">
          <cell r="B4091" t="str">
            <v>Africa OtherWM</v>
          </cell>
          <cell r="C4091" t="str">
            <v>WM</v>
          </cell>
          <cell r="D4091" t="str">
            <v>Africa Other</v>
          </cell>
          <cell r="E4091" t="str">
            <v>Card Operations</v>
          </cell>
          <cell r="F4091" t="str">
            <v>Mass Mkt &amp; Priority Banking</v>
          </cell>
          <cell r="G4091" t="str">
            <v>Trade Products</v>
          </cell>
          <cell r="H4091" t="str">
            <v>0</v>
          </cell>
          <cell r="I4091" t="str">
            <v>0</v>
          </cell>
          <cell r="J4091" t="str">
            <v>0</v>
          </cell>
          <cell r="K4091" t="str">
            <v>0</v>
          </cell>
          <cell r="L4091" t="str">
            <v>0</v>
          </cell>
          <cell r="M4091" t="str">
            <v>0</v>
          </cell>
          <cell r="N4091" t="str">
            <v>0</v>
          </cell>
          <cell r="O4091" t="str">
            <v>0</v>
          </cell>
          <cell r="P4091" t="str">
            <v>0</v>
          </cell>
          <cell r="Q4091" t="str">
            <v>0</v>
          </cell>
          <cell r="R4091" t="str">
            <v>0</v>
          </cell>
          <cell r="S4091" t="str">
            <v>0</v>
          </cell>
          <cell r="T4091" t="str">
            <v>0</v>
          </cell>
          <cell r="U4091" t="str">
            <v>0</v>
          </cell>
          <cell r="V4091" t="str">
            <v>0</v>
          </cell>
          <cell r="W4091" t="str">
            <v>0</v>
          </cell>
        </row>
        <row r="4092">
          <cell r="B4092" t="str">
            <v>Africa OtherWM</v>
          </cell>
          <cell r="C4092" t="str">
            <v>WM</v>
          </cell>
          <cell r="D4092" t="str">
            <v>Africa Other</v>
          </cell>
          <cell r="E4092" t="str">
            <v>Card Operations</v>
          </cell>
          <cell r="F4092" t="str">
            <v>Mass Mkt &amp; Priority Banking</v>
          </cell>
          <cell r="G4092" t="str">
            <v>Treasury Products</v>
          </cell>
          <cell r="H4092" t="str">
            <v>0</v>
          </cell>
          <cell r="I4092" t="str">
            <v>0</v>
          </cell>
          <cell r="J4092" t="str">
            <v>0</v>
          </cell>
          <cell r="K4092" t="str">
            <v>0</v>
          </cell>
          <cell r="L4092" t="str">
            <v>0</v>
          </cell>
          <cell r="M4092" t="str">
            <v>0</v>
          </cell>
          <cell r="N4092" t="str">
            <v>0</v>
          </cell>
          <cell r="O4092" t="str">
            <v>0</v>
          </cell>
          <cell r="P4092" t="str">
            <v>0</v>
          </cell>
          <cell r="Q4092" t="str">
            <v>0</v>
          </cell>
          <cell r="R4092" t="str">
            <v>0</v>
          </cell>
          <cell r="S4092" t="str">
            <v>0</v>
          </cell>
          <cell r="T4092" t="str">
            <v>0</v>
          </cell>
          <cell r="U4092" t="str">
            <v>0</v>
          </cell>
          <cell r="V4092">
            <v>0</v>
          </cell>
          <cell r="W4092">
            <v>0</v>
          </cell>
        </row>
        <row r="4093">
          <cell r="B4093" t="str">
            <v>Africa OtherWM</v>
          </cell>
          <cell r="C4093" t="str">
            <v>WM</v>
          </cell>
          <cell r="D4093" t="str">
            <v>Africa Other</v>
          </cell>
          <cell r="E4093" t="str">
            <v>Card Operations</v>
          </cell>
          <cell r="F4093" t="str">
            <v>Mass Mkt &amp; Priority Banking</v>
          </cell>
          <cell r="G4093" t="str">
            <v>Investment Services</v>
          </cell>
          <cell r="H4093" t="str">
            <v>0</v>
          </cell>
          <cell r="I4093" t="str">
            <v>0</v>
          </cell>
          <cell r="J4093" t="str">
            <v>0</v>
          </cell>
          <cell r="K4093" t="str">
            <v>0</v>
          </cell>
          <cell r="L4093" t="str">
            <v>0</v>
          </cell>
          <cell r="M4093" t="str">
            <v>0</v>
          </cell>
          <cell r="N4093" t="str">
            <v>0</v>
          </cell>
          <cell r="O4093" t="str">
            <v>0</v>
          </cell>
          <cell r="P4093" t="str">
            <v>0</v>
          </cell>
          <cell r="Q4093" t="str">
            <v>0</v>
          </cell>
          <cell r="R4093" t="str">
            <v>0</v>
          </cell>
          <cell r="S4093" t="str">
            <v>0</v>
          </cell>
          <cell r="T4093" t="str">
            <v>0</v>
          </cell>
          <cell r="U4093" t="str">
            <v>0</v>
          </cell>
          <cell r="V4093" t="str">
            <v>0</v>
          </cell>
          <cell r="W4093" t="str">
            <v>0</v>
          </cell>
        </row>
        <row r="4094">
          <cell r="B4094" t="str">
            <v>Africa OtherOthCB</v>
          </cell>
          <cell r="C4094" t="str">
            <v>OthCB</v>
          </cell>
          <cell r="D4094" t="str">
            <v>Africa Other</v>
          </cell>
          <cell r="E4094" t="str">
            <v>Card Operations</v>
          </cell>
          <cell r="F4094" t="str">
            <v>Mass Mkt &amp; Priority Banking</v>
          </cell>
          <cell r="G4094" t="str">
            <v>Other Products</v>
          </cell>
          <cell r="H4094" t="str">
            <v>0</v>
          </cell>
          <cell r="I4094" t="str">
            <v>0</v>
          </cell>
          <cell r="J4094" t="str">
            <v>0</v>
          </cell>
          <cell r="K4094" t="str">
            <v>0</v>
          </cell>
          <cell r="L4094" t="str">
            <v>0</v>
          </cell>
          <cell r="M4094" t="str">
            <v>0</v>
          </cell>
          <cell r="N4094" t="str">
            <v>0</v>
          </cell>
          <cell r="O4094" t="str">
            <v>0</v>
          </cell>
          <cell r="P4094" t="str">
            <v>0</v>
          </cell>
          <cell r="Q4094" t="str">
            <v>0</v>
          </cell>
          <cell r="R4094" t="str">
            <v>0</v>
          </cell>
          <cell r="S4094" t="str">
            <v>0</v>
          </cell>
          <cell r="T4094" t="str">
            <v>0</v>
          </cell>
          <cell r="U4094" t="str">
            <v>0</v>
          </cell>
          <cell r="V4094">
            <v>0</v>
          </cell>
          <cell r="W4094">
            <v>0</v>
          </cell>
        </row>
        <row r="4095">
          <cell r="B4095" t="str">
            <v>Africa OtherCROps</v>
          </cell>
          <cell r="C4095" t="str">
            <v>CROps</v>
          </cell>
          <cell r="D4095" t="str">
            <v>Africa Other</v>
          </cell>
          <cell r="E4095" t="str">
            <v>Card Operations</v>
          </cell>
          <cell r="F4095" t="str">
            <v>Customer - Wholesale</v>
          </cell>
          <cell r="G4095" t="str">
            <v>Corporate and Inst Lending</v>
          </cell>
          <cell r="H4095" t="str">
            <v>0</v>
          </cell>
          <cell r="I4095" t="str">
            <v>0</v>
          </cell>
          <cell r="J4095" t="str">
            <v>0</v>
          </cell>
          <cell r="K4095" t="str">
            <v>0</v>
          </cell>
          <cell r="L4095" t="str">
            <v>0</v>
          </cell>
          <cell r="M4095" t="str">
            <v>0</v>
          </cell>
          <cell r="N4095" t="str">
            <v>0</v>
          </cell>
          <cell r="O4095" t="str">
            <v>0</v>
          </cell>
          <cell r="P4095" t="str">
            <v>0</v>
          </cell>
          <cell r="Q4095" t="str">
            <v>0</v>
          </cell>
          <cell r="R4095" t="str">
            <v>0</v>
          </cell>
          <cell r="S4095" t="str">
            <v>0</v>
          </cell>
          <cell r="T4095" t="str">
            <v>0</v>
          </cell>
          <cell r="U4095" t="str">
            <v>0</v>
          </cell>
          <cell r="V4095">
            <v>0</v>
          </cell>
          <cell r="W4095">
            <v>0</v>
          </cell>
        </row>
        <row r="4096">
          <cell r="B4096" t="str">
            <v>Africa OtherCash</v>
          </cell>
          <cell r="C4096" t="str">
            <v>Cash</v>
          </cell>
          <cell r="D4096" t="str">
            <v>Africa Other</v>
          </cell>
          <cell r="E4096" t="str">
            <v>Card Operations</v>
          </cell>
          <cell r="F4096" t="str">
            <v>Customer - Wholesale</v>
          </cell>
          <cell r="G4096" t="str">
            <v>Cash Management and Payments</v>
          </cell>
          <cell r="H4096" t="str">
            <v>0</v>
          </cell>
          <cell r="I4096" t="str">
            <v>0</v>
          </cell>
          <cell r="J4096" t="str">
            <v>0</v>
          </cell>
          <cell r="K4096" t="str">
            <v>0</v>
          </cell>
          <cell r="L4096" t="str">
            <v>0</v>
          </cell>
          <cell r="M4096" t="str">
            <v>0</v>
          </cell>
          <cell r="N4096" t="str">
            <v>0</v>
          </cell>
          <cell r="O4096" t="str">
            <v>0</v>
          </cell>
          <cell r="P4096" t="str">
            <v>0</v>
          </cell>
          <cell r="Q4096" t="str">
            <v>0</v>
          </cell>
          <cell r="R4096" t="str">
            <v>0</v>
          </cell>
          <cell r="S4096" t="str">
            <v>0</v>
          </cell>
          <cell r="T4096" t="str">
            <v>0</v>
          </cell>
          <cell r="U4096" t="str">
            <v>0</v>
          </cell>
          <cell r="V4096">
            <v>0</v>
          </cell>
          <cell r="W4096">
            <v>0</v>
          </cell>
        </row>
        <row r="4097">
          <cell r="B4097" t="str">
            <v>Africa OtherTrade</v>
          </cell>
          <cell r="C4097" t="str">
            <v>Trade</v>
          </cell>
          <cell r="D4097" t="str">
            <v>Africa Other</v>
          </cell>
          <cell r="E4097" t="str">
            <v>Card Operations</v>
          </cell>
          <cell r="F4097" t="str">
            <v>Customer - Wholesale</v>
          </cell>
          <cell r="G4097" t="str">
            <v>Trade Finance</v>
          </cell>
          <cell r="H4097" t="str">
            <v>0</v>
          </cell>
          <cell r="I4097" t="str">
            <v>0</v>
          </cell>
          <cell r="J4097" t="str">
            <v>0</v>
          </cell>
          <cell r="K4097" t="str">
            <v>0</v>
          </cell>
          <cell r="L4097" t="str">
            <v>0</v>
          </cell>
          <cell r="M4097" t="str">
            <v>0</v>
          </cell>
          <cell r="N4097" t="str">
            <v>0</v>
          </cell>
          <cell r="O4097" t="str">
            <v>0</v>
          </cell>
          <cell r="P4097" t="str">
            <v>0</v>
          </cell>
          <cell r="Q4097" t="str">
            <v>0</v>
          </cell>
          <cell r="R4097" t="str">
            <v>0</v>
          </cell>
          <cell r="S4097" t="str">
            <v>0</v>
          </cell>
          <cell r="T4097" t="str">
            <v>0</v>
          </cell>
          <cell r="U4097" t="str">
            <v>0</v>
          </cell>
          <cell r="V4097">
            <v>0</v>
          </cell>
          <cell r="W4097">
            <v>0</v>
          </cell>
        </row>
        <row r="4098">
          <cell r="B4098" t="str">
            <v>Africa OtherTrade</v>
          </cell>
          <cell r="C4098" t="str">
            <v>Trade</v>
          </cell>
          <cell r="D4098" t="str">
            <v>Africa Other</v>
          </cell>
          <cell r="E4098" t="str">
            <v>Card Operations</v>
          </cell>
          <cell r="F4098" t="str">
            <v>Customer - Wholesale</v>
          </cell>
          <cell r="G4098" t="str">
            <v>Trade Contingents</v>
          </cell>
          <cell r="H4098" t="str">
            <v>0</v>
          </cell>
          <cell r="I4098" t="str">
            <v>0</v>
          </cell>
          <cell r="J4098" t="str">
            <v>0</v>
          </cell>
          <cell r="K4098" t="str">
            <v>0</v>
          </cell>
          <cell r="L4098" t="str">
            <v>0</v>
          </cell>
          <cell r="M4098" t="str">
            <v>0</v>
          </cell>
          <cell r="N4098" t="str">
            <v>0</v>
          </cell>
          <cell r="O4098" t="str">
            <v>0</v>
          </cell>
          <cell r="P4098" t="str">
            <v>0</v>
          </cell>
          <cell r="Q4098" t="str">
            <v>0</v>
          </cell>
          <cell r="R4098" t="str">
            <v>0</v>
          </cell>
          <cell r="S4098" t="str">
            <v>0</v>
          </cell>
          <cell r="T4098" t="str">
            <v>0</v>
          </cell>
          <cell r="U4098" t="str">
            <v>0</v>
          </cell>
          <cell r="V4098">
            <v>0</v>
          </cell>
          <cell r="W4098">
            <v>0</v>
          </cell>
        </row>
        <row r="4099">
          <cell r="B4099" t="str">
            <v>Africa OtherTrade</v>
          </cell>
          <cell r="C4099" t="str">
            <v>Trade</v>
          </cell>
          <cell r="D4099" t="str">
            <v>Africa Other</v>
          </cell>
          <cell r="E4099" t="str">
            <v>Card Operations</v>
          </cell>
          <cell r="F4099" t="str">
            <v>Customer - Wholesale</v>
          </cell>
          <cell r="G4099" t="str">
            <v>Trade Transactional</v>
          </cell>
          <cell r="H4099" t="str">
            <v>0</v>
          </cell>
          <cell r="I4099" t="str">
            <v>0</v>
          </cell>
          <cell r="J4099" t="str">
            <v>0</v>
          </cell>
          <cell r="K4099" t="str">
            <v>0</v>
          </cell>
          <cell r="L4099" t="str">
            <v>0</v>
          </cell>
          <cell r="M4099" t="str">
            <v>0</v>
          </cell>
          <cell r="N4099" t="str">
            <v>0</v>
          </cell>
          <cell r="O4099" t="str">
            <v>0</v>
          </cell>
          <cell r="P4099" t="str">
            <v>0</v>
          </cell>
          <cell r="Q4099" t="str">
            <v>0</v>
          </cell>
          <cell r="R4099" t="str">
            <v>0</v>
          </cell>
          <cell r="S4099" t="str">
            <v>0</v>
          </cell>
          <cell r="T4099" t="str">
            <v>0</v>
          </cell>
          <cell r="U4099" t="str">
            <v>0</v>
          </cell>
          <cell r="V4099">
            <v>0</v>
          </cell>
          <cell r="W4099">
            <v>0</v>
          </cell>
        </row>
        <row r="4100">
          <cell r="B4100" t="str">
            <v>Africa OtherTrade</v>
          </cell>
          <cell r="C4100" t="str">
            <v>Trade</v>
          </cell>
          <cell r="D4100" t="str">
            <v>Africa Other</v>
          </cell>
          <cell r="E4100" t="str">
            <v>Card Operations</v>
          </cell>
          <cell r="F4100" t="str">
            <v>Customer - Wholesale</v>
          </cell>
          <cell r="G4100" t="str">
            <v>Trade Other</v>
          </cell>
          <cell r="H4100" t="str">
            <v>0</v>
          </cell>
          <cell r="I4100" t="str">
            <v>0</v>
          </cell>
          <cell r="J4100" t="str">
            <v>0</v>
          </cell>
          <cell r="K4100" t="str">
            <v>0</v>
          </cell>
          <cell r="L4100" t="str">
            <v>0</v>
          </cell>
          <cell r="M4100" t="str">
            <v>0</v>
          </cell>
          <cell r="N4100" t="str">
            <v>0</v>
          </cell>
          <cell r="O4100" t="str">
            <v>0</v>
          </cell>
          <cell r="P4100" t="str">
            <v>0</v>
          </cell>
          <cell r="Q4100" t="str">
            <v>0</v>
          </cell>
          <cell r="R4100" t="str">
            <v>0</v>
          </cell>
          <cell r="S4100" t="str">
            <v>0</v>
          </cell>
          <cell r="T4100" t="str">
            <v>0</v>
          </cell>
          <cell r="U4100" t="str">
            <v>0</v>
          </cell>
          <cell r="V4100">
            <v>0</v>
          </cell>
          <cell r="W4100">
            <v>0</v>
          </cell>
        </row>
        <row r="4101">
          <cell r="B4101" t="str">
            <v>Africa OtherFX/MM</v>
          </cell>
          <cell r="C4101" t="str">
            <v>FX/MM</v>
          </cell>
          <cell r="D4101" t="str">
            <v>Africa Other</v>
          </cell>
          <cell r="E4101" t="str">
            <v>Card Operations</v>
          </cell>
          <cell r="F4101" t="str">
            <v>Customer - Wholesale</v>
          </cell>
          <cell r="G4101" t="str">
            <v>FX Sales</v>
          </cell>
          <cell r="H4101" t="str">
            <v>0</v>
          </cell>
          <cell r="I4101" t="str">
            <v>0</v>
          </cell>
          <cell r="J4101" t="str">
            <v>0</v>
          </cell>
          <cell r="K4101" t="str">
            <v>0</v>
          </cell>
          <cell r="L4101" t="str">
            <v>0</v>
          </cell>
          <cell r="M4101" t="str">
            <v>0</v>
          </cell>
          <cell r="N4101" t="str">
            <v>0</v>
          </cell>
          <cell r="O4101" t="str">
            <v>0</v>
          </cell>
          <cell r="P4101" t="str">
            <v>0</v>
          </cell>
          <cell r="Q4101" t="str">
            <v>0</v>
          </cell>
          <cell r="R4101" t="str">
            <v>0</v>
          </cell>
          <cell r="S4101" t="str">
            <v>0</v>
          </cell>
          <cell r="T4101" t="str">
            <v>0</v>
          </cell>
          <cell r="U4101" t="str">
            <v>0</v>
          </cell>
          <cell r="V4101">
            <v>0</v>
          </cell>
          <cell r="W4101">
            <v>0</v>
          </cell>
        </row>
        <row r="4102">
          <cell r="B4102" t="str">
            <v>Africa OtherFX/MM</v>
          </cell>
          <cell r="C4102" t="str">
            <v>FX/MM</v>
          </cell>
          <cell r="D4102" t="str">
            <v>Africa Other</v>
          </cell>
          <cell r="E4102" t="str">
            <v>Card Operations</v>
          </cell>
          <cell r="F4102" t="str">
            <v>Customer - Wholesale</v>
          </cell>
          <cell r="G4102" t="str">
            <v>FX Trading</v>
          </cell>
          <cell r="H4102" t="str">
            <v>0</v>
          </cell>
          <cell r="I4102" t="str">
            <v>0</v>
          </cell>
          <cell r="J4102" t="str">
            <v>0</v>
          </cell>
          <cell r="K4102" t="str">
            <v>0</v>
          </cell>
          <cell r="L4102" t="str">
            <v>0</v>
          </cell>
          <cell r="M4102" t="str">
            <v>0</v>
          </cell>
          <cell r="N4102" t="str">
            <v>0</v>
          </cell>
          <cell r="O4102" t="str">
            <v>0</v>
          </cell>
          <cell r="P4102" t="str">
            <v>0</v>
          </cell>
          <cell r="Q4102" t="str">
            <v>0</v>
          </cell>
          <cell r="R4102" t="str">
            <v>0</v>
          </cell>
          <cell r="S4102" t="str">
            <v>0</v>
          </cell>
          <cell r="T4102" t="str">
            <v>0</v>
          </cell>
          <cell r="U4102" t="str">
            <v>0</v>
          </cell>
          <cell r="V4102">
            <v>0</v>
          </cell>
          <cell r="W4102">
            <v>0</v>
          </cell>
        </row>
        <row r="4103">
          <cell r="B4103" t="str">
            <v>Africa OtherFI</v>
          </cell>
          <cell r="C4103" t="str">
            <v>FI</v>
          </cell>
          <cell r="D4103" t="str">
            <v>Africa Other</v>
          </cell>
          <cell r="E4103" t="str">
            <v>Card Operations</v>
          </cell>
          <cell r="F4103" t="str">
            <v>Customer - Wholesale</v>
          </cell>
          <cell r="G4103" t="str">
            <v>Fixed Income</v>
          </cell>
          <cell r="H4103" t="str">
            <v>0</v>
          </cell>
          <cell r="I4103" t="str">
            <v>0</v>
          </cell>
          <cell r="J4103" t="str">
            <v>0</v>
          </cell>
          <cell r="K4103" t="str">
            <v>0</v>
          </cell>
          <cell r="L4103" t="str">
            <v>0</v>
          </cell>
          <cell r="M4103" t="str">
            <v>0</v>
          </cell>
          <cell r="N4103" t="str">
            <v>0</v>
          </cell>
          <cell r="O4103" t="str">
            <v>0</v>
          </cell>
          <cell r="P4103" t="str">
            <v>0</v>
          </cell>
          <cell r="Q4103" t="str">
            <v>0</v>
          </cell>
          <cell r="R4103" t="str">
            <v>0</v>
          </cell>
          <cell r="S4103" t="str">
            <v>0</v>
          </cell>
          <cell r="T4103" t="str">
            <v>0</v>
          </cell>
          <cell r="U4103" t="str">
            <v>0</v>
          </cell>
          <cell r="V4103">
            <v>0</v>
          </cell>
          <cell r="W4103">
            <v>0</v>
          </cell>
        </row>
        <row r="4104">
          <cell r="B4104" t="str">
            <v>Africa OtherFX/MM</v>
          </cell>
          <cell r="C4104" t="str">
            <v>FX/MM</v>
          </cell>
          <cell r="D4104" t="str">
            <v>Africa Other</v>
          </cell>
          <cell r="E4104" t="str">
            <v>Card Operations</v>
          </cell>
          <cell r="F4104" t="str">
            <v>Customer - Wholesale</v>
          </cell>
          <cell r="G4104" t="str">
            <v>ALM</v>
          </cell>
          <cell r="H4104" t="str">
            <v>0</v>
          </cell>
          <cell r="I4104" t="str">
            <v>0</v>
          </cell>
          <cell r="J4104" t="str">
            <v>0</v>
          </cell>
          <cell r="K4104" t="str">
            <v>0</v>
          </cell>
          <cell r="L4104" t="str">
            <v>0</v>
          </cell>
          <cell r="M4104" t="str">
            <v>0</v>
          </cell>
          <cell r="N4104" t="str">
            <v>0</v>
          </cell>
          <cell r="O4104" t="str">
            <v>0</v>
          </cell>
          <cell r="P4104" t="str">
            <v>0</v>
          </cell>
          <cell r="Q4104" t="str">
            <v>0</v>
          </cell>
          <cell r="R4104" t="str">
            <v>0</v>
          </cell>
          <cell r="S4104" t="str">
            <v>0</v>
          </cell>
          <cell r="T4104" t="str">
            <v>0</v>
          </cell>
          <cell r="U4104" t="str">
            <v>0</v>
          </cell>
          <cell r="V4104">
            <v>0</v>
          </cell>
          <cell r="W4104">
            <v>0</v>
          </cell>
        </row>
        <row r="4105">
          <cell r="B4105" t="str">
            <v>Africa OtherSEF</v>
          </cell>
          <cell r="C4105" t="str">
            <v>SEF</v>
          </cell>
          <cell r="D4105" t="str">
            <v>Africa Other</v>
          </cell>
          <cell r="E4105" t="str">
            <v>Card Operations</v>
          </cell>
          <cell r="F4105" t="str">
            <v>Customer - Wholesale</v>
          </cell>
          <cell r="G4105" t="str">
            <v>Structured Trade</v>
          </cell>
          <cell r="H4105" t="str">
            <v>0</v>
          </cell>
          <cell r="I4105" t="str">
            <v>0</v>
          </cell>
          <cell r="J4105" t="str">
            <v>0</v>
          </cell>
          <cell r="K4105" t="str">
            <v>0</v>
          </cell>
          <cell r="L4105" t="str">
            <v>0</v>
          </cell>
          <cell r="M4105" t="str">
            <v>0</v>
          </cell>
          <cell r="N4105" t="str">
            <v>0</v>
          </cell>
          <cell r="O4105" t="str">
            <v>0</v>
          </cell>
          <cell r="P4105" t="str">
            <v>0</v>
          </cell>
          <cell r="Q4105" t="str">
            <v>0</v>
          </cell>
          <cell r="R4105" t="str">
            <v>0</v>
          </cell>
          <cell r="S4105" t="str">
            <v>0</v>
          </cell>
          <cell r="T4105" t="str">
            <v>0</v>
          </cell>
          <cell r="U4105" t="str">
            <v>0</v>
          </cell>
          <cell r="V4105">
            <v>0</v>
          </cell>
          <cell r="W4105">
            <v>0</v>
          </cell>
        </row>
        <row r="4106">
          <cell r="B4106" t="str">
            <v>Africa OtherSME</v>
          </cell>
          <cell r="C4106" t="str">
            <v>SME</v>
          </cell>
          <cell r="D4106" t="str">
            <v>Africa Other</v>
          </cell>
          <cell r="E4106" t="str">
            <v>Card Operations</v>
          </cell>
          <cell r="F4106" t="str">
            <v>SME</v>
          </cell>
          <cell r="G4106" t="str">
            <v>Product</v>
          </cell>
          <cell r="H4106" t="str">
            <v>0</v>
          </cell>
          <cell r="I4106" t="str">
            <v>0</v>
          </cell>
          <cell r="J4106" t="str">
            <v>0</v>
          </cell>
          <cell r="K4106" t="str">
            <v>0</v>
          </cell>
          <cell r="L4106" t="str">
            <v>0</v>
          </cell>
          <cell r="M4106" t="str">
            <v>0</v>
          </cell>
          <cell r="N4106" t="str">
            <v>0</v>
          </cell>
          <cell r="O4106" t="str">
            <v>0</v>
          </cell>
          <cell r="P4106" t="str">
            <v>0</v>
          </cell>
          <cell r="Q4106" t="str">
            <v>0</v>
          </cell>
          <cell r="R4106" t="str">
            <v>0</v>
          </cell>
          <cell r="S4106" t="str">
            <v>0</v>
          </cell>
          <cell r="T4106" t="str">
            <v>0</v>
          </cell>
          <cell r="U4106" t="str">
            <v>0</v>
          </cell>
          <cell r="V4106">
            <v>0</v>
          </cell>
          <cell r="W4106">
            <v>0</v>
          </cell>
        </row>
        <row r="4107">
          <cell r="B4107" t="str">
            <v>Africa OtherTotal</v>
          </cell>
          <cell r="C4107" t="str">
            <v>Total</v>
          </cell>
          <cell r="D4107" t="str">
            <v>Africa Other</v>
          </cell>
          <cell r="E4107" t="str">
            <v>Card Operations</v>
          </cell>
          <cell r="F4107" t="str">
            <v>Customer</v>
          </cell>
          <cell r="G4107" t="str">
            <v>Product</v>
          </cell>
          <cell r="H4107" t="str">
            <v>0</v>
          </cell>
          <cell r="I4107" t="str">
            <v>0</v>
          </cell>
          <cell r="J4107" t="str">
            <v>0</v>
          </cell>
          <cell r="K4107" t="str">
            <v>0</v>
          </cell>
          <cell r="L4107" t="str">
            <v>0</v>
          </cell>
          <cell r="M4107" t="str">
            <v>0</v>
          </cell>
          <cell r="N4107" t="str">
            <v>0</v>
          </cell>
          <cell r="O4107" t="str">
            <v>0</v>
          </cell>
          <cell r="P4107" t="str">
            <v>0</v>
          </cell>
          <cell r="Q4107" t="str">
            <v>0</v>
          </cell>
          <cell r="R4107" t="str">
            <v>0</v>
          </cell>
          <cell r="S4107" t="str">
            <v>0</v>
          </cell>
          <cell r="T4107" t="str">
            <v>0</v>
          </cell>
          <cell r="U4107" t="str">
            <v>0</v>
          </cell>
          <cell r="V4107">
            <v>0</v>
          </cell>
          <cell r="W4107">
            <v>0</v>
          </cell>
        </row>
        <row r="4108">
          <cell r="B4108" t="str">
            <v>Africa OtherCCPL</v>
          </cell>
          <cell r="C4108" t="str">
            <v>CCPL</v>
          </cell>
          <cell r="D4108" t="str">
            <v>Africa Other</v>
          </cell>
          <cell r="E4108" t="str">
            <v>Compliance, Audit &amp; OR</v>
          </cell>
          <cell r="F4108" t="str">
            <v>Mass Mkt &amp; Priority Banking</v>
          </cell>
          <cell r="G4108" t="str">
            <v>Unsecured Lending</v>
          </cell>
          <cell r="H4108" t="str">
            <v>0</v>
          </cell>
          <cell r="I4108" t="str">
            <v>0</v>
          </cell>
          <cell r="J4108" t="str">
            <v>0</v>
          </cell>
          <cell r="K4108" t="str">
            <v>0</v>
          </cell>
          <cell r="L4108" t="str">
            <v>0</v>
          </cell>
          <cell r="M4108" t="str">
            <v>0</v>
          </cell>
          <cell r="N4108" t="str">
            <v>0</v>
          </cell>
          <cell r="O4108" t="str">
            <v>0</v>
          </cell>
          <cell r="P4108" t="str">
            <v>0</v>
          </cell>
          <cell r="Q4108" t="str">
            <v>0</v>
          </cell>
          <cell r="R4108" t="str">
            <v>0</v>
          </cell>
          <cell r="S4108" t="str">
            <v>0</v>
          </cell>
          <cell r="T4108" t="str">
            <v>0</v>
          </cell>
          <cell r="U4108" t="str">
            <v>0</v>
          </cell>
          <cell r="V4108">
            <v>0</v>
          </cell>
          <cell r="W4108">
            <v>0</v>
          </cell>
        </row>
        <row r="4109">
          <cell r="B4109" t="str">
            <v>Africa OtherM &amp; AL</v>
          </cell>
          <cell r="C4109" t="str">
            <v>M &amp; AL</v>
          </cell>
          <cell r="D4109" t="str">
            <v>Africa Other</v>
          </cell>
          <cell r="E4109" t="str">
            <v>Compliance, Audit &amp; OR</v>
          </cell>
          <cell r="F4109" t="str">
            <v>Mass Mkt &amp; Priority Banking</v>
          </cell>
          <cell r="G4109" t="str">
            <v>Secured Lending</v>
          </cell>
          <cell r="H4109" t="str">
            <v>0</v>
          </cell>
          <cell r="I4109" t="str">
            <v>0</v>
          </cell>
          <cell r="J4109" t="str">
            <v>0</v>
          </cell>
          <cell r="K4109" t="str">
            <v>0</v>
          </cell>
          <cell r="L4109" t="str">
            <v>0</v>
          </cell>
          <cell r="M4109" t="str">
            <v>0</v>
          </cell>
          <cell r="N4109" t="str">
            <v>0</v>
          </cell>
          <cell r="O4109" t="str">
            <v>0</v>
          </cell>
          <cell r="P4109" t="str">
            <v>0</v>
          </cell>
          <cell r="Q4109" t="str">
            <v>0</v>
          </cell>
          <cell r="R4109" t="str">
            <v>0</v>
          </cell>
          <cell r="S4109" t="str">
            <v>0</v>
          </cell>
          <cell r="T4109" t="str">
            <v>0</v>
          </cell>
          <cell r="U4109" t="str">
            <v>0</v>
          </cell>
          <cell r="V4109">
            <v>0</v>
          </cell>
          <cell r="W4109">
            <v>0</v>
          </cell>
        </row>
        <row r="4110">
          <cell r="B4110" t="str">
            <v>Africa OtherWM</v>
          </cell>
          <cell r="C4110" t="str">
            <v>WM</v>
          </cell>
          <cell r="D4110" t="str">
            <v>Africa Other</v>
          </cell>
          <cell r="E4110" t="str">
            <v>Compliance, Audit &amp; OR</v>
          </cell>
          <cell r="F4110" t="str">
            <v>Mass Mkt &amp; Priority Banking</v>
          </cell>
          <cell r="G4110" t="str">
            <v>Account Management Services</v>
          </cell>
          <cell r="H4110" t="str">
            <v>0</v>
          </cell>
          <cell r="I4110" t="str">
            <v>0</v>
          </cell>
          <cell r="J4110" t="str">
            <v>0</v>
          </cell>
          <cell r="K4110" t="str">
            <v>0</v>
          </cell>
          <cell r="L4110" t="str">
            <v>0</v>
          </cell>
          <cell r="M4110" t="str">
            <v>0</v>
          </cell>
          <cell r="N4110" t="str">
            <v>0</v>
          </cell>
          <cell r="O4110" t="str">
            <v>0</v>
          </cell>
          <cell r="P4110" t="str">
            <v>0</v>
          </cell>
          <cell r="Q4110" t="str">
            <v>0</v>
          </cell>
          <cell r="R4110" t="str">
            <v>0</v>
          </cell>
          <cell r="S4110" t="str">
            <v>0</v>
          </cell>
          <cell r="T4110" t="str">
            <v>0</v>
          </cell>
          <cell r="U4110" t="str">
            <v>0</v>
          </cell>
          <cell r="V4110">
            <v>0</v>
          </cell>
          <cell r="W4110">
            <v>0</v>
          </cell>
        </row>
        <row r="4111">
          <cell r="B4111" t="str">
            <v>Africa OtherWM</v>
          </cell>
          <cell r="C4111" t="str">
            <v>WM</v>
          </cell>
          <cell r="D4111" t="str">
            <v>Africa Other</v>
          </cell>
          <cell r="E4111" t="str">
            <v>Compliance, Audit &amp; OR</v>
          </cell>
          <cell r="F4111" t="str">
            <v>Mass Mkt &amp; Priority Banking</v>
          </cell>
          <cell r="G4111" t="str">
            <v>Trade Products</v>
          </cell>
          <cell r="H4111" t="str">
            <v>0</v>
          </cell>
          <cell r="I4111" t="str">
            <v>0</v>
          </cell>
          <cell r="J4111" t="str">
            <v>0</v>
          </cell>
          <cell r="K4111" t="str">
            <v>0</v>
          </cell>
          <cell r="L4111" t="str">
            <v>0</v>
          </cell>
          <cell r="M4111" t="str">
            <v>0</v>
          </cell>
          <cell r="N4111" t="str">
            <v>0</v>
          </cell>
          <cell r="O4111" t="str">
            <v>0</v>
          </cell>
          <cell r="P4111" t="str">
            <v>0</v>
          </cell>
          <cell r="Q4111" t="str">
            <v>0</v>
          </cell>
          <cell r="R4111" t="str">
            <v>0</v>
          </cell>
          <cell r="S4111" t="str">
            <v>0</v>
          </cell>
          <cell r="T4111" t="str">
            <v>0</v>
          </cell>
          <cell r="U4111" t="str">
            <v>0</v>
          </cell>
          <cell r="V4111" t="str">
            <v>0</v>
          </cell>
          <cell r="W4111" t="str">
            <v>0</v>
          </cell>
        </row>
        <row r="4112">
          <cell r="B4112" t="str">
            <v>Africa OtherWM</v>
          </cell>
          <cell r="C4112" t="str">
            <v>WM</v>
          </cell>
          <cell r="D4112" t="str">
            <v>Africa Other</v>
          </cell>
          <cell r="E4112" t="str">
            <v>Compliance, Audit &amp; OR</v>
          </cell>
          <cell r="F4112" t="str">
            <v>Mass Mkt &amp; Priority Banking</v>
          </cell>
          <cell r="G4112" t="str">
            <v>Treasury Products</v>
          </cell>
          <cell r="H4112" t="str">
            <v>0</v>
          </cell>
          <cell r="I4112" t="str">
            <v>0</v>
          </cell>
          <cell r="J4112" t="str">
            <v>0</v>
          </cell>
          <cell r="K4112" t="str">
            <v>0</v>
          </cell>
          <cell r="L4112" t="str">
            <v>0</v>
          </cell>
          <cell r="M4112" t="str">
            <v>0</v>
          </cell>
          <cell r="N4112" t="str">
            <v>0</v>
          </cell>
          <cell r="O4112" t="str">
            <v>0</v>
          </cell>
          <cell r="P4112" t="str">
            <v>0</v>
          </cell>
          <cell r="Q4112" t="str">
            <v>0</v>
          </cell>
          <cell r="R4112" t="str">
            <v>0</v>
          </cell>
          <cell r="S4112" t="str">
            <v>0</v>
          </cell>
          <cell r="T4112" t="str">
            <v>0</v>
          </cell>
          <cell r="U4112" t="str">
            <v>0</v>
          </cell>
          <cell r="V4112">
            <v>0</v>
          </cell>
          <cell r="W4112">
            <v>0</v>
          </cell>
        </row>
        <row r="4113">
          <cell r="B4113" t="str">
            <v>Africa OtherWM</v>
          </cell>
          <cell r="C4113" t="str">
            <v>WM</v>
          </cell>
          <cell r="D4113" t="str">
            <v>Africa Other</v>
          </cell>
          <cell r="E4113" t="str">
            <v>Compliance, Audit &amp; OR</v>
          </cell>
          <cell r="F4113" t="str">
            <v>Mass Mkt &amp; Priority Banking</v>
          </cell>
          <cell r="G4113" t="str">
            <v>Investment Services</v>
          </cell>
          <cell r="H4113" t="str">
            <v>0</v>
          </cell>
          <cell r="I4113" t="str">
            <v>0</v>
          </cell>
          <cell r="J4113" t="str">
            <v>0</v>
          </cell>
          <cell r="K4113" t="str">
            <v>0</v>
          </cell>
          <cell r="L4113" t="str">
            <v>0</v>
          </cell>
          <cell r="M4113" t="str">
            <v>0</v>
          </cell>
          <cell r="N4113" t="str">
            <v>0</v>
          </cell>
          <cell r="O4113" t="str">
            <v>0</v>
          </cell>
          <cell r="P4113" t="str">
            <v>0</v>
          </cell>
          <cell r="Q4113" t="str">
            <v>0</v>
          </cell>
          <cell r="R4113" t="str">
            <v>0</v>
          </cell>
          <cell r="S4113" t="str">
            <v>0</v>
          </cell>
          <cell r="T4113" t="str">
            <v>0</v>
          </cell>
          <cell r="U4113" t="str">
            <v>0</v>
          </cell>
          <cell r="V4113" t="str">
            <v>0</v>
          </cell>
          <cell r="W4113" t="str">
            <v>0</v>
          </cell>
        </row>
        <row r="4114">
          <cell r="B4114" t="str">
            <v>Africa OtherOthCB</v>
          </cell>
          <cell r="C4114" t="str">
            <v>OthCB</v>
          </cell>
          <cell r="D4114" t="str">
            <v>Africa Other</v>
          </cell>
          <cell r="E4114" t="str">
            <v>Compliance, Audit &amp; OR</v>
          </cell>
          <cell r="F4114" t="str">
            <v>Mass Mkt &amp; Priority Banking</v>
          </cell>
          <cell r="G4114" t="str">
            <v>Other Products</v>
          </cell>
          <cell r="H4114" t="str">
            <v>0</v>
          </cell>
          <cell r="I4114" t="str">
            <v>0</v>
          </cell>
          <cell r="J4114" t="str">
            <v>0</v>
          </cell>
          <cell r="K4114" t="str">
            <v>0</v>
          </cell>
          <cell r="L4114" t="str">
            <v>0</v>
          </cell>
          <cell r="M4114" t="str">
            <v>0</v>
          </cell>
          <cell r="N4114" t="str">
            <v>0</v>
          </cell>
          <cell r="O4114" t="str">
            <v>0</v>
          </cell>
          <cell r="P4114" t="str">
            <v>0</v>
          </cell>
          <cell r="Q4114" t="str">
            <v>0</v>
          </cell>
          <cell r="R4114" t="str">
            <v>0</v>
          </cell>
          <cell r="S4114" t="str">
            <v>0</v>
          </cell>
          <cell r="T4114" t="str">
            <v>0</v>
          </cell>
          <cell r="U4114" t="str">
            <v>0</v>
          </cell>
          <cell r="V4114">
            <v>0</v>
          </cell>
          <cell r="W4114">
            <v>0</v>
          </cell>
        </row>
        <row r="4115">
          <cell r="B4115" t="str">
            <v>Africa OtherCROps</v>
          </cell>
          <cell r="C4115" t="str">
            <v>CROps</v>
          </cell>
          <cell r="D4115" t="str">
            <v>Africa Other</v>
          </cell>
          <cell r="E4115" t="str">
            <v>Compliance, Audit &amp; OR</v>
          </cell>
          <cell r="F4115" t="str">
            <v>Customer - Wholesale</v>
          </cell>
          <cell r="G4115" t="str">
            <v>Corporate and Inst Lending</v>
          </cell>
          <cell r="H4115" t="str">
            <v>0</v>
          </cell>
          <cell r="I4115" t="str">
            <v>0</v>
          </cell>
          <cell r="J4115" t="str">
            <v>0</v>
          </cell>
          <cell r="K4115" t="str">
            <v>0</v>
          </cell>
          <cell r="L4115" t="str">
            <v>0</v>
          </cell>
          <cell r="M4115" t="str">
            <v>0</v>
          </cell>
          <cell r="N4115" t="str">
            <v>0</v>
          </cell>
          <cell r="O4115" t="str">
            <v>0</v>
          </cell>
          <cell r="P4115" t="str">
            <v>0</v>
          </cell>
          <cell r="Q4115" t="str">
            <v>0</v>
          </cell>
          <cell r="R4115" t="str">
            <v>0</v>
          </cell>
          <cell r="S4115" t="str">
            <v>0</v>
          </cell>
          <cell r="T4115" t="str">
            <v>0</v>
          </cell>
          <cell r="U4115" t="str">
            <v>0</v>
          </cell>
          <cell r="V4115">
            <v>0</v>
          </cell>
          <cell r="W4115">
            <v>0</v>
          </cell>
        </row>
        <row r="4116">
          <cell r="B4116" t="str">
            <v>Africa OtherCash</v>
          </cell>
          <cell r="C4116" t="str">
            <v>Cash</v>
          </cell>
          <cell r="D4116" t="str">
            <v>Africa Other</v>
          </cell>
          <cell r="E4116" t="str">
            <v>Compliance, Audit &amp; OR</v>
          </cell>
          <cell r="F4116" t="str">
            <v>Customer - Wholesale</v>
          </cell>
          <cell r="G4116" t="str">
            <v>Cash Management and Payments</v>
          </cell>
          <cell r="H4116" t="str">
            <v>0</v>
          </cell>
          <cell r="I4116" t="str">
            <v>0</v>
          </cell>
          <cell r="J4116" t="str">
            <v>0</v>
          </cell>
          <cell r="K4116" t="str">
            <v>0</v>
          </cell>
          <cell r="L4116" t="str">
            <v>0</v>
          </cell>
          <cell r="M4116" t="str">
            <v>0</v>
          </cell>
          <cell r="N4116" t="str">
            <v>0</v>
          </cell>
          <cell r="O4116" t="str">
            <v>0</v>
          </cell>
          <cell r="P4116" t="str">
            <v>0</v>
          </cell>
          <cell r="Q4116" t="str">
            <v>0</v>
          </cell>
          <cell r="R4116" t="str">
            <v>0</v>
          </cell>
          <cell r="S4116" t="str">
            <v>0</v>
          </cell>
          <cell r="T4116" t="str">
            <v>0</v>
          </cell>
          <cell r="U4116" t="str">
            <v>0</v>
          </cell>
          <cell r="V4116">
            <v>0</v>
          </cell>
          <cell r="W4116">
            <v>0</v>
          </cell>
        </row>
        <row r="4117">
          <cell r="B4117" t="str">
            <v>Africa OtherTrade</v>
          </cell>
          <cell r="C4117" t="str">
            <v>Trade</v>
          </cell>
          <cell r="D4117" t="str">
            <v>Africa Other</v>
          </cell>
          <cell r="E4117" t="str">
            <v>Compliance, Audit &amp; OR</v>
          </cell>
          <cell r="F4117" t="str">
            <v>Customer - Wholesale</v>
          </cell>
          <cell r="G4117" t="str">
            <v>Trade Finance</v>
          </cell>
          <cell r="H4117" t="str">
            <v>0</v>
          </cell>
          <cell r="I4117" t="str">
            <v>0</v>
          </cell>
          <cell r="J4117" t="str">
            <v>0</v>
          </cell>
          <cell r="K4117" t="str">
            <v>0</v>
          </cell>
          <cell r="L4117" t="str">
            <v>0</v>
          </cell>
          <cell r="M4117" t="str">
            <v>0</v>
          </cell>
          <cell r="N4117" t="str">
            <v>0</v>
          </cell>
          <cell r="O4117" t="str">
            <v>0</v>
          </cell>
          <cell r="P4117" t="str">
            <v>0</v>
          </cell>
          <cell r="Q4117" t="str">
            <v>0</v>
          </cell>
          <cell r="R4117" t="str">
            <v>0</v>
          </cell>
          <cell r="S4117" t="str">
            <v>0</v>
          </cell>
          <cell r="T4117" t="str">
            <v>0</v>
          </cell>
          <cell r="U4117" t="str">
            <v>0</v>
          </cell>
          <cell r="V4117">
            <v>0</v>
          </cell>
          <cell r="W4117">
            <v>0</v>
          </cell>
        </row>
        <row r="4118">
          <cell r="B4118" t="str">
            <v>Africa OtherTrade</v>
          </cell>
          <cell r="C4118" t="str">
            <v>Trade</v>
          </cell>
          <cell r="D4118" t="str">
            <v>Africa Other</v>
          </cell>
          <cell r="E4118" t="str">
            <v>Compliance, Audit &amp; OR</v>
          </cell>
          <cell r="F4118" t="str">
            <v>Customer - Wholesale</v>
          </cell>
          <cell r="G4118" t="str">
            <v>Trade Contingents</v>
          </cell>
          <cell r="H4118" t="str">
            <v>0</v>
          </cell>
          <cell r="I4118" t="str">
            <v>0</v>
          </cell>
          <cell r="J4118" t="str">
            <v>0</v>
          </cell>
          <cell r="K4118" t="str">
            <v>0</v>
          </cell>
          <cell r="L4118" t="str">
            <v>0</v>
          </cell>
          <cell r="M4118" t="str">
            <v>0</v>
          </cell>
          <cell r="N4118" t="str">
            <v>0</v>
          </cell>
          <cell r="O4118" t="str">
            <v>0</v>
          </cell>
          <cell r="P4118" t="str">
            <v>0</v>
          </cell>
          <cell r="Q4118" t="str">
            <v>0</v>
          </cell>
          <cell r="R4118" t="str">
            <v>0</v>
          </cell>
          <cell r="S4118" t="str">
            <v>0</v>
          </cell>
          <cell r="T4118" t="str">
            <v>0</v>
          </cell>
          <cell r="U4118" t="str">
            <v>0</v>
          </cell>
          <cell r="V4118">
            <v>0</v>
          </cell>
          <cell r="W4118">
            <v>0</v>
          </cell>
        </row>
        <row r="4119">
          <cell r="B4119" t="str">
            <v>Africa OtherTrade</v>
          </cell>
          <cell r="C4119" t="str">
            <v>Trade</v>
          </cell>
          <cell r="D4119" t="str">
            <v>Africa Other</v>
          </cell>
          <cell r="E4119" t="str">
            <v>Compliance, Audit &amp; OR</v>
          </cell>
          <cell r="F4119" t="str">
            <v>Customer - Wholesale</v>
          </cell>
          <cell r="G4119" t="str">
            <v>Trade Transactional</v>
          </cell>
          <cell r="H4119" t="str">
            <v>0</v>
          </cell>
          <cell r="I4119" t="str">
            <v>0</v>
          </cell>
          <cell r="J4119" t="str">
            <v>0</v>
          </cell>
          <cell r="K4119" t="str">
            <v>0</v>
          </cell>
          <cell r="L4119" t="str">
            <v>0</v>
          </cell>
          <cell r="M4119" t="str">
            <v>0</v>
          </cell>
          <cell r="N4119" t="str">
            <v>0</v>
          </cell>
          <cell r="O4119" t="str">
            <v>0</v>
          </cell>
          <cell r="P4119" t="str">
            <v>0</v>
          </cell>
          <cell r="Q4119" t="str">
            <v>0</v>
          </cell>
          <cell r="R4119" t="str">
            <v>0</v>
          </cell>
          <cell r="S4119" t="str">
            <v>0</v>
          </cell>
          <cell r="T4119" t="str">
            <v>0</v>
          </cell>
          <cell r="U4119" t="str">
            <v>0</v>
          </cell>
          <cell r="V4119">
            <v>0</v>
          </cell>
          <cell r="W4119">
            <v>0</v>
          </cell>
        </row>
        <row r="4120">
          <cell r="B4120" t="str">
            <v>Africa OtherTrade</v>
          </cell>
          <cell r="C4120" t="str">
            <v>Trade</v>
          </cell>
          <cell r="D4120" t="str">
            <v>Africa Other</v>
          </cell>
          <cell r="E4120" t="str">
            <v>Compliance, Audit &amp; OR</v>
          </cell>
          <cell r="F4120" t="str">
            <v>Customer - Wholesale</v>
          </cell>
          <cell r="G4120" t="str">
            <v>Trade Other</v>
          </cell>
          <cell r="H4120" t="str">
            <v>0</v>
          </cell>
          <cell r="I4120" t="str">
            <v>0</v>
          </cell>
          <cell r="J4120" t="str">
            <v>0</v>
          </cell>
          <cell r="K4120" t="str">
            <v>0</v>
          </cell>
          <cell r="L4120" t="str">
            <v>0</v>
          </cell>
          <cell r="M4120" t="str">
            <v>0</v>
          </cell>
          <cell r="N4120" t="str">
            <v>0</v>
          </cell>
          <cell r="O4120" t="str">
            <v>0</v>
          </cell>
          <cell r="P4120" t="str">
            <v>0</v>
          </cell>
          <cell r="Q4120" t="str">
            <v>0</v>
          </cell>
          <cell r="R4120" t="str">
            <v>0</v>
          </cell>
          <cell r="S4120" t="str">
            <v>0</v>
          </cell>
          <cell r="T4120" t="str">
            <v>0</v>
          </cell>
          <cell r="U4120" t="str">
            <v>0</v>
          </cell>
          <cell r="V4120">
            <v>0</v>
          </cell>
          <cell r="W4120">
            <v>0</v>
          </cell>
        </row>
        <row r="4121">
          <cell r="B4121" t="str">
            <v>Africa OtherFX/MM</v>
          </cell>
          <cell r="C4121" t="str">
            <v>FX/MM</v>
          </cell>
          <cell r="D4121" t="str">
            <v>Africa Other</v>
          </cell>
          <cell r="E4121" t="str">
            <v>Compliance, Audit &amp; OR</v>
          </cell>
          <cell r="F4121" t="str">
            <v>Customer - Wholesale</v>
          </cell>
          <cell r="G4121" t="str">
            <v>FX Sales</v>
          </cell>
          <cell r="H4121" t="str">
            <v>0</v>
          </cell>
          <cell r="I4121" t="str">
            <v>0</v>
          </cell>
          <cell r="J4121" t="str">
            <v>0</v>
          </cell>
          <cell r="K4121" t="str">
            <v>0</v>
          </cell>
          <cell r="L4121" t="str">
            <v>0</v>
          </cell>
          <cell r="M4121" t="str">
            <v>0</v>
          </cell>
          <cell r="N4121" t="str">
            <v>0</v>
          </cell>
          <cell r="O4121" t="str">
            <v>0</v>
          </cell>
          <cell r="P4121" t="str">
            <v>0</v>
          </cell>
          <cell r="Q4121" t="str">
            <v>0</v>
          </cell>
          <cell r="R4121" t="str">
            <v>0</v>
          </cell>
          <cell r="S4121" t="str">
            <v>0</v>
          </cell>
          <cell r="T4121" t="str">
            <v>0</v>
          </cell>
          <cell r="U4121" t="str">
            <v>0</v>
          </cell>
          <cell r="V4121">
            <v>0</v>
          </cell>
          <cell r="W4121">
            <v>0</v>
          </cell>
        </row>
        <row r="4122">
          <cell r="B4122" t="str">
            <v>Africa OtherFX/MM</v>
          </cell>
          <cell r="C4122" t="str">
            <v>FX/MM</v>
          </cell>
          <cell r="D4122" t="str">
            <v>Africa Other</v>
          </cell>
          <cell r="E4122" t="str">
            <v>Compliance, Audit &amp; OR</v>
          </cell>
          <cell r="F4122" t="str">
            <v>Customer - Wholesale</v>
          </cell>
          <cell r="G4122" t="str">
            <v>FX Trading</v>
          </cell>
          <cell r="H4122" t="str">
            <v>0</v>
          </cell>
          <cell r="I4122" t="str">
            <v>0</v>
          </cell>
          <cell r="J4122" t="str">
            <v>0</v>
          </cell>
          <cell r="K4122" t="str">
            <v>0</v>
          </cell>
          <cell r="L4122" t="str">
            <v>0</v>
          </cell>
          <cell r="M4122" t="str">
            <v>0</v>
          </cell>
          <cell r="N4122" t="str">
            <v>0</v>
          </cell>
          <cell r="O4122" t="str">
            <v>0</v>
          </cell>
          <cell r="P4122" t="str">
            <v>0</v>
          </cell>
          <cell r="Q4122" t="str">
            <v>0</v>
          </cell>
          <cell r="R4122" t="str">
            <v>0</v>
          </cell>
          <cell r="S4122" t="str">
            <v>0</v>
          </cell>
          <cell r="T4122" t="str">
            <v>0</v>
          </cell>
          <cell r="U4122" t="str">
            <v>0</v>
          </cell>
          <cell r="V4122">
            <v>0</v>
          </cell>
          <cell r="W4122">
            <v>0</v>
          </cell>
        </row>
        <row r="4123">
          <cell r="B4123" t="str">
            <v>Africa OtherFI</v>
          </cell>
          <cell r="C4123" t="str">
            <v>FI</v>
          </cell>
          <cell r="D4123" t="str">
            <v>Africa Other</v>
          </cell>
          <cell r="E4123" t="str">
            <v>Compliance, Audit &amp; OR</v>
          </cell>
          <cell r="F4123" t="str">
            <v>Customer - Wholesale</v>
          </cell>
          <cell r="G4123" t="str">
            <v>Fixed Income</v>
          </cell>
          <cell r="H4123" t="str">
            <v>0</v>
          </cell>
          <cell r="I4123" t="str">
            <v>0</v>
          </cell>
          <cell r="J4123" t="str">
            <v>0</v>
          </cell>
          <cell r="K4123" t="str">
            <v>0</v>
          </cell>
          <cell r="L4123" t="str">
            <v>0</v>
          </cell>
          <cell r="M4123" t="str">
            <v>0</v>
          </cell>
          <cell r="N4123" t="str">
            <v>0</v>
          </cell>
          <cell r="O4123" t="str">
            <v>0</v>
          </cell>
          <cell r="P4123" t="str">
            <v>0</v>
          </cell>
          <cell r="Q4123" t="str">
            <v>0</v>
          </cell>
          <cell r="R4123" t="str">
            <v>0</v>
          </cell>
          <cell r="S4123" t="str">
            <v>0</v>
          </cell>
          <cell r="T4123" t="str">
            <v>0</v>
          </cell>
          <cell r="U4123" t="str">
            <v>0</v>
          </cell>
          <cell r="V4123">
            <v>0</v>
          </cell>
          <cell r="W4123">
            <v>0</v>
          </cell>
        </row>
        <row r="4124">
          <cell r="B4124" t="str">
            <v>Africa OtherFX/MM</v>
          </cell>
          <cell r="C4124" t="str">
            <v>FX/MM</v>
          </cell>
          <cell r="D4124" t="str">
            <v>Africa Other</v>
          </cell>
          <cell r="E4124" t="str">
            <v>Compliance, Audit &amp; OR</v>
          </cell>
          <cell r="F4124" t="str">
            <v>Customer - Wholesale</v>
          </cell>
          <cell r="G4124" t="str">
            <v>ALM</v>
          </cell>
          <cell r="H4124" t="str">
            <v>0</v>
          </cell>
          <cell r="I4124" t="str">
            <v>0</v>
          </cell>
          <cell r="J4124" t="str">
            <v>0</v>
          </cell>
          <cell r="K4124" t="str">
            <v>0</v>
          </cell>
          <cell r="L4124" t="str">
            <v>0</v>
          </cell>
          <cell r="M4124" t="str">
            <v>0</v>
          </cell>
          <cell r="N4124" t="str">
            <v>0</v>
          </cell>
          <cell r="O4124" t="str">
            <v>0</v>
          </cell>
          <cell r="P4124" t="str">
            <v>0</v>
          </cell>
          <cell r="Q4124" t="str">
            <v>0</v>
          </cell>
          <cell r="R4124" t="str">
            <v>0</v>
          </cell>
          <cell r="S4124" t="str">
            <v>0</v>
          </cell>
          <cell r="T4124" t="str">
            <v>0</v>
          </cell>
          <cell r="U4124" t="str">
            <v>0</v>
          </cell>
          <cell r="V4124">
            <v>0</v>
          </cell>
          <cell r="W4124">
            <v>0</v>
          </cell>
        </row>
        <row r="4125">
          <cell r="B4125" t="str">
            <v>Africa OtherSEF</v>
          </cell>
          <cell r="C4125" t="str">
            <v>SEF</v>
          </cell>
          <cell r="D4125" t="str">
            <v>Africa Other</v>
          </cell>
          <cell r="E4125" t="str">
            <v>Compliance, Audit &amp; OR</v>
          </cell>
          <cell r="F4125" t="str">
            <v>Customer - Wholesale</v>
          </cell>
          <cell r="G4125" t="str">
            <v>Structured Trade</v>
          </cell>
          <cell r="H4125" t="str">
            <v>0</v>
          </cell>
          <cell r="I4125" t="str">
            <v>0</v>
          </cell>
          <cell r="J4125" t="str">
            <v>0</v>
          </cell>
          <cell r="K4125" t="str">
            <v>0</v>
          </cell>
          <cell r="L4125" t="str">
            <v>0</v>
          </cell>
          <cell r="M4125" t="str">
            <v>0</v>
          </cell>
          <cell r="N4125" t="str">
            <v>0</v>
          </cell>
          <cell r="O4125" t="str">
            <v>0</v>
          </cell>
          <cell r="P4125" t="str">
            <v>0</v>
          </cell>
          <cell r="Q4125" t="str">
            <v>0</v>
          </cell>
          <cell r="R4125" t="str">
            <v>0</v>
          </cell>
          <cell r="S4125" t="str">
            <v>0</v>
          </cell>
          <cell r="T4125" t="str">
            <v>0</v>
          </cell>
          <cell r="U4125" t="str">
            <v>0</v>
          </cell>
          <cell r="V4125">
            <v>0</v>
          </cell>
          <cell r="W4125">
            <v>0</v>
          </cell>
        </row>
        <row r="4126">
          <cell r="B4126" t="str">
            <v>Africa OtherSME</v>
          </cell>
          <cell r="C4126" t="str">
            <v>SME</v>
          </cell>
          <cell r="D4126" t="str">
            <v>Africa Other</v>
          </cell>
          <cell r="E4126" t="str">
            <v>Compliance, Audit &amp; OR</v>
          </cell>
          <cell r="F4126" t="str">
            <v>SME</v>
          </cell>
          <cell r="G4126" t="str">
            <v>Product</v>
          </cell>
          <cell r="H4126" t="str">
            <v>0</v>
          </cell>
          <cell r="I4126" t="str">
            <v>0</v>
          </cell>
          <cell r="J4126" t="str">
            <v>0</v>
          </cell>
          <cell r="K4126" t="str">
            <v>0</v>
          </cell>
          <cell r="L4126" t="str">
            <v>0</v>
          </cell>
          <cell r="M4126" t="str">
            <v>0</v>
          </cell>
          <cell r="N4126" t="str">
            <v>0</v>
          </cell>
          <cell r="O4126" t="str">
            <v>0</v>
          </cell>
          <cell r="P4126" t="str">
            <v>0</v>
          </cell>
          <cell r="Q4126" t="str">
            <v>0</v>
          </cell>
          <cell r="R4126" t="str">
            <v>0</v>
          </cell>
          <cell r="S4126" t="str">
            <v>0</v>
          </cell>
          <cell r="T4126" t="str">
            <v>0</v>
          </cell>
          <cell r="U4126" t="str">
            <v>0</v>
          </cell>
          <cell r="V4126">
            <v>0</v>
          </cell>
          <cell r="W4126">
            <v>0</v>
          </cell>
        </row>
        <row r="4127">
          <cell r="B4127" t="str">
            <v>Africa OtherTotal</v>
          </cell>
          <cell r="C4127" t="str">
            <v>Total</v>
          </cell>
          <cell r="D4127" t="str">
            <v>Africa Other</v>
          </cell>
          <cell r="E4127" t="str">
            <v>Compliance, Audit &amp; OR</v>
          </cell>
          <cell r="F4127" t="str">
            <v>Customer</v>
          </cell>
          <cell r="G4127" t="str">
            <v>Product</v>
          </cell>
          <cell r="H4127" t="str">
            <v>0</v>
          </cell>
          <cell r="I4127" t="str">
            <v>0</v>
          </cell>
          <cell r="J4127" t="str">
            <v>0</v>
          </cell>
          <cell r="K4127" t="str">
            <v>0</v>
          </cell>
          <cell r="L4127" t="str">
            <v>0</v>
          </cell>
          <cell r="M4127" t="str">
            <v>0</v>
          </cell>
          <cell r="N4127" t="str">
            <v>0</v>
          </cell>
          <cell r="O4127" t="str">
            <v>0</v>
          </cell>
          <cell r="P4127" t="str">
            <v>0</v>
          </cell>
          <cell r="Q4127" t="str">
            <v>0</v>
          </cell>
          <cell r="R4127" t="str">
            <v>0</v>
          </cell>
          <cell r="S4127" t="str">
            <v>0</v>
          </cell>
          <cell r="T4127" t="str">
            <v>0</v>
          </cell>
          <cell r="U4127" t="str">
            <v>0</v>
          </cell>
          <cell r="V4127">
            <v>0</v>
          </cell>
          <cell r="W4127">
            <v>0</v>
          </cell>
        </row>
        <row r="4128">
          <cell r="B4128" t="str">
            <v>Africa OtherCCPL</v>
          </cell>
          <cell r="C4128" t="str">
            <v>CCPL</v>
          </cell>
          <cell r="D4128" t="str">
            <v>Africa Other</v>
          </cell>
          <cell r="E4128" t="str">
            <v>Central Cash</v>
          </cell>
          <cell r="F4128" t="str">
            <v>Mass Mkt &amp; Priority Banking</v>
          </cell>
          <cell r="G4128" t="str">
            <v>Unsecured Lending</v>
          </cell>
          <cell r="H4128" t="str">
            <v>0</v>
          </cell>
          <cell r="I4128" t="str">
            <v>0</v>
          </cell>
          <cell r="J4128" t="str">
            <v>0</v>
          </cell>
          <cell r="K4128" t="str">
            <v>0</v>
          </cell>
          <cell r="L4128" t="str">
            <v>0</v>
          </cell>
          <cell r="M4128" t="str">
            <v>0</v>
          </cell>
          <cell r="N4128" t="str">
            <v>0</v>
          </cell>
          <cell r="O4128" t="str">
            <v>0</v>
          </cell>
          <cell r="P4128" t="str">
            <v>0</v>
          </cell>
          <cell r="Q4128" t="str">
            <v>0</v>
          </cell>
          <cell r="R4128" t="str">
            <v>0</v>
          </cell>
          <cell r="S4128" t="str">
            <v>0</v>
          </cell>
          <cell r="T4128" t="str">
            <v>0</v>
          </cell>
          <cell r="U4128" t="str">
            <v>0</v>
          </cell>
          <cell r="V4128" t="str">
            <v>0</v>
          </cell>
          <cell r="W4128" t="str">
            <v>0</v>
          </cell>
        </row>
        <row r="4129">
          <cell r="B4129" t="str">
            <v>Africa OtherM &amp; AL</v>
          </cell>
          <cell r="C4129" t="str">
            <v>M &amp; AL</v>
          </cell>
          <cell r="D4129" t="str">
            <v>Africa Other</v>
          </cell>
          <cell r="E4129" t="str">
            <v>Central Cash</v>
          </cell>
          <cell r="F4129" t="str">
            <v>Mass Mkt &amp; Priority Banking</v>
          </cell>
          <cell r="G4129" t="str">
            <v>Secured Lending</v>
          </cell>
          <cell r="H4129" t="str">
            <v>0</v>
          </cell>
          <cell r="I4129" t="str">
            <v>0</v>
          </cell>
          <cell r="J4129" t="str">
            <v>0</v>
          </cell>
          <cell r="K4129" t="str">
            <v>0</v>
          </cell>
          <cell r="L4129" t="str">
            <v>0</v>
          </cell>
          <cell r="M4129" t="str">
            <v>0</v>
          </cell>
          <cell r="N4129" t="str">
            <v>0</v>
          </cell>
          <cell r="O4129" t="str">
            <v>0</v>
          </cell>
          <cell r="P4129" t="str">
            <v>0</v>
          </cell>
          <cell r="Q4129" t="str">
            <v>0</v>
          </cell>
          <cell r="R4129" t="str">
            <v>0</v>
          </cell>
          <cell r="S4129" t="str">
            <v>0</v>
          </cell>
          <cell r="T4129" t="str">
            <v>0</v>
          </cell>
          <cell r="U4129" t="str">
            <v>0</v>
          </cell>
          <cell r="V4129" t="str">
            <v>0</v>
          </cell>
          <cell r="W4129" t="str">
            <v>0</v>
          </cell>
        </row>
        <row r="4130">
          <cell r="B4130" t="str">
            <v>Africa OtherWM</v>
          </cell>
          <cell r="C4130" t="str">
            <v>WM</v>
          </cell>
          <cell r="D4130" t="str">
            <v>Africa Other</v>
          </cell>
          <cell r="E4130" t="str">
            <v>Central Cash</v>
          </cell>
          <cell r="F4130" t="str">
            <v>Mass Mkt &amp; Priority Banking</v>
          </cell>
          <cell r="G4130" t="str">
            <v>Account Management Services</v>
          </cell>
          <cell r="H4130" t="str">
            <v>0</v>
          </cell>
          <cell r="I4130" t="str">
            <v>0</v>
          </cell>
          <cell r="J4130" t="str">
            <v>0</v>
          </cell>
          <cell r="K4130" t="str">
            <v>0</v>
          </cell>
          <cell r="L4130" t="str">
            <v>0</v>
          </cell>
          <cell r="M4130" t="str">
            <v>0</v>
          </cell>
          <cell r="N4130" t="str">
            <v>0</v>
          </cell>
          <cell r="O4130" t="str">
            <v>0</v>
          </cell>
          <cell r="P4130" t="str">
            <v>0</v>
          </cell>
          <cell r="Q4130" t="str">
            <v>0</v>
          </cell>
          <cell r="R4130" t="str">
            <v>0</v>
          </cell>
          <cell r="S4130" t="str">
            <v>0</v>
          </cell>
          <cell r="T4130" t="str">
            <v>0</v>
          </cell>
          <cell r="U4130" t="str">
            <v>0</v>
          </cell>
          <cell r="V4130" t="str">
            <v>0</v>
          </cell>
          <cell r="W4130" t="str">
            <v>0</v>
          </cell>
        </row>
        <row r="4131">
          <cell r="B4131" t="str">
            <v>Africa OtherWM</v>
          </cell>
          <cell r="C4131" t="str">
            <v>WM</v>
          </cell>
          <cell r="D4131" t="str">
            <v>Africa Other</v>
          </cell>
          <cell r="E4131" t="str">
            <v>Central Cash</v>
          </cell>
          <cell r="F4131" t="str">
            <v>Mass Mkt &amp; Priority Banking</v>
          </cell>
          <cell r="G4131" t="str">
            <v>Trade Products</v>
          </cell>
          <cell r="H4131" t="str">
            <v>0</v>
          </cell>
          <cell r="I4131" t="str">
            <v>0</v>
          </cell>
          <cell r="J4131" t="str">
            <v>0</v>
          </cell>
          <cell r="K4131" t="str">
            <v>0</v>
          </cell>
          <cell r="L4131" t="str">
            <v>0</v>
          </cell>
          <cell r="M4131" t="str">
            <v>0</v>
          </cell>
          <cell r="N4131" t="str">
            <v>0</v>
          </cell>
          <cell r="O4131" t="str">
            <v>0</v>
          </cell>
          <cell r="P4131" t="str">
            <v>0</v>
          </cell>
          <cell r="Q4131" t="str">
            <v>0</v>
          </cell>
          <cell r="R4131" t="str">
            <v>0</v>
          </cell>
          <cell r="S4131" t="str">
            <v>0</v>
          </cell>
          <cell r="T4131" t="str">
            <v>0</v>
          </cell>
          <cell r="U4131" t="str">
            <v>0</v>
          </cell>
          <cell r="V4131" t="str">
            <v>0</v>
          </cell>
          <cell r="W4131" t="str">
            <v>0</v>
          </cell>
        </row>
        <row r="4132">
          <cell r="B4132" t="str">
            <v>Africa OtherWM</v>
          </cell>
          <cell r="C4132" t="str">
            <v>WM</v>
          </cell>
          <cell r="D4132" t="str">
            <v>Africa Other</v>
          </cell>
          <cell r="E4132" t="str">
            <v>Central Cash</v>
          </cell>
          <cell r="F4132" t="str">
            <v>Mass Mkt &amp; Priority Banking</v>
          </cell>
          <cell r="G4132" t="str">
            <v>Treasury Products</v>
          </cell>
          <cell r="H4132" t="str">
            <v>0</v>
          </cell>
          <cell r="I4132" t="str">
            <v>0</v>
          </cell>
          <cell r="J4132" t="str">
            <v>0</v>
          </cell>
          <cell r="K4132" t="str">
            <v>0</v>
          </cell>
          <cell r="L4132" t="str">
            <v>0</v>
          </cell>
          <cell r="M4132" t="str">
            <v>0</v>
          </cell>
          <cell r="N4132" t="str">
            <v>0</v>
          </cell>
          <cell r="O4132" t="str">
            <v>0</v>
          </cell>
          <cell r="P4132" t="str">
            <v>0</v>
          </cell>
          <cell r="Q4132" t="str">
            <v>0</v>
          </cell>
          <cell r="R4132" t="str">
            <v>0</v>
          </cell>
          <cell r="S4132" t="str">
            <v>0</v>
          </cell>
          <cell r="T4132" t="str">
            <v>0</v>
          </cell>
          <cell r="U4132" t="str">
            <v>0</v>
          </cell>
          <cell r="V4132" t="str">
            <v>0</v>
          </cell>
          <cell r="W4132" t="str">
            <v>0</v>
          </cell>
        </row>
        <row r="4133">
          <cell r="B4133" t="str">
            <v>Africa OtherWM</v>
          </cell>
          <cell r="C4133" t="str">
            <v>WM</v>
          </cell>
          <cell r="D4133" t="str">
            <v>Africa Other</v>
          </cell>
          <cell r="E4133" t="str">
            <v>Central Cash</v>
          </cell>
          <cell r="F4133" t="str">
            <v>Mass Mkt &amp; Priority Banking</v>
          </cell>
          <cell r="G4133" t="str">
            <v>Investment Services</v>
          </cell>
          <cell r="H4133" t="str">
            <v>0</v>
          </cell>
          <cell r="I4133" t="str">
            <v>0</v>
          </cell>
          <cell r="J4133" t="str">
            <v>0</v>
          </cell>
          <cell r="K4133" t="str">
            <v>0</v>
          </cell>
          <cell r="L4133" t="str">
            <v>0</v>
          </cell>
          <cell r="M4133" t="str">
            <v>0</v>
          </cell>
          <cell r="N4133" t="str">
            <v>0</v>
          </cell>
          <cell r="O4133" t="str">
            <v>0</v>
          </cell>
          <cell r="P4133" t="str">
            <v>0</v>
          </cell>
          <cell r="Q4133" t="str">
            <v>0</v>
          </cell>
          <cell r="R4133" t="str">
            <v>0</v>
          </cell>
          <cell r="S4133" t="str">
            <v>0</v>
          </cell>
          <cell r="T4133" t="str">
            <v>0</v>
          </cell>
          <cell r="U4133" t="str">
            <v>0</v>
          </cell>
          <cell r="V4133" t="str">
            <v>0</v>
          </cell>
          <cell r="W4133" t="str">
            <v>0</v>
          </cell>
        </row>
        <row r="4134">
          <cell r="B4134" t="str">
            <v>Africa OtherOthCB</v>
          </cell>
          <cell r="C4134" t="str">
            <v>OthCB</v>
          </cell>
          <cell r="D4134" t="str">
            <v>Africa Other</v>
          </cell>
          <cell r="E4134" t="str">
            <v>Central Cash</v>
          </cell>
          <cell r="F4134" t="str">
            <v>Mass Mkt &amp; Priority Banking</v>
          </cell>
          <cell r="G4134" t="str">
            <v>Other Products</v>
          </cell>
          <cell r="H4134" t="str">
            <v>0</v>
          </cell>
          <cell r="I4134" t="str">
            <v>0</v>
          </cell>
          <cell r="J4134" t="str">
            <v>0</v>
          </cell>
          <cell r="K4134" t="str">
            <v>0</v>
          </cell>
          <cell r="L4134" t="str">
            <v>0</v>
          </cell>
          <cell r="M4134" t="str">
            <v>0</v>
          </cell>
          <cell r="N4134" t="str">
            <v>0</v>
          </cell>
          <cell r="O4134" t="str">
            <v>0</v>
          </cell>
          <cell r="P4134" t="str">
            <v>0</v>
          </cell>
          <cell r="Q4134" t="str">
            <v>0</v>
          </cell>
          <cell r="R4134" t="str">
            <v>0</v>
          </cell>
          <cell r="S4134" t="str">
            <v>0</v>
          </cell>
          <cell r="T4134" t="str">
            <v>0</v>
          </cell>
          <cell r="U4134" t="str">
            <v>0</v>
          </cell>
          <cell r="V4134" t="str">
            <v>0</v>
          </cell>
          <cell r="W4134" t="str">
            <v>0</v>
          </cell>
        </row>
        <row r="4135">
          <cell r="B4135" t="str">
            <v>Africa OtherCROps</v>
          </cell>
          <cell r="C4135" t="str">
            <v>CROps</v>
          </cell>
          <cell r="D4135" t="str">
            <v>Africa Other</v>
          </cell>
          <cell r="E4135" t="str">
            <v>Central Cash</v>
          </cell>
          <cell r="F4135" t="str">
            <v>Customer - Wholesale</v>
          </cell>
          <cell r="G4135" t="str">
            <v>Corporate and Inst Lending</v>
          </cell>
          <cell r="H4135" t="str">
            <v>0</v>
          </cell>
          <cell r="I4135" t="str">
            <v>0</v>
          </cell>
          <cell r="J4135" t="str">
            <v>0</v>
          </cell>
          <cell r="K4135" t="str">
            <v>0</v>
          </cell>
          <cell r="L4135" t="str">
            <v>0</v>
          </cell>
          <cell r="M4135" t="str">
            <v>0</v>
          </cell>
          <cell r="N4135" t="str">
            <v>0</v>
          </cell>
          <cell r="O4135" t="str">
            <v>0</v>
          </cell>
          <cell r="P4135" t="str">
            <v>0</v>
          </cell>
          <cell r="Q4135" t="str">
            <v>0</v>
          </cell>
          <cell r="R4135" t="str">
            <v>0</v>
          </cell>
          <cell r="S4135" t="str">
            <v>0</v>
          </cell>
          <cell r="T4135" t="str">
            <v>0</v>
          </cell>
          <cell r="U4135" t="str">
            <v>0</v>
          </cell>
          <cell r="V4135" t="str">
            <v>0</v>
          </cell>
          <cell r="W4135" t="str">
            <v>0</v>
          </cell>
        </row>
        <row r="4136">
          <cell r="B4136" t="str">
            <v>Africa OtherCash</v>
          </cell>
          <cell r="C4136" t="str">
            <v>Cash</v>
          </cell>
          <cell r="D4136" t="str">
            <v>Africa Other</v>
          </cell>
          <cell r="E4136" t="str">
            <v>Central Cash</v>
          </cell>
          <cell r="F4136" t="str">
            <v>Customer - Wholesale</v>
          </cell>
          <cell r="G4136" t="str">
            <v>Cash Management and Payments</v>
          </cell>
          <cell r="H4136" t="str">
            <v>0</v>
          </cell>
          <cell r="I4136" t="str">
            <v>0</v>
          </cell>
          <cell r="J4136" t="str">
            <v>0</v>
          </cell>
          <cell r="K4136" t="str">
            <v>0</v>
          </cell>
          <cell r="L4136" t="str">
            <v>0</v>
          </cell>
          <cell r="M4136" t="str">
            <v>0</v>
          </cell>
          <cell r="N4136" t="str">
            <v>0</v>
          </cell>
          <cell r="O4136" t="str">
            <v>0</v>
          </cell>
          <cell r="P4136" t="str">
            <v>0</v>
          </cell>
          <cell r="Q4136" t="str">
            <v>0</v>
          </cell>
          <cell r="R4136" t="str">
            <v>0</v>
          </cell>
          <cell r="S4136" t="str">
            <v>0</v>
          </cell>
          <cell r="T4136" t="str">
            <v>0</v>
          </cell>
          <cell r="U4136" t="str">
            <v>0</v>
          </cell>
          <cell r="V4136" t="str">
            <v>0</v>
          </cell>
          <cell r="W4136" t="str">
            <v>0</v>
          </cell>
        </row>
        <row r="4137">
          <cell r="B4137" t="str">
            <v>Africa OtherTrade</v>
          </cell>
          <cell r="C4137" t="str">
            <v>Trade</v>
          </cell>
          <cell r="D4137" t="str">
            <v>Africa Other</v>
          </cell>
          <cell r="E4137" t="str">
            <v>Central Cash</v>
          </cell>
          <cell r="F4137" t="str">
            <v>Customer - Wholesale</v>
          </cell>
          <cell r="G4137" t="str">
            <v>Trade Finance</v>
          </cell>
          <cell r="H4137" t="str">
            <v>0</v>
          </cell>
          <cell r="I4137" t="str">
            <v>0</v>
          </cell>
          <cell r="J4137" t="str">
            <v>0</v>
          </cell>
          <cell r="K4137" t="str">
            <v>0</v>
          </cell>
          <cell r="L4137" t="str">
            <v>0</v>
          </cell>
          <cell r="M4137" t="str">
            <v>0</v>
          </cell>
          <cell r="N4137" t="str">
            <v>0</v>
          </cell>
          <cell r="O4137" t="str">
            <v>0</v>
          </cell>
          <cell r="P4137" t="str">
            <v>0</v>
          </cell>
          <cell r="Q4137" t="str">
            <v>0</v>
          </cell>
          <cell r="R4137" t="str">
            <v>0</v>
          </cell>
          <cell r="S4137" t="str">
            <v>0</v>
          </cell>
          <cell r="T4137" t="str">
            <v>0</v>
          </cell>
          <cell r="U4137" t="str">
            <v>0</v>
          </cell>
          <cell r="V4137" t="str">
            <v>0</v>
          </cell>
          <cell r="W4137" t="str">
            <v>0</v>
          </cell>
        </row>
        <row r="4138">
          <cell r="B4138" t="str">
            <v>Africa OtherTrade</v>
          </cell>
          <cell r="C4138" t="str">
            <v>Trade</v>
          </cell>
          <cell r="D4138" t="str">
            <v>Africa Other</v>
          </cell>
          <cell r="E4138" t="str">
            <v>Central Cash</v>
          </cell>
          <cell r="F4138" t="str">
            <v>Customer - Wholesale</v>
          </cell>
          <cell r="G4138" t="str">
            <v>Trade Contingents</v>
          </cell>
          <cell r="H4138" t="str">
            <v>0</v>
          </cell>
          <cell r="I4138" t="str">
            <v>0</v>
          </cell>
          <cell r="J4138" t="str">
            <v>0</v>
          </cell>
          <cell r="K4138" t="str">
            <v>0</v>
          </cell>
          <cell r="L4138" t="str">
            <v>0</v>
          </cell>
          <cell r="M4138" t="str">
            <v>0</v>
          </cell>
          <cell r="N4138" t="str">
            <v>0</v>
          </cell>
          <cell r="O4138" t="str">
            <v>0</v>
          </cell>
          <cell r="P4138" t="str">
            <v>0</v>
          </cell>
          <cell r="Q4138" t="str">
            <v>0</v>
          </cell>
          <cell r="R4138" t="str">
            <v>0</v>
          </cell>
          <cell r="S4138" t="str">
            <v>0</v>
          </cell>
          <cell r="T4138" t="str">
            <v>0</v>
          </cell>
          <cell r="U4138" t="str">
            <v>0</v>
          </cell>
          <cell r="V4138" t="str">
            <v>0</v>
          </cell>
          <cell r="W4138" t="str">
            <v>0</v>
          </cell>
        </row>
        <row r="4139">
          <cell r="B4139" t="str">
            <v>Africa OtherTrade</v>
          </cell>
          <cell r="C4139" t="str">
            <v>Trade</v>
          </cell>
          <cell r="D4139" t="str">
            <v>Africa Other</v>
          </cell>
          <cell r="E4139" t="str">
            <v>Central Cash</v>
          </cell>
          <cell r="F4139" t="str">
            <v>Customer - Wholesale</v>
          </cell>
          <cell r="G4139" t="str">
            <v>Trade Transactional</v>
          </cell>
          <cell r="H4139" t="str">
            <v>0</v>
          </cell>
          <cell r="I4139" t="str">
            <v>0</v>
          </cell>
          <cell r="J4139" t="str">
            <v>0</v>
          </cell>
          <cell r="K4139" t="str">
            <v>0</v>
          </cell>
          <cell r="L4139" t="str">
            <v>0</v>
          </cell>
          <cell r="M4139" t="str">
            <v>0</v>
          </cell>
          <cell r="N4139" t="str">
            <v>0</v>
          </cell>
          <cell r="O4139" t="str">
            <v>0</v>
          </cell>
          <cell r="P4139" t="str">
            <v>0</v>
          </cell>
          <cell r="Q4139" t="str">
            <v>0</v>
          </cell>
          <cell r="R4139" t="str">
            <v>0</v>
          </cell>
          <cell r="S4139" t="str">
            <v>0</v>
          </cell>
          <cell r="T4139" t="str">
            <v>0</v>
          </cell>
          <cell r="U4139" t="str">
            <v>0</v>
          </cell>
          <cell r="V4139" t="str">
            <v>0</v>
          </cell>
          <cell r="W4139" t="str">
            <v>0</v>
          </cell>
        </row>
        <row r="4140">
          <cell r="B4140" t="str">
            <v>Africa OtherTrade</v>
          </cell>
          <cell r="C4140" t="str">
            <v>Trade</v>
          </cell>
          <cell r="D4140" t="str">
            <v>Africa Other</v>
          </cell>
          <cell r="E4140" t="str">
            <v>Central Cash</v>
          </cell>
          <cell r="F4140" t="str">
            <v>Customer - Wholesale</v>
          </cell>
          <cell r="G4140" t="str">
            <v>Trade Other</v>
          </cell>
          <cell r="H4140" t="str">
            <v>0</v>
          </cell>
          <cell r="I4140" t="str">
            <v>0</v>
          </cell>
          <cell r="J4140" t="str">
            <v>0</v>
          </cell>
          <cell r="K4140" t="str">
            <v>0</v>
          </cell>
          <cell r="L4140" t="str">
            <v>0</v>
          </cell>
          <cell r="M4140" t="str">
            <v>0</v>
          </cell>
          <cell r="N4140" t="str">
            <v>0</v>
          </cell>
          <cell r="O4140" t="str">
            <v>0</v>
          </cell>
          <cell r="P4140" t="str">
            <v>0</v>
          </cell>
          <cell r="Q4140" t="str">
            <v>0</v>
          </cell>
          <cell r="R4140" t="str">
            <v>0</v>
          </cell>
          <cell r="S4140" t="str">
            <v>0</v>
          </cell>
          <cell r="T4140" t="str">
            <v>0</v>
          </cell>
          <cell r="U4140" t="str">
            <v>0</v>
          </cell>
          <cell r="V4140" t="str">
            <v>0</v>
          </cell>
          <cell r="W4140" t="str">
            <v>0</v>
          </cell>
        </row>
        <row r="4141">
          <cell r="B4141" t="str">
            <v>Africa OtherFX/MM</v>
          </cell>
          <cell r="C4141" t="str">
            <v>FX/MM</v>
          </cell>
          <cell r="D4141" t="str">
            <v>Africa Other</v>
          </cell>
          <cell r="E4141" t="str">
            <v>Central Cash</v>
          </cell>
          <cell r="F4141" t="str">
            <v>Customer - Wholesale</v>
          </cell>
          <cell r="G4141" t="str">
            <v>FX Sales</v>
          </cell>
          <cell r="H4141" t="str">
            <v>0</v>
          </cell>
          <cell r="I4141" t="str">
            <v>0</v>
          </cell>
          <cell r="J4141" t="str">
            <v>0</v>
          </cell>
          <cell r="K4141" t="str">
            <v>0</v>
          </cell>
          <cell r="L4141" t="str">
            <v>0</v>
          </cell>
          <cell r="M4141" t="str">
            <v>0</v>
          </cell>
          <cell r="N4141" t="str">
            <v>0</v>
          </cell>
          <cell r="O4141" t="str">
            <v>0</v>
          </cell>
          <cell r="P4141" t="str">
            <v>0</v>
          </cell>
          <cell r="Q4141" t="str">
            <v>0</v>
          </cell>
          <cell r="R4141" t="str">
            <v>0</v>
          </cell>
          <cell r="S4141" t="str">
            <v>0</v>
          </cell>
          <cell r="T4141" t="str">
            <v>0</v>
          </cell>
          <cell r="U4141" t="str">
            <v>0</v>
          </cell>
          <cell r="V4141" t="str">
            <v>0</v>
          </cell>
          <cell r="W4141" t="str">
            <v>0</v>
          </cell>
        </row>
        <row r="4142">
          <cell r="B4142" t="str">
            <v>Africa OtherFX/MM</v>
          </cell>
          <cell r="C4142" t="str">
            <v>FX/MM</v>
          </cell>
          <cell r="D4142" t="str">
            <v>Africa Other</v>
          </cell>
          <cell r="E4142" t="str">
            <v>Central Cash</v>
          </cell>
          <cell r="F4142" t="str">
            <v>Customer - Wholesale</v>
          </cell>
          <cell r="G4142" t="str">
            <v>FX Trading</v>
          </cell>
          <cell r="H4142" t="str">
            <v>0</v>
          </cell>
          <cell r="I4142" t="str">
            <v>0</v>
          </cell>
          <cell r="J4142" t="str">
            <v>0</v>
          </cell>
          <cell r="K4142" t="str">
            <v>0</v>
          </cell>
          <cell r="L4142" t="str">
            <v>0</v>
          </cell>
          <cell r="M4142" t="str">
            <v>0</v>
          </cell>
          <cell r="N4142" t="str">
            <v>0</v>
          </cell>
          <cell r="O4142" t="str">
            <v>0</v>
          </cell>
          <cell r="P4142" t="str">
            <v>0</v>
          </cell>
          <cell r="Q4142" t="str">
            <v>0</v>
          </cell>
          <cell r="R4142" t="str">
            <v>0</v>
          </cell>
          <cell r="S4142" t="str">
            <v>0</v>
          </cell>
          <cell r="T4142" t="str">
            <v>0</v>
          </cell>
          <cell r="U4142" t="str">
            <v>0</v>
          </cell>
          <cell r="V4142" t="str">
            <v>0</v>
          </cell>
          <cell r="W4142" t="str">
            <v>0</v>
          </cell>
        </row>
        <row r="4143">
          <cell r="B4143" t="str">
            <v>Africa OtherFI</v>
          </cell>
          <cell r="C4143" t="str">
            <v>FI</v>
          </cell>
          <cell r="D4143" t="str">
            <v>Africa Other</v>
          </cell>
          <cell r="E4143" t="str">
            <v>Central Cash</v>
          </cell>
          <cell r="F4143" t="str">
            <v>Customer - Wholesale</v>
          </cell>
          <cell r="G4143" t="str">
            <v>Fixed Income</v>
          </cell>
          <cell r="H4143" t="str">
            <v>0</v>
          </cell>
          <cell r="I4143" t="str">
            <v>0</v>
          </cell>
          <cell r="J4143" t="str">
            <v>0</v>
          </cell>
          <cell r="K4143" t="str">
            <v>0</v>
          </cell>
          <cell r="L4143" t="str">
            <v>0</v>
          </cell>
          <cell r="M4143" t="str">
            <v>0</v>
          </cell>
          <cell r="N4143" t="str">
            <v>0</v>
          </cell>
          <cell r="O4143" t="str">
            <v>0</v>
          </cell>
          <cell r="P4143" t="str">
            <v>0</v>
          </cell>
          <cell r="Q4143" t="str">
            <v>0</v>
          </cell>
          <cell r="R4143" t="str">
            <v>0</v>
          </cell>
          <cell r="S4143" t="str">
            <v>0</v>
          </cell>
          <cell r="T4143" t="str">
            <v>0</v>
          </cell>
          <cell r="U4143" t="str">
            <v>0</v>
          </cell>
          <cell r="V4143" t="str">
            <v>0</v>
          </cell>
          <cell r="W4143" t="str">
            <v>0</v>
          </cell>
        </row>
        <row r="4144">
          <cell r="B4144" t="str">
            <v>Africa OtherFX/MM</v>
          </cell>
          <cell r="C4144" t="str">
            <v>FX/MM</v>
          </cell>
          <cell r="D4144" t="str">
            <v>Africa Other</v>
          </cell>
          <cell r="E4144" t="str">
            <v>Central Cash</v>
          </cell>
          <cell r="F4144" t="str">
            <v>Customer - Wholesale</v>
          </cell>
          <cell r="G4144" t="str">
            <v>ALM</v>
          </cell>
          <cell r="H4144" t="str">
            <v>0</v>
          </cell>
          <cell r="I4144" t="str">
            <v>0</v>
          </cell>
          <cell r="J4144" t="str">
            <v>0</v>
          </cell>
          <cell r="K4144" t="str">
            <v>0</v>
          </cell>
          <cell r="L4144" t="str">
            <v>0</v>
          </cell>
          <cell r="M4144" t="str">
            <v>0</v>
          </cell>
          <cell r="N4144" t="str">
            <v>0</v>
          </cell>
          <cell r="O4144" t="str">
            <v>0</v>
          </cell>
          <cell r="P4144" t="str">
            <v>0</v>
          </cell>
          <cell r="Q4144" t="str">
            <v>0</v>
          </cell>
          <cell r="R4144" t="str">
            <v>0</v>
          </cell>
          <cell r="S4144" t="str">
            <v>0</v>
          </cell>
          <cell r="T4144" t="str">
            <v>0</v>
          </cell>
          <cell r="U4144" t="str">
            <v>0</v>
          </cell>
          <cell r="V4144" t="str">
            <v>0</v>
          </cell>
          <cell r="W4144" t="str">
            <v>0</v>
          </cell>
        </row>
        <row r="4145">
          <cell r="B4145" t="str">
            <v>Africa OtherSEF</v>
          </cell>
          <cell r="C4145" t="str">
            <v>SEF</v>
          </cell>
          <cell r="D4145" t="str">
            <v>Africa Other</v>
          </cell>
          <cell r="E4145" t="str">
            <v>Central Cash</v>
          </cell>
          <cell r="F4145" t="str">
            <v>Customer - Wholesale</v>
          </cell>
          <cell r="G4145" t="str">
            <v>Structured Trade</v>
          </cell>
          <cell r="H4145" t="str">
            <v>0</v>
          </cell>
          <cell r="I4145" t="str">
            <v>0</v>
          </cell>
          <cell r="J4145" t="str">
            <v>0</v>
          </cell>
          <cell r="K4145" t="str">
            <v>0</v>
          </cell>
          <cell r="L4145" t="str">
            <v>0</v>
          </cell>
          <cell r="M4145" t="str">
            <v>0</v>
          </cell>
          <cell r="N4145" t="str">
            <v>0</v>
          </cell>
          <cell r="O4145" t="str">
            <v>0</v>
          </cell>
          <cell r="P4145" t="str">
            <v>0</v>
          </cell>
          <cell r="Q4145" t="str">
            <v>0</v>
          </cell>
          <cell r="R4145" t="str">
            <v>0</v>
          </cell>
          <cell r="S4145" t="str">
            <v>0</v>
          </cell>
          <cell r="T4145" t="str">
            <v>0</v>
          </cell>
          <cell r="U4145" t="str">
            <v>0</v>
          </cell>
          <cell r="V4145" t="str">
            <v>0</v>
          </cell>
          <cell r="W4145" t="str">
            <v>0</v>
          </cell>
        </row>
        <row r="4146">
          <cell r="B4146" t="str">
            <v>Africa OtherSME</v>
          </cell>
          <cell r="C4146" t="str">
            <v>SME</v>
          </cell>
          <cell r="D4146" t="str">
            <v>Africa Other</v>
          </cell>
          <cell r="E4146" t="str">
            <v>Central Cash</v>
          </cell>
          <cell r="F4146" t="str">
            <v>SME</v>
          </cell>
          <cell r="G4146" t="str">
            <v>Product</v>
          </cell>
          <cell r="H4146" t="str">
            <v>0</v>
          </cell>
          <cell r="I4146" t="str">
            <v>0</v>
          </cell>
          <cell r="J4146" t="str">
            <v>0</v>
          </cell>
          <cell r="K4146" t="str">
            <v>0</v>
          </cell>
          <cell r="L4146" t="str">
            <v>0</v>
          </cell>
          <cell r="M4146" t="str">
            <v>0</v>
          </cell>
          <cell r="N4146" t="str">
            <v>0</v>
          </cell>
          <cell r="O4146" t="str">
            <v>0</v>
          </cell>
          <cell r="P4146" t="str">
            <v>0</v>
          </cell>
          <cell r="Q4146" t="str">
            <v>0</v>
          </cell>
          <cell r="R4146" t="str">
            <v>0</v>
          </cell>
          <cell r="S4146" t="str">
            <v>0</v>
          </cell>
          <cell r="T4146" t="str">
            <v>0</v>
          </cell>
          <cell r="U4146" t="str">
            <v>0</v>
          </cell>
          <cell r="V4146" t="str">
            <v>0</v>
          </cell>
          <cell r="W4146" t="str">
            <v>0</v>
          </cell>
        </row>
        <row r="4147">
          <cell r="B4147" t="str">
            <v>Africa OtherTotal</v>
          </cell>
          <cell r="C4147" t="str">
            <v>Total</v>
          </cell>
          <cell r="D4147" t="str">
            <v>Africa Other</v>
          </cell>
          <cell r="E4147" t="str">
            <v>Central Cash</v>
          </cell>
          <cell r="F4147" t="str">
            <v>Customer</v>
          </cell>
          <cell r="G4147" t="str">
            <v>Product</v>
          </cell>
          <cell r="H4147" t="str">
            <v>0</v>
          </cell>
          <cell r="I4147" t="str">
            <v>0</v>
          </cell>
          <cell r="J4147" t="str">
            <v>0</v>
          </cell>
          <cell r="K4147" t="str">
            <v>0</v>
          </cell>
          <cell r="L4147" t="str">
            <v>0</v>
          </cell>
          <cell r="M4147" t="str">
            <v>0</v>
          </cell>
          <cell r="N4147" t="str">
            <v>0</v>
          </cell>
          <cell r="O4147" t="str">
            <v>0</v>
          </cell>
          <cell r="P4147" t="str">
            <v>0</v>
          </cell>
          <cell r="Q4147" t="str">
            <v>0</v>
          </cell>
          <cell r="R4147" t="str">
            <v>0</v>
          </cell>
          <cell r="S4147" t="str">
            <v>0</v>
          </cell>
          <cell r="T4147" t="str">
            <v>0</v>
          </cell>
          <cell r="U4147" t="str">
            <v>0</v>
          </cell>
          <cell r="V4147" t="str">
            <v>0</v>
          </cell>
          <cell r="W4147" t="str">
            <v>0</v>
          </cell>
        </row>
        <row r="4148">
          <cell r="B4148" t="str">
            <v>Africa OtherCCPL</v>
          </cell>
          <cell r="C4148" t="str">
            <v>CCPL</v>
          </cell>
          <cell r="D4148" t="str">
            <v>Africa Other</v>
          </cell>
          <cell r="E4148" t="str">
            <v>Systems &amp; Processes</v>
          </cell>
          <cell r="F4148" t="str">
            <v>Mass Mkt &amp; Priority Banking</v>
          </cell>
          <cell r="G4148" t="str">
            <v>Unsecured Lending</v>
          </cell>
          <cell r="H4148" t="str">
            <v>0</v>
          </cell>
          <cell r="I4148" t="str">
            <v>0</v>
          </cell>
          <cell r="J4148" t="str">
            <v>0</v>
          </cell>
          <cell r="K4148" t="str">
            <v>0</v>
          </cell>
          <cell r="L4148" t="str">
            <v>0</v>
          </cell>
          <cell r="M4148" t="str">
            <v>0</v>
          </cell>
          <cell r="N4148" t="str">
            <v>0</v>
          </cell>
          <cell r="O4148" t="str">
            <v>0</v>
          </cell>
          <cell r="P4148" t="str">
            <v>0</v>
          </cell>
          <cell r="Q4148" t="str">
            <v>0</v>
          </cell>
          <cell r="R4148" t="str">
            <v>0</v>
          </cell>
          <cell r="S4148" t="str">
            <v>0</v>
          </cell>
          <cell r="T4148" t="str">
            <v>0</v>
          </cell>
          <cell r="U4148" t="str">
            <v>0</v>
          </cell>
          <cell r="V4148">
            <v>0</v>
          </cell>
          <cell r="W4148">
            <v>0</v>
          </cell>
        </row>
        <row r="4149">
          <cell r="B4149" t="str">
            <v>Africa OtherM &amp; AL</v>
          </cell>
          <cell r="C4149" t="str">
            <v>M &amp; AL</v>
          </cell>
          <cell r="D4149" t="str">
            <v>Africa Other</v>
          </cell>
          <cell r="E4149" t="str">
            <v>Systems &amp; Processes</v>
          </cell>
          <cell r="F4149" t="str">
            <v>Mass Mkt &amp; Priority Banking</v>
          </cell>
          <cell r="G4149" t="str">
            <v>Secured Lending</v>
          </cell>
          <cell r="H4149" t="str">
            <v>0</v>
          </cell>
          <cell r="I4149" t="str">
            <v>0</v>
          </cell>
          <cell r="J4149" t="str">
            <v>0</v>
          </cell>
          <cell r="K4149" t="str">
            <v>0</v>
          </cell>
          <cell r="L4149" t="str">
            <v>0</v>
          </cell>
          <cell r="M4149" t="str">
            <v>0</v>
          </cell>
          <cell r="N4149" t="str">
            <v>0</v>
          </cell>
          <cell r="O4149" t="str">
            <v>0</v>
          </cell>
          <cell r="P4149" t="str">
            <v>0</v>
          </cell>
          <cell r="Q4149" t="str">
            <v>0</v>
          </cell>
          <cell r="R4149" t="str">
            <v>0</v>
          </cell>
          <cell r="S4149" t="str">
            <v>0</v>
          </cell>
          <cell r="T4149" t="str">
            <v>0</v>
          </cell>
          <cell r="U4149" t="str">
            <v>0</v>
          </cell>
          <cell r="V4149">
            <v>0</v>
          </cell>
          <cell r="W4149">
            <v>0</v>
          </cell>
        </row>
        <row r="4150">
          <cell r="B4150" t="str">
            <v>Africa OtherWM</v>
          </cell>
          <cell r="C4150" t="str">
            <v>WM</v>
          </cell>
          <cell r="D4150" t="str">
            <v>Africa Other</v>
          </cell>
          <cell r="E4150" t="str">
            <v>Systems &amp; Processes</v>
          </cell>
          <cell r="F4150" t="str">
            <v>Mass Mkt &amp; Priority Banking</v>
          </cell>
          <cell r="G4150" t="str">
            <v>Account Management Services</v>
          </cell>
          <cell r="H4150" t="str">
            <v>0</v>
          </cell>
          <cell r="I4150" t="str">
            <v>0</v>
          </cell>
          <cell r="J4150" t="str">
            <v>0</v>
          </cell>
          <cell r="K4150" t="str">
            <v>0</v>
          </cell>
          <cell r="L4150" t="str">
            <v>0</v>
          </cell>
          <cell r="M4150" t="str">
            <v>0</v>
          </cell>
          <cell r="N4150" t="str">
            <v>0</v>
          </cell>
          <cell r="O4150" t="str">
            <v>0</v>
          </cell>
          <cell r="P4150" t="str">
            <v>0</v>
          </cell>
          <cell r="Q4150" t="str">
            <v>0</v>
          </cell>
          <cell r="R4150" t="str">
            <v>0</v>
          </cell>
          <cell r="S4150" t="str">
            <v>0</v>
          </cell>
          <cell r="T4150" t="str">
            <v>0</v>
          </cell>
          <cell r="U4150" t="str">
            <v>0</v>
          </cell>
          <cell r="V4150">
            <v>0</v>
          </cell>
          <cell r="W4150">
            <v>0</v>
          </cell>
        </row>
        <row r="4151">
          <cell r="B4151" t="str">
            <v>Africa OtherWM</v>
          </cell>
          <cell r="C4151" t="str">
            <v>WM</v>
          </cell>
          <cell r="D4151" t="str">
            <v>Africa Other</v>
          </cell>
          <cell r="E4151" t="str">
            <v>Systems &amp; Processes</v>
          </cell>
          <cell r="F4151" t="str">
            <v>Mass Mkt &amp; Priority Banking</v>
          </cell>
          <cell r="G4151" t="str">
            <v>Trade Products</v>
          </cell>
          <cell r="H4151" t="str">
            <v>0</v>
          </cell>
          <cell r="I4151" t="str">
            <v>0</v>
          </cell>
          <cell r="J4151" t="str">
            <v>0</v>
          </cell>
          <cell r="K4151" t="str">
            <v>0</v>
          </cell>
          <cell r="L4151" t="str">
            <v>0</v>
          </cell>
          <cell r="M4151" t="str">
            <v>0</v>
          </cell>
          <cell r="N4151" t="str">
            <v>0</v>
          </cell>
          <cell r="O4151" t="str">
            <v>0</v>
          </cell>
          <cell r="P4151" t="str">
            <v>0</v>
          </cell>
          <cell r="Q4151" t="str">
            <v>0</v>
          </cell>
          <cell r="R4151" t="str">
            <v>0</v>
          </cell>
          <cell r="S4151" t="str">
            <v>0</v>
          </cell>
          <cell r="T4151" t="str">
            <v>0</v>
          </cell>
          <cell r="U4151" t="str">
            <v>0</v>
          </cell>
          <cell r="V4151" t="str">
            <v>0</v>
          </cell>
          <cell r="W4151" t="str">
            <v>0</v>
          </cell>
        </row>
        <row r="4152">
          <cell r="B4152" t="str">
            <v>Africa OtherWM</v>
          </cell>
          <cell r="C4152" t="str">
            <v>WM</v>
          </cell>
          <cell r="D4152" t="str">
            <v>Africa Other</v>
          </cell>
          <cell r="E4152" t="str">
            <v>Systems &amp; Processes</v>
          </cell>
          <cell r="F4152" t="str">
            <v>Mass Mkt &amp; Priority Banking</v>
          </cell>
          <cell r="G4152" t="str">
            <v>Treasury Products</v>
          </cell>
          <cell r="H4152" t="str">
            <v>0</v>
          </cell>
          <cell r="I4152" t="str">
            <v>0</v>
          </cell>
          <cell r="J4152" t="str">
            <v>0</v>
          </cell>
          <cell r="K4152" t="str">
            <v>0</v>
          </cell>
          <cell r="L4152" t="str">
            <v>0</v>
          </cell>
          <cell r="M4152" t="str">
            <v>0</v>
          </cell>
          <cell r="N4152" t="str">
            <v>0</v>
          </cell>
          <cell r="O4152" t="str">
            <v>0</v>
          </cell>
          <cell r="P4152" t="str">
            <v>0</v>
          </cell>
          <cell r="Q4152" t="str">
            <v>0</v>
          </cell>
          <cell r="R4152" t="str">
            <v>0</v>
          </cell>
          <cell r="S4152" t="str">
            <v>0</v>
          </cell>
          <cell r="T4152" t="str">
            <v>0</v>
          </cell>
          <cell r="U4152" t="str">
            <v>0</v>
          </cell>
          <cell r="V4152">
            <v>0</v>
          </cell>
          <cell r="W4152">
            <v>0</v>
          </cell>
        </row>
        <row r="4153">
          <cell r="B4153" t="str">
            <v>Africa OtherWM</v>
          </cell>
          <cell r="C4153" t="str">
            <v>WM</v>
          </cell>
          <cell r="D4153" t="str">
            <v>Africa Other</v>
          </cell>
          <cell r="E4153" t="str">
            <v>Systems &amp; Processes</v>
          </cell>
          <cell r="F4153" t="str">
            <v>Mass Mkt &amp; Priority Banking</v>
          </cell>
          <cell r="G4153" t="str">
            <v>Investment Services</v>
          </cell>
          <cell r="H4153" t="str">
            <v>0</v>
          </cell>
          <cell r="I4153" t="str">
            <v>0</v>
          </cell>
          <cell r="J4153" t="str">
            <v>0</v>
          </cell>
          <cell r="K4153" t="str">
            <v>0</v>
          </cell>
          <cell r="L4153" t="str">
            <v>0</v>
          </cell>
          <cell r="M4153" t="str">
            <v>0</v>
          </cell>
          <cell r="N4153" t="str">
            <v>0</v>
          </cell>
          <cell r="O4153" t="str">
            <v>0</v>
          </cell>
          <cell r="P4153" t="str">
            <v>0</v>
          </cell>
          <cell r="Q4153" t="str">
            <v>0</v>
          </cell>
          <cell r="R4153" t="str">
            <v>0</v>
          </cell>
          <cell r="S4153" t="str">
            <v>0</v>
          </cell>
          <cell r="T4153" t="str">
            <v>0</v>
          </cell>
          <cell r="U4153" t="str">
            <v>0</v>
          </cell>
          <cell r="V4153" t="str">
            <v>0</v>
          </cell>
          <cell r="W4153" t="str">
            <v>0</v>
          </cell>
        </row>
        <row r="4154">
          <cell r="B4154" t="str">
            <v>Africa OtherOthCB</v>
          </cell>
          <cell r="C4154" t="str">
            <v>OthCB</v>
          </cell>
          <cell r="D4154" t="str">
            <v>Africa Other</v>
          </cell>
          <cell r="E4154" t="str">
            <v>Systems &amp; Processes</v>
          </cell>
          <cell r="F4154" t="str">
            <v>Mass Mkt &amp; Priority Banking</v>
          </cell>
          <cell r="G4154" t="str">
            <v>Other Products</v>
          </cell>
          <cell r="H4154" t="str">
            <v>0</v>
          </cell>
          <cell r="I4154" t="str">
            <v>0</v>
          </cell>
          <cell r="J4154" t="str">
            <v>0</v>
          </cell>
          <cell r="K4154" t="str">
            <v>0</v>
          </cell>
          <cell r="L4154" t="str">
            <v>0</v>
          </cell>
          <cell r="M4154" t="str">
            <v>0</v>
          </cell>
          <cell r="N4154" t="str">
            <v>0</v>
          </cell>
          <cell r="O4154" t="str">
            <v>0</v>
          </cell>
          <cell r="P4154" t="str">
            <v>0</v>
          </cell>
          <cell r="Q4154" t="str">
            <v>0</v>
          </cell>
          <cell r="R4154" t="str">
            <v>0</v>
          </cell>
          <cell r="S4154" t="str">
            <v>0</v>
          </cell>
          <cell r="T4154" t="str">
            <v>0</v>
          </cell>
          <cell r="U4154" t="str">
            <v>0</v>
          </cell>
          <cell r="V4154">
            <v>0</v>
          </cell>
          <cell r="W4154">
            <v>0</v>
          </cell>
        </row>
        <row r="4155">
          <cell r="B4155" t="str">
            <v>Africa OtherCROps</v>
          </cell>
          <cell r="C4155" t="str">
            <v>CROps</v>
          </cell>
          <cell r="D4155" t="str">
            <v>Africa Other</v>
          </cell>
          <cell r="E4155" t="str">
            <v>Systems &amp; Processes</v>
          </cell>
          <cell r="F4155" t="str">
            <v>Customer - Wholesale</v>
          </cell>
          <cell r="G4155" t="str">
            <v>Corporate and Inst Lending</v>
          </cell>
          <cell r="H4155" t="str">
            <v>0</v>
          </cell>
          <cell r="I4155" t="str">
            <v>0</v>
          </cell>
          <cell r="J4155" t="str">
            <v>0</v>
          </cell>
          <cell r="K4155" t="str">
            <v>0</v>
          </cell>
          <cell r="L4155" t="str">
            <v>0</v>
          </cell>
          <cell r="M4155" t="str">
            <v>0</v>
          </cell>
          <cell r="N4155" t="str">
            <v>0</v>
          </cell>
          <cell r="O4155" t="str">
            <v>0</v>
          </cell>
          <cell r="P4155" t="str">
            <v>0</v>
          </cell>
          <cell r="Q4155" t="str">
            <v>0</v>
          </cell>
          <cell r="R4155" t="str">
            <v>0</v>
          </cell>
          <cell r="S4155" t="str">
            <v>0</v>
          </cell>
          <cell r="T4155" t="str">
            <v>0</v>
          </cell>
          <cell r="U4155" t="str">
            <v>0</v>
          </cell>
          <cell r="V4155">
            <v>0</v>
          </cell>
          <cell r="W4155">
            <v>0</v>
          </cell>
        </row>
        <row r="4156">
          <cell r="B4156" t="str">
            <v>Africa OtherCash</v>
          </cell>
          <cell r="C4156" t="str">
            <v>Cash</v>
          </cell>
          <cell r="D4156" t="str">
            <v>Africa Other</v>
          </cell>
          <cell r="E4156" t="str">
            <v>Systems &amp; Processes</v>
          </cell>
          <cell r="F4156" t="str">
            <v>Customer - Wholesale</v>
          </cell>
          <cell r="G4156" t="str">
            <v>Cash Management and Payments</v>
          </cell>
          <cell r="H4156" t="str">
            <v>0</v>
          </cell>
          <cell r="I4156" t="str">
            <v>0</v>
          </cell>
          <cell r="J4156" t="str">
            <v>0</v>
          </cell>
          <cell r="K4156" t="str">
            <v>0</v>
          </cell>
          <cell r="L4156" t="str">
            <v>0</v>
          </cell>
          <cell r="M4156" t="str">
            <v>0</v>
          </cell>
          <cell r="N4156" t="str">
            <v>0</v>
          </cell>
          <cell r="O4156" t="str">
            <v>0</v>
          </cell>
          <cell r="P4156" t="str">
            <v>0</v>
          </cell>
          <cell r="Q4156" t="str">
            <v>0</v>
          </cell>
          <cell r="R4156" t="str">
            <v>0</v>
          </cell>
          <cell r="S4156" t="str">
            <v>0</v>
          </cell>
          <cell r="T4156" t="str">
            <v>0</v>
          </cell>
          <cell r="U4156" t="str">
            <v>0</v>
          </cell>
          <cell r="V4156">
            <v>0</v>
          </cell>
          <cell r="W4156">
            <v>0</v>
          </cell>
        </row>
        <row r="4157">
          <cell r="B4157" t="str">
            <v>Africa OtherTrade</v>
          </cell>
          <cell r="C4157" t="str">
            <v>Trade</v>
          </cell>
          <cell r="D4157" t="str">
            <v>Africa Other</v>
          </cell>
          <cell r="E4157" t="str">
            <v>Systems &amp; Processes</v>
          </cell>
          <cell r="F4157" t="str">
            <v>Customer - Wholesale</v>
          </cell>
          <cell r="G4157" t="str">
            <v>Trade Finance</v>
          </cell>
          <cell r="H4157" t="str">
            <v>0</v>
          </cell>
          <cell r="I4157" t="str">
            <v>0</v>
          </cell>
          <cell r="J4157" t="str">
            <v>0</v>
          </cell>
          <cell r="K4157" t="str">
            <v>0</v>
          </cell>
          <cell r="L4157" t="str">
            <v>0</v>
          </cell>
          <cell r="M4157" t="str">
            <v>0</v>
          </cell>
          <cell r="N4157" t="str">
            <v>0</v>
          </cell>
          <cell r="O4157" t="str">
            <v>0</v>
          </cell>
          <cell r="P4157" t="str">
            <v>0</v>
          </cell>
          <cell r="Q4157" t="str">
            <v>0</v>
          </cell>
          <cell r="R4157" t="str">
            <v>0</v>
          </cell>
          <cell r="S4157" t="str">
            <v>0</v>
          </cell>
          <cell r="T4157" t="str">
            <v>0</v>
          </cell>
          <cell r="U4157" t="str">
            <v>0</v>
          </cell>
          <cell r="V4157">
            <v>0</v>
          </cell>
          <cell r="W4157">
            <v>0</v>
          </cell>
        </row>
        <row r="4158">
          <cell r="B4158" t="str">
            <v>Africa OtherTrade</v>
          </cell>
          <cell r="C4158" t="str">
            <v>Trade</v>
          </cell>
          <cell r="D4158" t="str">
            <v>Africa Other</v>
          </cell>
          <cell r="E4158" t="str">
            <v>Systems &amp; Processes</v>
          </cell>
          <cell r="F4158" t="str">
            <v>Customer - Wholesale</v>
          </cell>
          <cell r="G4158" t="str">
            <v>Trade Contingents</v>
          </cell>
          <cell r="H4158" t="str">
            <v>0</v>
          </cell>
          <cell r="I4158" t="str">
            <v>0</v>
          </cell>
          <cell r="J4158" t="str">
            <v>0</v>
          </cell>
          <cell r="K4158" t="str">
            <v>0</v>
          </cell>
          <cell r="L4158" t="str">
            <v>0</v>
          </cell>
          <cell r="M4158" t="str">
            <v>0</v>
          </cell>
          <cell r="N4158" t="str">
            <v>0</v>
          </cell>
          <cell r="O4158" t="str">
            <v>0</v>
          </cell>
          <cell r="P4158" t="str">
            <v>0</v>
          </cell>
          <cell r="Q4158" t="str">
            <v>0</v>
          </cell>
          <cell r="R4158" t="str">
            <v>0</v>
          </cell>
          <cell r="S4158" t="str">
            <v>0</v>
          </cell>
          <cell r="T4158" t="str">
            <v>0</v>
          </cell>
          <cell r="U4158" t="str">
            <v>0</v>
          </cell>
          <cell r="V4158">
            <v>0</v>
          </cell>
          <cell r="W4158">
            <v>0</v>
          </cell>
        </row>
        <row r="4159">
          <cell r="B4159" t="str">
            <v>Africa OtherTrade</v>
          </cell>
          <cell r="C4159" t="str">
            <v>Trade</v>
          </cell>
          <cell r="D4159" t="str">
            <v>Africa Other</v>
          </cell>
          <cell r="E4159" t="str">
            <v>Systems &amp; Processes</v>
          </cell>
          <cell r="F4159" t="str">
            <v>Customer - Wholesale</v>
          </cell>
          <cell r="G4159" t="str">
            <v>Trade Transactional</v>
          </cell>
          <cell r="H4159" t="str">
            <v>0</v>
          </cell>
          <cell r="I4159" t="str">
            <v>0</v>
          </cell>
          <cell r="J4159" t="str">
            <v>0</v>
          </cell>
          <cell r="K4159" t="str">
            <v>0</v>
          </cell>
          <cell r="L4159" t="str">
            <v>0</v>
          </cell>
          <cell r="M4159" t="str">
            <v>0</v>
          </cell>
          <cell r="N4159" t="str">
            <v>0</v>
          </cell>
          <cell r="O4159" t="str">
            <v>0</v>
          </cell>
          <cell r="P4159" t="str">
            <v>0</v>
          </cell>
          <cell r="Q4159" t="str">
            <v>0</v>
          </cell>
          <cell r="R4159" t="str">
            <v>0</v>
          </cell>
          <cell r="S4159" t="str">
            <v>0</v>
          </cell>
          <cell r="T4159" t="str">
            <v>0</v>
          </cell>
          <cell r="U4159" t="str">
            <v>0</v>
          </cell>
          <cell r="V4159">
            <v>0</v>
          </cell>
          <cell r="W4159">
            <v>0</v>
          </cell>
        </row>
        <row r="4160">
          <cell r="B4160" t="str">
            <v>Africa OtherTrade</v>
          </cell>
          <cell r="C4160" t="str">
            <v>Trade</v>
          </cell>
          <cell r="D4160" t="str">
            <v>Africa Other</v>
          </cell>
          <cell r="E4160" t="str">
            <v>Systems &amp; Processes</v>
          </cell>
          <cell r="F4160" t="str">
            <v>Customer - Wholesale</v>
          </cell>
          <cell r="G4160" t="str">
            <v>Trade Other</v>
          </cell>
          <cell r="H4160" t="str">
            <v>0</v>
          </cell>
          <cell r="I4160" t="str">
            <v>0</v>
          </cell>
          <cell r="J4160" t="str">
            <v>0</v>
          </cell>
          <cell r="K4160" t="str">
            <v>0</v>
          </cell>
          <cell r="L4160" t="str">
            <v>0</v>
          </cell>
          <cell r="M4160" t="str">
            <v>0</v>
          </cell>
          <cell r="N4160" t="str">
            <v>0</v>
          </cell>
          <cell r="O4160" t="str">
            <v>0</v>
          </cell>
          <cell r="P4160" t="str">
            <v>0</v>
          </cell>
          <cell r="Q4160" t="str">
            <v>0</v>
          </cell>
          <cell r="R4160" t="str">
            <v>0</v>
          </cell>
          <cell r="S4160" t="str">
            <v>0</v>
          </cell>
          <cell r="T4160" t="str">
            <v>0</v>
          </cell>
          <cell r="U4160" t="str">
            <v>0</v>
          </cell>
          <cell r="V4160">
            <v>0</v>
          </cell>
          <cell r="W4160">
            <v>0</v>
          </cell>
        </row>
        <row r="4161">
          <cell r="B4161" t="str">
            <v>Africa OtherFX/MM</v>
          </cell>
          <cell r="C4161" t="str">
            <v>FX/MM</v>
          </cell>
          <cell r="D4161" t="str">
            <v>Africa Other</v>
          </cell>
          <cell r="E4161" t="str">
            <v>Systems &amp; Processes</v>
          </cell>
          <cell r="F4161" t="str">
            <v>Customer - Wholesale</v>
          </cell>
          <cell r="G4161" t="str">
            <v>FX Sales</v>
          </cell>
          <cell r="H4161" t="str">
            <v>0</v>
          </cell>
          <cell r="I4161" t="str">
            <v>0</v>
          </cell>
          <cell r="J4161" t="str">
            <v>0</v>
          </cell>
          <cell r="K4161" t="str">
            <v>0</v>
          </cell>
          <cell r="L4161" t="str">
            <v>0</v>
          </cell>
          <cell r="M4161" t="str">
            <v>0</v>
          </cell>
          <cell r="N4161" t="str">
            <v>0</v>
          </cell>
          <cell r="O4161" t="str">
            <v>0</v>
          </cell>
          <cell r="P4161" t="str">
            <v>0</v>
          </cell>
          <cell r="Q4161" t="str">
            <v>0</v>
          </cell>
          <cell r="R4161" t="str">
            <v>0</v>
          </cell>
          <cell r="S4161" t="str">
            <v>0</v>
          </cell>
          <cell r="T4161" t="str">
            <v>0</v>
          </cell>
          <cell r="U4161" t="str">
            <v>0</v>
          </cell>
          <cell r="V4161">
            <v>0</v>
          </cell>
          <cell r="W4161">
            <v>0</v>
          </cell>
        </row>
        <row r="4162">
          <cell r="B4162" t="str">
            <v>Africa OtherFX/MM</v>
          </cell>
          <cell r="C4162" t="str">
            <v>FX/MM</v>
          </cell>
          <cell r="D4162" t="str">
            <v>Africa Other</v>
          </cell>
          <cell r="E4162" t="str">
            <v>Systems &amp; Processes</v>
          </cell>
          <cell r="F4162" t="str">
            <v>Customer - Wholesale</v>
          </cell>
          <cell r="G4162" t="str">
            <v>FX Trading</v>
          </cell>
          <cell r="H4162" t="str">
            <v>0</v>
          </cell>
          <cell r="I4162" t="str">
            <v>0</v>
          </cell>
          <cell r="J4162" t="str">
            <v>0</v>
          </cell>
          <cell r="K4162" t="str">
            <v>0</v>
          </cell>
          <cell r="L4162" t="str">
            <v>0</v>
          </cell>
          <cell r="M4162" t="str">
            <v>0</v>
          </cell>
          <cell r="N4162" t="str">
            <v>0</v>
          </cell>
          <cell r="O4162" t="str">
            <v>0</v>
          </cell>
          <cell r="P4162" t="str">
            <v>0</v>
          </cell>
          <cell r="Q4162" t="str">
            <v>0</v>
          </cell>
          <cell r="R4162" t="str">
            <v>0</v>
          </cell>
          <cell r="S4162" t="str">
            <v>0</v>
          </cell>
          <cell r="T4162" t="str">
            <v>0</v>
          </cell>
          <cell r="U4162" t="str">
            <v>0</v>
          </cell>
          <cell r="V4162">
            <v>0</v>
          </cell>
          <cell r="W4162">
            <v>0</v>
          </cell>
        </row>
        <row r="4163">
          <cell r="B4163" t="str">
            <v>Africa OtherFI</v>
          </cell>
          <cell r="C4163" t="str">
            <v>FI</v>
          </cell>
          <cell r="D4163" t="str">
            <v>Africa Other</v>
          </cell>
          <cell r="E4163" t="str">
            <v>Systems &amp; Processes</v>
          </cell>
          <cell r="F4163" t="str">
            <v>Customer - Wholesale</v>
          </cell>
          <cell r="G4163" t="str">
            <v>Fixed Income</v>
          </cell>
          <cell r="H4163" t="str">
            <v>0</v>
          </cell>
          <cell r="I4163" t="str">
            <v>0</v>
          </cell>
          <cell r="J4163" t="str">
            <v>0</v>
          </cell>
          <cell r="K4163" t="str">
            <v>0</v>
          </cell>
          <cell r="L4163" t="str">
            <v>0</v>
          </cell>
          <cell r="M4163" t="str">
            <v>0</v>
          </cell>
          <cell r="N4163" t="str">
            <v>0</v>
          </cell>
          <cell r="O4163" t="str">
            <v>0</v>
          </cell>
          <cell r="P4163" t="str">
            <v>0</v>
          </cell>
          <cell r="Q4163" t="str">
            <v>0</v>
          </cell>
          <cell r="R4163" t="str">
            <v>0</v>
          </cell>
          <cell r="S4163" t="str">
            <v>0</v>
          </cell>
          <cell r="T4163" t="str">
            <v>0</v>
          </cell>
          <cell r="U4163" t="str">
            <v>0</v>
          </cell>
          <cell r="V4163">
            <v>0</v>
          </cell>
          <cell r="W4163">
            <v>0</v>
          </cell>
        </row>
        <row r="4164">
          <cell r="B4164" t="str">
            <v>Africa OtherFX/MM</v>
          </cell>
          <cell r="C4164" t="str">
            <v>FX/MM</v>
          </cell>
          <cell r="D4164" t="str">
            <v>Africa Other</v>
          </cell>
          <cell r="E4164" t="str">
            <v>Systems &amp; Processes</v>
          </cell>
          <cell r="F4164" t="str">
            <v>Customer - Wholesale</v>
          </cell>
          <cell r="G4164" t="str">
            <v>ALM</v>
          </cell>
          <cell r="H4164" t="str">
            <v>0</v>
          </cell>
          <cell r="I4164" t="str">
            <v>0</v>
          </cell>
          <cell r="J4164" t="str">
            <v>0</v>
          </cell>
          <cell r="K4164" t="str">
            <v>0</v>
          </cell>
          <cell r="L4164" t="str">
            <v>0</v>
          </cell>
          <cell r="M4164" t="str">
            <v>0</v>
          </cell>
          <cell r="N4164" t="str">
            <v>0</v>
          </cell>
          <cell r="O4164" t="str">
            <v>0</v>
          </cell>
          <cell r="P4164" t="str">
            <v>0</v>
          </cell>
          <cell r="Q4164" t="str">
            <v>0</v>
          </cell>
          <cell r="R4164" t="str">
            <v>0</v>
          </cell>
          <cell r="S4164" t="str">
            <v>0</v>
          </cell>
          <cell r="T4164" t="str">
            <v>0</v>
          </cell>
          <cell r="U4164" t="str">
            <v>0</v>
          </cell>
          <cell r="V4164">
            <v>0</v>
          </cell>
          <cell r="W4164">
            <v>0</v>
          </cell>
        </row>
        <row r="4165">
          <cell r="B4165" t="str">
            <v>Africa OtherSEF</v>
          </cell>
          <cell r="C4165" t="str">
            <v>SEF</v>
          </cell>
          <cell r="D4165" t="str">
            <v>Africa Other</v>
          </cell>
          <cell r="E4165" t="str">
            <v>Systems &amp; Processes</v>
          </cell>
          <cell r="F4165" t="str">
            <v>Customer - Wholesale</v>
          </cell>
          <cell r="G4165" t="str">
            <v>Structured Trade</v>
          </cell>
          <cell r="H4165" t="str">
            <v>0</v>
          </cell>
          <cell r="I4165" t="str">
            <v>0</v>
          </cell>
          <cell r="J4165" t="str">
            <v>0</v>
          </cell>
          <cell r="K4165" t="str">
            <v>0</v>
          </cell>
          <cell r="L4165" t="str">
            <v>0</v>
          </cell>
          <cell r="M4165" t="str">
            <v>0</v>
          </cell>
          <cell r="N4165" t="str">
            <v>0</v>
          </cell>
          <cell r="O4165" t="str">
            <v>0</v>
          </cell>
          <cell r="P4165" t="str">
            <v>0</v>
          </cell>
          <cell r="Q4165" t="str">
            <v>0</v>
          </cell>
          <cell r="R4165" t="str">
            <v>0</v>
          </cell>
          <cell r="S4165" t="str">
            <v>0</v>
          </cell>
          <cell r="T4165" t="str">
            <v>0</v>
          </cell>
          <cell r="U4165" t="str">
            <v>0</v>
          </cell>
          <cell r="V4165">
            <v>0</v>
          </cell>
          <cell r="W4165">
            <v>0</v>
          </cell>
        </row>
        <row r="4166">
          <cell r="B4166" t="str">
            <v>Africa OtherSME</v>
          </cell>
          <cell r="C4166" t="str">
            <v>SME</v>
          </cell>
          <cell r="D4166" t="str">
            <v>Africa Other</v>
          </cell>
          <cell r="E4166" t="str">
            <v>Systems &amp; Processes</v>
          </cell>
          <cell r="F4166" t="str">
            <v>SME</v>
          </cell>
          <cell r="G4166" t="str">
            <v>Product</v>
          </cell>
          <cell r="H4166" t="str">
            <v>0</v>
          </cell>
          <cell r="I4166" t="str">
            <v>0</v>
          </cell>
          <cell r="J4166" t="str">
            <v>0</v>
          </cell>
          <cell r="K4166" t="str">
            <v>0</v>
          </cell>
          <cell r="L4166" t="str">
            <v>0</v>
          </cell>
          <cell r="M4166" t="str">
            <v>0</v>
          </cell>
          <cell r="N4166" t="str">
            <v>0</v>
          </cell>
          <cell r="O4166" t="str">
            <v>0</v>
          </cell>
          <cell r="P4166" t="str">
            <v>0</v>
          </cell>
          <cell r="Q4166" t="str">
            <v>0</v>
          </cell>
          <cell r="R4166" t="str">
            <v>0</v>
          </cell>
          <cell r="S4166" t="str">
            <v>0</v>
          </cell>
          <cell r="T4166" t="str">
            <v>0</v>
          </cell>
          <cell r="U4166" t="str">
            <v>0</v>
          </cell>
          <cell r="V4166">
            <v>0</v>
          </cell>
          <cell r="W4166">
            <v>0</v>
          </cell>
        </row>
        <row r="4167">
          <cell r="B4167" t="str">
            <v>Africa OtherTotal</v>
          </cell>
          <cell r="C4167" t="str">
            <v>Total</v>
          </cell>
          <cell r="D4167" t="str">
            <v>Africa Other</v>
          </cell>
          <cell r="E4167" t="str">
            <v>Systems &amp; Processes</v>
          </cell>
          <cell r="F4167" t="str">
            <v>Customer</v>
          </cell>
          <cell r="G4167" t="str">
            <v>Product</v>
          </cell>
          <cell r="H4167" t="str">
            <v>0</v>
          </cell>
          <cell r="I4167" t="str">
            <v>0</v>
          </cell>
          <cell r="J4167" t="str">
            <v>0</v>
          </cell>
          <cell r="K4167" t="str">
            <v>0</v>
          </cell>
          <cell r="L4167" t="str">
            <v>0</v>
          </cell>
          <cell r="M4167" t="str">
            <v>0</v>
          </cell>
          <cell r="N4167" t="str">
            <v>0</v>
          </cell>
          <cell r="O4167" t="str">
            <v>0</v>
          </cell>
          <cell r="P4167" t="str">
            <v>0</v>
          </cell>
          <cell r="Q4167" t="str">
            <v>0</v>
          </cell>
          <cell r="R4167" t="str">
            <v>0</v>
          </cell>
          <cell r="S4167" t="str">
            <v>0</v>
          </cell>
          <cell r="T4167" t="str">
            <v>0</v>
          </cell>
          <cell r="U4167" t="str">
            <v>0</v>
          </cell>
          <cell r="V4167">
            <v>0</v>
          </cell>
          <cell r="W4167">
            <v>0</v>
          </cell>
        </row>
        <row r="4168">
          <cell r="B4168" t="str">
            <v>Africa OtherCCPL</v>
          </cell>
          <cell r="C4168" t="str">
            <v>CCPL</v>
          </cell>
          <cell r="D4168" t="str">
            <v>Africa Other</v>
          </cell>
          <cell r="E4168" t="str">
            <v>Projects</v>
          </cell>
          <cell r="F4168" t="str">
            <v>Mass Mkt &amp; Priority Banking</v>
          </cell>
          <cell r="G4168" t="str">
            <v>Unsecured Lending</v>
          </cell>
          <cell r="H4168" t="str">
            <v>0</v>
          </cell>
          <cell r="I4168" t="str">
            <v>0</v>
          </cell>
          <cell r="J4168" t="str">
            <v>0</v>
          </cell>
          <cell r="K4168" t="str">
            <v>0</v>
          </cell>
          <cell r="L4168" t="str">
            <v>0</v>
          </cell>
          <cell r="M4168" t="str">
            <v>0</v>
          </cell>
          <cell r="N4168" t="str">
            <v>0</v>
          </cell>
          <cell r="O4168" t="str">
            <v>0</v>
          </cell>
          <cell r="P4168" t="str">
            <v>0</v>
          </cell>
          <cell r="Q4168" t="str">
            <v>0</v>
          </cell>
          <cell r="R4168" t="str">
            <v>0</v>
          </cell>
          <cell r="S4168" t="str">
            <v>0</v>
          </cell>
          <cell r="T4168" t="str">
            <v>0</v>
          </cell>
          <cell r="U4168" t="str">
            <v>0</v>
          </cell>
          <cell r="V4168">
            <v>28.35</v>
          </cell>
          <cell r="W4168">
            <v>28.35</v>
          </cell>
        </row>
        <row r="4169">
          <cell r="B4169" t="str">
            <v>Africa OtherM &amp; AL</v>
          </cell>
          <cell r="C4169" t="str">
            <v>M &amp; AL</v>
          </cell>
          <cell r="D4169" t="str">
            <v>Africa Other</v>
          </cell>
          <cell r="E4169" t="str">
            <v>Projects</v>
          </cell>
          <cell r="F4169" t="str">
            <v>Mass Mkt &amp; Priority Banking</v>
          </cell>
          <cell r="G4169" t="str">
            <v>Secured Lending</v>
          </cell>
          <cell r="H4169" t="str">
            <v>0</v>
          </cell>
          <cell r="I4169" t="str">
            <v>0</v>
          </cell>
          <cell r="J4169" t="str">
            <v>0</v>
          </cell>
          <cell r="K4169" t="str">
            <v>0</v>
          </cell>
          <cell r="L4169" t="str">
            <v>0</v>
          </cell>
          <cell r="M4169" t="str">
            <v>0</v>
          </cell>
          <cell r="N4169" t="str">
            <v>0</v>
          </cell>
          <cell r="O4169" t="str">
            <v>0</v>
          </cell>
          <cell r="P4169" t="str">
            <v>0</v>
          </cell>
          <cell r="Q4169" t="str">
            <v>0</v>
          </cell>
          <cell r="R4169" t="str">
            <v>0</v>
          </cell>
          <cell r="S4169" t="str">
            <v>0</v>
          </cell>
          <cell r="T4169" t="str">
            <v>0</v>
          </cell>
          <cell r="U4169" t="str">
            <v>0</v>
          </cell>
          <cell r="V4169">
            <v>12.15</v>
          </cell>
          <cell r="W4169">
            <v>12.15</v>
          </cell>
        </row>
        <row r="4170">
          <cell r="B4170" t="str">
            <v>Africa OtherWM</v>
          </cell>
          <cell r="C4170" t="str">
            <v>WM</v>
          </cell>
          <cell r="D4170" t="str">
            <v>Africa Other</v>
          </cell>
          <cell r="E4170" t="str">
            <v>Projects</v>
          </cell>
          <cell r="F4170" t="str">
            <v>Mass Mkt &amp; Priority Banking</v>
          </cell>
          <cell r="G4170" t="str">
            <v>Account Management Services</v>
          </cell>
          <cell r="H4170" t="str">
            <v>0</v>
          </cell>
          <cell r="I4170" t="str">
            <v>0</v>
          </cell>
          <cell r="J4170" t="str">
            <v>0</v>
          </cell>
          <cell r="K4170" t="str">
            <v>0</v>
          </cell>
          <cell r="L4170" t="str">
            <v>0</v>
          </cell>
          <cell r="M4170" t="str">
            <v>0</v>
          </cell>
          <cell r="N4170" t="str">
            <v>0</v>
          </cell>
          <cell r="O4170" t="str">
            <v>0</v>
          </cell>
          <cell r="P4170" t="str">
            <v>0</v>
          </cell>
          <cell r="Q4170" t="str">
            <v>0</v>
          </cell>
          <cell r="R4170" t="str">
            <v>0</v>
          </cell>
          <cell r="S4170" t="str">
            <v>0</v>
          </cell>
          <cell r="T4170" t="str">
            <v>0</v>
          </cell>
          <cell r="U4170" t="str">
            <v>0</v>
          </cell>
          <cell r="V4170">
            <v>162</v>
          </cell>
          <cell r="W4170">
            <v>162</v>
          </cell>
        </row>
        <row r="4171">
          <cell r="B4171" t="str">
            <v>Africa OtherWM</v>
          </cell>
          <cell r="C4171" t="str">
            <v>WM</v>
          </cell>
          <cell r="D4171" t="str">
            <v>Africa Other</v>
          </cell>
          <cell r="E4171" t="str">
            <v>Projects</v>
          </cell>
          <cell r="F4171" t="str">
            <v>Mass Mkt &amp; Priority Banking</v>
          </cell>
          <cell r="G4171" t="str">
            <v>Trade Products</v>
          </cell>
          <cell r="H4171" t="str">
            <v>0</v>
          </cell>
          <cell r="I4171" t="str">
            <v>0</v>
          </cell>
          <cell r="J4171" t="str">
            <v>0</v>
          </cell>
          <cell r="K4171" t="str">
            <v>0</v>
          </cell>
          <cell r="L4171" t="str">
            <v>0</v>
          </cell>
          <cell r="M4171" t="str">
            <v>0</v>
          </cell>
          <cell r="N4171" t="str">
            <v>0</v>
          </cell>
          <cell r="O4171" t="str">
            <v>0</v>
          </cell>
          <cell r="P4171" t="str">
            <v>0</v>
          </cell>
          <cell r="Q4171" t="str">
            <v>0</v>
          </cell>
          <cell r="R4171" t="str">
            <v>0</v>
          </cell>
          <cell r="S4171" t="str">
            <v>0</v>
          </cell>
          <cell r="T4171" t="str">
            <v>0</v>
          </cell>
          <cell r="U4171" t="str">
            <v>0</v>
          </cell>
          <cell r="V4171" t="str">
            <v>0</v>
          </cell>
          <cell r="W4171" t="str">
            <v>0</v>
          </cell>
        </row>
        <row r="4172">
          <cell r="B4172" t="str">
            <v>Africa OtherWM</v>
          </cell>
          <cell r="C4172" t="str">
            <v>WM</v>
          </cell>
          <cell r="D4172" t="str">
            <v>Africa Other</v>
          </cell>
          <cell r="E4172" t="str">
            <v>Projects</v>
          </cell>
          <cell r="F4172" t="str">
            <v>Mass Mkt &amp; Priority Banking</v>
          </cell>
          <cell r="G4172" t="str">
            <v>Treasury Products</v>
          </cell>
          <cell r="H4172" t="str">
            <v>0</v>
          </cell>
          <cell r="I4172" t="str">
            <v>0</v>
          </cell>
          <cell r="J4172" t="str">
            <v>0</v>
          </cell>
          <cell r="K4172" t="str">
            <v>0</v>
          </cell>
          <cell r="L4172" t="str">
            <v>0</v>
          </cell>
          <cell r="M4172" t="str">
            <v>0</v>
          </cell>
          <cell r="N4172" t="str">
            <v>0</v>
          </cell>
          <cell r="O4172" t="str">
            <v>0</v>
          </cell>
          <cell r="P4172" t="str">
            <v>0</v>
          </cell>
          <cell r="Q4172" t="str">
            <v>0</v>
          </cell>
          <cell r="R4172" t="str">
            <v>0</v>
          </cell>
          <cell r="S4172" t="str">
            <v>0</v>
          </cell>
          <cell r="T4172" t="str">
            <v>0</v>
          </cell>
          <cell r="U4172" t="str">
            <v>0</v>
          </cell>
          <cell r="V4172">
            <v>0</v>
          </cell>
          <cell r="W4172">
            <v>0</v>
          </cell>
        </row>
        <row r="4173">
          <cell r="B4173" t="str">
            <v>Africa OtherWM</v>
          </cell>
          <cell r="C4173" t="str">
            <v>WM</v>
          </cell>
          <cell r="D4173" t="str">
            <v>Africa Other</v>
          </cell>
          <cell r="E4173" t="str">
            <v>Projects</v>
          </cell>
          <cell r="F4173" t="str">
            <v>Mass Mkt &amp; Priority Banking</v>
          </cell>
          <cell r="G4173" t="str">
            <v>Investment Services</v>
          </cell>
          <cell r="H4173" t="str">
            <v>0</v>
          </cell>
          <cell r="I4173" t="str">
            <v>0</v>
          </cell>
          <cell r="J4173" t="str">
            <v>0</v>
          </cell>
          <cell r="K4173" t="str">
            <v>0</v>
          </cell>
          <cell r="L4173" t="str">
            <v>0</v>
          </cell>
          <cell r="M4173" t="str">
            <v>0</v>
          </cell>
          <cell r="N4173" t="str">
            <v>0</v>
          </cell>
          <cell r="O4173" t="str">
            <v>0</v>
          </cell>
          <cell r="P4173" t="str">
            <v>0</v>
          </cell>
          <cell r="Q4173" t="str">
            <v>0</v>
          </cell>
          <cell r="R4173" t="str">
            <v>0</v>
          </cell>
          <cell r="S4173" t="str">
            <v>0</v>
          </cell>
          <cell r="T4173" t="str">
            <v>0</v>
          </cell>
          <cell r="U4173" t="str">
            <v>0</v>
          </cell>
          <cell r="V4173" t="str">
            <v>0</v>
          </cell>
          <cell r="W4173" t="str">
            <v>0</v>
          </cell>
        </row>
        <row r="4174">
          <cell r="B4174" t="str">
            <v>Africa OtherOthCB</v>
          </cell>
          <cell r="C4174" t="str">
            <v>OthCB</v>
          </cell>
          <cell r="D4174" t="str">
            <v>Africa Other</v>
          </cell>
          <cell r="E4174" t="str">
            <v>Projects</v>
          </cell>
          <cell r="F4174" t="str">
            <v>Mass Mkt &amp; Priority Banking</v>
          </cell>
          <cell r="G4174" t="str">
            <v>Other Products</v>
          </cell>
          <cell r="H4174" t="str">
            <v>0</v>
          </cell>
          <cell r="I4174" t="str">
            <v>0</v>
          </cell>
          <cell r="J4174" t="str">
            <v>0</v>
          </cell>
          <cell r="K4174" t="str">
            <v>0</v>
          </cell>
          <cell r="L4174" t="str">
            <v>0</v>
          </cell>
          <cell r="M4174" t="str">
            <v>0</v>
          </cell>
          <cell r="N4174" t="str">
            <v>0</v>
          </cell>
          <cell r="O4174" t="str">
            <v>0</v>
          </cell>
          <cell r="P4174" t="str">
            <v>0</v>
          </cell>
          <cell r="Q4174" t="str">
            <v>0</v>
          </cell>
          <cell r="R4174" t="str">
            <v>0</v>
          </cell>
          <cell r="S4174" t="str">
            <v>0</v>
          </cell>
          <cell r="T4174" t="str">
            <v>0</v>
          </cell>
          <cell r="U4174" t="str">
            <v>0</v>
          </cell>
          <cell r="V4174">
            <v>0</v>
          </cell>
          <cell r="W4174">
            <v>0</v>
          </cell>
        </row>
        <row r="4175">
          <cell r="B4175" t="str">
            <v>Africa OtherCROps</v>
          </cell>
          <cell r="C4175" t="str">
            <v>CROps</v>
          </cell>
          <cell r="D4175" t="str">
            <v>Africa Other</v>
          </cell>
          <cell r="E4175" t="str">
            <v>Projects</v>
          </cell>
          <cell r="F4175" t="str">
            <v>Customer - Wholesale</v>
          </cell>
          <cell r="G4175" t="str">
            <v>Corporate and Inst Lending</v>
          </cell>
          <cell r="H4175" t="str">
            <v>0</v>
          </cell>
          <cell r="I4175" t="str">
            <v>0</v>
          </cell>
          <cell r="J4175" t="str">
            <v>0</v>
          </cell>
          <cell r="K4175" t="str">
            <v>0</v>
          </cell>
          <cell r="L4175" t="str">
            <v>0</v>
          </cell>
          <cell r="M4175" t="str">
            <v>0</v>
          </cell>
          <cell r="N4175" t="str">
            <v>0</v>
          </cell>
          <cell r="O4175" t="str">
            <v>0</v>
          </cell>
          <cell r="P4175" t="str">
            <v>0</v>
          </cell>
          <cell r="Q4175" t="str">
            <v>0</v>
          </cell>
          <cell r="R4175" t="str">
            <v>0</v>
          </cell>
          <cell r="S4175" t="str">
            <v>0</v>
          </cell>
          <cell r="T4175" t="str">
            <v>0</v>
          </cell>
          <cell r="U4175" t="str">
            <v>0</v>
          </cell>
          <cell r="V4175">
            <v>40.5</v>
          </cell>
          <cell r="W4175">
            <v>40.5</v>
          </cell>
        </row>
        <row r="4176">
          <cell r="B4176" t="str">
            <v>Africa OtherCash</v>
          </cell>
          <cell r="C4176" t="str">
            <v>Cash</v>
          </cell>
          <cell r="D4176" t="str">
            <v>Africa Other</v>
          </cell>
          <cell r="E4176" t="str">
            <v>Projects</v>
          </cell>
          <cell r="F4176" t="str">
            <v>Customer - Wholesale</v>
          </cell>
          <cell r="G4176" t="str">
            <v>Cash Management and Payments</v>
          </cell>
          <cell r="H4176" t="str">
            <v>0</v>
          </cell>
          <cell r="I4176" t="str">
            <v>0</v>
          </cell>
          <cell r="J4176" t="str">
            <v>0</v>
          </cell>
          <cell r="K4176" t="str">
            <v>0</v>
          </cell>
          <cell r="L4176" t="str">
            <v>0</v>
          </cell>
          <cell r="M4176" t="str">
            <v>0</v>
          </cell>
          <cell r="N4176" t="str">
            <v>0</v>
          </cell>
          <cell r="O4176" t="str">
            <v>0</v>
          </cell>
          <cell r="P4176" t="str">
            <v>0</v>
          </cell>
          <cell r="Q4176" t="str">
            <v>0</v>
          </cell>
          <cell r="R4176" t="str">
            <v>0</v>
          </cell>
          <cell r="S4176" t="str">
            <v>0</v>
          </cell>
          <cell r="T4176" t="str">
            <v>0</v>
          </cell>
          <cell r="U4176" t="str">
            <v>0</v>
          </cell>
          <cell r="V4176">
            <v>27</v>
          </cell>
          <cell r="W4176">
            <v>27</v>
          </cell>
        </row>
        <row r="4177">
          <cell r="B4177" t="str">
            <v>Africa OtherTrade</v>
          </cell>
          <cell r="C4177" t="str">
            <v>Trade</v>
          </cell>
          <cell r="D4177" t="str">
            <v>Africa Other</v>
          </cell>
          <cell r="E4177" t="str">
            <v>Projects</v>
          </cell>
          <cell r="F4177" t="str">
            <v>Customer - Wholesale</v>
          </cell>
          <cell r="G4177" t="str">
            <v>Trade Finance</v>
          </cell>
          <cell r="H4177" t="str">
            <v>0</v>
          </cell>
          <cell r="I4177" t="str">
            <v>0</v>
          </cell>
          <cell r="J4177" t="str">
            <v>0</v>
          </cell>
          <cell r="K4177" t="str">
            <v>0</v>
          </cell>
          <cell r="L4177" t="str">
            <v>0</v>
          </cell>
          <cell r="M4177" t="str">
            <v>0</v>
          </cell>
          <cell r="N4177" t="str">
            <v>0</v>
          </cell>
          <cell r="O4177" t="str">
            <v>0</v>
          </cell>
          <cell r="P4177" t="str">
            <v>0</v>
          </cell>
          <cell r="Q4177" t="str">
            <v>0</v>
          </cell>
          <cell r="R4177" t="str">
            <v>0</v>
          </cell>
          <cell r="S4177" t="str">
            <v>0</v>
          </cell>
          <cell r="T4177" t="str">
            <v>0</v>
          </cell>
          <cell r="U4177" t="str">
            <v>0</v>
          </cell>
          <cell r="V4177">
            <v>67.5</v>
          </cell>
          <cell r="W4177">
            <v>67.5</v>
          </cell>
        </row>
        <row r="4178">
          <cell r="B4178" t="str">
            <v>Africa OtherTrade</v>
          </cell>
          <cell r="C4178" t="str">
            <v>Trade</v>
          </cell>
          <cell r="D4178" t="str">
            <v>Africa Other</v>
          </cell>
          <cell r="E4178" t="str">
            <v>Projects</v>
          </cell>
          <cell r="F4178" t="str">
            <v>Customer - Wholesale</v>
          </cell>
          <cell r="G4178" t="str">
            <v>Trade Contingents</v>
          </cell>
          <cell r="H4178" t="str">
            <v>0</v>
          </cell>
          <cell r="I4178" t="str">
            <v>0</v>
          </cell>
          <cell r="J4178" t="str">
            <v>0</v>
          </cell>
          <cell r="K4178" t="str">
            <v>0</v>
          </cell>
          <cell r="L4178" t="str">
            <v>0</v>
          </cell>
          <cell r="M4178" t="str">
            <v>0</v>
          </cell>
          <cell r="N4178" t="str">
            <v>0</v>
          </cell>
          <cell r="O4178" t="str">
            <v>0</v>
          </cell>
          <cell r="P4178" t="str">
            <v>0</v>
          </cell>
          <cell r="Q4178" t="str">
            <v>0</v>
          </cell>
          <cell r="R4178" t="str">
            <v>0</v>
          </cell>
          <cell r="S4178" t="str">
            <v>0</v>
          </cell>
          <cell r="T4178" t="str">
            <v>0</v>
          </cell>
          <cell r="U4178" t="str">
            <v>0</v>
          </cell>
          <cell r="V4178">
            <v>0</v>
          </cell>
          <cell r="W4178">
            <v>0</v>
          </cell>
        </row>
        <row r="4179">
          <cell r="B4179" t="str">
            <v>Africa OtherTrade</v>
          </cell>
          <cell r="C4179" t="str">
            <v>Trade</v>
          </cell>
          <cell r="D4179" t="str">
            <v>Africa Other</v>
          </cell>
          <cell r="E4179" t="str">
            <v>Projects</v>
          </cell>
          <cell r="F4179" t="str">
            <v>Customer - Wholesale</v>
          </cell>
          <cell r="G4179" t="str">
            <v>Trade Transactional</v>
          </cell>
          <cell r="H4179" t="str">
            <v>0</v>
          </cell>
          <cell r="I4179" t="str">
            <v>0</v>
          </cell>
          <cell r="J4179" t="str">
            <v>0</v>
          </cell>
          <cell r="K4179" t="str">
            <v>0</v>
          </cell>
          <cell r="L4179" t="str">
            <v>0</v>
          </cell>
          <cell r="M4179" t="str">
            <v>0</v>
          </cell>
          <cell r="N4179" t="str">
            <v>0</v>
          </cell>
          <cell r="O4179" t="str">
            <v>0</v>
          </cell>
          <cell r="P4179" t="str">
            <v>0</v>
          </cell>
          <cell r="Q4179" t="str">
            <v>0</v>
          </cell>
          <cell r="R4179" t="str">
            <v>0</v>
          </cell>
          <cell r="S4179" t="str">
            <v>0</v>
          </cell>
          <cell r="T4179" t="str">
            <v>0</v>
          </cell>
          <cell r="U4179" t="str">
            <v>0</v>
          </cell>
          <cell r="V4179">
            <v>0</v>
          </cell>
          <cell r="W4179">
            <v>0</v>
          </cell>
        </row>
        <row r="4180">
          <cell r="B4180" t="str">
            <v>Africa OtherTrade</v>
          </cell>
          <cell r="C4180" t="str">
            <v>Trade</v>
          </cell>
          <cell r="D4180" t="str">
            <v>Africa Other</v>
          </cell>
          <cell r="E4180" t="str">
            <v>Projects</v>
          </cell>
          <cell r="F4180" t="str">
            <v>Customer - Wholesale</v>
          </cell>
          <cell r="G4180" t="str">
            <v>Trade Other</v>
          </cell>
          <cell r="H4180" t="str">
            <v>0</v>
          </cell>
          <cell r="I4180" t="str">
            <v>0</v>
          </cell>
          <cell r="J4180" t="str">
            <v>0</v>
          </cell>
          <cell r="K4180" t="str">
            <v>0</v>
          </cell>
          <cell r="L4180" t="str">
            <v>0</v>
          </cell>
          <cell r="M4180" t="str">
            <v>0</v>
          </cell>
          <cell r="N4180" t="str">
            <v>0</v>
          </cell>
          <cell r="O4180" t="str">
            <v>0</v>
          </cell>
          <cell r="P4180" t="str">
            <v>0</v>
          </cell>
          <cell r="Q4180" t="str">
            <v>0</v>
          </cell>
          <cell r="R4180" t="str">
            <v>0</v>
          </cell>
          <cell r="S4180" t="str">
            <v>0</v>
          </cell>
          <cell r="T4180" t="str">
            <v>0</v>
          </cell>
          <cell r="U4180" t="str">
            <v>0</v>
          </cell>
          <cell r="V4180">
            <v>0</v>
          </cell>
          <cell r="W4180">
            <v>0</v>
          </cell>
        </row>
        <row r="4181">
          <cell r="B4181" t="str">
            <v>Africa OtherFX/MM</v>
          </cell>
          <cell r="C4181" t="str">
            <v>FX/MM</v>
          </cell>
          <cell r="D4181" t="str">
            <v>Africa Other</v>
          </cell>
          <cell r="E4181" t="str">
            <v>Projects</v>
          </cell>
          <cell r="F4181" t="str">
            <v>Customer - Wholesale</v>
          </cell>
          <cell r="G4181" t="str">
            <v>FX Sales</v>
          </cell>
          <cell r="H4181" t="str">
            <v>0</v>
          </cell>
          <cell r="I4181" t="str">
            <v>0</v>
          </cell>
          <cell r="J4181" t="str">
            <v>0</v>
          </cell>
          <cell r="K4181" t="str">
            <v>0</v>
          </cell>
          <cell r="L4181" t="str">
            <v>0</v>
          </cell>
          <cell r="M4181" t="str">
            <v>0</v>
          </cell>
          <cell r="N4181" t="str">
            <v>0</v>
          </cell>
          <cell r="O4181" t="str">
            <v>0</v>
          </cell>
          <cell r="P4181" t="str">
            <v>0</v>
          </cell>
          <cell r="Q4181" t="str">
            <v>0</v>
          </cell>
          <cell r="R4181" t="str">
            <v>0</v>
          </cell>
          <cell r="S4181" t="str">
            <v>0</v>
          </cell>
          <cell r="T4181" t="str">
            <v>0</v>
          </cell>
          <cell r="U4181" t="str">
            <v>0</v>
          </cell>
          <cell r="V4181">
            <v>10.35</v>
          </cell>
          <cell r="W4181">
            <v>10.35</v>
          </cell>
        </row>
        <row r="4182">
          <cell r="B4182" t="str">
            <v>Africa OtherFX/MM</v>
          </cell>
          <cell r="C4182" t="str">
            <v>FX/MM</v>
          </cell>
          <cell r="D4182" t="str">
            <v>Africa Other</v>
          </cell>
          <cell r="E4182" t="str">
            <v>Projects</v>
          </cell>
          <cell r="F4182" t="str">
            <v>Customer - Wholesale</v>
          </cell>
          <cell r="G4182" t="str">
            <v>FX Trading</v>
          </cell>
          <cell r="H4182" t="str">
            <v>0</v>
          </cell>
          <cell r="I4182" t="str">
            <v>0</v>
          </cell>
          <cell r="J4182" t="str">
            <v>0</v>
          </cell>
          <cell r="K4182" t="str">
            <v>0</v>
          </cell>
          <cell r="L4182" t="str">
            <v>0</v>
          </cell>
          <cell r="M4182" t="str">
            <v>0</v>
          </cell>
          <cell r="N4182" t="str">
            <v>0</v>
          </cell>
          <cell r="O4182" t="str">
            <v>0</v>
          </cell>
          <cell r="P4182" t="str">
            <v>0</v>
          </cell>
          <cell r="Q4182" t="str">
            <v>0</v>
          </cell>
          <cell r="R4182" t="str">
            <v>0</v>
          </cell>
          <cell r="S4182" t="str">
            <v>0</v>
          </cell>
          <cell r="T4182" t="str">
            <v>0</v>
          </cell>
          <cell r="U4182" t="str">
            <v>0</v>
          </cell>
          <cell r="V4182">
            <v>0</v>
          </cell>
          <cell r="W4182">
            <v>0</v>
          </cell>
        </row>
        <row r="4183">
          <cell r="B4183" t="str">
            <v>Africa OtherFI</v>
          </cell>
          <cell r="C4183" t="str">
            <v>FI</v>
          </cell>
          <cell r="D4183" t="str">
            <v>Africa Other</v>
          </cell>
          <cell r="E4183" t="str">
            <v>Projects</v>
          </cell>
          <cell r="F4183" t="str">
            <v>Customer - Wholesale</v>
          </cell>
          <cell r="G4183" t="str">
            <v>Fixed Income</v>
          </cell>
          <cell r="H4183" t="str">
            <v>0</v>
          </cell>
          <cell r="I4183" t="str">
            <v>0</v>
          </cell>
          <cell r="J4183" t="str">
            <v>0</v>
          </cell>
          <cell r="K4183" t="str">
            <v>0</v>
          </cell>
          <cell r="L4183" t="str">
            <v>0</v>
          </cell>
          <cell r="M4183" t="str">
            <v>0</v>
          </cell>
          <cell r="N4183" t="str">
            <v>0</v>
          </cell>
          <cell r="O4183" t="str">
            <v>0</v>
          </cell>
          <cell r="P4183" t="str">
            <v>0</v>
          </cell>
          <cell r="Q4183" t="str">
            <v>0</v>
          </cell>
          <cell r="R4183" t="str">
            <v>0</v>
          </cell>
          <cell r="S4183" t="str">
            <v>0</v>
          </cell>
          <cell r="T4183" t="str">
            <v>0</v>
          </cell>
          <cell r="U4183" t="str">
            <v>0</v>
          </cell>
          <cell r="V4183">
            <v>24.3</v>
          </cell>
          <cell r="W4183">
            <v>24.3</v>
          </cell>
        </row>
        <row r="4184">
          <cell r="B4184" t="str">
            <v>Africa OtherFX/MM</v>
          </cell>
          <cell r="C4184" t="str">
            <v>FX/MM</v>
          </cell>
          <cell r="D4184" t="str">
            <v>Africa Other</v>
          </cell>
          <cell r="E4184" t="str">
            <v>Projects</v>
          </cell>
          <cell r="F4184" t="str">
            <v>Customer - Wholesale</v>
          </cell>
          <cell r="G4184" t="str">
            <v>ALM</v>
          </cell>
          <cell r="H4184" t="str">
            <v>0</v>
          </cell>
          <cell r="I4184" t="str">
            <v>0</v>
          </cell>
          <cell r="J4184" t="str">
            <v>0</v>
          </cell>
          <cell r="K4184" t="str">
            <v>0</v>
          </cell>
          <cell r="L4184" t="str">
            <v>0</v>
          </cell>
          <cell r="M4184" t="str">
            <v>0</v>
          </cell>
          <cell r="N4184" t="str">
            <v>0</v>
          </cell>
          <cell r="O4184" t="str">
            <v>0</v>
          </cell>
          <cell r="P4184" t="str">
            <v>0</v>
          </cell>
          <cell r="Q4184" t="str">
            <v>0</v>
          </cell>
          <cell r="R4184" t="str">
            <v>0</v>
          </cell>
          <cell r="S4184" t="str">
            <v>0</v>
          </cell>
          <cell r="T4184" t="str">
            <v>0</v>
          </cell>
          <cell r="U4184" t="str">
            <v>0</v>
          </cell>
          <cell r="V4184">
            <v>10.35</v>
          </cell>
          <cell r="W4184">
            <v>10.35</v>
          </cell>
        </row>
        <row r="4185">
          <cell r="B4185" t="str">
            <v>Africa OtherSEF</v>
          </cell>
          <cell r="C4185" t="str">
            <v>SEF</v>
          </cell>
          <cell r="D4185" t="str">
            <v>Africa Other</v>
          </cell>
          <cell r="E4185" t="str">
            <v>Projects</v>
          </cell>
          <cell r="F4185" t="str">
            <v>Customer - Wholesale</v>
          </cell>
          <cell r="G4185" t="str">
            <v>Structured Trade</v>
          </cell>
          <cell r="H4185" t="str">
            <v>0</v>
          </cell>
          <cell r="I4185" t="str">
            <v>0</v>
          </cell>
          <cell r="J4185" t="str">
            <v>0</v>
          </cell>
          <cell r="K4185" t="str">
            <v>0</v>
          </cell>
          <cell r="L4185" t="str">
            <v>0</v>
          </cell>
          <cell r="M4185" t="str">
            <v>0</v>
          </cell>
          <cell r="N4185" t="str">
            <v>0</v>
          </cell>
          <cell r="O4185" t="str">
            <v>0</v>
          </cell>
          <cell r="P4185" t="str">
            <v>0</v>
          </cell>
          <cell r="Q4185" t="str">
            <v>0</v>
          </cell>
          <cell r="R4185" t="str">
            <v>0</v>
          </cell>
          <cell r="S4185" t="str">
            <v>0</v>
          </cell>
          <cell r="T4185" t="str">
            <v>0</v>
          </cell>
          <cell r="U4185" t="str">
            <v>0</v>
          </cell>
          <cell r="V4185">
            <v>0</v>
          </cell>
          <cell r="W4185">
            <v>0</v>
          </cell>
        </row>
        <row r="4186">
          <cell r="B4186" t="str">
            <v>Africa OtherSME</v>
          </cell>
          <cell r="C4186" t="str">
            <v>SME</v>
          </cell>
          <cell r="D4186" t="str">
            <v>Africa Other</v>
          </cell>
          <cell r="E4186" t="str">
            <v>Projects</v>
          </cell>
          <cell r="F4186" t="str">
            <v>SME</v>
          </cell>
          <cell r="G4186" t="str">
            <v>Product</v>
          </cell>
          <cell r="H4186" t="str">
            <v>0</v>
          </cell>
          <cell r="I4186" t="str">
            <v>0</v>
          </cell>
          <cell r="J4186" t="str">
            <v>0</v>
          </cell>
          <cell r="K4186" t="str">
            <v>0</v>
          </cell>
          <cell r="L4186" t="str">
            <v>0</v>
          </cell>
          <cell r="M4186" t="str">
            <v>0</v>
          </cell>
          <cell r="N4186" t="str">
            <v>0</v>
          </cell>
          <cell r="O4186" t="str">
            <v>0</v>
          </cell>
          <cell r="P4186" t="str">
            <v>0</v>
          </cell>
          <cell r="Q4186" t="str">
            <v>0</v>
          </cell>
          <cell r="R4186" t="str">
            <v>0</v>
          </cell>
          <cell r="S4186" t="str">
            <v>0</v>
          </cell>
          <cell r="T4186" t="str">
            <v>0</v>
          </cell>
          <cell r="U4186" t="str">
            <v>0</v>
          </cell>
          <cell r="V4186">
            <v>67.5</v>
          </cell>
          <cell r="W4186">
            <v>67.5</v>
          </cell>
        </row>
        <row r="4187">
          <cell r="B4187" t="str">
            <v>Africa OtherTotal</v>
          </cell>
          <cell r="C4187" t="str">
            <v>Total</v>
          </cell>
          <cell r="D4187" t="str">
            <v>Africa Other</v>
          </cell>
          <cell r="E4187" t="str">
            <v>Projects</v>
          </cell>
          <cell r="F4187" t="str">
            <v>Customer</v>
          </cell>
          <cell r="G4187" t="str">
            <v>Product</v>
          </cell>
          <cell r="H4187" t="str">
            <v>0</v>
          </cell>
          <cell r="I4187" t="str">
            <v>0</v>
          </cell>
          <cell r="J4187" t="str">
            <v>0</v>
          </cell>
          <cell r="K4187" t="str">
            <v>0</v>
          </cell>
          <cell r="L4187" t="str">
            <v>0</v>
          </cell>
          <cell r="M4187" t="str">
            <v>0</v>
          </cell>
          <cell r="N4187" t="str">
            <v>0</v>
          </cell>
          <cell r="O4187" t="str">
            <v>0</v>
          </cell>
          <cell r="P4187" t="str">
            <v>0</v>
          </cell>
          <cell r="Q4187" t="str">
            <v>0</v>
          </cell>
          <cell r="R4187" t="str">
            <v>0</v>
          </cell>
          <cell r="S4187" t="str">
            <v>0</v>
          </cell>
          <cell r="T4187" t="str">
            <v>0</v>
          </cell>
          <cell r="U4187" t="str">
            <v>0</v>
          </cell>
          <cell r="V4187">
            <v>450</v>
          </cell>
          <cell r="W4187">
            <v>450</v>
          </cell>
        </row>
        <row r="4188">
          <cell r="B4188" t="str">
            <v>Africa OtherCCPL</v>
          </cell>
          <cell r="C4188" t="str">
            <v>CCPL</v>
          </cell>
          <cell r="D4188" t="str">
            <v>Africa Other</v>
          </cell>
          <cell r="E4188" t="str">
            <v>T&amp;O Management</v>
          </cell>
          <cell r="F4188" t="str">
            <v>Mass Mkt &amp; Priority Banking</v>
          </cell>
          <cell r="G4188" t="str">
            <v>Unsecured Lending</v>
          </cell>
          <cell r="H4188">
            <v>139.69081621805694</v>
          </cell>
          <cell r="I4188">
            <v>16.419551133450078</v>
          </cell>
          <cell r="J4188">
            <v>43.11768273957621</v>
          </cell>
          <cell r="K4188">
            <v>57.286311252106316</v>
          </cell>
          <cell r="L4188">
            <v>63.026161765779477</v>
          </cell>
          <cell r="M4188">
            <v>63.486618316642506</v>
          </cell>
          <cell r="N4188">
            <v>73.027313978111493</v>
          </cell>
          <cell r="O4188">
            <v>80.688167884287964</v>
          </cell>
          <cell r="P4188">
            <v>95.061812821473779</v>
          </cell>
          <cell r="Q4188">
            <v>126.71028153466128</v>
          </cell>
          <cell r="R4188">
            <v>139.61541329896019</v>
          </cell>
          <cell r="S4188">
            <v>148.07699424420667</v>
          </cell>
          <cell r="T4188">
            <v>149.76499860116689</v>
          </cell>
          <cell r="U4188" t="str">
            <v>0</v>
          </cell>
          <cell r="V4188">
            <v>140.46393603686604</v>
          </cell>
          <cell r="W4188">
            <v>140.46393603686604</v>
          </cell>
        </row>
        <row r="4189">
          <cell r="B4189" t="str">
            <v>Africa OtherM &amp; AL</v>
          </cell>
          <cell r="C4189" t="str">
            <v>M &amp; AL</v>
          </cell>
          <cell r="D4189" t="str">
            <v>Africa Other</v>
          </cell>
          <cell r="E4189" t="str">
            <v>T&amp;O Management</v>
          </cell>
          <cell r="F4189" t="str">
            <v>Mass Mkt &amp; Priority Banking</v>
          </cell>
          <cell r="G4189" t="str">
            <v>Secured Lending</v>
          </cell>
          <cell r="H4189">
            <v>59.867492664881517</v>
          </cell>
          <cell r="I4189">
            <v>7.0369504857643239</v>
          </cell>
          <cell r="J4189">
            <v>18.479006888389833</v>
          </cell>
          <cell r="K4189">
            <v>24.551276250902763</v>
          </cell>
          <cell r="L4189">
            <v>27.011212185334138</v>
          </cell>
          <cell r="M4189">
            <v>27.208550707132503</v>
          </cell>
          <cell r="N4189">
            <v>31.297420276333465</v>
          </cell>
          <cell r="O4189">
            <v>34.580643378980582</v>
          </cell>
          <cell r="P4189">
            <v>40.740776923488838</v>
          </cell>
          <cell r="Q4189">
            <v>54.304406371997644</v>
          </cell>
          <cell r="R4189">
            <v>59.8351771281258</v>
          </cell>
          <cell r="S4189">
            <v>63.461568961802875</v>
          </cell>
          <cell r="T4189">
            <v>64.184999400500118</v>
          </cell>
          <cell r="U4189" t="str">
            <v>0</v>
          </cell>
          <cell r="V4189">
            <v>60.198829730085414</v>
          </cell>
          <cell r="W4189">
            <v>60.198829730085414</v>
          </cell>
        </row>
        <row r="4190">
          <cell r="B4190" t="str">
            <v>Africa OtherWM</v>
          </cell>
          <cell r="C4190" t="str">
            <v>WM</v>
          </cell>
          <cell r="D4190" t="str">
            <v>Africa Other</v>
          </cell>
          <cell r="E4190" t="str">
            <v>T&amp;O Management</v>
          </cell>
          <cell r="F4190" t="str">
            <v>Mass Mkt &amp; Priority Banking</v>
          </cell>
          <cell r="G4190" t="str">
            <v>Account Management Services</v>
          </cell>
          <cell r="H4190">
            <v>798.23323553175032</v>
          </cell>
          <cell r="I4190">
            <v>93.8260064768576</v>
          </cell>
          <cell r="J4190">
            <v>246.38675851186403</v>
          </cell>
          <cell r="K4190">
            <v>327.3503500120371</v>
          </cell>
          <cell r="L4190">
            <v>360.14949580445494</v>
          </cell>
          <cell r="M4190">
            <v>362.78067609510003</v>
          </cell>
          <cell r="N4190">
            <v>417.298937017779</v>
          </cell>
          <cell r="O4190">
            <v>461.07524505307413</v>
          </cell>
          <cell r="P4190">
            <v>543.21035897985098</v>
          </cell>
          <cell r="Q4190">
            <v>724.05875162663494</v>
          </cell>
          <cell r="R4190">
            <v>797.80236170834405</v>
          </cell>
          <cell r="S4190">
            <v>846.15425282403805</v>
          </cell>
          <cell r="T4190">
            <v>855.79999200666805</v>
          </cell>
          <cell r="U4190" t="str">
            <v>0</v>
          </cell>
          <cell r="V4190">
            <v>802.65106306780581</v>
          </cell>
          <cell r="W4190">
            <v>802.65106306780581</v>
          </cell>
        </row>
        <row r="4191">
          <cell r="B4191" t="str">
            <v>Africa OtherWM</v>
          </cell>
          <cell r="C4191" t="str">
            <v>WM</v>
          </cell>
          <cell r="D4191" t="str">
            <v>Africa Other</v>
          </cell>
          <cell r="E4191" t="str">
            <v>T&amp;O Management</v>
          </cell>
          <cell r="F4191" t="str">
            <v>Mass Mkt &amp; Priority Banking</v>
          </cell>
          <cell r="G4191" t="str">
            <v>Trade Products</v>
          </cell>
          <cell r="H4191" t="str">
            <v>0</v>
          </cell>
          <cell r="I4191" t="str">
            <v>0</v>
          </cell>
          <cell r="J4191" t="str">
            <v>0</v>
          </cell>
          <cell r="K4191" t="str">
            <v>0</v>
          </cell>
          <cell r="L4191" t="str">
            <v>0</v>
          </cell>
          <cell r="M4191" t="str">
            <v>0</v>
          </cell>
          <cell r="N4191" t="str">
            <v>0</v>
          </cell>
          <cell r="O4191" t="str">
            <v>0</v>
          </cell>
          <cell r="P4191" t="str">
            <v>0</v>
          </cell>
          <cell r="Q4191" t="str">
            <v>0</v>
          </cell>
          <cell r="R4191" t="str">
            <v>0</v>
          </cell>
          <cell r="S4191" t="str">
            <v>0</v>
          </cell>
          <cell r="T4191" t="str">
            <v>0</v>
          </cell>
          <cell r="U4191" t="str">
            <v>0</v>
          </cell>
          <cell r="V4191" t="str">
            <v>0</v>
          </cell>
          <cell r="W4191" t="str">
            <v>0</v>
          </cell>
        </row>
        <row r="4192">
          <cell r="B4192" t="str">
            <v>Africa OtherWM</v>
          </cell>
          <cell r="C4192" t="str">
            <v>WM</v>
          </cell>
          <cell r="D4192" t="str">
            <v>Africa Other</v>
          </cell>
          <cell r="E4192" t="str">
            <v>T&amp;O Management</v>
          </cell>
          <cell r="F4192" t="str">
            <v>Mass Mkt &amp; Priority Banking</v>
          </cell>
          <cell r="G4192" t="str">
            <v>Treasury Products</v>
          </cell>
          <cell r="H4192" t="str">
            <v>0</v>
          </cell>
          <cell r="I4192" t="str">
            <v>0</v>
          </cell>
          <cell r="J4192" t="str">
            <v>0</v>
          </cell>
          <cell r="K4192" t="str">
            <v>0</v>
          </cell>
          <cell r="L4192" t="str">
            <v>0</v>
          </cell>
          <cell r="M4192" t="str">
            <v>0</v>
          </cell>
          <cell r="N4192" t="str">
            <v>0</v>
          </cell>
          <cell r="O4192" t="str">
            <v>0</v>
          </cell>
          <cell r="P4192" t="str">
            <v>0</v>
          </cell>
          <cell r="Q4192" t="str">
            <v>0</v>
          </cell>
          <cell r="R4192" t="str">
            <v>0</v>
          </cell>
          <cell r="S4192" t="str">
            <v>0</v>
          </cell>
          <cell r="T4192" t="str">
            <v>0</v>
          </cell>
          <cell r="U4192" t="str">
            <v>0</v>
          </cell>
          <cell r="V4192">
            <v>0</v>
          </cell>
          <cell r="W4192">
            <v>0</v>
          </cell>
        </row>
        <row r="4193">
          <cell r="B4193" t="str">
            <v>Africa OtherWM</v>
          </cell>
          <cell r="C4193" t="str">
            <v>WM</v>
          </cell>
          <cell r="D4193" t="str">
            <v>Africa Other</v>
          </cell>
          <cell r="E4193" t="str">
            <v>T&amp;O Management</v>
          </cell>
          <cell r="F4193" t="str">
            <v>Mass Mkt &amp; Priority Banking</v>
          </cell>
          <cell r="G4193" t="str">
            <v>Investment Services</v>
          </cell>
          <cell r="H4193" t="str">
            <v>0</v>
          </cell>
          <cell r="I4193" t="str">
            <v>0</v>
          </cell>
          <cell r="J4193" t="str">
            <v>0</v>
          </cell>
          <cell r="K4193" t="str">
            <v>0</v>
          </cell>
          <cell r="L4193" t="str">
            <v>0</v>
          </cell>
          <cell r="M4193" t="str">
            <v>0</v>
          </cell>
          <cell r="N4193" t="str">
            <v>0</v>
          </cell>
          <cell r="O4193" t="str">
            <v>0</v>
          </cell>
          <cell r="P4193" t="str">
            <v>0</v>
          </cell>
          <cell r="Q4193" t="str">
            <v>0</v>
          </cell>
          <cell r="R4193" t="str">
            <v>0</v>
          </cell>
          <cell r="S4193" t="str">
            <v>0</v>
          </cell>
          <cell r="T4193" t="str">
            <v>0</v>
          </cell>
          <cell r="U4193" t="str">
            <v>0</v>
          </cell>
          <cell r="V4193" t="str">
            <v>0</v>
          </cell>
          <cell r="W4193" t="str">
            <v>0</v>
          </cell>
        </row>
        <row r="4194">
          <cell r="B4194" t="str">
            <v>Africa OtherOthCB</v>
          </cell>
          <cell r="C4194" t="str">
            <v>OthCB</v>
          </cell>
          <cell r="D4194" t="str">
            <v>Africa Other</v>
          </cell>
          <cell r="E4194" t="str">
            <v>T&amp;O Management</v>
          </cell>
          <cell r="F4194" t="str">
            <v>Mass Mkt &amp; Priority Banking</v>
          </cell>
          <cell r="G4194" t="str">
            <v>Other Products</v>
          </cell>
          <cell r="H4194" t="str">
            <v>0</v>
          </cell>
          <cell r="I4194" t="str">
            <v>0</v>
          </cell>
          <cell r="J4194" t="str">
            <v>0</v>
          </cell>
          <cell r="K4194" t="str">
            <v>0</v>
          </cell>
          <cell r="L4194" t="str">
            <v>0</v>
          </cell>
          <cell r="M4194" t="str">
            <v>0</v>
          </cell>
          <cell r="N4194" t="str">
            <v>0</v>
          </cell>
          <cell r="O4194" t="str">
            <v>0</v>
          </cell>
          <cell r="P4194" t="str">
            <v>0</v>
          </cell>
          <cell r="Q4194" t="str">
            <v>0</v>
          </cell>
          <cell r="R4194" t="str">
            <v>0</v>
          </cell>
          <cell r="S4194" t="str">
            <v>0</v>
          </cell>
          <cell r="T4194" t="str">
            <v>0</v>
          </cell>
          <cell r="U4194" t="str">
            <v>0</v>
          </cell>
          <cell r="V4194">
            <v>0</v>
          </cell>
          <cell r="W4194">
            <v>0</v>
          </cell>
        </row>
        <row r="4195">
          <cell r="B4195" t="str">
            <v>Africa OtherCROps</v>
          </cell>
          <cell r="C4195" t="str">
            <v>CROps</v>
          </cell>
          <cell r="D4195" t="str">
            <v>Africa Other</v>
          </cell>
          <cell r="E4195" t="str">
            <v>T&amp;O Management</v>
          </cell>
          <cell r="F4195" t="str">
            <v>Customer - Wholesale</v>
          </cell>
          <cell r="G4195" t="str">
            <v>Corporate and Inst Lending</v>
          </cell>
          <cell r="H4195">
            <v>199.55830888293801</v>
          </cell>
          <cell r="I4195">
            <v>25.565327818623764</v>
          </cell>
          <cell r="J4195">
            <v>67.134459709500305</v>
          </cell>
          <cell r="K4195">
            <v>89.195089121299802</v>
          </cell>
          <cell r="L4195">
            <v>98.132066680510007</v>
          </cell>
          <cell r="M4195">
            <v>98.848999961655608</v>
          </cell>
          <cell r="N4195">
            <v>113.70391348644</v>
          </cell>
          <cell r="O4195">
            <v>125.63190347168351</v>
          </cell>
          <cell r="P4195">
            <v>148.01174453926643</v>
          </cell>
          <cell r="Q4195">
            <v>197.28857744621331</v>
          </cell>
          <cell r="R4195">
            <v>217.3819357490911</v>
          </cell>
          <cell r="S4195">
            <v>230.55666196242561</v>
          </cell>
          <cell r="T4195">
            <v>233.1848936597608</v>
          </cell>
          <cell r="U4195" t="str">
            <v>0</v>
          </cell>
          <cell r="V4195">
            <v>218.7030901326558</v>
          </cell>
          <cell r="W4195">
            <v>218.7030901326558</v>
          </cell>
        </row>
        <row r="4196">
          <cell r="B4196" t="str">
            <v>Africa OtherCash</v>
          </cell>
          <cell r="C4196" t="str">
            <v>Cash</v>
          </cell>
          <cell r="D4196" t="str">
            <v>Africa Other</v>
          </cell>
          <cell r="E4196" t="str">
            <v>T&amp;O Management</v>
          </cell>
          <cell r="F4196" t="str">
            <v>Customer - Wholesale</v>
          </cell>
          <cell r="G4196" t="str">
            <v>Cash Management and Payments</v>
          </cell>
          <cell r="H4196">
            <v>133.03887258862562</v>
          </cell>
          <cell r="I4196">
            <v>17.043551879082511</v>
          </cell>
          <cell r="J4196">
            <v>44.756306473000166</v>
          </cell>
          <cell r="K4196">
            <v>59.463392747533241</v>
          </cell>
          <cell r="L4196">
            <v>65.421377787006705</v>
          </cell>
          <cell r="M4196">
            <v>65.899333307770448</v>
          </cell>
          <cell r="N4196">
            <v>75.802608990959968</v>
          </cell>
          <cell r="O4196">
            <v>83.754602314455795</v>
          </cell>
          <cell r="P4196">
            <v>98.674496359510798</v>
          </cell>
          <cell r="Q4196">
            <v>131.52571829747561</v>
          </cell>
          <cell r="R4196">
            <v>144.92129049939422</v>
          </cell>
          <cell r="S4196">
            <v>153.70444130828361</v>
          </cell>
          <cell r="T4196">
            <v>155.45659577317389</v>
          </cell>
          <cell r="U4196" t="str">
            <v>0</v>
          </cell>
          <cell r="V4196">
            <v>145.80206008843717</v>
          </cell>
          <cell r="W4196">
            <v>145.80206008843717</v>
          </cell>
        </row>
        <row r="4197">
          <cell r="B4197" t="str">
            <v>Africa OtherTrade</v>
          </cell>
          <cell r="C4197" t="str">
            <v>Trade</v>
          </cell>
          <cell r="D4197" t="str">
            <v>Africa Other</v>
          </cell>
          <cell r="E4197" t="str">
            <v>T&amp;O Management</v>
          </cell>
          <cell r="F4197" t="str">
            <v>Customer - Wholesale</v>
          </cell>
          <cell r="G4197" t="str">
            <v>Trade Finance</v>
          </cell>
          <cell r="H4197">
            <v>553.98553188257745</v>
          </cell>
          <cell r="I4197">
            <v>57.015181293563799</v>
          </cell>
          <cell r="J4197">
            <v>149.7216628137362</v>
          </cell>
          <cell r="K4197">
            <v>198.92074972892931</v>
          </cell>
          <cell r="L4197">
            <v>218.85178285981249</v>
          </cell>
          <cell r="M4197">
            <v>220.45067027834682</v>
          </cell>
          <cell r="N4197">
            <v>253.57974234519531</v>
          </cell>
          <cell r="O4197">
            <v>280.18125969327559</v>
          </cell>
          <cell r="P4197">
            <v>330.09224479160991</v>
          </cell>
          <cell r="Q4197">
            <v>439.98825636223251</v>
          </cell>
          <cell r="R4197">
            <v>484.79998240630687</v>
          </cell>
          <cell r="S4197">
            <v>514.18194100568542</v>
          </cell>
          <cell r="T4197">
            <v>520.04336033768777</v>
          </cell>
          <cell r="U4197" t="str">
            <v>0</v>
          </cell>
          <cell r="V4197">
            <v>487.74638924411948</v>
          </cell>
          <cell r="W4197">
            <v>487.74638924411948</v>
          </cell>
        </row>
        <row r="4198">
          <cell r="B4198" t="str">
            <v>Africa OtherTrade</v>
          </cell>
          <cell r="C4198" t="str">
            <v>Trade</v>
          </cell>
          <cell r="D4198" t="str">
            <v>Africa Other</v>
          </cell>
          <cell r="E4198" t="str">
            <v>T&amp;O Management</v>
          </cell>
          <cell r="F4198" t="str">
            <v>Customer - Wholesale</v>
          </cell>
          <cell r="G4198" t="str">
            <v>Trade Contingents</v>
          </cell>
          <cell r="H4198" t="str">
            <v>0</v>
          </cell>
          <cell r="I4198" t="str">
            <v>0</v>
          </cell>
          <cell r="J4198" t="str">
            <v>0</v>
          </cell>
          <cell r="K4198" t="str">
            <v>0</v>
          </cell>
          <cell r="L4198" t="str">
            <v>0</v>
          </cell>
          <cell r="M4198" t="str">
            <v>0</v>
          </cell>
          <cell r="N4198" t="str">
            <v>0</v>
          </cell>
          <cell r="O4198" t="str">
            <v>0</v>
          </cell>
          <cell r="P4198" t="str">
            <v>0</v>
          </cell>
          <cell r="Q4198" t="str">
            <v>0</v>
          </cell>
          <cell r="R4198" t="str">
            <v>0</v>
          </cell>
          <cell r="S4198" t="str">
            <v>0</v>
          </cell>
          <cell r="T4198" t="str">
            <v>0</v>
          </cell>
          <cell r="U4198" t="str">
            <v>0</v>
          </cell>
          <cell r="V4198">
            <v>0</v>
          </cell>
          <cell r="W4198">
            <v>0</v>
          </cell>
        </row>
        <row r="4199">
          <cell r="B4199" t="str">
            <v>Africa OtherTrade</v>
          </cell>
          <cell r="C4199" t="str">
            <v>Trade</v>
          </cell>
          <cell r="D4199" t="str">
            <v>Africa Other</v>
          </cell>
          <cell r="E4199" t="str">
            <v>T&amp;O Management</v>
          </cell>
          <cell r="F4199" t="str">
            <v>Customer - Wholesale</v>
          </cell>
          <cell r="G4199" t="str">
            <v>Trade Transactional</v>
          </cell>
          <cell r="H4199" t="str">
            <v>0</v>
          </cell>
          <cell r="I4199" t="str">
            <v>0</v>
          </cell>
          <cell r="J4199" t="str">
            <v>0</v>
          </cell>
          <cell r="K4199" t="str">
            <v>0</v>
          </cell>
          <cell r="L4199" t="str">
            <v>0</v>
          </cell>
          <cell r="M4199" t="str">
            <v>0</v>
          </cell>
          <cell r="N4199" t="str">
            <v>0</v>
          </cell>
          <cell r="O4199" t="str">
            <v>0</v>
          </cell>
          <cell r="P4199" t="str">
            <v>0</v>
          </cell>
          <cell r="Q4199" t="str">
            <v>0</v>
          </cell>
          <cell r="R4199" t="str">
            <v>0</v>
          </cell>
          <cell r="S4199" t="str">
            <v>0</v>
          </cell>
          <cell r="T4199" t="str">
            <v>0</v>
          </cell>
          <cell r="U4199" t="str">
            <v>0</v>
          </cell>
          <cell r="V4199">
            <v>0</v>
          </cell>
          <cell r="W4199">
            <v>0</v>
          </cell>
        </row>
        <row r="4200">
          <cell r="B4200" t="str">
            <v>Africa OtherTrade</v>
          </cell>
          <cell r="C4200" t="str">
            <v>Trade</v>
          </cell>
          <cell r="D4200" t="str">
            <v>Africa Other</v>
          </cell>
          <cell r="E4200" t="str">
            <v>T&amp;O Management</v>
          </cell>
          <cell r="F4200" t="str">
            <v>Customer - Wholesale</v>
          </cell>
          <cell r="G4200" t="str">
            <v>Trade Other</v>
          </cell>
          <cell r="H4200" t="str">
            <v>0</v>
          </cell>
          <cell r="I4200" t="str">
            <v>0</v>
          </cell>
          <cell r="J4200" t="str">
            <v>0</v>
          </cell>
          <cell r="K4200" t="str">
            <v>0</v>
          </cell>
          <cell r="L4200" t="str">
            <v>0</v>
          </cell>
          <cell r="M4200" t="str">
            <v>0</v>
          </cell>
          <cell r="N4200" t="str">
            <v>0</v>
          </cell>
          <cell r="O4200" t="str">
            <v>0</v>
          </cell>
          <cell r="P4200" t="str">
            <v>0</v>
          </cell>
          <cell r="Q4200" t="str">
            <v>0</v>
          </cell>
          <cell r="R4200" t="str">
            <v>0</v>
          </cell>
          <cell r="S4200" t="str">
            <v>0</v>
          </cell>
          <cell r="T4200" t="str">
            <v>0</v>
          </cell>
          <cell r="U4200" t="str">
            <v>0</v>
          </cell>
          <cell r="V4200">
            <v>0</v>
          </cell>
          <cell r="W4200">
            <v>0</v>
          </cell>
        </row>
        <row r="4201">
          <cell r="B4201" t="str">
            <v>Africa OtherFX/MM</v>
          </cell>
          <cell r="C4201" t="str">
            <v>FX/MM</v>
          </cell>
          <cell r="D4201" t="str">
            <v>Africa Other</v>
          </cell>
          <cell r="E4201" t="str">
            <v>T&amp;O Management</v>
          </cell>
          <cell r="F4201" t="str">
            <v>Customer - Wholesale</v>
          </cell>
          <cell r="G4201" t="str">
            <v>FX Sales</v>
          </cell>
          <cell r="H4201">
            <v>50.998234492306494</v>
          </cell>
          <cell r="I4201">
            <v>11.610983221740462</v>
          </cell>
          <cell r="J4201">
            <v>30.49040054631223</v>
          </cell>
          <cell r="K4201">
            <v>40.509657869304235</v>
          </cell>
          <cell r="L4201">
            <v>44.568557376842278</v>
          </cell>
          <cell r="M4201">
            <v>44.894166356220474</v>
          </cell>
          <cell r="N4201">
            <v>51.640809814906277</v>
          </cell>
          <cell r="O4201">
            <v>57.058134895590712</v>
          </cell>
          <cell r="P4201">
            <v>67.222368305170804</v>
          </cell>
          <cell r="Q4201">
            <v>89.602385653755903</v>
          </cell>
          <cell r="R4201">
            <v>98.728169128090215</v>
          </cell>
          <cell r="S4201">
            <v>104.71172334258429</v>
          </cell>
          <cell r="T4201">
            <v>105.905385100302</v>
          </cell>
          <cell r="U4201" t="str">
            <v>0</v>
          </cell>
          <cell r="V4201">
            <v>99.32819669236531</v>
          </cell>
          <cell r="W4201">
            <v>99.32819669236531</v>
          </cell>
        </row>
        <row r="4202">
          <cell r="B4202" t="str">
            <v>Africa OtherFX/MM</v>
          </cell>
          <cell r="C4202" t="str">
            <v>FX/MM</v>
          </cell>
          <cell r="D4202" t="str">
            <v>Africa Other</v>
          </cell>
          <cell r="E4202" t="str">
            <v>T&amp;O Management</v>
          </cell>
          <cell r="F4202" t="str">
            <v>Customer - Wholesale</v>
          </cell>
          <cell r="G4202" t="str">
            <v>FX Trading</v>
          </cell>
          <cell r="H4202" t="str">
            <v>0</v>
          </cell>
          <cell r="I4202" t="str">
            <v>0</v>
          </cell>
          <cell r="J4202" t="str">
            <v>0</v>
          </cell>
          <cell r="K4202" t="str">
            <v>0</v>
          </cell>
          <cell r="L4202" t="str">
            <v>0</v>
          </cell>
          <cell r="M4202" t="str">
            <v>0</v>
          </cell>
          <cell r="N4202" t="str">
            <v>0</v>
          </cell>
          <cell r="O4202" t="str">
            <v>0</v>
          </cell>
          <cell r="P4202" t="str">
            <v>0</v>
          </cell>
          <cell r="Q4202" t="str">
            <v>0</v>
          </cell>
          <cell r="R4202" t="str">
            <v>0</v>
          </cell>
          <cell r="S4202" t="str">
            <v>0</v>
          </cell>
          <cell r="T4202" t="str">
            <v>0</v>
          </cell>
          <cell r="U4202" t="str">
            <v>0</v>
          </cell>
          <cell r="V4202">
            <v>0</v>
          </cell>
          <cell r="W4202">
            <v>0</v>
          </cell>
        </row>
        <row r="4203">
          <cell r="B4203" t="str">
            <v>Africa OtherFI</v>
          </cell>
          <cell r="C4203" t="str">
            <v>FI</v>
          </cell>
          <cell r="D4203" t="str">
            <v>Africa Other</v>
          </cell>
          <cell r="E4203" t="str">
            <v>T&amp;O Management</v>
          </cell>
          <cell r="F4203" t="str">
            <v>Customer - Wholesale</v>
          </cell>
          <cell r="G4203" t="str">
            <v>Fixed Income</v>
          </cell>
          <cell r="H4203">
            <v>119.73498532976301</v>
          </cell>
          <cell r="I4203">
            <v>15.33919669117426</v>
          </cell>
          <cell r="J4203">
            <v>40.2806758257002</v>
          </cell>
          <cell r="K4203">
            <v>53.5170534727798</v>
          </cell>
          <cell r="L4203">
            <v>58.879240008305999</v>
          </cell>
          <cell r="M4203">
            <v>59.309399976993397</v>
          </cell>
          <cell r="N4203">
            <v>68.222348091864006</v>
          </cell>
          <cell r="O4203">
            <v>75.379142083010194</v>
          </cell>
          <cell r="P4203">
            <v>88.807046723559793</v>
          </cell>
          <cell r="Q4203">
            <v>118.37314646772801</v>
          </cell>
          <cell r="R4203">
            <v>130.4291614494548</v>
          </cell>
          <cell r="S4203">
            <v>138.33399717745539</v>
          </cell>
          <cell r="T4203">
            <v>139.91093619585641</v>
          </cell>
          <cell r="U4203" t="str">
            <v>0</v>
          </cell>
          <cell r="V4203">
            <v>131.22185407959341</v>
          </cell>
          <cell r="W4203">
            <v>131.22185407959341</v>
          </cell>
        </row>
        <row r="4204">
          <cell r="B4204" t="str">
            <v>Africa OtherFX/MM</v>
          </cell>
          <cell r="C4204" t="str">
            <v>FX/MM</v>
          </cell>
          <cell r="D4204" t="str">
            <v>Africa Other</v>
          </cell>
          <cell r="E4204" t="str">
            <v>T&amp;O Management</v>
          </cell>
          <cell r="F4204" t="str">
            <v>Customer - Wholesale</v>
          </cell>
          <cell r="G4204" t="str">
            <v>ALM</v>
          </cell>
          <cell r="H4204">
            <v>50.998234492306501</v>
          </cell>
          <cell r="I4204">
            <v>16.948720728349599</v>
          </cell>
          <cell r="J4204">
            <v>44.50728020925532</v>
          </cell>
          <cell r="K4204">
            <v>59.1325355411986</v>
          </cell>
          <cell r="L4204">
            <v>65.057370062437798</v>
          </cell>
          <cell r="M4204">
            <v>65.5326662154621</v>
          </cell>
          <cell r="N4204">
            <v>75.380839591590004</v>
          </cell>
          <cell r="O4204">
            <v>83.288587637878408</v>
          </cell>
          <cell r="P4204">
            <v>98.1254666675691</v>
          </cell>
          <cell r="Q4204">
            <v>130.7939028105622</v>
          </cell>
          <cell r="R4204">
            <v>144.11494139791239</v>
          </cell>
          <cell r="S4204">
            <v>152.84922232896321</v>
          </cell>
          <cell r="T4204">
            <v>154.59162772128059</v>
          </cell>
          <cell r="U4204" t="str">
            <v>0</v>
          </cell>
          <cell r="V4204">
            <v>144.99081034216891</v>
          </cell>
          <cell r="W4204">
            <v>144.99081034216891</v>
          </cell>
        </row>
        <row r="4205">
          <cell r="B4205" t="str">
            <v>Africa OtherSEF</v>
          </cell>
          <cell r="C4205" t="str">
            <v>SEF</v>
          </cell>
          <cell r="D4205" t="str">
            <v>Africa Other</v>
          </cell>
          <cell r="E4205" t="str">
            <v>T&amp;O Management</v>
          </cell>
          <cell r="F4205" t="str">
            <v>Customer - Wholesale</v>
          </cell>
          <cell r="G4205" t="str">
            <v>Structured Trade</v>
          </cell>
          <cell r="H4205" t="str">
            <v>0</v>
          </cell>
          <cell r="I4205" t="str">
            <v>0</v>
          </cell>
          <cell r="J4205" t="str">
            <v>0</v>
          </cell>
          <cell r="K4205" t="str">
            <v>0</v>
          </cell>
          <cell r="L4205" t="str">
            <v>0</v>
          </cell>
          <cell r="M4205" t="str">
            <v>0</v>
          </cell>
          <cell r="N4205" t="str">
            <v>0</v>
          </cell>
          <cell r="O4205" t="str">
            <v>0</v>
          </cell>
          <cell r="P4205" t="str">
            <v>0</v>
          </cell>
          <cell r="Q4205" t="str">
            <v>0</v>
          </cell>
          <cell r="R4205" t="str">
            <v>0</v>
          </cell>
          <cell r="S4205" t="str">
            <v>0</v>
          </cell>
          <cell r="T4205" t="str">
            <v>0</v>
          </cell>
          <cell r="U4205" t="str">
            <v>0</v>
          </cell>
          <cell r="V4205">
            <v>0</v>
          </cell>
          <cell r="W4205">
            <v>0</v>
          </cell>
        </row>
        <row r="4206">
          <cell r="B4206" t="str">
            <v>Africa OtherSME</v>
          </cell>
          <cell r="C4206" t="str">
            <v>SME</v>
          </cell>
          <cell r="D4206" t="str">
            <v>Africa Other</v>
          </cell>
          <cell r="E4206" t="str">
            <v>T&amp;O Management</v>
          </cell>
          <cell r="F4206" t="str">
            <v>SME</v>
          </cell>
          <cell r="G4206" t="str">
            <v>Product</v>
          </cell>
          <cell r="H4206">
            <v>332.59718147156286</v>
          </cell>
          <cell r="I4206">
            <v>39.094169365357331</v>
          </cell>
          <cell r="J4206">
            <v>102.66114937994342</v>
          </cell>
          <cell r="K4206">
            <v>136.39597917168209</v>
          </cell>
          <cell r="L4206">
            <v>150.06228991852294</v>
          </cell>
          <cell r="M4206">
            <v>151.158615039625</v>
          </cell>
          <cell r="N4206">
            <v>173.87455709074126</v>
          </cell>
          <cell r="O4206">
            <v>192.11468543878084</v>
          </cell>
          <cell r="P4206">
            <v>226.33764957493793</v>
          </cell>
          <cell r="Q4206">
            <v>301.69114651109794</v>
          </cell>
          <cell r="R4206">
            <v>332.41765071180998</v>
          </cell>
          <cell r="S4206">
            <v>352.56427201001594</v>
          </cell>
          <cell r="T4206">
            <v>356.58333000277833</v>
          </cell>
          <cell r="U4206" t="str">
            <v>0</v>
          </cell>
          <cell r="V4206">
            <v>334.43794294491914</v>
          </cell>
          <cell r="W4206">
            <v>334.43794294491914</v>
          </cell>
        </row>
        <row r="4207">
          <cell r="B4207" t="str">
            <v>Africa OtherTotal</v>
          </cell>
          <cell r="C4207" t="str">
            <v>Total</v>
          </cell>
          <cell r="D4207" t="str">
            <v>Africa Other</v>
          </cell>
          <cell r="E4207" t="str">
            <v>T&amp;O Management</v>
          </cell>
          <cell r="F4207" t="str">
            <v>Customer</v>
          </cell>
          <cell r="G4207" t="str">
            <v>Product</v>
          </cell>
          <cell r="H4207">
            <v>2438.7028935547687</v>
          </cell>
          <cell r="I4207">
            <v>299.89963909396374</v>
          </cell>
          <cell r="J4207">
            <v>787.53538309727787</v>
          </cell>
          <cell r="K4207">
            <v>1046.3223951677733</v>
          </cell>
          <cell r="L4207">
            <v>1151.1595544490069</v>
          </cell>
          <cell r="M4207">
            <v>1159.5696962549489</v>
          </cell>
          <cell r="N4207">
            <v>1333.8284906839208</v>
          </cell>
          <cell r="O4207">
            <v>1473.7523718510176</v>
          </cell>
          <cell r="P4207">
            <v>1736.2839656864383</v>
          </cell>
          <cell r="Q4207">
            <v>2314.3365730823593</v>
          </cell>
          <cell r="R4207">
            <v>2550.0460834774894</v>
          </cell>
          <cell r="S4207">
            <v>2704.5950751654609</v>
          </cell>
          <cell r="T4207">
            <v>2735.4261187991747</v>
          </cell>
          <cell r="U4207" t="str">
            <v>0</v>
          </cell>
          <cell r="V4207">
            <v>2565.5441723590166</v>
          </cell>
          <cell r="W4207">
            <v>2565.5441723590166</v>
          </cell>
        </row>
        <row r="4221">
          <cell r="I4221" t="str">
            <v>YTD</v>
          </cell>
          <cell r="Y4221" t="str">
            <v>MTD</v>
          </cell>
        </row>
        <row r="4222">
          <cell r="B4222" t="str">
            <v>Calculation of Required Cost Data</v>
          </cell>
          <cell r="H4222" t="str">
            <v>2004</v>
          </cell>
          <cell r="I4222" t="str">
            <v>2005</v>
          </cell>
          <cell r="Y4222" t="str">
            <v>2005</v>
          </cell>
        </row>
        <row r="4223">
          <cell r="I4223" t="str">
            <v>Jan</v>
          </cell>
          <cell r="J4223" t="str">
            <v>Feb</v>
          </cell>
          <cell r="K4223" t="str">
            <v>Mar</v>
          </cell>
          <cell r="L4223" t="str">
            <v>Apr</v>
          </cell>
          <cell r="M4223" t="str">
            <v>May</v>
          </cell>
          <cell r="N4223" t="str">
            <v>Jun</v>
          </cell>
          <cell r="O4223" t="str">
            <v>Jul</v>
          </cell>
          <cell r="P4223" t="str">
            <v>Aug</v>
          </cell>
          <cell r="Q4223" t="str">
            <v>Sep</v>
          </cell>
          <cell r="R4223" t="str">
            <v>Oct</v>
          </cell>
          <cell r="S4223" t="str">
            <v>Nov</v>
          </cell>
          <cell r="T4223" t="str">
            <v>Dec</v>
          </cell>
          <cell r="Y4223" t="str">
            <v>Jan</v>
          </cell>
          <cell r="Z4223" t="str">
            <v>Feb</v>
          </cell>
          <cell r="AA4223" t="str">
            <v>Mar</v>
          </cell>
          <cell r="AB4223" t="str">
            <v>Apr</v>
          </cell>
          <cell r="AC4223" t="str">
            <v>May</v>
          </cell>
          <cell r="AD4223" t="str">
            <v>Jun</v>
          </cell>
          <cell r="AE4223" t="str">
            <v>Jul</v>
          </cell>
          <cell r="AF4223" t="str">
            <v>Aug</v>
          </cell>
          <cell r="AG4223" t="str">
            <v>Sep</v>
          </cell>
          <cell r="AH4223" t="str">
            <v>Oct</v>
          </cell>
          <cell r="AI4223" t="str">
            <v>Nov</v>
          </cell>
          <cell r="AJ4223" t="str">
            <v>Dec</v>
          </cell>
          <cell r="AL4223" t="str">
            <v>YTD</v>
          </cell>
          <cell r="AM4223" t="str">
            <v>check</v>
          </cell>
        </row>
        <row r="4224">
          <cell r="A4224" t="str">
            <v>Africa OtherTotal CostSME</v>
          </cell>
          <cell r="B4224" t="str">
            <v>Africa OtherSME</v>
          </cell>
          <cell r="C4224" t="str">
            <v>SME</v>
          </cell>
          <cell r="D4224" t="str">
            <v>Africa Other</v>
          </cell>
          <cell r="E4224" t="str">
            <v>Total Cost</v>
          </cell>
          <cell r="F4224" t="str">
            <v>CB</v>
          </cell>
          <cell r="H4224">
            <v>550.75687037498244</v>
          </cell>
          <cell r="I4224">
            <v>48.26966162734638</v>
          </cell>
          <cell r="J4224">
            <v>146.24724878830091</v>
          </cell>
          <cell r="K4224">
            <v>181.07115062050656</v>
          </cell>
          <cell r="L4224">
            <v>203.08624750893782</v>
          </cell>
          <cell r="M4224">
            <v>226.69110070502217</v>
          </cell>
          <cell r="N4224">
            <v>259.06954679239846</v>
          </cell>
          <cell r="O4224">
            <v>285.33690605548617</v>
          </cell>
          <cell r="P4224">
            <v>327.5018739753155</v>
          </cell>
          <cell r="Q4224">
            <v>405.64560693923653</v>
          </cell>
          <cell r="R4224">
            <v>446.61584090507415</v>
          </cell>
          <cell r="S4224">
            <v>473.26655689696389</v>
          </cell>
          <cell r="T4224">
            <v>477.30133697483177</v>
          </cell>
          <cell r="U4224">
            <v>0</v>
          </cell>
          <cell r="V4224">
            <v>491.7781711729358</v>
          </cell>
          <cell r="W4224">
            <v>491.7781711729358</v>
          </cell>
          <cell r="Y4224">
            <v>48.26966162734638</v>
          </cell>
          <cell r="Z4224">
            <v>97.977587160954528</v>
          </cell>
          <cell r="AA4224">
            <v>34.823901832205649</v>
          </cell>
          <cell r="AB4224">
            <v>22.015096888431259</v>
          </cell>
          <cell r="AC4224">
            <v>23.604853196084349</v>
          </cell>
          <cell r="AD4224">
            <v>32.37844608737629</v>
          </cell>
          <cell r="AE4224">
            <v>26.267359263087712</v>
          </cell>
          <cell r="AF4224">
            <v>42.164967919829337</v>
          </cell>
          <cell r="AG4224">
            <v>78.143732963921025</v>
          </cell>
          <cell r="AH4224">
            <v>40.970233965837622</v>
          </cell>
          <cell r="AI4224">
            <v>26.65071599188974</v>
          </cell>
          <cell r="AJ4224">
            <v>4.0347800778678788</v>
          </cell>
          <cell r="AL4224">
            <v>477.30133697483177</v>
          </cell>
          <cell r="AM4224">
            <v>0</v>
          </cell>
        </row>
        <row r="4225">
          <cell r="A4225" t="str">
            <v>Africa OtherTotal CostCCPL</v>
          </cell>
          <cell r="B4225" t="str">
            <v>Africa OtherCCPL</v>
          </cell>
          <cell r="C4225" t="str">
            <v>CCPL</v>
          </cell>
          <cell r="D4225" t="str">
            <v>Africa Other</v>
          </cell>
          <cell r="E4225" t="str">
            <v>Total Cost</v>
          </cell>
          <cell r="F4225" t="str">
            <v>CB</v>
          </cell>
          <cell r="H4225">
            <v>231.31788555749301</v>
          </cell>
          <cell r="I4225">
            <v>20.273257883485478</v>
          </cell>
          <cell r="J4225">
            <v>61.423844491086363</v>
          </cell>
          <cell r="K4225">
            <v>76.049883260612603</v>
          </cell>
          <cell r="L4225">
            <v>85.296223953753739</v>
          </cell>
          <cell r="M4225">
            <v>95.210262296109335</v>
          </cell>
          <cell r="N4225">
            <v>108.80920965280748</v>
          </cell>
          <cell r="O4225">
            <v>119.84150054330425</v>
          </cell>
          <cell r="P4225">
            <v>137.55078706963241</v>
          </cell>
          <cell r="Q4225">
            <v>170.37115491447952</v>
          </cell>
          <cell r="R4225">
            <v>187.57865318013114</v>
          </cell>
          <cell r="S4225">
            <v>198.77195389672477</v>
          </cell>
          <cell r="T4225">
            <v>200.46656152942941</v>
          </cell>
          <cell r="U4225">
            <v>0</v>
          </cell>
          <cell r="V4225">
            <v>206.54683189263304</v>
          </cell>
          <cell r="W4225">
            <v>206.54683189263304</v>
          </cell>
          <cell r="Y4225">
            <v>20.273257883485478</v>
          </cell>
          <cell r="Z4225">
            <v>41.150586607600886</v>
          </cell>
          <cell r="AA4225">
            <v>14.626038769526239</v>
          </cell>
          <cell r="AB4225">
            <v>9.2463406931411356</v>
          </cell>
          <cell r="AC4225">
            <v>9.914038342355596</v>
          </cell>
          <cell r="AD4225">
            <v>13.598947356698147</v>
          </cell>
          <cell r="AE4225">
            <v>11.032290890496768</v>
          </cell>
          <cell r="AF4225">
            <v>17.709286526328157</v>
          </cell>
          <cell r="AG4225">
            <v>32.820367844847112</v>
          </cell>
          <cell r="AH4225">
            <v>17.207498265651623</v>
          </cell>
          <cell r="AI4225">
            <v>11.193300716593626</v>
          </cell>
          <cell r="AJ4225">
            <v>1.6946076327046455</v>
          </cell>
          <cell r="AL4225">
            <v>200.46656152942941</v>
          </cell>
          <cell r="AM4225">
            <v>0</v>
          </cell>
        </row>
        <row r="4226">
          <cell r="A4226" t="str">
            <v>Africa OtherTotal CostM &amp; AL</v>
          </cell>
          <cell r="B4226" t="str">
            <v>Africa OtherM &amp; AL</v>
          </cell>
          <cell r="C4226" t="str">
            <v>M &amp; AL</v>
          </cell>
          <cell r="D4226" t="str">
            <v>Africa Other</v>
          </cell>
          <cell r="E4226" t="str">
            <v>Total Cost</v>
          </cell>
          <cell r="F4226" t="str">
            <v>CB</v>
          </cell>
          <cell r="H4226">
            <v>99.13623666749703</v>
          </cell>
          <cell r="I4226">
            <v>8.6885390929223547</v>
          </cell>
          <cell r="J4226">
            <v>26.324504781894184</v>
          </cell>
          <cell r="K4226">
            <v>32.592807111691172</v>
          </cell>
          <cell r="L4226">
            <v>36.555524551608819</v>
          </cell>
          <cell r="M4226">
            <v>40.804398126904026</v>
          </cell>
          <cell r="N4226">
            <v>46.632518422631769</v>
          </cell>
          <cell r="O4226">
            <v>51.36064308998759</v>
          </cell>
          <cell r="P4226">
            <v>58.950337315556837</v>
          </cell>
          <cell r="Q4226">
            <v>73.016209249062655</v>
          </cell>
          <cell r="R4226">
            <v>80.39085136291331</v>
          </cell>
          <cell r="S4226">
            <v>85.187980241453474</v>
          </cell>
          <cell r="T4226">
            <v>85.914240655469769</v>
          </cell>
          <cell r="U4226">
            <v>0</v>
          </cell>
          <cell r="V4226">
            <v>88.520070811128392</v>
          </cell>
          <cell r="W4226">
            <v>88.520070811128392</v>
          </cell>
          <cell r="Y4226">
            <v>8.6885390929223547</v>
          </cell>
          <cell r="Z4226">
            <v>17.635965688971829</v>
          </cell>
          <cell r="AA4226">
            <v>6.2683023297969882</v>
          </cell>
          <cell r="AB4226">
            <v>3.9627174399176468</v>
          </cell>
          <cell r="AC4226">
            <v>4.2488735752952067</v>
          </cell>
          <cell r="AD4226">
            <v>5.8281202957277429</v>
          </cell>
          <cell r="AE4226">
            <v>4.7281246673558215</v>
          </cell>
          <cell r="AF4226">
            <v>7.5896942255692466</v>
          </cell>
          <cell r="AG4226">
            <v>14.065871933505818</v>
          </cell>
          <cell r="AH4226">
            <v>7.3746421138506548</v>
          </cell>
          <cell r="AI4226">
            <v>4.797128878540164</v>
          </cell>
          <cell r="AJ4226">
            <v>0.72626041401629493</v>
          </cell>
          <cell r="AL4226">
            <v>85.914240655469769</v>
          </cell>
          <cell r="AM4226">
            <v>0</v>
          </cell>
        </row>
        <row r="4227">
          <cell r="A4227" t="str">
            <v>Africa OtherTotal CostOthCB</v>
          </cell>
          <cell r="B4227" t="str">
            <v>Africa OtherOthCB</v>
          </cell>
          <cell r="C4227" t="str">
            <v>OthCB</v>
          </cell>
          <cell r="D4227" t="str">
            <v>Africa Other</v>
          </cell>
          <cell r="E4227" t="str">
            <v>Total Cost</v>
          </cell>
          <cell r="F4227" t="str">
            <v>CB</v>
          </cell>
          <cell r="H4227">
            <v>0</v>
          </cell>
          <cell r="I4227">
            <v>0</v>
          </cell>
          <cell r="J4227">
            <v>0</v>
          </cell>
          <cell r="K4227">
            <v>0</v>
          </cell>
          <cell r="L4227">
            <v>0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  <cell r="AJ4227">
            <v>0</v>
          </cell>
          <cell r="AL4227">
            <v>0</v>
          </cell>
          <cell r="AM4227">
            <v>0</v>
          </cell>
        </row>
        <row r="4228">
          <cell r="A4228" t="str">
            <v>Africa OtherTotal CostWM</v>
          </cell>
          <cell r="B4228" t="str">
            <v>Africa OtherWM</v>
          </cell>
          <cell r="C4228" t="str">
            <v>WM</v>
          </cell>
          <cell r="D4228" t="str">
            <v>Africa Other</v>
          </cell>
          <cell r="E4228" t="str">
            <v>Total Cost</v>
          </cell>
          <cell r="F4228" t="str">
            <v>CB</v>
          </cell>
          <cell r="H4228">
            <v>1321.8164888999572</v>
          </cell>
          <cell r="I4228">
            <v>115.84718790563133</v>
          </cell>
          <cell r="J4228">
            <v>350.99339709192202</v>
          </cell>
          <cell r="K4228">
            <v>434.57076148921578</v>
          </cell>
          <cell r="L4228">
            <v>487.40699402145066</v>
          </cell>
          <cell r="M4228">
            <v>544.05864169205313</v>
          </cell>
          <cell r="N4228">
            <v>621.76691230175641</v>
          </cell>
          <cell r="O4228">
            <v>684.80857453316685</v>
          </cell>
          <cell r="P4228">
            <v>786.00449754075726</v>
          </cell>
          <cell r="Q4228">
            <v>973.54945665416744</v>
          </cell>
          <cell r="R4228">
            <v>1071.8780181721781</v>
          </cell>
          <cell r="S4228">
            <v>1135.839736552713</v>
          </cell>
          <cell r="T4228">
            <v>1145.5232087395962</v>
          </cell>
          <cell r="U4228">
            <v>0</v>
          </cell>
          <cell r="V4228">
            <v>1180.2676108150458</v>
          </cell>
          <cell r="W4228">
            <v>1180.2676108150458</v>
          </cell>
          <cell r="Y4228">
            <v>115.84718790563133</v>
          </cell>
          <cell r="Z4228">
            <v>235.14620918629069</v>
          </cell>
          <cell r="AA4228">
            <v>83.577364397293763</v>
          </cell>
          <cell r="AB4228">
            <v>52.836232532234874</v>
          </cell>
          <cell r="AC4228">
            <v>56.651647670602472</v>
          </cell>
          <cell r="AD4228">
            <v>77.708270609703277</v>
          </cell>
          <cell r="AE4228">
            <v>63.041662231410442</v>
          </cell>
          <cell r="AF4228">
            <v>101.19592300759041</v>
          </cell>
          <cell r="AG4228">
            <v>187.54495911341019</v>
          </cell>
          <cell r="AH4228">
            <v>98.328561518010702</v>
          </cell>
          <cell r="AI4228">
            <v>63.961718380534876</v>
          </cell>
          <cell r="AJ4228">
            <v>9.6834721868831366</v>
          </cell>
          <cell r="AL4228">
            <v>1145.5232087395962</v>
          </cell>
          <cell r="AM4228">
            <v>0</v>
          </cell>
        </row>
        <row r="4229">
          <cell r="A4229" t="str">
            <v>Africa OtherPPC Cash OperationsCash</v>
          </cell>
          <cell r="B4229" t="str">
            <v>Africa OtherCash</v>
          </cell>
          <cell r="C4229" t="str">
            <v>Cash</v>
          </cell>
          <cell r="D4229" t="str">
            <v>Africa Other</v>
          </cell>
          <cell r="E4229" t="str">
            <v>PPC Cash Operations</v>
          </cell>
          <cell r="F4229" t="str">
            <v>WB</v>
          </cell>
          <cell r="H4229">
            <v>220.30274814999342</v>
          </cell>
          <cell r="I4229">
            <v>20.713748783878128</v>
          </cell>
          <cell r="J4229">
            <v>62.190746236343173</v>
          </cell>
          <cell r="K4229">
            <v>77.33346132706302</v>
          </cell>
          <cell r="L4229">
            <v>86.630960823172657</v>
          </cell>
          <cell r="M4229">
            <v>96.112327573929306</v>
          </cell>
          <cell r="N4229">
            <v>109.88060487162279</v>
          </cell>
          <cell r="O4229">
            <v>121.04349056113799</v>
          </cell>
          <cell r="P4229">
            <v>139.14018611966179</v>
          </cell>
          <cell r="Q4229">
            <v>173.1075024687311</v>
          </cell>
          <cell r="R4229">
            <v>190.60056657669992</v>
          </cell>
          <cell r="S4229">
            <v>201.98535526306281</v>
          </cell>
          <cell r="T4229">
            <v>203.74379856199539</v>
          </cell>
          <cell r="U4229">
            <v>0</v>
          </cell>
          <cell r="V4229">
            <v>208.73815137964385</v>
          </cell>
          <cell r="W4229">
            <v>208.73815137964385</v>
          </cell>
          <cell r="Y4229">
            <v>20.713748783878128</v>
          </cell>
          <cell r="Z4229">
            <v>41.476997452465042</v>
          </cell>
          <cell r="AA4229">
            <v>15.142715090719847</v>
          </cell>
          <cell r="AB4229">
            <v>9.2974994961096371</v>
          </cell>
          <cell r="AC4229">
            <v>9.4813667507566493</v>
          </cell>
          <cell r="AD4229">
            <v>13.768277297693487</v>
          </cell>
          <cell r="AE4229">
            <v>11.162885689515193</v>
          </cell>
          <cell r="AF4229">
            <v>18.096695558523805</v>
          </cell>
          <cell r="AG4229">
            <v>33.967316349069307</v>
          </cell>
          <cell r="AH4229">
            <v>17.49306410796882</v>
          </cell>
          <cell r="AI4229">
            <v>11.384788686362896</v>
          </cell>
          <cell r="AJ4229">
            <v>1.7584432989325762</v>
          </cell>
          <cell r="AL4229">
            <v>203.74379856199539</v>
          </cell>
          <cell r="AM4229">
            <v>0</v>
          </cell>
        </row>
        <row r="4230">
          <cell r="A4230" t="str">
            <v>Africa OtherPPC Corp Lending Agency OpsCROps</v>
          </cell>
          <cell r="B4230" t="str">
            <v>Africa OtherCROps</v>
          </cell>
          <cell r="C4230" t="str">
            <v>CROps</v>
          </cell>
          <cell r="D4230" t="str">
            <v>Africa Other</v>
          </cell>
          <cell r="E4230" t="str">
            <v>PPC Corp Lending Agency Ops</v>
          </cell>
          <cell r="F4230" t="str">
            <v>WB</v>
          </cell>
          <cell r="H4230">
            <v>330.4541222249897</v>
          </cell>
          <cell r="I4230">
            <v>31.070623175817193</v>
          </cell>
          <cell r="J4230">
            <v>93.286119354514796</v>
          </cell>
          <cell r="K4230">
            <v>116.00019199059449</v>
          </cell>
          <cell r="L4230">
            <v>129.94644123475894</v>
          </cell>
          <cell r="M4230">
            <v>144.16849136089391</v>
          </cell>
          <cell r="N4230">
            <v>164.82090730743431</v>
          </cell>
          <cell r="O4230">
            <v>181.56523584170674</v>
          </cell>
          <cell r="P4230">
            <v>208.71027917949297</v>
          </cell>
          <cell r="Q4230">
            <v>259.66125370309652</v>
          </cell>
          <cell r="R4230">
            <v>285.90084986504962</v>
          </cell>
          <cell r="S4230">
            <v>302.97803289459432</v>
          </cell>
          <cell r="T4230">
            <v>305.61569784299297</v>
          </cell>
          <cell r="U4230">
            <v>0</v>
          </cell>
          <cell r="V4230">
            <v>313.10722706946581</v>
          </cell>
          <cell r="W4230">
            <v>313.10722706946581</v>
          </cell>
          <cell r="Y4230">
            <v>31.070623175817193</v>
          </cell>
          <cell r="Z4230">
            <v>62.215496178697606</v>
          </cell>
          <cell r="AA4230">
            <v>22.714072636079692</v>
          </cell>
          <cell r="AB4230">
            <v>13.946249244164449</v>
          </cell>
          <cell r="AC4230">
            <v>14.222050126134974</v>
          </cell>
          <cell r="AD4230">
            <v>20.652415946540401</v>
          </cell>
          <cell r="AE4230">
            <v>16.744328534272427</v>
          </cell>
          <cell r="AF4230">
            <v>27.145043337786234</v>
          </cell>
          <cell r="AG4230">
            <v>50.950974523603549</v>
          </cell>
          <cell r="AH4230">
            <v>26.239596161953102</v>
          </cell>
          <cell r="AI4230">
            <v>17.077183029544699</v>
          </cell>
          <cell r="AJ4230">
            <v>2.6376649483986512</v>
          </cell>
          <cell r="AL4230">
            <v>305.61569784299297</v>
          </cell>
          <cell r="AM4230">
            <v>0</v>
          </cell>
        </row>
        <row r="4231">
          <cell r="A4231" t="str">
            <v>Africa OtherPPC GM Ops - Fixed IncomeFI</v>
          </cell>
          <cell r="B4231" t="str">
            <v>Africa OtherFI</v>
          </cell>
          <cell r="C4231" t="str">
            <v>FI</v>
          </cell>
          <cell r="D4231" t="str">
            <v>Africa Other</v>
          </cell>
          <cell r="E4231" t="str">
            <v>PPC GM Ops - Fixed Income</v>
          </cell>
          <cell r="F4231" t="str">
            <v>WB</v>
          </cell>
          <cell r="H4231">
            <v>198.272473334994</v>
          </cell>
          <cell r="I4231">
            <v>18.642373905490317</v>
          </cell>
          <cell r="J4231">
            <v>55.971671612708903</v>
          </cell>
          <cell r="K4231">
            <v>69.600115194356619</v>
          </cell>
          <cell r="L4231">
            <v>77.967864740855376</v>
          </cell>
          <cell r="M4231">
            <v>86.501094816536394</v>
          </cell>
          <cell r="N4231">
            <v>98.892544384460621</v>
          </cell>
          <cell r="O4231">
            <v>108.9391415050241</v>
          </cell>
          <cell r="P4231">
            <v>125.22616750769581</v>
          </cell>
          <cell r="Q4231">
            <v>155.79675222185799</v>
          </cell>
          <cell r="R4231">
            <v>171.54050991902997</v>
          </cell>
          <cell r="S4231">
            <v>181.78681973675663</v>
          </cell>
          <cell r="T4231">
            <v>183.36941870579582</v>
          </cell>
          <cell r="U4231">
            <v>0</v>
          </cell>
          <cell r="V4231">
            <v>187.86433624167941</v>
          </cell>
          <cell r="W4231">
            <v>187.86433624167941</v>
          </cell>
          <cell r="Y4231">
            <v>18.642373905490317</v>
          </cell>
          <cell r="Z4231">
            <v>37.329297707218586</v>
          </cell>
          <cell r="AA4231">
            <v>13.628443581647716</v>
          </cell>
          <cell r="AB4231">
            <v>8.3677495464987572</v>
          </cell>
          <cell r="AC4231">
            <v>8.5332300756810184</v>
          </cell>
          <cell r="AD4231">
            <v>12.391449567924226</v>
          </cell>
          <cell r="AE4231">
            <v>10.046597120563476</v>
          </cell>
          <cell r="AF4231">
            <v>16.287026002671709</v>
          </cell>
          <cell r="AG4231">
            <v>30.57058471416218</v>
          </cell>
          <cell r="AH4231">
            <v>15.743757697171986</v>
          </cell>
          <cell r="AI4231">
            <v>10.246309817726655</v>
          </cell>
          <cell r="AJ4231">
            <v>1.5825989690391964</v>
          </cell>
          <cell r="AL4231">
            <v>183.36941870579582</v>
          </cell>
          <cell r="AM4231">
            <v>0</v>
          </cell>
        </row>
        <row r="4232">
          <cell r="A4232" t="str">
            <v>Africa OtherPPC Global Mkts OpsFX/MM</v>
          </cell>
          <cell r="B4232" t="str">
            <v>Africa OtherFX/MM</v>
          </cell>
          <cell r="C4232" t="str">
            <v>FX/MM</v>
          </cell>
          <cell r="D4232" t="str">
            <v>Africa Other</v>
          </cell>
          <cell r="E4232" t="str">
            <v>PPC Global Mkts Ops</v>
          </cell>
          <cell r="F4232" t="str">
            <v>WB</v>
          </cell>
          <cell r="H4232">
            <v>168.8987735816616</v>
          </cell>
          <cell r="I4232">
            <v>61.478514426826266</v>
          </cell>
          <cell r="J4232">
            <v>256.03510806108989</v>
          </cell>
          <cell r="K4232">
            <v>366.22883959542514</v>
          </cell>
          <cell r="L4232">
            <v>422.7110715862791</v>
          </cell>
          <cell r="M4232">
            <v>443.57195933939755</v>
          </cell>
          <cell r="N4232">
            <v>504.29811526755827</v>
          </cell>
          <cell r="O4232">
            <v>514.88864107360473</v>
          </cell>
          <cell r="P4232">
            <v>563.47013031974939</v>
          </cell>
          <cell r="Q4232">
            <v>632.63483633273154</v>
          </cell>
          <cell r="R4232">
            <v>649.20963217463532</v>
          </cell>
          <cell r="S4232">
            <v>1077.7560128733655</v>
          </cell>
          <cell r="T4232">
            <v>1101.564522518775</v>
          </cell>
          <cell r="U4232">
            <v>0</v>
          </cell>
          <cell r="V4232">
            <v>479.00900945370432</v>
          </cell>
          <cell r="W4232">
            <v>479.00900945370432</v>
          </cell>
          <cell r="Y4232">
            <v>61.478514426826266</v>
          </cell>
          <cell r="Z4232">
            <v>194.55659363426361</v>
          </cell>
          <cell r="AA4232">
            <v>110.19373153433526</v>
          </cell>
          <cell r="AB4232">
            <v>56.482231990853961</v>
          </cell>
          <cell r="AC4232">
            <v>20.860887753118448</v>
          </cell>
          <cell r="AD4232">
            <v>60.726155928160722</v>
          </cell>
          <cell r="AE4232">
            <v>10.590525806046458</v>
          </cell>
          <cell r="AF4232">
            <v>48.581489246144656</v>
          </cell>
          <cell r="AG4232">
            <v>69.164706012982151</v>
          </cell>
          <cell r="AH4232">
            <v>16.574795841903779</v>
          </cell>
          <cell r="AI4232">
            <v>428.54638069873022</v>
          </cell>
          <cell r="AJ4232">
            <v>23.808509645409458</v>
          </cell>
          <cell r="AL4232">
            <v>1101.564522518775</v>
          </cell>
          <cell r="AM4232">
            <v>0</v>
          </cell>
        </row>
        <row r="4233">
          <cell r="A4233" t="str">
            <v>Africa OtherPPC SEF/Forfaiting/PESEF</v>
          </cell>
          <cell r="B4233" t="str">
            <v>Africa OtherSEF</v>
          </cell>
          <cell r="C4233" t="str">
            <v>SEF</v>
          </cell>
          <cell r="D4233" t="str">
            <v>Africa Other</v>
          </cell>
          <cell r="E4233" t="str">
            <v>PPC SEF/Forfaiting/PE</v>
          </cell>
          <cell r="F4233" t="str">
            <v>WB</v>
          </cell>
          <cell r="H4233">
            <v>0</v>
          </cell>
          <cell r="I4233">
            <v>0</v>
          </cell>
          <cell r="J4233">
            <v>0</v>
          </cell>
          <cell r="K4233">
            <v>0</v>
          </cell>
          <cell r="L4233">
            <v>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Y4233">
            <v>0</v>
          </cell>
          <cell r="Z4233">
            <v>0</v>
          </cell>
          <cell r="AA4233">
            <v>0</v>
          </cell>
          <cell r="AB4233">
            <v>0</v>
          </cell>
          <cell r="AC4233">
            <v>0</v>
          </cell>
          <cell r="AD4233">
            <v>0</v>
          </cell>
          <cell r="AE4233">
            <v>0</v>
          </cell>
          <cell r="AF4233">
            <v>0</v>
          </cell>
          <cell r="AG4233">
            <v>0</v>
          </cell>
          <cell r="AH4233">
            <v>0</v>
          </cell>
          <cell r="AI4233">
            <v>0</v>
          </cell>
          <cell r="AJ4233">
            <v>0</v>
          </cell>
          <cell r="AL4233">
            <v>0</v>
          </cell>
          <cell r="AM4233">
            <v>0</v>
          </cell>
        </row>
        <row r="4234">
          <cell r="A4234" t="str">
            <v>Africa OtherPPC Trade OperationsTrade</v>
          </cell>
          <cell r="B4234" t="str">
            <v>Africa OtherTrade</v>
          </cell>
          <cell r="C4234" t="str">
            <v>Trade</v>
          </cell>
          <cell r="D4234" t="str">
            <v>Africa Other</v>
          </cell>
          <cell r="E4234" t="str">
            <v>PPC Trade Operations</v>
          </cell>
          <cell r="F4234" t="str">
            <v>WB</v>
          </cell>
          <cell r="H4234">
            <v>889.52522078599679</v>
          </cell>
          <cell r="I4234">
            <v>70.357489399610316</v>
          </cell>
          <cell r="J4234">
            <v>199.47037389959667</v>
          </cell>
          <cell r="K4234">
            <v>261.94745692395594</v>
          </cell>
          <cell r="L4234">
            <v>299.09847219451547</v>
          </cell>
          <cell r="M4234">
            <v>335.10675330425693</v>
          </cell>
          <cell r="N4234">
            <v>396.65116313150963</v>
          </cell>
          <cell r="O4234">
            <v>467.99631064176799</v>
          </cell>
          <cell r="P4234">
            <v>521.07798904181163</v>
          </cell>
          <cell r="Q4234">
            <v>663.12171284184819</v>
          </cell>
          <cell r="R4234">
            <v>727.00182958505206</v>
          </cell>
          <cell r="S4234">
            <v>777.66030156418537</v>
          </cell>
          <cell r="T4234">
            <v>792.68538356751924</v>
          </cell>
          <cell r="U4234">
            <v>0</v>
          </cell>
          <cell r="V4234">
            <v>818.44876627094914</v>
          </cell>
          <cell r="W4234">
            <v>818.44876627094914</v>
          </cell>
          <cell r="Y4234">
            <v>70.357489399610316</v>
          </cell>
          <cell r="Z4234">
            <v>129.11288449998636</v>
          </cell>
          <cell r="AA4234">
            <v>62.477083024359274</v>
          </cell>
          <cell r="AB4234">
            <v>37.151015270559526</v>
          </cell>
          <cell r="AC4234">
            <v>36.008281109741461</v>
          </cell>
          <cell r="AD4234">
            <v>61.544409827252707</v>
          </cell>
          <cell r="AE4234">
            <v>71.345147510258357</v>
          </cell>
          <cell r="AF4234">
            <v>53.081678400043643</v>
          </cell>
          <cell r="AG4234">
            <v>142.04372380003656</v>
          </cell>
          <cell r="AH4234">
            <v>63.880116743203871</v>
          </cell>
          <cell r="AI4234">
            <v>50.65847197913331</v>
          </cell>
          <cell r="AJ4234">
            <v>15.025082003333864</v>
          </cell>
          <cell r="AL4234">
            <v>792.68538356751924</v>
          </cell>
          <cell r="AM4234">
            <v>0</v>
          </cell>
        </row>
        <row r="4235">
          <cell r="A4235" t="str">
            <v>Africa OtherTotal Cost</v>
          </cell>
          <cell r="B4235" t="str">
            <v>Africa Other</v>
          </cell>
          <cell r="C4235" t="str">
            <v>Total</v>
          </cell>
          <cell r="D4235" t="str">
            <v>Africa Other</v>
          </cell>
          <cell r="E4235" t="str">
            <v>Total Cost</v>
          </cell>
          <cell r="H4235">
            <v>4010.4808195775654</v>
          </cell>
          <cell r="I4235">
            <v>395.34139620100774</v>
          </cell>
          <cell r="J4235">
            <v>1251.9430143174568</v>
          </cell>
          <cell r="K4235">
            <v>1615.3946675134212</v>
          </cell>
          <cell r="L4235">
            <v>1828.6998006153326</v>
          </cell>
          <cell r="M4235">
            <v>2012.2250292151027</v>
          </cell>
          <cell r="N4235">
            <v>2310.8215221321798</v>
          </cell>
          <cell r="O4235">
            <v>2535.7804438451867</v>
          </cell>
          <cell r="P4235">
            <v>2867.6322480696736</v>
          </cell>
          <cell r="Q4235">
            <v>3506.9044853252117</v>
          </cell>
          <cell r="R4235">
            <v>3810.7167517407634</v>
          </cell>
          <cell r="S4235">
            <v>4435.23274991982</v>
          </cell>
          <cell r="T4235">
            <v>4496.1841690964056</v>
          </cell>
          <cell r="U4235">
            <v>0</v>
          </cell>
          <cell r="V4235">
            <v>3974.2801751071856</v>
          </cell>
          <cell r="W4235">
            <v>3974.2801751071856</v>
          </cell>
          <cell r="Y4235">
            <v>395.34139620100774</v>
          </cell>
          <cell r="Z4235">
            <v>856.60161811644912</v>
          </cell>
          <cell r="AA4235">
            <v>363.45165319596435</v>
          </cell>
          <cell r="AB4235">
            <v>213.30513310191145</v>
          </cell>
          <cell r="AC4235">
            <v>183.52522859977012</v>
          </cell>
          <cell r="AD4235">
            <v>298.59649291707706</v>
          </cell>
          <cell r="AE4235">
            <v>224.95892171300693</v>
          </cell>
          <cell r="AF4235">
            <v>331.85180422448684</v>
          </cell>
          <cell r="AG4235">
            <v>639.27223725553813</v>
          </cell>
          <cell r="AH4235">
            <v>303.81226641555168</v>
          </cell>
          <cell r="AI4235">
            <v>624.51599817905662</v>
          </cell>
          <cell r="AJ4235">
            <v>60.951419176585659</v>
          </cell>
          <cell r="AL4235">
            <v>4496.1841690964056</v>
          </cell>
          <cell r="AM4235">
            <v>0</v>
          </cell>
        </row>
        <row r="4236">
          <cell r="A4236" t="str">
            <v>Africa OtherTotal CostTotal</v>
          </cell>
          <cell r="B4236" t="str">
            <v>Africa OtherTotal</v>
          </cell>
          <cell r="C4236" t="str">
            <v>Total</v>
          </cell>
          <cell r="D4236" t="str">
            <v>Africa Other</v>
          </cell>
          <cell r="E4236" t="str">
            <v>Total Cost</v>
          </cell>
          <cell r="F4236" t="str">
            <v>CB - total</v>
          </cell>
          <cell r="H4236">
            <v>2203.0274814999298</v>
          </cell>
          <cell r="I4236">
            <v>193.07864650938555</v>
          </cell>
          <cell r="J4236">
            <v>584.9889951532034</v>
          </cell>
          <cell r="K4236">
            <v>724.28460248202612</v>
          </cell>
          <cell r="L4236">
            <v>812.34499003575104</v>
          </cell>
          <cell r="M4236">
            <v>906.76440282008866</v>
          </cell>
          <cell r="N4236">
            <v>1036.278187169594</v>
          </cell>
          <cell r="O4236">
            <v>1141.3476242219449</v>
          </cell>
          <cell r="P4236">
            <v>1310.007495901262</v>
          </cell>
          <cell r="Q4236">
            <v>1622.5824277569461</v>
          </cell>
          <cell r="R4236">
            <v>1786.4633636202966</v>
          </cell>
          <cell r="S4236">
            <v>1893.0662275878551</v>
          </cell>
          <cell r="T4236">
            <v>1909.2053478993271</v>
          </cell>
          <cell r="U4236">
            <v>0</v>
          </cell>
          <cell r="V4236">
            <v>1967.112684691743</v>
          </cell>
          <cell r="W4236">
            <v>1967.112684691743</v>
          </cell>
          <cell r="Y4236">
            <v>193.07864650938555</v>
          </cell>
          <cell r="Z4236">
            <v>391.91034864381788</v>
          </cell>
          <cell r="AA4236">
            <v>139.29560732882271</v>
          </cell>
          <cell r="AB4236">
            <v>88.060387553724922</v>
          </cell>
          <cell r="AC4236">
            <v>94.419412784337624</v>
          </cell>
          <cell r="AD4236">
            <v>129.51378434950539</v>
          </cell>
          <cell r="AE4236">
            <v>105.06943705235085</v>
          </cell>
          <cell r="AF4236">
            <v>168.65987167931712</v>
          </cell>
          <cell r="AG4236">
            <v>312.5749318556841</v>
          </cell>
          <cell r="AH4236">
            <v>163.88093586335049</v>
          </cell>
          <cell r="AI4236">
            <v>106.60286396755851</v>
          </cell>
          <cell r="AJ4236">
            <v>16.13912031147197</v>
          </cell>
        </row>
        <row r="4237">
          <cell r="A4237" t="str">
            <v>Africa OtherPPC Wholesale CentresTotal</v>
          </cell>
          <cell r="B4237" t="str">
            <v>Africa OtherTotal</v>
          </cell>
          <cell r="C4237" t="str">
            <v>Total</v>
          </cell>
          <cell r="D4237" t="str">
            <v>Africa Other</v>
          </cell>
          <cell r="E4237" t="str">
            <v>PPC Wholesale Centres</v>
          </cell>
          <cell r="F4237" t="str">
            <v>WB - total</v>
          </cell>
          <cell r="H4237">
            <v>1807.4533380776356</v>
          </cell>
          <cell r="I4237">
            <v>202.26274969162222</v>
          </cell>
          <cell r="J4237">
            <v>666.9540191642534</v>
          </cell>
          <cell r="K4237">
            <v>891.11006503139515</v>
          </cell>
          <cell r="L4237">
            <v>1016.3548105795816</v>
          </cell>
          <cell r="M4237">
            <v>1105.4606263950141</v>
          </cell>
          <cell r="N4237">
            <v>1274.5433349625855</v>
          </cell>
          <cell r="O4237">
            <v>1394.4328196232414</v>
          </cell>
          <cell r="P4237">
            <v>1557.6247521684115</v>
          </cell>
          <cell r="Q4237">
            <v>1884.3220575682653</v>
          </cell>
          <cell r="R4237">
            <v>2024.253388120467</v>
          </cell>
          <cell r="S4237">
            <v>2542.1665223319646</v>
          </cell>
          <cell r="T4237">
            <v>2586.9788211970786</v>
          </cell>
          <cell r="U4237">
            <v>0</v>
          </cell>
          <cell r="V4237">
            <v>2007.1674904154424</v>
          </cell>
          <cell r="W4237">
            <v>2007.1674904154424</v>
          </cell>
          <cell r="Y4237">
            <v>202.26274969162222</v>
          </cell>
          <cell r="Z4237">
            <v>464.69126947263118</v>
          </cell>
          <cell r="AA4237">
            <v>224.15604586714176</v>
          </cell>
          <cell r="AB4237">
            <v>125.24474554818642</v>
          </cell>
          <cell r="AC4237">
            <v>89.105815815432493</v>
          </cell>
          <cell r="AD4237">
            <v>169.08270856757144</v>
          </cell>
          <cell r="AE4237">
            <v>119.88948466065585</v>
          </cell>
          <cell r="AF4237">
            <v>163.19193254517018</v>
          </cell>
          <cell r="AG4237">
            <v>326.6973053998538</v>
          </cell>
          <cell r="AH4237">
            <v>139.93133055220164</v>
          </cell>
          <cell r="AI4237">
            <v>517.91313421149766</v>
          </cell>
          <cell r="AJ4237">
            <v>44.812298865113917</v>
          </cell>
        </row>
        <row r="4239">
          <cell r="A4239" t="str">
            <v>BotswanaTotal CostSME</v>
          </cell>
          <cell r="B4239" t="str">
            <v>BotswanaSME</v>
          </cell>
          <cell r="C4239" t="str">
            <v>SME</v>
          </cell>
          <cell r="D4239" t="str">
            <v>Botswana</v>
          </cell>
          <cell r="E4239" t="str">
            <v>Total Cost</v>
          </cell>
          <cell r="F4239" t="str">
            <v>CB</v>
          </cell>
          <cell r="H4239">
            <v>498.94369883412435</v>
          </cell>
          <cell r="I4239">
            <v>116.08081843432188</v>
          </cell>
          <cell r="J4239">
            <v>239.05194449017378</v>
          </cell>
          <cell r="K4239">
            <v>362.87447330240514</v>
          </cell>
          <cell r="L4239">
            <v>483.57805605005836</v>
          </cell>
          <cell r="M4239">
            <v>620.52710900741715</v>
          </cell>
          <cell r="N4239">
            <v>730.17980080871007</v>
          </cell>
          <cell r="O4239">
            <v>824.9492177946529</v>
          </cell>
          <cell r="P4239">
            <v>928.62411268513961</v>
          </cell>
          <cell r="Q4239">
            <v>1037.8007496134755</v>
          </cell>
          <cell r="R4239">
            <v>1146.6198497512789</v>
          </cell>
          <cell r="S4239">
            <v>1245.1048598130208</v>
          </cell>
          <cell r="T4239">
            <v>1352.5469296550339</v>
          </cell>
          <cell r="U4239">
            <v>0</v>
          </cell>
          <cell r="V4239">
            <v>1432.4612491416376</v>
          </cell>
          <cell r="W4239">
            <v>1432.4612491416376</v>
          </cell>
          <cell r="Y4239">
            <v>116.08081843432188</v>
          </cell>
          <cell r="Z4239">
            <v>122.9711260558519</v>
          </cell>
          <cell r="AA4239">
            <v>123.82252881223135</v>
          </cell>
          <cell r="AB4239">
            <v>120.70358274765323</v>
          </cell>
          <cell r="AC4239">
            <v>136.94905295735879</v>
          </cell>
          <cell r="AD4239">
            <v>109.65269180129292</v>
          </cell>
          <cell r="AE4239">
            <v>94.769416985942826</v>
          </cell>
          <cell r="AF4239">
            <v>103.67489489048671</v>
          </cell>
          <cell r="AG4239">
            <v>109.17663692833594</v>
          </cell>
          <cell r="AH4239">
            <v>108.81910013780339</v>
          </cell>
          <cell r="AI4239">
            <v>98.485010061741832</v>
          </cell>
          <cell r="AJ4239">
            <v>107.4420698420131</v>
          </cell>
          <cell r="AL4239">
            <v>1352.5469296550339</v>
          </cell>
          <cell r="AM4239">
            <v>0</v>
          </cell>
        </row>
        <row r="4240">
          <cell r="A4240" t="str">
            <v>BotswanaTotal CostCCPL</v>
          </cell>
          <cell r="B4240" t="str">
            <v>BotswanaCCPL</v>
          </cell>
          <cell r="C4240" t="str">
            <v>CCPL</v>
          </cell>
          <cell r="D4240" t="str">
            <v>Botswana</v>
          </cell>
          <cell r="E4240" t="str">
            <v>Total Cost</v>
          </cell>
          <cell r="F4240" t="str">
            <v>CB</v>
          </cell>
          <cell r="H4240">
            <v>1973.3223204512994</v>
          </cell>
          <cell r="I4240">
            <v>43.316980692783957</v>
          </cell>
          <cell r="J4240">
            <v>94.262914957742694</v>
          </cell>
          <cell r="K4240">
            <v>148.57745620476578</v>
          </cell>
          <cell r="L4240">
            <v>197.63291283611278</v>
          </cell>
          <cell r="M4240">
            <v>264.70930184524019</v>
          </cell>
          <cell r="N4240">
            <v>308.45251803949651</v>
          </cell>
          <cell r="O4240">
            <v>365.24863440411781</v>
          </cell>
          <cell r="P4240">
            <v>405.23469724705097</v>
          </cell>
          <cell r="Q4240">
            <v>451.9225773005345</v>
          </cell>
          <cell r="R4240">
            <v>503.46610744126747</v>
          </cell>
          <cell r="S4240">
            <v>546.05748771808089</v>
          </cell>
          <cell r="T4240">
            <v>596.66951200754613</v>
          </cell>
          <cell r="U4240">
            <v>0</v>
          </cell>
          <cell r="V4240">
            <v>431.43372983775134</v>
          </cell>
          <cell r="W4240">
            <v>431.43372983775134</v>
          </cell>
          <cell r="Y4240">
            <v>43.316980692783957</v>
          </cell>
          <cell r="Z4240">
            <v>50.945934264958737</v>
          </cell>
          <cell r="AA4240">
            <v>54.314541247023087</v>
          </cell>
          <cell r="AB4240">
            <v>49.055456631346999</v>
          </cell>
          <cell r="AC4240">
            <v>67.076389009127411</v>
          </cell>
          <cell r="AD4240">
            <v>43.74321619425632</v>
          </cell>
          <cell r="AE4240">
            <v>56.796116364621298</v>
          </cell>
          <cell r="AF4240">
            <v>39.986062842933165</v>
          </cell>
          <cell r="AG4240">
            <v>46.687880053483525</v>
          </cell>
          <cell r="AH4240">
            <v>51.543530140732969</v>
          </cell>
          <cell r="AI4240">
            <v>42.591380276813425</v>
          </cell>
          <cell r="AJ4240">
            <v>50.612024289465239</v>
          </cell>
          <cell r="AL4240">
            <v>596.66951200754613</v>
          </cell>
          <cell r="AM4240">
            <v>0</v>
          </cell>
        </row>
        <row r="4241">
          <cell r="A4241" t="str">
            <v>BotswanaTotal CostM &amp; AL</v>
          </cell>
          <cell r="B4241" t="str">
            <v>BotswanaM &amp; AL</v>
          </cell>
          <cell r="C4241" t="str">
            <v>M &amp; AL</v>
          </cell>
          <cell r="D4241" t="str">
            <v>Botswana</v>
          </cell>
          <cell r="E4241" t="str">
            <v>Total Cost</v>
          </cell>
          <cell r="F4241" t="str">
            <v>CB</v>
          </cell>
          <cell r="H4241">
            <v>527.51730661656552</v>
          </cell>
          <cell r="I4241">
            <v>58.379864323900044</v>
          </cell>
          <cell r="J4241">
            <v>127.53507904079679</v>
          </cell>
          <cell r="K4241">
            <v>201.11299266670284</v>
          </cell>
          <cell r="L4241">
            <v>267.58911360428789</v>
          </cell>
          <cell r="M4241">
            <v>359.28589461847025</v>
          </cell>
          <cell r="N4241">
            <v>418.89430408933595</v>
          </cell>
          <cell r="O4241">
            <v>496.7775697079523</v>
          </cell>
          <cell r="P4241">
            <v>550.86825477673801</v>
          </cell>
          <cell r="Q4241">
            <v>614.2261019796365</v>
          </cell>
          <cell r="R4241">
            <v>684.56577168333297</v>
          </cell>
          <cell r="S4241">
            <v>742.05028515088202</v>
          </cell>
          <cell r="T4241">
            <v>810.9791021091346</v>
          </cell>
          <cell r="U4241">
            <v>0</v>
          </cell>
          <cell r="V4241">
            <v>562.92487481106991</v>
          </cell>
          <cell r="W4241">
            <v>562.92487481106991</v>
          </cell>
          <cell r="Y4241">
            <v>58.379864323900044</v>
          </cell>
          <cell r="Z4241">
            <v>69.155214716896751</v>
          </cell>
          <cell r="AA4241">
            <v>73.577913625906049</v>
          </cell>
          <cell r="AB4241">
            <v>66.476120937585051</v>
          </cell>
          <cell r="AC4241">
            <v>91.696781014182363</v>
          </cell>
          <cell r="AD4241">
            <v>59.608409470865695</v>
          </cell>
          <cell r="AE4241">
            <v>77.883265618616349</v>
          </cell>
          <cell r="AF4241">
            <v>54.090685068785717</v>
          </cell>
          <cell r="AG4241">
            <v>63.357847202898483</v>
          </cell>
          <cell r="AH4241">
            <v>70.339669703696472</v>
          </cell>
          <cell r="AI4241">
            <v>57.48451346754905</v>
          </cell>
          <cell r="AJ4241">
            <v>68.928816958252582</v>
          </cell>
          <cell r="AL4241">
            <v>810.9791021091346</v>
          </cell>
          <cell r="AM4241">
            <v>0</v>
          </cell>
        </row>
        <row r="4242">
          <cell r="A4242" t="str">
            <v>BotswanaTotal CostOthCB</v>
          </cell>
          <cell r="B4242" t="str">
            <v>BotswanaOthCB</v>
          </cell>
          <cell r="C4242" t="str">
            <v>OthCB</v>
          </cell>
          <cell r="D4242" t="str">
            <v>Botswana</v>
          </cell>
          <cell r="E4242" t="str">
            <v>Total Cost</v>
          </cell>
          <cell r="F4242" t="str">
            <v>CB</v>
          </cell>
          <cell r="H4242">
            <v>0</v>
          </cell>
          <cell r="I4242">
            <v>0</v>
          </cell>
          <cell r="J4242">
            <v>0</v>
          </cell>
          <cell r="K4242">
            <v>0</v>
          </cell>
          <cell r="L4242">
            <v>0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Y4242">
            <v>0</v>
          </cell>
          <cell r="Z4242">
            <v>0</v>
          </cell>
          <cell r="AA4242">
            <v>0</v>
          </cell>
          <cell r="AB4242">
            <v>0</v>
          </cell>
          <cell r="AC4242">
            <v>0</v>
          </cell>
          <cell r="AD4242">
            <v>0</v>
          </cell>
          <cell r="AE4242">
            <v>0</v>
          </cell>
          <cell r="AF4242">
            <v>0</v>
          </cell>
          <cell r="AG4242">
            <v>0</v>
          </cell>
          <cell r="AH4242">
            <v>0</v>
          </cell>
          <cell r="AI4242">
            <v>0</v>
          </cell>
          <cell r="AJ4242">
            <v>0</v>
          </cell>
          <cell r="AL4242">
            <v>0</v>
          </cell>
          <cell r="AM4242">
            <v>0</v>
          </cell>
        </row>
        <row r="4243">
          <cell r="A4243" t="str">
            <v>BotswanaTotal CostWM</v>
          </cell>
          <cell r="B4243" t="str">
            <v>BotswanaWM</v>
          </cell>
          <cell r="C4243" t="str">
            <v>WM</v>
          </cell>
          <cell r="D4243" t="str">
            <v>Botswana</v>
          </cell>
          <cell r="E4243" t="str">
            <v>Total Cost</v>
          </cell>
          <cell r="F4243" t="str">
            <v>CB</v>
          </cell>
          <cell r="H4243">
            <v>2412.2262321636845</v>
          </cell>
          <cell r="I4243">
            <v>140.0744588351732</v>
          </cell>
          <cell r="J4243">
            <v>280.63117227815889</v>
          </cell>
          <cell r="K4243">
            <v>398.1079820873689</v>
          </cell>
          <cell r="L4243">
            <v>533.70196596302185</v>
          </cell>
          <cell r="M4243">
            <v>667.11493234561635</v>
          </cell>
          <cell r="N4243">
            <v>783.64768245318874</v>
          </cell>
          <cell r="O4243">
            <v>848.05271716978757</v>
          </cell>
          <cell r="P4243">
            <v>957.19380805616333</v>
          </cell>
          <cell r="Q4243">
            <v>1076.5768580282061</v>
          </cell>
          <cell r="R4243">
            <v>1196.1638388281067</v>
          </cell>
          <cell r="S4243">
            <v>1311.7570312610185</v>
          </cell>
          <cell r="T4243">
            <v>1427.7850878171175</v>
          </cell>
          <cell r="U4243">
            <v>0</v>
          </cell>
          <cell r="V4243">
            <v>2048.3456833433829</v>
          </cell>
          <cell r="W4243">
            <v>2048.3456833433829</v>
          </cell>
          <cell r="Y4243">
            <v>140.0744588351732</v>
          </cell>
          <cell r="Z4243">
            <v>140.55671344298568</v>
          </cell>
          <cell r="AA4243">
            <v>117.47680980921001</v>
          </cell>
          <cell r="AB4243">
            <v>135.59398387565295</v>
          </cell>
          <cell r="AC4243">
            <v>133.4129663825945</v>
          </cell>
          <cell r="AD4243">
            <v>116.53275010757238</v>
          </cell>
          <cell r="AE4243">
            <v>64.405034716598834</v>
          </cell>
          <cell r="AF4243">
            <v>109.14109088637576</v>
          </cell>
          <cell r="AG4243">
            <v>119.38304997204273</v>
          </cell>
          <cell r="AH4243">
            <v>119.58698079990063</v>
          </cell>
          <cell r="AI4243">
            <v>115.59319243291179</v>
          </cell>
          <cell r="AJ4243">
            <v>116.02805655609905</v>
          </cell>
          <cell r="AL4243">
            <v>1427.7850878171175</v>
          </cell>
          <cell r="AM4243">
            <v>0</v>
          </cell>
        </row>
        <row r="4244">
          <cell r="A4244" t="str">
            <v>BotswanaPPC Cash OperationsCash</v>
          </cell>
          <cell r="B4244" t="str">
            <v>BotswanaCash</v>
          </cell>
          <cell r="C4244" t="str">
            <v>Cash</v>
          </cell>
          <cell r="D4244" t="str">
            <v>Botswana</v>
          </cell>
          <cell r="E4244" t="str">
            <v>PPC Cash Operations</v>
          </cell>
          <cell r="F4244" t="str">
            <v>WB</v>
          </cell>
          <cell r="H4244">
            <v>294.62763748106511</v>
          </cell>
          <cell r="I4244">
            <v>55.488141431910115</v>
          </cell>
          <cell r="J4244">
            <v>110.4306124972763</v>
          </cell>
          <cell r="K4244">
            <v>166.37744731857711</v>
          </cell>
          <cell r="L4244">
            <v>220.24999345040595</v>
          </cell>
          <cell r="M4244">
            <v>275.0853201024575</v>
          </cell>
          <cell r="N4244">
            <v>321.60178704389966</v>
          </cell>
          <cell r="O4244">
            <v>352.76192791858284</v>
          </cell>
          <cell r="P4244">
            <v>397.414872402264</v>
          </cell>
          <cell r="Q4244">
            <v>445.39934080728875</v>
          </cell>
          <cell r="R4244">
            <v>491.58090940695467</v>
          </cell>
          <cell r="S4244">
            <v>536.15593585430156</v>
          </cell>
          <cell r="T4244">
            <v>581.86098052811553</v>
          </cell>
          <cell r="U4244">
            <v>0</v>
          </cell>
          <cell r="V4244">
            <v>796.10223021789955</v>
          </cell>
          <cell r="W4244">
            <v>796.10223021789955</v>
          </cell>
          <cell r="Y4244">
            <v>55.488141431910115</v>
          </cell>
          <cell r="Z4244">
            <v>54.942471065366185</v>
          </cell>
          <cell r="AA4244">
            <v>55.946834821300811</v>
          </cell>
          <cell r="AB4244">
            <v>53.872546131828841</v>
          </cell>
          <cell r="AC4244">
            <v>54.835326652051549</v>
          </cell>
          <cell r="AD4244">
            <v>46.516466941442161</v>
          </cell>
          <cell r="AE4244">
            <v>31.160140874683179</v>
          </cell>
          <cell r="AF4244">
            <v>44.652944483681154</v>
          </cell>
          <cell r="AG4244">
            <v>47.984468405024757</v>
          </cell>
          <cell r="AH4244">
            <v>46.181568599665923</v>
          </cell>
          <cell r="AI4244">
            <v>44.575026447346886</v>
          </cell>
          <cell r="AJ4244">
            <v>45.705044673813973</v>
          </cell>
          <cell r="AL4244">
            <v>581.86098052811553</v>
          </cell>
          <cell r="AM4244">
            <v>0</v>
          </cell>
        </row>
        <row r="4245">
          <cell r="A4245" t="str">
            <v>BotswanaPPC Corp Lending Agency OpsCROps</v>
          </cell>
          <cell r="B4245" t="str">
            <v>BotswanaCROps</v>
          </cell>
          <cell r="C4245" t="str">
            <v>CROps</v>
          </cell>
          <cell r="D4245" t="str">
            <v>Botswana</v>
          </cell>
          <cell r="E4245" t="str">
            <v>PPC Corp Lending Agency Ops</v>
          </cell>
          <cell r="F4245" t="str">
            <v>WB</v>
          </cell>
          <cell r="H4245">
            <v>208.43437388484122</v>
          </cell>
          <cell r="I4245">
            <v>49.283267970649334</v>
          </cell>
          <cell r="J4245">
            <v>103.09976713570803</v>
          </cell>
          <cell r="K4245">
            <v>159.26875717435868</v>
          </cell>
          <cell r="L4245">
            <v>211.09897394411308</v>
          </cell>
          <cell r="M4245">
            <v>275.64524479915633</v>
          </cell>
          <cell r="N4245">
            <v>322.10384250902194</v>
          </cell>
          <cell r="O4245">
            <v>368.98053280667995</v>
          </cell>
          <cell r="P4245">
            <v>409.42424379333261</v>
          </cell>
          <cell r="Q4245">
            <v>457.32441791037161</v>
          </cell>
          <cell r="R4245">
            <v>508.59698242875675</v>
          </cell>
          <cell r="S4245">
            <v>552.3038731830195</v>
          </cell>
          <cell r="T4245">
            <v>602.5489872184711</v>
          </cell>
          <cell r="U4245">
            <v>0</v>
          </cell>
          <cell r="V4245">
            <v>535.71645472126966</v>
          </cell>
          <cell r="W4245">
            <v>535.71645472126966</v>
          </cell>
          <cell r="Y4245">
            <v>49.283267970649334</v>
          </cell>
          <cell r="Z4245">
            <v>53.816499165058701</v>
          </cell>
          <cell r="AA4245">
            <v>56.168990038650648</v>
          </cell>
          <cell r="AB4245">
            <v>51.830216769754401</v>
          </cell>
          <cell r="AC4245">
            <v>64.546270855043247</v>
          </cell>
          <cell r="AD4245">
            <v>46.458597709865614</v>
          </cell>
          <cell r="AE4245">
            <v>46.876690297658001</v>
          </cell>
          <cell r="AF4245">
            <v>40.443710986652661</v>
          </cell>
          <cell r="AG4245">
            <v>47.900174117039001</v>
          </cell>
          <cell r="AH4245">
            <v>51.272564518385138</v>
          </cell>
          <cell r="AI4245">
            <v>43.706890754262758</v>
          </cell>
          <cell r="AJ4245">
            <v>50.245114035451593</v>
          </cell>
          <cell r="AL4245">
            <v>602.5489872184711</v>
          </cell>
          <cell r="AM4245">
            <v>0</v>
          </cell>
        </row>
        <row r="4246">
          <cell r="A4246" t="str">
            <v>BotswanaPPC GM Ops - Fixed IncomeFI</v>
          </cell>
          <cell r="B4246" t="str">
            <v>BotswanaFI</v>
          </cell>
          <cell r="C4246" t="str">
            <v>FI</v>
          </cell>
          <cell r="D4246" t="str">
            <v>Botswana</v>
          </cell>
          <cell r="E4246" t="str">
            <v>PPC GM Ops - Fixed Income</v>
          </cell>
          <cell r="F4246" t="str">
            <v>WB</v>
          </cell>
          <cell r="H4246">
            <v>38.926670118952416</v>
          </cell>
          <cell r="I4246">
            <v>0.26851068880388912</v>
          </cell>
          <cell r="J4246">
            <v>0.54063980813130796</v>
          </cell>
          <cell r="K4246">
            <v>0.81440636939284106</v>
          </cell>
          <cell r="L4246">
            <v>1.0784798229743588</v>
          </cell>
          <cell r="M4246">
            <v>1.3668339788526656</v>
          </cell>
          <cell r="N4246">
            <v>1.5660528949847858</v>
          </cell>
          <cell r="O4246">
            <v>1.7321355824672524</v>
          </cell>
          <cell r="P4246">
            <v>1.892427688907045</v>
          </cell>
          <cell r="Q4246">
            <v>2.1220424253746355</v>
          </cell>
          <cell r="R4246">
            <v>2.3683267937326167</v>
          </cell>
          <cell r="S4246">
            <v>2.6222323869875388</v>
          </cell>
          <cell r="T4246">
            <v>2.8858613800284032</v>
          </cell>
          <cell r="U4246">
            <v>0</v>
          </cell>
          <cell r="V4246">
            <v>3.6713152332375127</v>
          </cell>
          <cell r="W4246">
            <v>3.6713152332375127</v>
          </cell>
          <cell r="Y4246">
            <v>0.26851068880388912</v>
          </cell>
          <cell r="Z4246">
            <v>0.27212911932741884</v>
          </cell>
          <cell r="AA4246">
            <v>0.27376656126153309</v>
          </cell>
          <cell r="AB4246">
            <v>0.26407345358151779</v>
          </cell>
          <cell r="AC4246">
            <v>0.28835415587830671</v>
          </cell>
          <cell r="AD4246">
            <v>0.19921891613212028</v>
          </cell>
          <cell r="AE4246">
            <v>0.16608268748246657</v>
          </cell>
          <cell r="AF4246">
            <v>0.16029210643979264</v>
          </cell>
          <cell r="AG4246">
            <v>0.22961473646759045</v>
          </cell>
          <cell r="AH4246">
            <v>0.24628436835798118</v>
          </cell>
          <cell r="AI4246">
            <v>0.25390559325492212</v>
          </cell>
          <cell r="AJ4246">
            <v>0.2636289930408644</v>
          </cell>
          <cell r="AL4246">
            <v>2.8858613800284032</v>
          </cell>
          <cell r="AM4246">
            <v>0</v>
          </cell>
        </row>
        <row r="4247">
          <cell r="A4247" t="str">
            <v>BotswanaPPC Global Mkts OpsFX/MM</v>
          </cell>
          <cell r="B4247" t="str">
            <v>BotswanaFX/MM</v>
          </cell>
          <cell r="C4247" t="str">
            <v>FX/MM</v>
          </cell>
          <cell r="D4247" t="str">
            <v>Botswana</v>
          </cell>
          <cell r="E4247" t="str">
            <v>PPC Global Mkts Ops</v>
          </cell>
          <cell r="F4247" t="str">
            <v>WB</v>
          </cell>
          <cell r="H4247">
            <v>207.66426704353037</v>
          </cell>
          <cell r="I4247">
            <v>20.741667926505841</v>
          </cell>
          <cell r="J4247">
            <v>42.52116236342728</v>
          </cell>
          <cell r="K4247">
            <v>67.954788474100596</v>
          </cell>
          <cell r="L4247">
            <v>89.071733630591211</v>
          </cell>
          <cell r="M4247">
            <v>111.25003397809103</v>
          </cell>
          <cell r="N4247">
            <v>130.29345813517776</v>
          </cell>
          <cell r="O4247">
            <v>141.73968630522776</v>
          </cell>
          <cell r="P4247">
            <v>156.810265787791</v>
          </cell>
          <cell r="Q4247">
            <v>175.78733350574961</v>
          </cell>
          <cell r="R4247">
            <v>196.76889251478326</v>
          </cell>
          <cell r="S4247">
            <v>209.04308372755753</v>
          </cell>
          <cell r="T4247">
            <v>221.8933605661162</v>
          </cell>
          <cell r="U4247">
            <v>0</v>
          </cell>
          <cell r="V4247">
            <v>281.72975838024848</v>
          </cell>
          <cell r="W4247">
            <v>281.72975838024848</v>
          </cell>
          <cell r="Y4247">
            <v>20.741667926505841</v>
          </cell>
          <cell r="Z4247">
            <v>21.779494436921439</v>
          </cell>
          <cell r="AA4247">
            <v>25.433626110673316</v>
          </cell>
          <cell r="AB4247">
            <v>21.116945156490615</v>
          </cell>
          <cell r="AC4247">
            <v>22.178300347499814</v>
          </cell>
          <cell r="AD4247">
            <v>19.043424157086733</v>
          </cell>
          <cell r="AE4247">
            <v>11.446228170050006</v>
          </cell>
          <cell r="AF4247">
            <v>15.070579482563232</v>
          </cell>
          <cell r="AG4247">
            <v>18.977067717958619</v>
          </cell>
          <cell r="AH4247">
            <v>20.981559009033646</v>
          </cell>
          <cell r="AI4247">
            <v>12.274191212774269</v>
          </cell>
          <cell r="AJ4247">
            <v>12.850276838558671</v>
          </cell>
          <cell r="AL4247">
            <v>221.8933605661162</v>
          </cell>
          <cell r="AM4247">
            <v>0</v>
          </cell>
        </row>
        <row r="4248">
          <cell r="A4248" t="str">
            <v>BotswanaPPC SEF/Forfaiting/PESEF</v>
          </cell>
          <cell r="B4248" t="str">
            <v>BotswanaSEF</v>
          </cell>
          <cell r="C4248" t="str">
            <v>SEF</v>
          </cell>
          <cell r="D4248" t="str">
            <v>Botswana</v>
          </cell>
          <cell r="E4248" t="str">
            <v>PPC SEF/Forfaiting/PE</v>
          </cell>
          <cell r="F4248" t="str">
            <v>WB</v>
          </cell>
          <cell r="H4248">
            <v>0</v>
          </cell>
          <cell r="I4248">
            <v>0</v>
          </cell>
          <cell r="J4248">
            <v>0</v>
          </cell>
          <cell r="K4248">
            <v>0</v>
          </cell>
          <cell r="L4248">
            <v>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Y4248">
            <v>0</v>
          </cell>
          <cell r="Z4248">
            <v>0</v>
          </cell>
          <cell r="AA4248">
            <v>0</v>
          </cell>
          <cell r="AB4248">
            <v>0</v>
          </cell>
          <cell r="AC4248">
            <v>0</v>
          </cell>
          <cell r="AD4248">
            <v>0</v>
          </cell>
          <cell r="AE4248">
            <v>0</v>
          </cell>
          <cell r="AF4248">
            <v>0</v>
          </cell>
          <cell r="AG4248">
            <v>0</v>
          </cell>
          <cell r="AH4248">
            <v>0</v>
          </cell>
          <cell r="AI4248">
            <v>0</v>
          </cell>
          <cell r="AJ4248">
            <v>0</v>
          </cell>
          <cell r="AL4248">
            <v>0</v>
          </cell>
          <cell r="AM4248">
            <v>0</v>
          </cell>
        </row>
        <row r="4249">
          <cell r="A4249" t="str">
            <v>BotswanaPPC Trade OperationsTrade</v>
          </cell>
          <cell r="B4249" t="str">
            <v>BotswanaTrade</v>
          </cell>
          <cell r="C4249" t="str">
            <v>Trade</v>
          </cell>
          <cell r="D4249" t="str">
            <v>Botswana</v>
          </cell>
          <cell r="E4249" t="str">
            <v>PPC Trade Operations</v>
          </cell>
          <cell r="F4249" t="str">
            <v>WB</v>
          </cell>
          <cell r="H4249">
            <v>227.8587204400306</v>
          </cell>
          <cell r="I4249">
            <v>21.617593881374649</v>
          </cell>
          <cell r="J4249">
            <v>43.530043333806049</v>
          </cell>
          <cell r="K4249">
            <v>57.83778337497089</v>
          </cell>
          <cell r="L4249">
            <v>80.632926745614782</v>
          </cell>
          <cell r="M4249">
            <v>103.68996568553747</v>
          </cell>
          <cell r="N4249">
            <v>129.98911428037053</v>
          </cell>
          <cell r="O4249">
            <v>137.77080632035035</v>
          </cell>
          <cell r="P4249">
            <v>151.6954801618586</v>
          </cell>
          <cell r="Q4249">
            <v>168.00607403623684</v>
          </cell>
          <cell r="R4249">
            <v>183.40355125732299</v>
          </cell>
          <cell r="S4249">
            <v>200.25684404538487</v>
          </cell>
          <cell r="T4249">
            <v>218.93474990732176</v>
          </cell>
          <cell r="U4249">
            <v>0</v>
          </cell>
          <cell r="V4249">
            <v>197.78822655208501</v>
          </cell>
          <cell r="W4249">
            <v>197.78822655208501</v>
          </cell>
          <cell r="Y4249">
            <v>21.617593881374649</v>
          </cell>
          <cell r="Z4249">
            <v>21.9124494524314</v>
          </cell>
          <cell r="AA4249">
            <v>14.307740041164841</v>
          </cell>
          <cell r="AB4249">
            <v>22.795143370643892</v>
          </cell>
          <cell r="AC4249">
            <v>23.057038939922691</v>
          </cell>
          <cell r="AD4249">
            <v>26.299148594833056</v>
          </cell>
          <cell r="AE4249">
            <v>7.7816920399798164</v>
          </cell>
          <cell r="AF4249">
            <v>13.924673841508252</v>
          </cell>
          <cell r="AG4249">
            <v>16.310593874378242</v>
          </cell>
          <cell r="AH4249">
            <v>15.397477221086149</v>
          </cell>
          <cell r="AI4249">
            <v>16.853292788061879</v>
          </cell>
          <cell r="AJ4249">
            <v>18.677905861936893</v>
          </cell>
          <cell r="AL4249">
            <v>218.93474990732176</v>
          </cell>
          <cell r="AM4249">
            <v>0</v>
          </cell>
        </row>
        <row r="4250">
          <cell r="A4250" t="str">
            <v>BotswanaTotal Cost</v>
          </cell>
          <cell r="B4250" t="str">
            <v>Botswana</v>
          </cell>
          <cell r="C4250" t="str">
            <v>Total</v>
          </cell>
          <cell r="D4250" t="str">
            <v>Botswana</v>
          </cell>
          <cell r="E4250" t="str">
            <v>Total Cost</v>
          </cell>
          <cell r="H4250">
            <v>6389.5212270340935</v>
          </cell>
          <cell r="I4250">
            <v>505.2513041854229</v>
          </cell>
          <cell r="J4250">
            <v>1041.6033359052212</v>
          </cell>
          <cell r="K4250">
            <v>1562.9260869726429</v>
          </cell>
          <cell r="L4250">
            <v>2084.6341560471806</v>
          </cell>
          <cell r="M4250">
            <v>2678.6746363608395</v>
          </cell>
          <cell r="N4250">
            <v>3146.7285602541856</v>
          </cell>
          <cell r="O4250">
            <v>3538.0132280098192</v>
          </cell>
          <cell r="P4250">
            <v>3959.1581625992453</v>
          </cell>
          <cell r="Q4250">
            <v>4429.1654956068742</v>
          </cell>
          <cell r="R4250">
            <v>4913.5342301055352</v>
          </cell>
          <cell r="S4250">
            <v>5345.3516331402534</v>
          </cell>
          <cell r="T4250">
            <v>5816.1045711888855</v>
          </cell>
          <cell r="U4250">
            <v>0</v>
          </cell>
          <cell r="V4250">
            <v>6290.1735222385823</v>
          </cell>
          <cell r="W4250">
            <v>6290.1735222385823</v>
          </cell>
          <cell r="Y4250">
            <v>505.2513041854229</v>
          </cell>
          <cell r="Z4250">
            <v>536.35203171979833</v>
          </cell>
          <cell r="AA4250">
            <v>521.32275106742168</v>
          </cell>
          <cell r="AB4250">
            <v>521.70806907453766</v>
          </cell>
          <cell r="AC4250">
            <v>594.04048031365892</v>
          </cell>
          <cell r="AD4250">
            <v>468.05392389334611</v>
          </cell>
          <cell r="AE4250">
            <v>391.28466775563356</v>
          </cell>
          <cell r="AF4250">
            <v>421.14493458942616</v>
          </cell>
          <cell r="AG4250">
            <v>470.00733300762886</v>
          </cell>
          <cell r="AH4250">
            <v>484.36873449866107</v>
          </cell>
          <cell r="AI4250">
            <v>431.81740303471815</v>
          </cell>
          <cell r="AJ4250">
            <v>470.75293804863213</v>
          </cell>
          <cell r="AL4250">
            <v>5816.1045711888855</v>
          </cell>
          <cell r="AM4250">
            <v>0</v>
          </cell>
        </row>
        <row r="4251">
          <cell r="A4251" t="str">
            <v>BotswanaTotal CostTotal</v>
          </cell>
          <cell r="B4251" t="str">
            <v>BotswanaTotal</v>
          </cell>
          <cell r="C4251" t="str">
            <v>Total</v>
          </cell>
          <cell r="D4251" t="str">
            <v>Botswana</v>
          </cell>
          <cell r="E4251" t="str">
            <v>Total Cost</v>
          </cell>
          <cell r="F4251" t="str">
            <v>CB - total</v>
          </cell>
          <cell r="H4251">
            <v>5412.0095580656734</v>
          </cell>
          <cell r="I4251">
            <v>357.85212228617911</v>
          </cell>
          <cell r="J4251">
            <v>741.48111076687223</v>
          </cell>
          <cell r="K4251">
            <v>1110.6729042612428</v>
          </cell>
          <cell r="L4251">
            <v>1482.5020484534809</v>
          </cell>
          <cell r="M4251">
            <v>1911.6372378167441</v>
          </cell>
          <cell r="N4251">
            <v>2241.1743053907312</v>
          </cell>
          <cell r="O4251">
            <v>2535.0281390765108</v>
          </cell>
          <cell r="P4251">
            <v>2841.9208727650921</v>
          </cell>
          <cell r="Q4251">
            <v>3180.5262869218527</v>
          </cell>
          <cell r="R4251">
            <v>3530.8155677039863</v>
          </cell>
          <cell r="S4251">
            <v>3844.9696639430022</v>
          </cell>
          <cell r="T4251">
            <v>4187.9806315888327</v>
          </cell>
          <cell r="U4251">
            <v>0</v>
          </cell>
          <cell r="V4251">
            <v>4475.165537133842</v>
          </cell>
          <cell r="W4251">
            <v>4475.165537133842</v>
          </cell>
          <cell r="Y4251">
            <v>357.85212228617911</v>
          </cell>
          <cell r="Z4251">
            <v>383.62898848069312</v>
          </cell>
          <cell r="AA4251">
            <v>369.19179349437059</v>
          </cell>
          <cell r="AB4251">
            <v>371.82914419223812</v>
          </cell>
          <cell r="AC4251">
            <v>429.13518936326318</v>
          </cell>
          <cell r="AD4251">
            <v>329.53706757398709</v>
          </cell>
          <cell r="AE4251">
            <v>293.85383368577959</v>
          </cell>
          <cell r="AF4251">
            <v>306.8927336885813</v>
          </cell>
          <cell r="AG4251">
            <v>338.60541415676062</v>
          </cell>
          <cell r="AH4251">
            <v>350.28928078213357</v>
          </cell>
          <cell r="AI4251">
            <v>314.15409623901587</v>
          </cell>
          <cell r="AJ4251">
            <v>343.01096764583053</v>
          </cell>
        </row>
        <row r="4252">
          <cell r="A4252" t="str">
            <v>BotswanaPPC Wholesale CentresTotal</v>
          </cell>
          <cell r="B4252" t="str">
            <v>BotswanaTotal</v>
          </cell>
          <cell r="C4252" t="str">
            <v>Total</v>
          </cell>
          <cell r="D4252" t="str">
            <v>Botswana</v>
          </cell>
          <cell r="E4252" t="str">
            <v>PPC Wholesale Centres</v>
          </cell>
          <cell r="F4252" t="str">
            <v>WB - total</v>
          </cell>
          <cell r="H4252">
            <v>977.5116689684196</v>
          </cell>
          <cell r="I4252">
            <v>147.39918189924381</v>
          </cell>
          <cell r="J4252">
            <v>300.12222513834899</v>
          </cell>
          <cell r="K4252">
            <v>452.25318271140014</v>
          </cell>
          <cell r="L4252">
            <v>602.1321075936994</v>
          </cell>
          <cell r="M4252">
            <v>767.03739854409503</v>
          </cell>
          <cell r="N4252">
            <v>905.55425486345462</v>
          </cell>
          <cell r="O4252">
            <v>1002.9850889333081</v>
          </cell>
          <cell r="P4252">
            <v>1117.2372898341532</v>
          </cell>
          <cell r="Q4252">
            <v>1248.6392086850215</v>
          </cell>
          <cell r="R4252">
            <v>1382.7186624015503</v>
          </cell>
          <cell r="S4252">
            <v>1500.381969197251</v>
          </cell>
          <cell r="T4252">
            <v>1628.1239396000528</v>
          </cell>
          <cell r="U4252">
            <v>0</v>
          </cell>
          <cell r="V4252">
            <v>1815.0079851047401</v>
          </cell>
          <cell r="W4252">
            <v>1815.0079851047401</v>
          </cell>
          <cell r="Y4252">
            <v>147.39918189924381</v>
          </cell>
          <cell r="Z4252">
            <v>152.72304323910518</v>
          </cell>
          <cell r="AA4252">
            <v>152.13095757305115</v>
          </cell>
          <cell r="AB4252">
            <v>149.87892488229926</v>
          </cell>
          <cell r="AC4252">
            <v>164.90529095039562</v>
          </cell>
          <cell r="AD4252">
            <v>138.51685631935959</v>
          </cell>
          <cell r="AE4252">
            <v>97.430834069853518</v>
          </cell>
          <cell r="AF4252">
            <v>114.25220090084508</v>
          </cell>
          <cell r="AG4252">
            <v>131.40191885086824</v>
          </cell>
          <cell r="AH4252">
            <v>134.07945371652886</v>
          </cell>
          <cell r="AI4252">
            <v>117.66330679570069</v>
          </cell>
          <cell r="AJ4252">
            <v>127.74197040280183</v>
          </cell>
        </row>
        <row r="4253">
          <cell r="A4253" t="str">
            <v/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0</v>
          </cell>
          <cell r="AJ4253">
            <v>0</v>
          </cell>
          <cell r="AL4253">
            <v>0</v>
          </cell>
          <cell r="AM4253">
            <v>0</v>
          </cell>
        </row>
        <row r="4254">
          <cell r="A4254" t="str">
            <v>CameroonTotal CostSME</v>
          </cell>
          <cell r="B4254" t="str">
            <v>CameroonSME</v>
          </cell>
          <cell r="C4254" t="str">
            <v>SME</v>
          </cell>
          <cell r="D4254" t="str">
            <v>Cameroon</v>
          </cell>
          <cell r="E4254" t="str">
            <v>Total Cost</v>
          </cell>
          <cell r="F4254" t="str">
            <v>CB</v>
          </cell>
          <cell r="H4254">
            <v>316.80938172694528</v>
          </cell>
          <cell r="I4254">
            <v>15.961604909607122</v>
          </cell>
          <cell r="J4254">
            <v>32.892325697251991</v>
          </cell>
          <cell r="K4254">
            <v>47.860927858390482</v>
          </cell>
          <cell r="L4254">
            <v>63.345467208987912</v>
          </cell>
          <cell r="M4254">
            <v>79.438140696726293</v>
          </cell>
          <cell r="N4254">
            <v>99.014378228990665</v>
          </cell>
          <cell r="O4254">
            <v>120.12575968286546</v>
          </cell>
          <cell r="P4254">
            <v>128.2769926049009</v>
          </cell>
          <cell r="Q4254">
            <v>143.59772030753101</v>
          </cell>
          <cell r="R4254">
            <v>156.41531969313047</v>
          </cell>
          <cell r="S4254">
            <v>161.63703977174561</v>
          </cell>
          <cell r="T4254">
            <v>179.8477349915515</v>
          </cell>
          <cell r="U4254">
            <v>0</v>
          </cell>
          <cell r="V4254">
            <v>202.48332856096005</v>
          </cell>
          <cell r="W4254">
            <v>202.48332856096005</v>
          </cell>
          <cell r="Y4254">
            <v>15.961604909607122</v>
          </cell>
          <cell r="Z4254">
            <v>16.930720787644869</v>
          </cell>
          <cell r="AA4254">
            <v>14.968602161138492</v>
          </cell>
          <cell r="AB4254">
            <v>15.48453935059743</v>
          </cell>
          <cell r="AC4254">
            <v>16.092673487738381</v>
          </cell>
          <cell r="AD4254">
            <v>19.576237532264372</v>
          </cell>
          <cell r="AE4254">
            <v>21.111381453874799</v>
          </cell>
          <cell r="AF4254">
            <v>8.1512329220354331</v>
          </cell>
          <cell r="AG4254">
            <v>15.320727702630109</v>
          </cell>
          <cell r="AH4254">
            <v>12.817599385599465</v>
          </cell>
          <cell r="AI4254">
            <v>5.2217200786151352</v>
          </cell>
          <cell r="AJ4254">
            <v>18.210695219805899</v>
          </cell>
          <cell r="AL4254">
            <v>179.8477349915515</v>
          </cell>
          <cell r="AM4254">
            <v>0</v>
          </cell>
        </row>
        <row r="4255">
          <cell r="A4255" t="str">
            <v>CameroonTotal CostCCPL</v>
          </cell>
          <cell r="B4255" t="str">
            <v>CameroonCCPL</v>
          </cell>
          <cell r="C4255" t="str">
            <v>CCPL</v>
          </cell>
          <cell r="D4255" t="str">
            <v>Cameroon</v>
          </cell>
          <cell r="E4255" t="str">
            <v>Total Cost</v>
          </cell>
          <cell r="F4255" t="str">
            <v>CB</v>
          </cell>
          <cell r="H4255">
            <v>61.403974483403992</v>
          </cell>
          <cell r="I4255">
            <v>21.339568188995536</v>
          </cell>
          <cell r="J4255">
            <v>43.776617844144596</v>
          </cell>
          <cell r="K4255">
            <v>64.159624012923004</v>
          </cell>
          <cell r="L4255">
            <v>84.603567811916847</v>
          </cell>
          <cell r="M4255">
            <v>105.65096526522197</v>
          </cell>
          <cell r="N4255">
            <v>135.95182878861795</v>
          </cell>
          <cell r="O4255">
            <v>163.68419845177897</v>
          </cell>
          <cell r="P4255">
            <v>172.820910696065</v>
          </cell>
          <cell r="Q4255">
            <v>192.66221072309392</v>
          </cell>
          <cell r="R4255">
            <v>212.24686291310306</v>
          </cell>
          <cell r="S4255">
            <v>201.54276178284334</v>
          </cell>
          <cell r="T4255">
            <v>226.53353853258665</v>
          </cell>
          <cell r="U4255">
            <v>0</v>
          </cell>
          <cell r="V4255">
            <v>275.62060697182051</v>
          </cell>
          <cell r="W4255">
            <v>275.62060697182051</v>
          </cell>
          <cell r="Y4255">
            <v>21.339568188995536</v>
          </cell>
          <cell r="Z4255">
            <v>22.43704965514906</v>
          </cell>
          <cell r="AA4255">
            <v>20.383006168778408</v>
          </cell>
          <cell r="AB4255">
            <v>20.443943798993843</v>
          </cell>
          <cell r="AC4255">
            <v>21.047397453305123</v>
          </cell>
          <cell r="AD4255">
            <v>30.300863523395975</v>
          </cell>
          <cell r="AE4255">
            <v>27.732369663161023</v>
          </cell>
          <cell r="AF4255">
            <v>9.1367122442860307</v>
          </cell>
          <cell r="AG4255">
            <v>19.841300027028922</v>
          </cell>
          <cell r="AH4255">
            <v>19.584652190009137</v>
          </cell>
          <cell r="AI4255">
            <v>-10.704101130259716</v>
          </cell>
          <cell r="AJ4255">
            <v>24.990776749743304</v>
          </cell>
          <cell r="AL4255">
            <v>226.53353853258665</v>
          </cell>
          <cell r="AM4255">
            <v>0</v>
          </cell>
        </row>
        <row r="4256">
          <cell r="A4256" t="str">
            <v>CameroonTotal CostM &amp; AL</v>
          </cell>
          <cell r="B4256" t="str">
            <v>CameroonM &amp; AL</v>
          </cell>
          <cell r="C4256" t="str">
            <v>M &amp; AL</v>
          </cell>
          <cell r="D4256" t="str">
            <v>Cameroon</v>
          </cell>
          <cell r="E4256" t="str">
            <v>Total Cost</v>
          </cell>
          <cell r="F4256" t="str">
            <v>CB</v>
          </cell>
          <cell r="H4256">
            <v>0</v>
          </cell>
          <cell r="I4256">
            <v>1.3823511001305482</v>
          </cell>
          <cell r="J4256">
            <v>2.9393498497921984</v>
          </cell>
          <cell r="K4256">
            <v>4.227868801154937</v>
          </cell>
          <cell r="L4256">
            <v>5.7763363683137818</v>
          </cell>
          <cell r="M4256">
            <v>7.3660736461408769</v>
          </cell>
          <cell r="N4256">
            <v>8.7844835860087009</v>
          </cell>
          <cell r="O4256">
            <v>10.832982676471003</v>
          </cell>
          <cell r="P4256">
            <v>11.44287818096884</v>
          </cell>
          <cell r="Q4256">
            <v>12.894460354486696</v>
          </cell>
          <cell r="R4256">
            <v>15.5068460674599</v>
          </cell>
          <cell r="S4256">
            <v>15.787761237868205</v>
          </cell>
          <cell r="T4256">
            <v>17.619764323077835</v>
          </cell>
          <cell r="U4256">
            <v>0</v>
          </cell>
          <cell r="V4256">
            <v>18.690271298477604</v>
          </cell>
          <cell r="W4256">
            <v>18.690271298477604</v>
          </cell>
          <cell r="Y4256">
            <v>1.3823511001305482</v>
          </cell>
          <cell r="Z4256">
            <v>1.5569987496616502</v>
          </cell>
          <cell r="AA4256">
            <v>1.2885189513627386</v>
          </cell>
          <cell r="AB4256">
            <v>1.5484675671588448</v>
          </cell>
          <cell r="AC4256">
            <v>1.5897372778270951</v>
          </cell>
          <cell r="AD4256">
            <v>1.418409939867824</v>
          </cell>
          <cell r="AE4256">
            <v>2.0484990904623022</v>
          </cell>
          <cell r="AF4256">
            <v>0.60989550449783714</v>
          </cell>
          <cell r="AG4256">
            <v>1.4515821735178562</v>
          </cell>
          <cell r="AH4256">
            <v>2.6123857129732038</v>
          </cell>
          <cell r="AI4256">
            <v>0.2809151704083046</v>
          </cell>
          <cell r="AJ4256">
            <v>1.8320030852096298</v>
          </cell>
          <cell r="AL4256">
            <v>17.619764323077835</v>
          </cell>
          <cell r="AM4256">
            <v>0</v>
          </cell>
        </row>
        <row r="4257">
          <cell r="A4257" t="str">
            <v>CameroonTotal CostOthCB</v>
          </cell>
          <cell r="B4257" t="str">
            <v>CameroonOthCB</v>
          </cell>
          <cell r="C4257" t="str">
            <v>OthCB</v>
          </cell>
          <cell r="D4257" t="str">
            <v>Cameroon</v>
          </cell>
          <cell r="E4257" t="str">
            <v>Total Cost</v>
          </cell>
          <cell r="F4257" t="str">
            <v>CB</v>
          </cell>
          <cell r="H4257">
            <v>0</v>
          </cell>
          <cell r="I4257">
            <v>0</v>
          </cell>
          <cell r="J4257">
            <v>0</v>
          </cell>
          <cell r="K4257">
            <v>0</v>
          </cell>
          <cell r="L4257">
            <v>0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  <cell r="AJ4257">
            <v>0</v>
          </cell>
          <cell r="AL4257">
            <v>0</v>
          </cell>
          <cell r="AM4257">
            <v>0</v>
          </cell>
        </row>
        <row r="4258">
          <cell r="A4258" t="str">
            <v>CameroonTotal CostWM</v>
          </cell>
          <cell r="B4258" t="str">
            <v>CameroonWM</v>
          </cell>
          <cell r="C4258" t="str">
            <v>WM</v>
          </cell>
          <cell r="D4258" t="str">
            <v>Cameroon</v>
          </cell>
          <cell r="E4258" t="str">
            <v>Total Cost</v>
          </cell>
          <cell r="F4258" t="str">
            <v>CB</v>
          </cell>
          <cell r="H4258">
            <v>643.91284956338268</v>
          </cell>
          <cell r="I4258">
            <v>42.076176143383066</v>
          </cell>
          <cell r="J4258">
            <v>85.392832598566429</v>
          </cell>
          <cell r="K4258">
            <v>124.352813170609</v>
          </cell>
          <cell r="L4258">
            <v>163.94521711752395</v>
          </cell>
          <cell r="M4258">
            <v>205.06614311140859</v>
          </cell>
          <cell r="N4258">
            <v>251.66437007414402</v>
          </cell>
          <cell r="O4258">
            <v>309.94679131048127</v>
          </cell>
          <cell r="P4258">
            <v>329.1462189669308</v>
          </cell>
          <cell r="Q4258">
            <v>366.30258466544922</v>
          </cell>
          <cell r="R4258">
            <v>394.51465922122128</v>
          </cell>
          <cell r="S4258">
            <v>422.7450589578163</v>
          </cell>
          <cell r="T4258">
            <v>468.56765968127769</v>
          </cell>
          <cell r="U4258">
            <v>0</v>
          </cell>
          <cell r="V4258">
            <v>511.46804203454906</v>
          </cell>
          <cell r="W4258">
            <v>511.46804203454906</v>
          </cell>
          <cell r="Y4258">
            <v>42.076176143383066</v>
          </cell>
          <cell r="Z4258">
            <v>43.316656455183363</v>
          </cell>
          <cell r="AA4258">
            <v>38.959980572042568</v>
          </cell>
          <cell r="AB4258">
            <v>39.592403946914956</v>
          </cell>
          <cell r="AC4258">
            <v>41.12092599388464</v>
          </cell>
          <cell r="AD4258">
            <v>46.598226962735424</v>
          </cell>
          <cell r="AE4258">
            <v>58.282421236337257</v>
          </cell>
          <cell r="AF4258">
            <v>19.199427656449529</v>
          </cell>
          <cell r="AG4258">
            <v>37.156365698518414</v>
          </cell>
          <cell r="AH4258">
            <v>28.212074555772062</v>
          </cell>
          <cell r="AI4258">
            <v>28.230399736595018</v>
          </cell>
          <cell r="AJ4258">
            <v>45.822600723461392</v>
          </cell>
          <cell r="AL4258">
            <v>468.56765968127769</v>
          </cell>
          <cell r="AM4258">
            <v>0</v>
          </cell>
        </row>
        <row r="4259">
          <cell r="A4259" t="str">
            <v>CameroonPPC Cash OperationsCash</v>
          </cell>
          <cell r="B4259" t="str">
            <v>CameroonCash</v>
          </cell>
          <cell r="C4259" t="str">
            <v>Cash</v>
          </cell>
          <cell r="D4259" t="str">
            <v>Cameroon</v>
          </cell>
          <cell r="E4259" t="str">
            <v>PPC Cash Operations</v>
          </cell>
          <cell r="F4259" t="str">
            <v>WB</v>
          </cell>
          <cell r="H4259">
            <v>368.15780695249856</v>
          </cell>
          <cell r="I4259">
            <v>60.275395676552883</v>
          </cell>
          <cell r="J4259">
            <v>123.67391621488152</v>
          </cell>
          <cell r="K4259">
            <v>179.77271751561045</v>
          </cell>
          <cell r="L4259">
            <v>237.15423423672345</v>
          </cell>
          <cell r="M4259">
            <v>296.88668722822695</v>
          </cell>
          <cell r="N4259">
            <v>374.22259290830942</v>
          </cell>
          <cell r="O4259">
            <v>454.70015915263104</v>
          </cell>
          <cell r="P4259">
            <v>482.68011532600542</v>
          </cell>
          <cell r="Q4259">
            <v>540.9031807477171</v>
          </cell>
          <cell r="R4259">
            <v>583.53439887802904</v>
          </cell>
          <cell r="S4259">
            <v>597.38629561109451</v>
          </cell>
          <cell r="T4259">
            <v>665.26213519566727</v>
          </cell>
          <cell r="U4259">
            <v>0</v>
          </cell>
          <cell r="V4259">
            <v>761.53736174668757</v>
          </cell>
          <cell r="W4259">
            <v>761.53736174668757</v>
          </cell>
          <cell r="Y4259">
            <v>60.275395676552883</v>
          </cell>
          <cell r="Z4259">
            <v>63.398520538328633</v>
          </cell>
          <cell r="AA4259">
            <v>56.098801300728937</v>
          </cell>
          <cell r="AB4259">
            <v>57.381516721113002</v>
          </cell>
          <cell r="AC4259">
            <v>59.732452991503493</v>
          </cell>
          <cell r="AD4259">
            <v>77.335905680082476</v>
          </cell>
          <cell r="AE4259">
            <v>80.477566244321622</v>
          </cell>
          <cell r="AF4259">
            <v>27.979956173374376</v>
          </cell>
          <cell r="AG4259">
            <v>58.223065421711681</v>
          </cell>
          <cell r="AH4259">
            <v>42.631218130311936</v>
          </cell>
          <cell r="AI4259">
            <v>13.851896733065473</v>
          </cell>
          <cell r="AJ4259">
            <v>67.875839584572759</v>
          </cell>
          <cell r="AL4259">
            <v>665.26213519566727</v>
          </cell>
          <cell r="AM4259">
            <v>0</v>
          </cell>
        </row>
        <row r="4260">
          <cell r="A4260" t="str">
            <v>CameroonPPC Corp Lending Agency OpsCROps</v>
          </cell>
          <cell r="B4260" t="str">
            <v>CameroonCROps</v>
          </cell>
          <cell r="C4260" t="str">
            <v>CROps</v>
          </cell>
          <cell r="D4260" t="str">
            <v>Cameroon</v>
          </cell>
          <cell r="E4260" t="str">
            <v>PPC Corp Lending Agency Ops</v>
          </cell>
          <cell r="F4260" t="str">
            <v>WB</v>
          </cell>
          <cell r="H4260">
            <v>129.42192283780136</v>
          </cell>
          <cell r="I4260">
            <v>28.374351374906595</v>
          </cell>
          <cell r="J4260">
            <v>59.28488383563375</v>
          </cell>
          <cell r="K4260">
            <v>83.979830030609719</v>
          </cell>
          <cell r="L4260">
            <v>113.90162247880953</v>
          </cell>
          <cell r="M4260">
            <v>145.0037785407728</v>
          </cell>
          <cell r="N4260">
            <v>175.55189290530348</v>
          </cell>
          <cell r="O4260">
            <v>213.9324364551465</v>
          </cell>
          <cell r="P4260">
            <v>228.45993042446565</v>
          </cell>
          <cell r="Q4260">
            <v>260.06510578876129</v>
          </cell>
          <cell r="R4260">
            <v>301.28064111438181</v>
          </cell>
          <cell r="S4260">
            <v>314.44672119733457</v>
          </cell>
          <cell r="T4260">
            <v>349.80893106359525</v>
          </cell>
          <cell r="U4260">
            <v>0</v>
          </cell>
          <cell r="V4260">
            <v>369.86766744641386</v>
          </cell>
          <cell r="W4260">
            <v>369.86766744641386</v>
          </cell>
          <cell r="Y4260">
            <v>28.374351374906595</v>
          </cell>
          <cell r="Z4260">
            <v>30.910532460727154</v>
          </cell>
          <cell r="AA4260">
            <v>24.694946194975969</v>
          </cell>
          <cell r="AB4260">
            <v>29.92179244819981</v>
          </cell>
          <cell r="AC4260">
            <v>31.102156061963271</v>
          </cell>
          <cell r="AD4260">
            <v>30.548114364530676</v>
          </cell>
          <cell r="AE4260">
            <v>38.380543549843026</v>
          </cell>
          <cell r="AF4260">
            <v>14.527493969319153</v>
          </cell>
          <cell r="AG4260">
            <v>31.605175364295633</v>
          </cell>
          <cell r="AH4260">
            <v>41.215535325620522</v>
          </cell>
          <cell r="AI4260">
            <v>13.16608008295276</v>
          </cell>
          <cell r="AJ4260">
            <v>35.362209866260685</v>
          </cell>
          <cell r="AL4260">
            <v>349.80893106359525</v>
          </cell>
          <cell r="AM4260">
            <v>0</v>
          </cell>
        </row>
        <row r="4261">
          <cell r="A4261" t="str">
            <v>CameroonPPC GM Ops - Fixed IncomeFI</v>
          </cell>
          <cell r="B4261" t="str">
            <v>CameroonFI</v>
          </cell>
          <cell r="C4261" t="str">
            <v>FI</v>
          </cell>
          <cell r="D4261" t="str">
            <v>Cameroon</v>
          </cell>
          <cell r="E4261" t="str">
            <v>PPC GM Ops - Fixed Income</v>
          </cell>
          <cell r="F4261" t="str">
            <v>WB</v>
          </cell>
          <cell r="H4261">
            <v>0</v>
          </cell>
          <cell r="I4261">
            <v>0.11936633542375868</v>
          </cell>
          <cell r="J4261">
            <v>0.26496787238449082</v>
          </cell>
          <cell r="K4261">
            <v>0.41306078253531475</v>
          </cell>
          <cell r="L4261">
            <v>0.54727125920558495</v>
          </cell>
          <cell r="M4261">
            <v>0.68557943342069783</v>
          </cell>
          <cell r="N4261">
            <v>0.77025033881724536</v>
          </cell>
          <cell r="O4261">
            <v>1.1254428102173093</v>
          </cell>
          <cell r="P4261">
            <v>1.0626111783673431</v>
          </cell>
          <cell r="Q4261">
            <v>1.1551143875539227</v>
          </cell>
          <cell r="R4261">
            <v>1.2840580112795024</v>
          </cell>
          <cell r="S4261">
            <v>1.4854030486729783</v>
          </cell>
          <cell r="T4261">
            <v>1.6215413342000249</v>
          </cell>
          <cell r="U4261">
            <v>0</v>
          </cell>
          <cell r="V4261">
            <v>1.6246278423684399</v>
          </cell>
          <cell r="W4261">
            <v>1.6246278423684399</v>
          </cell>
          <cell r="Y4261">
            <v>0.11936633542375868</v>
          </cell>
          <cell r="Z4261">
            <v>0.14560153696073214</v>
          </cell>
          <cell r="AA4261">
            <v>0.14809291015082393</v>
          </cell>
          <cell r="AB4261">
            <v>0.1342104766702702</v>
          </cell>
          <cell r="AC4261">
            <v>0.13830817421511288</v>
          </cell>
          <cell r="AD4261">
            <v>8.4670905396547536E-2</v>
          </cell>
          <cell r="AE4261">
            <v>0.35519247140006394</v>
          </cell>
          <cell r="AF4261">
            <v>-6.2831631849966207E-2</v>
          </cell>
          <cell r="AG4261">
            <v>9.2503209186579616E-2</v>
          </cell>
          <cell r="AH4261">
            <v>0.12894362372557966</v>
          </cell>
          <cell r="AI4261">
            <v>0.20134503739347598</v>
          </cell>
          <cell r="AJ4261">
            <v>0.13613828552704654</v>
          </cell>
          <cell r="AL4261">
            <v>1.6215413342000249</v>
          </cell>
          <cell r="AM4261">
            <v>0</v>
          </cell>
        </row>
        <row r="4262">
          <cell r="A4262" t="str">
            <v>CameroonPPC Global Mkts OpsFX/MM</v>
          </cell>
          <cell r="B4262" t="str">
            <v>CameroonFX/MM</v>
          </cell>
          <cell r="C4262" t="str">
            <v>FX/MM</v>
          </cell>
          <cell r="D4262" t="str">
            <v>Cameroon</v>
          </cell>
          <cell r="E4262" t="str">
            <v>PPC Global Mkts Ops</v>
          </cell>
          <cell r="F4262" t="str">
            <v>WB</v>
          </cell>
          <cell r="H4262">
            <v>124.29936718273336</v>
          </cell>
          <cell r="I4262">
            <v>10.716077049672542</v>
          </cell>
          <cell r="J4262">
            <v>22.192287558488268</v>
          </cell>
          <cell r="K4262">
            <v>33.775373473031607</v>
          </cell>
          <cell r="L4262">
            <v>45.972790772060456</v>
          </cell>
          <cell r="M4262">
            <v>58.030129705753836</v>
          </cell>
          <cell r="N4262">
            <v>68.512351635681839</v>
          </cell>
          <cell r="O4262">
            <v>88.627290686757163</v>
          </cell>
          <cell r="P4262">
            <v>92.041720690359668</v>
          </cell>
          <cell r="Q4262">
            <v>103.2950775199169</v>
          </cell>
          <cell r="R4262">
            <v>116.17918565408952</v>
          </cell>
          <cell r="S4262">
            <v>131.39916880395754</v>
          </cell>
          <cell r="T4262">
            <v>138.1621040698156</v>
          </cell>
          <cell r="U4262">
            <v>0</v>
          </cell>
          <cell r="V4262">
            <v>158.4543447920471</v>
          </cell>
          <cell r="W4262">
            <v>158.4543447920471</v>
          </cell>
          <cell r="Y4262">
            <v>10.716077049672542</v>
          </cell>
          <cell r="Z4262">
            <v>11.476210508815726</v>
          </cell>
          <cell r="AA4262">
            <v>11.583085914543339</v>
          </cell>
          <cell r="AB4262">
            <v>12.197417299028849</v>
          </cell>
          <cell r="AC4262">
            <v>12.05733893369338</v>
          </cell>
          <cell r="AD4262">
            <v>10.482221929928002</v>
          </cell>
          <cell r="AE4262">
            <v>20.114939051075325</v>
          </cell>
          <cell r="AF4262">
            <v>3.4144300036025044</v>
          </cell>
          <cell r="AG4262">
            <v>11.253356829557234</v>
          </cell>
          <cell r="AH4262">
            <v>12.884108134172621</v>
          </cell>
          <cell r="AI4262">
            <v>15.219983149868014</v>
          </cell>
          <cell r="AJ4262">
            <v>6.7629352658580615</v>
          </cell>
          <cell r="AL4262">
            <v>138.1621040698156</v>
          </cell>
          <cell r="AM4262">
            <v>0</v>
          </cell>
        </row>
        <row r="4263">
          <cell r="A4263" t="str">
            <v>CameroonPPC SEF/Forfaiting/PESEF</v>
          </cell>
          <cell r="B4263" t="str">
            <v>CameroonSEF</v>
          </cell>
          <cell r="C4263" t="str">
            <v>SEF</v>
          </cell>
          <cell r="D4263" t="str">
            <v>Cameroon</v>
          </cell>
          <cell r="E4263" t="str">
            <v>PPC SEF/Forfaiting/PE</v>
          </cell>
          <cell r="F4263" t="str">
            <v>WB</v>
          </cell>
          <cell r="H4263">
            <v>0</v>
          </cell>
          <cell r="I4263">
            <v>0</v>
          </cell>
          <cell r="J4263">
            <v>0</v>
          </cell>
          <cell r="K4263">
            <v>0</v>
          </cell>
          <cell r="L4263">
            <v>0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0</v>
          </cell>
          <cell r="AJ4263">
            <v>0</v>
          </cell>
          <cell r="AL4263">
            <v>0</v>
          </cell>
          <cell r="AM4263">
            <v>0</v>
          </cell>
        </row>
        <row r="4264">
          <cell r="A4264" t="str">
            <v>CameroonPPC Trade OperationsTrade</v>
          </cell>
          <cell r="B4264" t="str">
            <v>CameroonTrade</v>
          </cell>
          <cell r="C4264" t="str">
            <v>Trade</v>
          </cell>
          <cell r="D4264" t="str">
            <v>Cameroon</v>
          </cell>
          <cell r="E4264" t="str">
            <v>PPC Trade Operations</v>
          </cell>
          <cell r="F4264" t="str">
            <v>WB</v>
          </cell>
          <cell r="H4264">
            <v>479.77083045713516</v>
          </cell>
          <cell r="I4264">
            <v>19.484322956580627</v>
          </cell>
          <cell r="J4264">
            <v>42.440553719503235</v>
          </cell>
          <cell r="K4264">
            <v>95.298775631685174</v>
          </cell>
          <cell r="L4264">
            <v>135.23728954581094</v>
          </cell>
          <cell r="M4264">
            <v>155.50515788778088</v>
          </cell>
          <cell r="N4264">
            <v>248.1891968349689</v>
          </cell>
          <cell r="O4264">
            <v>293.57640842414719</v>
          </cell>
          <cell r="P4264">
            <v>276.17501464176434</v>
          </cell>
          <cell r="Q4264">
            <v>344.08149014178269</v>
          </cell>
          <cell r="R4264">
            <v>398.01356986499081</v>
          </cell>
          <cell r="S4264">
            <v>387.94438010040591</v>
          </cell>
          <cell r="T4264">
            <v>372.74243562133415</v>
          </cell>
          <cell r="U4264">
            <v>0</v>
          </cell>
          <cell r="V4264">
            <v>280.53020038140278</v>
          </cell>
          <cell r="W4264">
            <v>280.53020038140278</v>
          </cell>
          <cell r="Y4264">
            <v>19.484322956580627</v>
          </cell>
          <cell r="Z4264">
            <v>22.956230762922608</v>
          </cell>
          <cell r="AA4264">
            <v>52.858221912181939</v>
          </cell>
          <cell r="AB4264">
            <v>39.938513914125764</v>
          </cell>
          <cell r="AC4264">
            <v>20.267868341969944</v>
          </cell>
          <cell r="AD4264">
            <v>92.684038947188014</v>
          </cell>
          <cell r="AE4264">
            <v>45.387211589178293</v>
          </cell>
          <cell r="AF4264">
            <v>-17.401393782382854</v>
          </cell>
          <cell r="AG4264">
            <v>67.90647550001836</v>
          </cell>
          <cell r="AH4264">
            <v>53.932079723208119</v>
          </cell>
          <cell r="AI4264">
            <v>-10.069189764584905</v>
          </cell>
          <cell r="AJ4264">
            <v>-15.201944479071756</v>
          </cell>
          <cell r="AL4264">
            <v>372.74243562133415</v>
          </cell>
          <cell r="AM4264">
            <v>0</v>
          </cell>
        </row>
        <row r="4265">
          <cell r="A4265" t="str">
            <v>CameroonTotal Cost</v>
          </cell>
          <cell r="B4265" t="str">
            <v>Cameroon</v>
          </cell>
          <cell r="C4265" t="str">
            <v>Total</v>
          </cell>
          <cell r="D4265" t="str">
            <v>Cameroon</v>
          </cell>
          <cell r="E4265" t="str">
            <v>Total Cost</v>
          </cell>
          <cell r="H4265">
            <v>2123.7761332039004</v>
          </cell>
          <cell r="I4265">
            <v>199.7292137352527</v>
          </cell>
          <cell r="J4265">
            <v>412.85773519064645</v>
          </cell>
          <cell r="K4265">
            <v>633.84099127654963</v>
          </cell>
          <cell r="L4265">
            <v>850.48379679935238</v>
          </cell>
          <cell r="M4265">
            <v>1053.6326555154528</v>
          </cell>
          <cell r="N4265">
            <v>1362.6613453008422</v>
          </cell>
          <cell r="O4265">
            <v>1656.5514696504956</v>
          </cell>
          <cell r="P4265">
            <v>1722.106392709828</v>
          </cell>
          <cell r="Q4265">
            <v>1964.9569446362927</v>
          </cell>
          <cell r="R4265">
            <v>2178.9755414176852</v>
          </cell>
          <cell r="S4265">
            <v>2234.3745905117389</v>
          </cell>
          <cell r="T4265">
            <v>2420.1658448131057</v>
          </cell>
          <cell r="U4265">
            <v>0</v>
          </cell>
          <cell r="V4265">
            <v>2580.276451074727</v>
          </cell>
          <cell r="W4265">
            <v>2580.276451074727</v>
          </cell>
          <cell r="Y4265">
            <v>199.7292137352527</v>
          </cell>
          <cell r="Z4265">
            <v>213.12852145539375</v>
          </cell>
          <cell r="AA4265">
            <v>220.98325608590318</v>
          </cell>
          <cell r="AB4265">
            <v>216.64280552280275</v>
          </cell>
          <cell r="AC4265">
            <v>203.14885871610045</v>
          </cell>
          <cell r="AD4265">
            <v>309.02868978538936</v>
          </cell>
          <cell r="AE4265">
            <v>293.89012434965343</v>
          </cell>
          <cell r="AF4265">
            <v>65.554923059332395</v>
          </cell>
          <cell r="AG4265">
            <v>242.85055192646473</v>
          </cell>
          <cell r="AH4265">
            <v>214.01859678139249</v>
          </cell>
          <cell r="AI4265">
            <v>55.39904909405368</v>
          </cell>
          <cell r="AJ4265">
            <v>185.79125430136673</v>
          </cell>
          <cell r="AL4265">
            <v>2420.1658448131057</v>
          </cell>
          <cell r="AM4265">
            <v>0</v>
          </cell>
        </row>
        <row r="4266">
          <cell r="A4266" t="str">
            <v>CameroonTotal CostTotal</v>
          </cell>
          <cell r="B4266" t="str">
            <v>CameroonTotal</v>
          </cell>
          <cell r="C4266" t="str">
            <v>Total</v>
          </cell>
          <cell r="D4266" t="str">
            <v>Cameroon</v>
          </cell>
          <cell r="E4266" t="str">
            <v>Total Cost</v>
          </cell>
          <cell r="F4266" t="str">
            <v>CB - total</v>
          </cell>
          <cell r="H4266">
            <v>1022.126205773732</v>
          </cell>
          <cell r="I4266">
            <v>80.759700342116275</v>
          </cell>
          <cell r="J4266">
            <v>165.00112598975522</v>
          </cell>
          <cell r="K4266">
            <v>240.60123384307741</v>
          </cell>
          <cell r="L4266">
            <v>317.67058850674255</v>
          </cell>
          <cell r="M4266">
            <v>397.52132271949773</v>
          </cell>
          <cell r="N4266">
            <v>495.41506067776129</v>
          </cell>
          <cell r="O4266">
            <v>604.58973212159663</v>
          </cell>
          <cell r="P4266">
            <v>641.68700044886555</v>
          </cell>
          <cell r="Q4266">
            <v>715.4569760505608</v>
          </cell>
          <cell r="R4266">
            <v>778.68368789491467</v>
          </cell>
          <cell r="S4266">
            <v>801.71262175027346</v>
          </cell>
          <cell r="T4266">
            <v>892.56869752849366</v>
          </cell>
          <cell r="U4266">
            <v>0</v>
          </cell>
          <cell r="V4266">
            <v>1008.2622488658072</v>
          </cell>
          <cell r="W4266">
            <v>1008.2622488658072</v>
          </cell>
          <cell r="Y4266">
            <v>80.759700342116275</v>
          </cell>
          <cell r="Z4266">
            <v>84.241425647638948</v>
          </cell>
          <cell r="AA4266">
            <v>75.600107853322186</v>
          </cell>
          <cell r="AB4266">
            <v>77.069354663665138</v>
          </cell>
          <cell r="AC4266">
            <v>79.850734212755185</v>
          </cell>
          <cell r="AD4266">
            <v>97.893737958263557</v>
          </cell>
          <cell r="AE4266">
            <v>109.17467144383534</v>
          </cell>
          <cell r="AF4266">
            <v>37.097268327268921</v>
          </cell>
          <cell r="AG4266">
            <v>73.769975601695251</v>
          </cell>
          <cell r="AH4266">
            <v>63.226711844353872</v>
          </cell>
          <cell r="AI4266">
            <v>23.028933855358787</v>
          </cell>
          <cell r="AJ4266">
            <v>90.856075778220202</v>
          </cell>
        </row>
        <row r="4267">
          <cell r="A4267" t="str">
            <v>CameroonPPC Wholesale CentresTotal</v>
          </cell>
          <cell r="B4267" t="str">
            <v>CameroonTotal</v>
          </cell>
          <cell r="C4267" t="str">
            <v>Total</v>
          </cell>
          <cell r="D4267" t="str">
            <v>Cameroon</v>
          </cell>
          <cell r="E4267" t="str">
            <v>PPC Wholesale Centres</v>
          </cell>
          <cell r="F4267" t="str">
            <v>WB - total</v>
          </cell>
          <cell r="H4267">
            <v>1101.6499274301684</v>
          </cell>
          <cell r="I4267">
            <v>118.96951339313642</v>
          </cell>
          <cell r="J4267">
            <v>247.85660920089126</v>
          </cell>
          <cell r="K4267">
            <v>393.23975743347228</v>
          </cell>
          <cell r="L4267">
            <v>532.81320829260994</v>
          </cell>
          <cell r="M4267">
            <v>656.11133279595515</v>
          </cell>
          <cell r="N4267">
            <v>867.24628462308101</v>
          </cell>
          <cell r="O4267">
            <v>1051.9617375288994</v>
          </cell>
          <cell r="P4267">
            <v>1080.4193922609622</v>
          </cell>
          <cell r="Q4267">
            <v>1249.4999685857319</v>
          </cell>
          <cell r="R4267">
            <v>1400.2918535227709</v>
          </cell>
          <cell r="S4267">
            <v>1432.6619687614655</v>
          </cell>
          <cell r="T4267">
            <v>1527.5971472846124</v>
          </cell>
          <cell r="U4267">
            <v>0</v>
          </cell>
          <cell r="V4267">
            <v>1572.0142022089199</v>
          </cell>
          <cell r="W4267">
            <v>1572.0142022089199</v>
          </cell>
          <cell r="Y4267">
            <v>118.96951339313642</v>
          </cell>
          <cell r="Z4267">
            <v>128.88709580775483</v>
          </cell>
          <cell r="AA4267">
            <v>145.38314823258102</v>
          </cell>
          <cell r="AB4267">
            <v>139.57345085913767</v>
          </cell>
          <cell r="AC4267">
            <v>123.29812450334521</v>
          </cell>
          <cell r="AD4267">
            <v>211.13495182712586</v>
          </cell>
          <cell r="AE4267">
            <v>184.71545290581844</v>
          </cell>
          <cell r="AF4267">
            <v>28.457654732062792</v>
          </cell>
          <cell r="AG4267">
            <v>169.08057632476971</v>
          </cell>
          <cell r="AH4267">
            <v>150.79188493703896</v>
          </cell>
          <cell r="AI4267">
            <v>32.370115238694552</v>
          </cell>
          <cell r="AJ4267">
            <v>94.935178523146988</v>
          </cell>
        </row>
        <row r="4268">
          <cell r="A4268" t="str">
            <v/>
          </cell>
          <cell r="Y4268">
            <v>0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0</v>
          </cell>
          <cell r="AE4268">
            <v>0</v>
          </cell>
          <cell r="AF4268">
            <v>0</v>
          </cell>
          <cell r="AG4268">
            <v>0</v>
          </cell>
          <cell r="AH4268">
            <v>0</v>
          </cell>
          <cell r="AI4268">
            <v>0</v>
          </cell>
          <cell r="AJ4268">
            <v>0</v>
          </cell>
          <cell r="AL4268">
            <v>0</v>
          </cell>
          <cell r="AM4268">
            <v>0</v>
          </cell>
        </row>
        <row r="4269">
          <cell r="A4269" t="str">
            <v>Cote DIvoireTotal CostSME</v>
          </cell>
          <cell r="B4269" t="str">
            <v>Cote DIvoireSME</v>
          </cell>
          <cell r="C4269" t="str">
            <v>SME</v>
          </cell>
          <cell r="D4269" t="str">
            <v>Cote DIvoire</v>
          </cell>
          <cell r="E4269" t="str">
            <v>Total Cost</v>
          </cell>
          <cell r="F4269" t="str">
            <v>CB</v>
          </cell>
          <cell r="H4269">
            <v>89.404428957865278</v>
          </cell>
          <cell r="I4269">
            <v>13.30037825655263</v>
          </cell>
          <cell r="J4269">
            <v>27.889790073392078</v>
          </cell>
          <cell r="K4269">
            <v>38.799405321337602</v>
          </cell>
          <cell r="L4269">
            <v>50.531817068561367</v>
          </cell>
          <cell r="M4269">
            <v>66.720716761078606</v>
          </cell>
          <cell r="N4269">
            <v>78.519940951616803</v>
          </cell>
          <cell r="O4269">
            <v>92.466663532798009</v>
          </cell>
          <cell r="P4269">
            <v>102.92897061436028</v>
          </cell>
          <cell r="Q4269">
            <v>115.61507161111439</v>
          </cell>
          <cell r="R4269">
            <v>128.24093368953442</v>
          </cell>
          <cell r="S4269">
            <v>136.97260317798256</v>
          </cell>
          <cell r="T4269">
            <v>145.50720923132707</v>
          </cell>
          <cell r="U4269">
            <v>0</v>
          </cell>
          <cell r="V4269">
            <v>256.90181005405788</v>
          </cell>
          <cell r="W4269">
            <v>256.90181005405788</v>
          </cell>
          <cell r="Y4269">
            <v>13.30037825655263</v>
          </cell>
          <cell r="Z4269">
            <v>14.589411816839448</v>
          </cell>
          <cell r="AA4269">
            <v>10.909615247945524</v>
          </cell>
          <cell r="AB4269">
            <v>11.732411747223765</v>
          </cell>
          <cell r="AC4269">
            <v>16.188899692517239</v>
          </cell>
          <cell r="AD4269">
            <v>11.799224190538197</v>
          </cell>
          <cell r="AE4269">
            <v>13.946722581181206</v>
          </cell>
          <cell r="AF4269">
            <v>10.462307081562273</v>
          </cell>
          <cell r="AG4269">
            <v>12.686100996754107</v>
          </cell>
          <cell r="AH4269">
            <v>12.625862078420028</v>
          </cell>
          <cell r="AI4269">
            <v>8.7316694884481478</v>
          </cell>
          <cell r="AJ4269">
            <v>8.5346060533445041</v>
          </cell>
          <cell r="AL4269">
            <v>145.50720923132707</v>
          </cell>
          <cell r="AM4269">
            <v>0</v>
          </cell>
        </row>
        <row r="4270">
          <cell r="A4270" t="str">
            <v>Cote DIvoireTotal CostCCPL</v>
          </cell>
          <cell r="B4270" t="str">
            <v>Cote DIvoireCCPL</v>
          </cell>
          <cell r="C4270" t="str">
            <v>CCPL</v>
          </cell>
          <cell r="D4270" t="str">
            <v>Cote DIvoire</v>
          </cell>
          <cell r="E4270" t="str">
            <v>Total Cost</v>
          </cell>
          <cell r="F4270" t="str">
            <v>CB</v>
          </cell>
          <cell r="H4270">
            <v>14.322896438259411</v>
          </cell>
          <cell r="I4270">
            <v>0.14191649298625644</v>
          </cell>
          <cell r="J4270">
            <v>0.3222891833074002</v>
          </cell>
          <cell r="K4270">
            <v>0.49601842887348596</v>
          </cell>
          <cell r="L4270">
            <v>0.6378743863835048</v>
          </cell>
          <cell r="M4270">
            <v>0.83625028295974968</v>
          </cell>
          <cell r="N4270">
            <v>0.98283916017542805</v>
          </cell>
          <cell r="O4270">
            <v>1.1539497701161787</v>
          </cell>
          <cell r="P4270">
            <v>1.2869306253406423</v>
          </cell>
          <cell r="Q4270">
            <v>1.4444078867566659</v>
          </cell>
          <cell r="R4270">
            <v>1.6049744742635255</v>
          </cell>
          <cell r="S4270">
            <v>1.705954209998247</v>
          </cell>
          <cell r="T4270">
            <v>1.8066960558599032</v>
          </cell>
          <cell r="U4270">
            <v>0</v>
          </cell>
          <cell r="V4270">
            <v>2.0152077086929121</v>
          </cell>
          <cell r="W4270">
            <v>2.0152077086929121</v>
          </cell>
          <cell r="Y4270">
            <v>0.14191649298625644</v>
          </cell>
          <cell r="Z4270">
            <v>0.18037269032114375</v>
          </cell>
          <cell r="AA4270">
            <v>0.17372924556608577</v>
          </cell>
          <cell r="AB4270">
            <v>0.14185595751001884</v>
          </cell>
          <cell r="AC4270">
            <v>0.19837589657624488</v>
          </cell>
          <cell r="AD4270">
            <v>0.14658887721567837</v>
          </cell>
          <cell r="AE4270">
            <v>0.17111060994075067</v>
          </cell>
          <cell r="AF4270">
            <v>0.13298085522446357</v>
          </cell>
          <cell r="AG4270">
            <v>0.15747726141602358</v>
          </cell>
          <cell r="AH4270">
            <v>0.16056658750685959</v>
          </cell>
          <cell r="AI4270">
            <v>0.10097973573472152</v>
          </cell>
          <cell r="AJ4270">
            <v>0.10074184586165624</v>
          </cell>
          <cell r="AL4270">
            <v>1.8066960558599032</v>
          </cell>
          <cell r="AM4270">
            <v>0</v>
          </cell>
        </row>
        <row r="4271">
          <cell r="A4271" t="str">
            <v>Cote DIvoireTotal CostM &amp; AL</v>
          </cell>
          <cell r="B4271" t="str">
            <v>Cote DIvoireM &amp; AL</v>
          </cell>
          <cell r="C4271" t="str">
            <v>M &amp; AL</v>
          </cell>
          <cell r="D4271" t="str">
            <v>Cote DIvoire</v>
          </cell>
          <cell r="E4271" t="str">
            <v>Total Cost</v>
          </cell>
          <cell r="F4271" t="str">
            <v>CB</v>
          </cell>
          <cell r="H4271">
            <v>1.818780500096433</v>
          </cell>
          <cell r="I4271">
            <v>2.0856228072761072</v>
          </cell>
          <cell r="J4271">
            <v>5.0141167045791804</v>
          </cell>
          <cell r="K4271">
            <v>11.575848226175253</v>
          </cell>
          <cell r="L4271">
            <v>14.422093926065534</v>
          </cell>
          <cell r="M4271">
            <v>18.804491231227573</v>
          </cell>
          <cell r="N4271">
            <v>22.10556869339419</v>
          </cell>
          <cell r="O4271">
            <v>25.976783596209472</v>
          </cell>
          <cell r="P4271">
            <v>29.173327847098303</v>
          </cell>
          <cell r="Q4271">
            <v>32.829337177979681</v>
          </cell>
          <cell r="R4271">
            <v>36.744717323037776</v>
          </cell>
          <cell r="S4271">
            <v>39.970692569795403</v>
          </cell>
          <cell r="T4271">
            <v>43.394556983319582</v>
          </cell>
          <cell r="U4271">
            <v>0</v>
          </cell>
          <cell r="V4271">
            <v>50.278848121559179</v>
          </cell>
          <cell r="W4271">
            <v>50.278848121559179</v>
          </cell>
          <cell r="Y4271">
            <v>2.0856228072761072</v>
          </cell>
          <cell r="Z4271">
            <v>2.9284938973030732</v>
          </cell>
          <cell r="AA4271">
            <v>6.561731521596073</v>
          </cell>
          <cell r="AB4271">
            <v>2.8462456998902805</v>
          </cell>
          <cell r="AC4271">
            <v>4.3823973051620388</v>
          </cell>
          <cell r="AD4271">
            <v>3.3010774621666172</v>
          </cell>
          <cell r="AE4271">
            <v>3.8712149028152822</v>
          </cell>
          <cell r="AF4271">
            <v>3.1965442508888309</v>
          </cell>
          <cell r="AG4271">
            <v>3.6560093308813784</v>
          </cell>
          <cell r="AH4271">
            <v>3.9153801450580943</v>
          </cell>
          <cell r="AI4271">
            <v>3.2259752467576277</v>
          </cell>
          <cell r="AJ4271">
            <v>3.4238644135241785</v>
          </cell>
          <cell r="AL4271">
            <v>43.394556983319582</v>
          </cell>
          <cell r="AM4271">
            <v>0</v>
          </cell>
        </row>
        <row r="4272">
          <cell r="A4272" t="str">
            <v>Cote DIvoireTotal CostOthCB</v>
          </cell>
          <cell r="B4272" t="str">
            <v>Cote DIvoireOthCB</v>
          </cell>
          <cell r="C4272" t="str">
            <v>OthCB</v>
          </cell>
          <cell r="D4272" t="str">
            <v>Cote DIvoire</v>
          </cell>
          <cell r="E4272" t="str">
            <v>Total Cost</v>
          </cell>
          <cell r="F4272" t="str">
            <v>CB</v>
          </cell>
          <cell r="H4272">
            <v>0</v>
          </cell>
          <cell r="I4272">
            <v>0</v>
          </cell>
          <cell r="J4272">
            <v>0</v>
          </cell>
          <cell r="K4272">
            <v>0</v>
          </cell>
          <cell r="L4272">
            <v>0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  <cell r="AJ4272">
            <v>0</v>
          </cell>
          <cell r="AL4272">
            <v>0</v>
          </cell>
          <cell r="AM4272">
            <v>0</v>
          </cell>
        </row>
        <row r="4273">
          <cell r="A4273" t="str">
            <v>Cote DIvoireTotal CostWM</v>
          </cell>
          <cell r="B4273" t="str">
            <v>Cote DIvoireWM</v>
          </cell>
          <cell r="C4273" t="str">
            <v>WM</v>
          </cell>
          <cell r="D4273" t="str">
            <v>Cote DIvoire</v>
          </cell>
          <cell r="E4273" t="str">
            <v>Total Cost</v>
          </cell>
          <cell r="F4273" t="str">
            <v>CB</v>
          </cell>
          <cell r="H4273">
            <v>164.18283139412179</v>
          </cell>
          <cell r="I4273">
            <v>21.80475844296658</v>
          </cell>
          <cell r="J4273">
            <v>45.285613761952575</v>
          </cell>
          <cell r="K4273">
            <v>61.141004102675353</v>
          </cell>
          <cell r="L4273">
            <v>80.334987276482195</v>
          </cell>
          <cell r="M4273">
            <v>104.86329350029325</v>
          </cell>
          <cell r="N4273">
            <v>123.35250944171871</v>
          </cell>
          <cell r="O4273">
            <v>145.12158770007929</v>
          </cell>
          <cell r="P4273">
            <v>161.50601347834819</v>
          </cell>
          <cell r="Q4273">
            <v>181.18390638915858</v>
          </cell>
          <cell r="R4273">
            <v>200.15548465018853</v>
          </cell>
          <cell r="S4273">
            <v>210.44544439944187</v>
          </cell>
          <cell r="T4273">
            <v>219.8099972066324</v>
          </cell>
          <cell r="U4273">
            <v>0</v>
          </cell>
          <cell r="V4273">
            <v>279.17304907781039</v>
          </cell>
          <cell r="W4273">
            <v>279.17304907781039</v>
          </cell>
          <cell r="Y4273">
            <v>21.80475844296658</v>
          </cell>
          <cell r="Z4273">
            <v>23.480855318985995</v>
          </cell>
          <cell r="AA4273">
            <v>15.855390340722778</v>
          </cell>
          <cell r="AB4273">
            <v>19.193983173806842</v>
          </cell>
          <cell r="AC4273">
            <v>24.528306223811057</v>
          </cell>
          <cell r="AD4273">
            <v>18.489215941425456</v>
          </cell>
          <cell r="AE4273">
            <v>21.76907825836058</v>
          </cell>
          <cell r="AF4273">
            <v>16.384425778268906</v>
          </cell>
          <cell r="AG4273">
            <v>19.677892910810385</v>
          </cell>
          <cell r="AH4273">
            <v>18.971578261029947</v>
          </cell>
          <cell r="AI4273">
            <v>10.289959749253342</v>
          </cell>
          <cell r="AJ4273">
            <v>9.3645528071905346</v>
          </cell>
          <cell r="AL4273">
            <v>219.8099972066324</v>
          </cell>
          <cell r="AM4273">
            <v>0</v>
          </cell>
        </row>
        <row r="4274">
          <cell r="A4274" t="str">
            <v>Cote DIvoirePPC Cash OperationsCash</v>
          </cell>
          <cell r="B4274" t="str">
            <v>Cote DIvoireCash</v>
          </cell>
          <cell r="C4274" t="str">
            <v>Cash</v>
          </cell>
          <cell r="D4274" t="str">
            <v>Cote DIvoire</v>
          </cell>
          <cell r="E4274" t="str">
            <v>PPC Cash Operations</v>
          </cell>
          <cell r="F4274" t="str">
            <v>WB</v>
          </cell>
          <cell r="H4274">
            <v>1300.162818746019</v>
          </cell>
          <cell r="I4274">
            <v>154.91502000765567</v>
          </cell>
          <cell r="J4274">
            <v>302.63526132605887</v>
          </cell>
          <cell r="K4274">
            <v>389.21661808450494</v>
          </cell>
          <cell r="L4274">
            <v>554.5574889984141</v>
          </cell>
          <cell r="M4274">
            <v>711.87540426684973</v>
          </cell>
          <cell r="N4274">
            <v>747.33017284213622</v>
          </cell>
          <cell r="O4274">
            <v>919.05033138941837</v>
          </cell>
          <cell r="P4274">
            <v>1025.6753762982357</v>
          </cell>
          <cell r="Q4274">
            <v>1127.9890481126431</v>
          </cell>
          <cell r="R4274">
            <v>1215.9540449095132</v>
          </cell>
          <cell r="S4274">
            <v>1297.7846859876795</v>
          </cell>
          <cell r="T4274">
            <v>1439.6147578431182</v>
          </cell>
          <cell r="U4274">
            <v>0</v>
          </cell>
          <cell r="V4274">
            <v>1229.3917328915566</v>
          </cell>
          <cell r="W4274">
            <v>1229.3917328915566</v>
          </cell>
          <cell r="Y4274">
            <v>154.91502000765567</v>
          </cell>
          <cell r="Z4274">
            <v>147.7202413184032</v>
          </cell>
          <cell r="AA4274">
            <v>86.581356758446077</v>
          </cell>
          <cell r="AB4274">
            <v>165.34087091390916</v>
          </cell>
          <cell r="AC4274">
            <v>157.31791526843563</v>
          </cell>
          <cell r="AD4274">
            <v>35.454768575286494</v>
          </cell>
          <cell r="AE4274">
            <v>171.72015854728215</v>
          </cell>
          <cell r="AF4274">
            <v>106.62504490881736</v>
          </cell>
          <cell r="AG4274">
            <v>102.31367181440737</v>
          </cell>
          <cell r="AH4274">
            <v>87.964996796870082</v>
          </cell>
          <cell r="AI4274">
            <v>81.830641078166309</v>
          </cell>
          <cell r="AJ4274">
            <v>141.83007185543875</v>
          </cell>
          <cell r="AL4274">
            <v>1439.6147578431182</v>
          </cell>
          <cell r="AM4274">
            <v>0</v>
          </cell>
        </row>
        <row r="4275">
          <cell r="A4275" t="str">
            <v>Cote DIvoirePPC Corp Lending Agency OpsCROps</v>
          </cell>
          <cell r="B4275" t="str">
            <v>Cote DIvoireCROps</v>
          </cell>
          <cell r="C4275" t="str">
            <v>CROps</v>
          </cell>
          <cell r="D4275" t="str">
            <v>Cote DIvoire</v>
          </cell>
          <cell r="E4275" t="str">
            <v>PPC Corp Lending Agency Ops</v>
          </cell>
          <cell r="F4275" t="str">
            <v>WB</v>
          </cell>
          <cell r="H4275">
            <v>228.10538772042764</v>
          </cell>
          <cell r="I4275">
            <v>44.867921130593047</v>
          </cell>
          <cell r="J4275">
            <v>77.445076202226417</v>
          </cell>
          <cell r="K4275">
            <v>93.02868160474182</v>
          </cell>
          <cell r="L4275">
            <v>129.05486425588742</v>
          </cell>
          <cell r="M4275">
            <v>166.35746912484427</v>
          </cell>
          <cell r="N4275">
            <v>170.88076496513372</v>
          </cell>
          <cell r="O4275">
            <v>214.59051115942532</v>
          </cell>
          <cell r="P4275">
            <v>239.25382571322521</v>
          </cell>
          <cell r="Q4275">
            <v>258.82693439316989</v>
          </cell>
          <cell r="R4275">
            <v>277.33096159702507</v>
          </cell>
          <cell r="S4275">
            <v>287.44378541665196</v>
          </cell>
          <cell r="T4275">
            <v>296.11563362110877</v>
          </cell>
          <cell r="U4275">
            <v>0</v>
          </cell>
          <cell r="V4275">
            <v>233.17474498879935</v>
          </cell>
          <cell r="W4275">
            <v>233.17474498879935</v>
          </cell>
          <cell r="Y4275">
            <v>44.867921130593047</v>
          </cell>
          <cell r="Z4275">
            <v>32.577155071633371</v>
          </cell>
          <cell r="AA4275">
            <v>15.583605402515403</v>
          </cell>
          <cell r="AB4275">
            <v>36.026182651145604</v>
          </cell>
          <cell r="AC4275">
            <v>37.302604868956848</v>
          </cell>
          <cell r="AD4275">
            <v>4.5232958402894496</v>
          </cell>
          <cell r="AE4275">
            <v>43.709746194291597</v>
          </cell>
          <cell r="AF4275">
            <v>24.663314553799893</v>
          </cell>
          <cell r="AG4275">
            <v>19.573108679944681</v>
          </cell>
          <cell r="AH4275">
            <v>18.504027203855173</v>
          </cell>
          <cell r="AI4275">
            <v>10.112823819626897</v>
          </cell>
          <cell r="AJ4275">
            <v>8.6718482044568077</v>
          </cell>
          <cell r="AL4275">
            <v>296.11563362110877</v>
          </cell>
          <cell r="AM4275">
            <v>0</v>
          </cell>
        </row>
        <row r="4276">
          <cell r="A4276" t="str">
            <v>Cote DIvoirePPC GM Ops - Fixed IncomeFI</v>
          </cell>
          <cell r="B4276" t="str">
            <v>Cote DIvoireFI</v>
          </cell>
          <cell r="C4276" t="str">
            <v>FI</v>
          </cell>
          <cell r="D4276" t="str">
            <v>Cote DIvoire</v>
          </cell>
          <cell r="E4276" t="str">
            <v>PPC GM Ops - Fixed Income</v>
          </cell>
          <cell r="F4276" t="str">
            <v>WB</v>
          </cell>
          <cell r="H4276">
            <v>0</v>
          </cell>
          <cell r="I4276">
            <v>0</v>
          </cell>
          <cell r="J4276">
            <v>0</v>
          </cell>
          <cell r="K4276">
            <v>0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Y4276">
            <v>0</v>
          </cell>
          <cell r="Z4276">
            <v>0</v>
          </cell>
          <cell r="AA4276">
            <v>0</v>
          </cell>
          <cell r="AB4276">
            <v>0</v>
          </cell>
          <cell r="AC4276">
            <v>0</v>
          </cell>
          <cell r="AD4276">
            <v>0</v>
          </cell>
          <cell r="AE4276">
            <v>0</v>
          </cell>
          <cell r="AF4276">
            <v>0</v>
          </cell>
          <cell r="AG4276">
            <v>0</v>
          </cell>
          <cell r="AH4276">
            <v>0</v>
          </cell>
          <cell r="AI4276">
            <v>0</v>
          </cell>
          <cell r="AJ4276">
            <v>0</v>
          </cell>
          <cell r="AL4276">
            <v>0</v>
          </cell>
          <cell r="AM4276">
            <v>0</v>
          </cell>
        </row>
        <row r="4277">
          <cell r="A4277" t="str">
            <v>Cote DIvoirePPC Global Mkts OpsFX/MM</v>
          </cell>
          <cell r="B4277" t="str">
            <v>Cote DIvoireFX/MM</v>
          </cell>
          <cell r="C4277" t="str">
            <v>FX/MM</v>
          </cell>
          <cell r="D4277" t="str">
            <v>Cote DIvoire</v>
          </cell>
          <cell r="E4277" t="str">
            <v>PPC Global Mkts Ops</v>
          </cell>
          <cell r="F4277" t="str">
            <v>WB</v>
          </cell>
          <cell r="H4277">
            <v>162.81874601904946</v>
          </cell>
          <cell r="I4277">
            <v>8.0058775661757764</v>
          </cell>
          <cell r="J4277">
            <v>19.412948135020994</v>
          </cell>
          <cell r="K4277">
            <v>26.653687782703457</v>
          </cell>
          <cell r="L4277">
            <v>32.924956131541734</v>
          </cell>
          <cell r="M4277">
            <v>56.532615963434658</v>
          </cell>
          <cell r="N4277">
            <v>62.690878770217324</v>
          </cell>
          <cell r="O4277">
            <v>70.757498429230765</v>
          </cell>
          <cell r="P4277">
            <v>76.320474969992489</v>
          </cell>
          <cell r="Q4277">
            <v>83.019612074836601</v>
          </cell>
          <cell r="R4277">
            <v>91.026362308527254</v>
          </cell>
          <cell r="S4277">
            <v>96.036221713606437</v>
          </cell>
          <cell r="T4277">
            <v>98.331914616435412</v>
          </cell>
          <cell r="U4277">
            <v>0</v>
          </cell>
          <cell r="V4277">
            <v>130.41912607927867</v>
          </cell>
          <cell r="W4277">
            <v>130.41912607927867</v>
          </cell>
          <cell r="Y4277">
            <v>8.0058775661757764</v>
          </cell>
          <cell r="Z4277">
            <v>11.407070568845217</v>
          </cell>
          <cell r="AA4277">
            <v>7.2407396476824637</v>
          </cell>
          <cell r="AB4277">
            <v>6.2712683488382766</v>
          </cell>
          <cell r="AC4277">
            <v>23.607659831892924</v>
          </cell>
          <cell r="AD4277">
            <v>6.1582628067826661</v>
          </cell>
          <cell r="AE4277">
            <v>8.0666196590134405</v>
          </cell>
          <cell r="AF4277">
            <v>5.5629765407617242</v>
          </cell>
          <cell r="AG4277">
            <v>6.6991371048441124</v>
          </cell>
          <cell r="AH4277">
            <v>8.0067502336906529</v>
          </cell>
          <cell r="AI4277">
            <v>5.0098594050791831</v>
          </cell>
          <cell r="AJ4277">
            <v>2.295692902828975</v>
          </cell>
          <cell r="AL4277">
            <v>98.331914616435412</v>
          </cell>
          <cell r="AM4277">
            <v>0</v>
          </cell>
        </row>
        <row r="4278">
          <cell r="A4278" t="str">
            <v>Cote DIvoirePPC SEF/Forfaiting/PESEF</v>
          </cell>
          <cell r="B4278" t="str">
            <v>Cote DIvoireSEF</v>
          </cell>
          <cell r="C4278" t="str">
            <v>SEF</v>
          </cell>
          <cell r="D4278" t="str">
            <v>Cote DIvoire</v>
          </cell>
          <cell r="E4278" t="str">
            <v>PPC SEF/Forfaiting/PE</v>
          </cell>
          <cell r="F4278" t="str">
            <v>WB</v>
          </cell>
          <cell r="H4278">
            <v>0</v>
          </cell>
          <cell r="I4278">
            <v>0</v>
          </cell>
          <cell r="J4278">
            <v>0</v>
          </cell>
          <cell r="K4278">
            <v>0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Y4278">
            <v>0</v>
          </cell>
          <cell r="Z4278">
            <v>0</v>
          </cell>
          <cell r="AA4278">
            <v>0</v>
          </cell>
          <cell r="AB4278">
            <v>0</v>
          </cell>
          <cell r="AC4278">
            <v>0</v>
          </cell>
          <cell r="AD4278">
            <v>0</v>
          </cell>
          <cell r="AE4278">
            <v>0</v>
          </cell>
          <cell r="AF4278">
            <v>0</v>
          </cell>
          <cell r="AG4278">
            <v>0</v>
          </cell>
          <cell r="AH4278">
            <v>0</v>
          </cell>
          <cell r="AI4278">
            <v>0</v>
          </cell>
          <cell r="AJ4278">
            <v>0</v>
          </cell>
          <cell r="AL4278">
            <v>0</v>
          </cell>
          <cell r="AM4278">
            <v>0</v>
          </cell>
        </row>
        <row r="4279">
          <cell r="A4279" t="str">
            <v>Cote DIvoirePPC Trade OperationsTrade</v>
          </cell>
          <cell r="B4279" t="str">
            <v>Cote DIvoireTrade</v>
          </cell>
          <cell r="C4279" t="str">
            <v>Trade</v>
          </cell>
          <cell r="D4279" t="str">
            <v>Cote DIvoire</v>
          </cell>
          <cell r="E4279" t="str">
            <v>PPC Trade Operations</v>
          </cell>
          <cell r="F4279" t="str">
            <v>WB</v>
          </cell>
          <cell r="H4279">
            <v>288.35249178612202</v>
          </cell>
          <cell r="I4279">
            <v>5.2414610515100497</v>
          </cell>
          <cell r="J4279">
            <v>13.220808361961309</v>
          </cell>
          <cell r="K4279">
            <v>28.481778589910313</v>
          </cell>
          <cell r="L4279">
            <v>39.740208453294116</v>
          </cell>
          <cell r="M4279">
            <v>55.18943788981619</v>
          </cell>
          <cell r="N4279">
            <v>69.349138363365682</v>
          </cell>
          <cell r="O4279">
            <v>83.168462789334669</v>
          </cell>
          <cell r="P4279">
            <v>99.06457185367357</v>
          </cell>
          <cell r="Q4279">
            <v>114.29266472014616</v>
          </cell>
          <cell r="R4279">
            <v>130.71171082182244</v>
          </cell>
          <cell r="S4279">
            <v>147.13612888162828</v>
          </cell>
          <cell r="T4279">
            <v>166.67914689949708</v>
          </cell>
          <cell r="U4279">
            <v>0</v>
          </cell>
          <cell r="V4279">
            <v>26.529724069695295</v>
          </cell>
          <cell r="W4279">
            <v>26.529724069695295</v>
          </cell>
          <cell r="Y4279">
            <v>5.2414610515100497</v>
          </cell>
          <cell r="Z4279">
            <v>7.9793473104512591</v>
          </cell>
          <cell r="AA4279">
            <v>15.260970227949004</v>
          </cell>
          <cell r="AB4279">
            <v>11.258429863383803</v>
          </cell>
          <cell r="AC4279">
            <v>15.449229436522074</v>
          </cell>
          <cell r="AD4279">
            <v>14.159700473549492</v>
          </cell>
          <cell r="AE4279">
            <v>13.819324425968986</v>
          </cell>
          <cell r="AF4279">
            <v>15.896109064338901</v>
          </cell>
          <cell r="AG4279">
            <v>15.228092866472593</v>
          </cell>
          <cell r="AH4279">
            <v>16.419046101676273</v>
          </cell>
          <cell r="AI4279">
            <v>16.424418059805845</v>
          </cell>
          <cell r="AJ4279">
            <v>19.543018017868803</v>
          </cell>
          <cell r="AL4279">
            <v>166.67914689949708</v>
          </cell>
          <cell r="AM4279">
            <v>0</v>
          </cell>
        </row>
        <row r="4280">
          <cell r="A4280" t="str">
            <v>Cote DIvoireTotal Cost</v>
          </cell>
          <cell r="B4280" t="str">
            <v>Cote DIvoire</v>
          </cell>
          <cell r="C4280" t="str">
            <v>Total</v>
          </cell>
          <cell r="D4280" t="str">
            <v>Cote DIvoire</v>
          </cell>
          <cell r="E4280" t="str">
            <v>Total Cost</v>
          </cell>
          <cell r="H4280">
            <v>2249.1683815619608</v>
          </cell>
          <cell r="I4280">
            <v>250.36295575571611</v>
          </cell>
          <cell r="J4280">
            <v>491.22590374849881</v>
          </cell>
          <cell r="K4280">
            <v>649.39304214092215</v>
          </cell>
          <cell r="L4280">
            <v>902.20429049663005</v>
          </cell>
          <cell r="M4280">
            <v>1181.179679020504</v>
          </cell>
          <cell r="N4280">
            <v>1275.211813187758</v>
          </cell>
          <cell r="O4280">
            <v>1552.2857883666118</v>
          </cell>
          <cell r="P4280">
            <v>1735.2094914002746</v>
          </cell>
          <cell r="Q4280">
            <v>1915.2009823658052</v>
          </cell>
          <cell r="R4280">
            <v>2081.7691897739123</v>
          </cell>
          <cell r="S4280">
            <v>2217.4955163567843</v>
          </cell>
          <cell r="T4280">
            <v>2411.2599124572985</v>
          </cell>
          <cell r="U4280">
            <v>0</v>
          </cell>
          <cell r="V4280">
            <v>2207.8842429914503</v>
          </cell>
          <cell r="W4280">
            <v>2207.8842429914503</v>
          </cell>
          <cell r="Y4280">
            <v>250.36295575571611</v>
          </cell>
          <cell r="Z4280">
            <v>240.86294799278269</v>
          </cell>
          <cell r="AA4280">
            <v>158.16713839242334</v>
          </cell>
          <cell r="AB4280">
            <v>252.8112483557079</v>
          </cell>
          <cell r="AC4280">
            <v>278.9753885238739</v>
          </cell>
          <cell r="AD4280">
            <v>94.032134167254071</v>
          </cell>
          <cell r="AE4280">
            <v>277.07397517885374</v>
          </cell>
          <cell r="AF4280">
            <v>182.92370303366283</v>
          </cell>
          <cell r="AG4280">
            <v>179.9914909655306</v>
          </cell>
          <cell r="AH4280">
            <v>166.56820740810713</v>
          </cell>
          <cell r="AI4280">
            <v>135.72632658287193</v>
          </cell>
          <cell r="AJ4280">
            <v>193.7643961005142</v>
          </cell>
          <cell r="AL4280">
            <v>2411.2599124572985</v>
          </cell>
          <cell r="AM4280">
            <v>0</v>
          </cell>
        </row>
        <row r="4281">
          <cell r="A4281" t="str">
            <v>Cote DIvoireTotal CostTotal</v>
          </cell>
          <cell r="B4281" t="str">
            <v>Cote DIvoireTotal</v>
          </cell>
          <cell r="C4281" t="str">
            <v>Total</v>
          </cell>
          <cell r="D4281" t="str">
            <v>Cote DIvoire</v>
          </cell>
          <cell r="E4281" t="str">
            <v>Total Cost</v>
          </cell>
          <cell r="F4281" t="str">
            <v>CB - total</v>
          </cell>
          <cell r="H4281">
            <v>269.72893729034291</v>
          </cell>
          <cell r="I4281">
            <v>37.332675999781571</v>
          </cell>
          <cell r="J4281">
            <v>78.511809723231238</v>
          </cell>
          <cell r="K4281">
            <v>112.01227607906169</v>
          </cell>
          <cell r="L4281">
            <v>145.92677265749259</v>
          </cell>
          <cell r="M4281">
            <v>191.22475177555918</v>
          </cell>
          <cell r="N4281">
            <v>224.96085824690513</v>
          </cell>
          <cell r="O4281">
            <v>264.71898459920294</v>
          </cell>
          <cell r="P4281">
            <v>294.89524256514744</v>
          </cell>
          <cell r="Q4281">
            <v>331.07272306500931</v>
          </cell>
          <cell r="R4281">
            <v>366.74611013702423</v>
          </cell>
          <cell r="S4281">
            <v>389.09469435721809</v>
          </cell>
          <cell r="T4281">
            <v>410.51845947713895</v>
          </cell>
          <cell r="U4281">
            <v>0</v>
          </cell>
          <cell r="V4281">
            <v>588.36891496212036</v>
          </cell>
          <cell r="W4281">
            <v>588.36891496212036</v>
          </cell>
          <cell r="Y4281">
            <v>37.332675999781571</v>
          </cell>
          <cell r="Z4281">
            <v>41.179133723449667</v>
          </cell>
          <cell r="AA4281">
            <v>33.500466355830454</v>
          </cell>
          <cell r="AB4281">
            <v>33.914496578430899</v>
          </cell>
          <cell r="AC4281">
            <v>45.297979118066593</v>
          </cell>
          <cell r="AD4281">
            <v>33.736106471345948</v>
          </cell>
          <cell r="AE4281">
            <v>39.758126352297808</v>
          </cell>
          <cell r="AF4281">
            <v>30.176257965944501</v>
          </cell>
          <cell r="AG4281">
            <v>36.177480499861872</v>
          </cell>
          <cell r="AH4281">
            <v>35.673387072014918</v>
          </cell>
          <cell r="AI4281">
            <v>22.348584220193857</v>
          </cell>
          <cell r="AJ4281">
            <v>21.423765119920859</v>
          </cell>
        </row>
        <row r="4282">
          <cell r="A4282" t="str">
            <v>Cote DIvoirePPC Wholesale CentresTotal</v>
          </cell>
          <cell r="B4282" t="str">
            <v>Cote DIvoireTotal</v>
          </cell>
          <cell r="C4282" t="str">
            <v>Total</v>
          </cell>
          <cell r="D4282" t="str">
            <v>Cote DIvoire</v>
          </cell>
          <cell r="E4282" t="str">
            <v>PPC Wholesale Centres</v>
          </cell>
          <cell r="F4282" t="str">
            <v>WB - total</v>
          </cell>
          <cell r="H4282">
            <v>1979.4394442716182</v>
          </cell>
          <cell r="I4282">
            <v>213.03027975593452</v>
          </cell>
          <cell r="J4282">
            <v>412.71409402526757</v>
          </cell>
          <cell r="K4282">
            <v>537.38076606186053</v>
          </cell>
          <cell r="L4282">
            <v>756.27751783913743</v>
          </cell>
          <cell r="M4282">
            <v>989.95492724494488</v>
          </cell>
          <cell r="N4282">
            <v>1050.2509549408528</v>
          </cell>
          <cell r="O4282">
            <v>1287.5668037674091</v>
          </cell>
          <cell r="P4282">
            <v>1440.3142488351273</v>
          </cell>
          <cell r="Q4282">
            <v>1584.1282593007959</v>
          </cell>
          <cell r="R4282">
            <v>1715.0230796368878</v>
          </cell>
          <cell r="S4282">
            <v>1828.4008219995662</v>
          </cell>
          <cell r="T4282">
            <v>2000.7414529801595</v>
          </cell>
          <cell r="U4282">
            <v>0</v>
          </cell>
          <cell r="V4282">
            <v>1619.5153280293298</v>
          </cell>
          <cell r="W4282">
            <v>1619.5153280293298</v>
          </cell>
          <cell r="Y4282">
            <v>213.03027975593452</v>
          </cell>
          <cell r="Z4282">
            <v>199.68381426933306</v>
          </cell>
          <cell r="AA4282">
            <v>124.66667203659296</v>
          </cell>
          <cell r="AB4282">
            <v>218.8967517772769</v>
          </cell>
          <cell r="AC4282">
            <v>233.67740940580745</v>
          </cell>
          <cell r="AD4282">
            <v>60.296027695907924</v>
          </cell>
          <cell r="AE4282">
            <v>237.31584882655625</v>
          </cell>
          <cell r="AF4282">
            <v>152.74744506771822</v>
          </cell>
          <cell r="AG4282">
            <v>143.81401046566862</v>
          </cell>
          <cell r="AH4282">
            <v>130.89482033609193</v>
          </cell>
          <cell r="AI4282">
            <v>113.37774236267842</v>
          </cell>
          <cell r="AJ4282">
            <v>172.34063098059323</v>
          </cell>
        </row>
        <row r="4283">
          <cell r="A4283" t="str">
            <v/>
          </cell>
          <cell r="Y4283">
            <v>0</v>
          </cell>
          <cell r="Z4283">
            <v>0</v>
          </cell>
          <cell r="AA4283">
            <v>0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G4283">
            <v>0</v>
          </cell>
          <cell r="AH4283">
            <v>0</v>
          </cell>
          <cell r="AI4283">
            <v>0</v>
          </cell>
          <cell r="AJ4283">
            <v>0</v>
          </cell>
          <cell r="AL4283">
            <v>0</v>
          </cell>
          <cell r="AM4283">
            <v>0</v>
          </cell>
        </row>
        <row r="4284">
          <cell r="A4284" t="str">
            <v>GambiaTotal CostSME</v>
          </cell>
          <cell r="B4284" t="str">
            <v>GambiaSME</v>
          </cell>
          <cell r="C4284" t="str">
            <v>SME</v>
          </cell>
          <cell r="D4284" t="str">
            <v>Gambia</v>
          </cell>
          <cell r="E4284" t="str">
            <v>Total Cost</v>
          </cell>
          <cell r="F4284" t="str">
            <v>CB</v>
          </cell>
          <cell r="H4284">
            <v>189.67566704783357</v>
          </cell>
          <cell r="I4284">
            <v>10.154236388160001</v>
          </cell>
          <cell r="J4284">
            <v>24.324729319001101</v>
          </cell>
          <cell r="K4284">
            <v>34.726566001187656</v>
          </cell>
          <cell r="L4284">
            <v>43.412838176941882</v>
          </cell>
          <cell r="M4284">
            <v>56.851388788360921</v>
          </cell>
          <cell r="N4284">
            <v>68.404814641493601</v>
          </cell>
          <cell r="O4284">
            <v>80.503780408024852</v>
          </cell>
          <cell r="P4284">
            <v>86.822574533665929</v>
          </cell>
          <cell r="Q4284">
            <v>101.25838641885453</v>
          </cell>
          <cell r="R4284">
            <v>113.17127199002036</v>
          </cell>
          <cell r="S4284">
            <v>119.55487306565077</v>
          </cell>
          <cell r="T4284">
            <v>132.53274270356223</v>
          </cell>
          <cell r="U4284">
            <v>0</v>
          </cell>
          <cell r="V4284">
            <v>134.2981250715161</v>
          </cell>
          <cell r="W4284">
            <v>134.2981250715161</v>
          </cell>
          <cell r="Y4284">
            <v>10.154236388160001</v>
          </cell>
          <cell r="Z4284">
            <v>14.1704929308411</v>
          </cell>
          <cell r="AA4284">
            <v>10.401836682186556</v>
          </cell>
          <cell r="AB4284">
            <v>8.6862721757542261</v>
          </cell>
          <cell r="AC4284">
            <v>13.438550611419039</v>
          </cell>
          <cell r="AD4284">
            <v>11.55342585313268</v>
          </cell>
          <cell r="AE4284">
            <v>12.098965766531251</v>
          </cell>
          <cell r="AF4284">
            <v>6.3187941256410767</v>
          </cell>
          <cell r="AG4284">
            <v>14.435811885188599</v>
          </cell>
          <cell r="AH4284">
            <v>11.91288557116583</v>
          </cell>
          <cell r="AI4284">
            <v>6.3836010756304091</v>
          </cell>
          <cell r="AJ4284">
            <v>12.977869637911468</v>
          </cell>
          <cell r="AL4284">
            <v>132.53274270356223</v>
          </cell>
          <cell r="AM4284">
            <v>0</v>
          </cell>
        </row>
        <row r="4285">
          <cell r="A4285" t="str">
            <v>GambiaTotal CostCCPL</v>
          </cell>
          <cell r="B4285" t="str">
            <v>GambiaCCPL</v>
          </cell>
          <cell r="C4285" t="str">
            <v>CCPL</v>
          </cell>
          <cell r="D4285" t="str">
            <v>Gambia</v>
          </cell>
          <cell r="E4285" t="str">
            <v>Total Cost</v>
          </cell>
          <cell r="F4285" t="str">
            <v>CB</v>
          </cell>
          <cell r="H4285">
            <v>59.359884314632694</v>
          </cell>
          <cell r="I4285">
            <v>14.088138894880553</v>
          </cell>
          <cell r="J4285">
            <v>32.155408821065336</v>
          </cell>
          <cell r="K4285">
            <v>63.094420253979642</v>
          </cell>
          <cell r="L4285">
            <v>78.681486275532365</v>
          </cell>
          <cell r="M4285">
            <v>100.10663079544229</v>
          </cell>
          <cell r="N4285">
            <v>120.4763383366483</v>
          </cell>
          <cell r="O4285">
            <v>141.11891021160199</v>
          </cell>
          <cell r="P4285">
            <v>146.02097653370555</v>
          </cell>
          <cell r="Q4285">
            <v>183.30530170587275</v>
          </cell>
          <cell r="R4285">
            <v>203.13293040336333</v>
          </cell>
          <cell r="S4285">
            <v>224.60228913083529</v>
          </cell>
          <cell r="T4285">
            <v>245.73532662813426</v>
          </cell>
          <cell r="U4285">
            <v>0</v>
          </cell>
          <cell r="V4285">
            <v>202.22599921689863</v>
          </cell>
          <cell r="W4285">
            <v>202.22599921689863</v>
          </cell>
          <cell r="Y4285">
            <v>14.088138894880553</v>
          </cell>
          <cell r="Z4285">
            <v>18.067269926184785</v>
          </cell>
          <cell r="AA4285">
            <v>30.939011432914306</v>
          </cell>
          <cell r="AB4285">
            <v>15.587066021552722</v>
          </cell>
          <cell r="AC4285">
            <v>21.425144519909921</v>
          </cell>
          <cell r="AD4285">
            <v>20.369707541206012</v>
          </cell>
          <cell r="AE4285">
            <v>20.642571874953688</v>
          </cell>
          <cell r="AF4285">
            <v>4.9020663221035647</v>
          </cell>
          <cell r="AG4285">
            <v>37.2843251721672</v>
          </cell>
          <cell r="AH4285">
            <v>19.827628697490582</v>
          </cell>
          <cell r="AI4285">
            <v>21.469358727471956</v>
          </cell>
          <cell r="AJ4285">
            <v>21.133037497298972</v>
          </cell>
          <cell r="AL4285">
            <v>245.73532662813426</v>
          </cell>
          <cell r="AM4285">
            <v>0</v>
          </cell>
        </row>
        <row r="4286">
          <cell r="A4286" t="str">
            <v>GambiaTotal CostM &amp; AL</v>
          </cell>
          <cell r="B4286" t="str">
            <v>GambiaM &amp; AL</v>
          </cell>
          <cell r="C4286" t="str">
            <v>M &amp; AL</v>
          </cell>
          <cell r="D4286" t="str">
            <v>Gambia</v>
          </cell>
          <cell r="E4286" t="str">
            <v>Total Cost</v>
          </cell>
          <cell r="F4286" t="str">
            <v>CB</v>
          </cell>
          <cell r="H4286">
            <v>0</v>
          </cell>
          <cell r="I4286">
            <v>0</v>
          </cell>
          <cell r="J4286">
            <v>0</v>
          </cell>
          <cell r="K4286">
            <v>0</v>
          </cell>
          <cell r="L4286">
            <v>0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  <cell r="AJ4286">
            <v>0</v>
          </cell>
          <cell r="AL4286">
            <v>0</v>
          </cell>
          <cell r="AM4286">
            <v>0</v>
          </cell>
        </row>
        <row r="4287">
          <cell r="A4287" t="str">
            <v>GambiaTotal CostOthCB</v>
          </cell>
          <cell r="B4287" t="str">
            <v>GambiaOthCB</v>
          </cell>
          <cell r="C4287" t="str">
            <v>OthCB</v>
          </cell>
          <cell r="D4287" t="str">
            <v>Gambia</v>
          </cell>
          <cell r="E4287" t="str">
            <v>Total Cost</v>
          </cell>
          <cell r="F4287" t="str">
            <v>CB</v>
          </cell>
          <cell r="H4287">
            <v>0</v>
          </cell>
          <cell r="I4287">
            <v>0</v>
          </cell>
          <cell r="J4287">
            <v>0</v>
          </cell>
          <cell r="K4287">
            <v>0</v>
          </cell>
          <cell r="L4287">
            <v>0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  <cell r="W4287">
            <v>0</v>
          </cell>
          <cell r="Y4287">
            <v>0</v>
          </cell>
          <cell r="Z4287">
            <v>0</v>
          </cell>
          <cell r="AA4287">
            <v>0</v>
          </cell>
          <cell r="AB4287">
            <v>0</v>
          </cell>
          <cell r="AC4287">
            <v>0</v>
          </cell>
          <cell r="AD4287">
            <v>0</v>
          </cell>
          <cell r="AE4287">
            <v>0</v>
          </cell>
          <cell r="AF4287">
            <v>0</v>
          </cell>
          <cell r="AG4287">
            <v>0</v>
          </cell>
          <cell r="AH4287">
            <v>0</v>
          </cell>
          <cell r="AI4287">
            <v>0</v>
          </cell>
          <cell r="AJ4287">
            <v>0</v>
          </cell>
          <cell r="AL4287">
            <v>0</v>
          </cell>
          <cell r="AM4287">
            <v>0</v>
          </cell>
        </row>
        <row r="4288">
          <cell r="A4288" t="str">
            <v>GambiaTotal CostWM</v>
          </cell>
          <cell r="B4288" t="str">
            <v>GambiaWM</v>
          </cell>
          <cell r="C4288" t="str">
            <v>WM</v>
          </cell>
          <cell r="D4288" t="str">
            <v>Gambia</v>
          </cell>
          <cell r="E4288" t="str">
            <v>Total Cost</v>
          </cell>
          <cell r="F4288" t="str">
            <v>CB</v>
          </cell>
          <cell r="H4288">
            <v>601.00950593492598</v>
          </cell>
          <cell r="I4288">
            <v>43.824085085308411</v>
          </cell>
          <cell r="J4288">
            <v>101.79268951362117</v>
          </cell>
          <cell r="K4288">
            <v>149.82784859242489</v>
          </cell>
          <cell r="L4288">
            <v>188.38440579651012</v>
          </cell>
          <cell r="M4288">
            <v>245.53073554674654</v>
          </cell>
          <cell r="N4288">
            <v>297.361515361979</v>
          </cell>
          <cell r="O4288">
            <v>351.5634414462956</v>
          </cell>
          <cell r="P4288">
            <v>357.79825428231391</v>
          </cell>
          <cell r="Q4288">
            <v>430.91589835286169</v>
          </cell>
          <cell r="R4288">
            <v>483.56939522474431</v>
          </cell>
          <cell r="S4288">
            <v>494.33548203484145</v>
          </cell>
          <cell r="T4288">
            <v>545.82521228886549</v>
          </cell>
          <cell r="U4288">
            <v>0</v>
          </cell>
          <cell r="V4288">
            <v>556.58181387060984</v>
          </cell>
          <cell r="W4288">
            <v>556.58181387060984</v>
          </cell>
          <cell r="Y4288">
            <v>43.824085085308411</v>
          </cell>
          <cell r="Z4288">
            <v>57.968604428312759</v>
          </cell>
          <cell r="AA4288">
            <v>48.035159078803716</v>
          </cell>
          <cell r="AB4288">
            <v>38.556557204085237</v>
          </cell>
          <cell r="AC4288">
            <v>57.146329750236418</v>
          </cell>
          <cell r="AD4288">
            <v>51.830779815232461</v>
          </cell>
          <cell r="AE4288">
            <v>54.201926084316597</v>
          </cell>
          <cell r="AF4288">
            <v>6.2348128360183068</v>
          </cell>
          <cell r="AG4288">
            <v>73.117644070547783</v>
          </cell>
          <cell r="AH4288">
            <v>52.653496871882624</v>
          </cell>
          <cell r="AI4288">
            <v>10.766086810097136</v>
          </cell>
          <cell r="AJ4288">
            <v>51.489730254024039</v>
          </cell>
          <cell r="AL4288">
            <v>545.82521228886549</v>
          </cell>
          <cell r="AM4288">
            <v>0</v>
          </cell>
        </row>
        <row r="4289">
          <cell r="A4289" t="str">
            <v>GambiaPPC Cash OperationsCash</v>
          </cell>
          <cell r="B4289" t="str">
            <v>GambiaCash</v>
          </cell>
          <cell r="C4289" t="str">
            <v>Cash</v>
          </cell>
          <cell r="D4289" t="str">
            <v>Gambia</v>
          </cell>
          <cell r="E4289" t="str">
            <v>PPC Cash Operations</v>
          </cell>
          <cell r="F4289" t="str">
            <v>WB</v>
          </cell>
          <cell r="H4289">
            <v>185.82683107296481</v>
          </cell>
          <cell r="I4289">
            <v>20.976779799198937</v>
          </cell>
          <cell r="J4289">
            <v>51.972049007583465</v>
          </cell>
          <cell r="K4289">
            <v>74.954300643670777</v>
          </cell>
          <cell r="L4289">
            <v>92.458798426792569</v>
          </cell>
          <cell r="M4289">
            <v>121.31401679585926</v>
          </cell>
          <cell r="N4289">
            <v>145.98086833023513</v>
          </cell>
          <cell r="O4289">
            <v>171.99371722504532</v>
          </cell>
          <cell r="P4289">
            <v>182.09219544505686</v>
          </cell>
          <cell r="Q4289">
            <v>215.30466516828486</v>
          </cell>
          <cell r="R4289">
            <v>240.7049444010959</v>
          </cell>
          <cell r="S4289">
            <v>256.42136643716412</v>
          </cell>
          <cell r="T4289">
            <v>283.36420330501176</v>
          </cell>
          <cell r="U4289">
            <v>0</v>
          </cell>
          <cell r="V4289">
            <v>280.00569387783435</v>
          </cell>
          <cell r="W4289">
            <v>280.00569387783435</v>
          </cell>
          <cell r="Y4289">
            <v>20.976779799198937</v>
          </cell>
          <cell r="Z4289">
            <v>30.995269208384528</v>
          </cell>
          <cell r="AA4289">
            <v>22.982251636087312</v>
          </cell>
          <cell r="AB4289">
            <v>17.504497783121792</v>
          </cell>
          <cell r="AC4289">
            <v>28.855218369066691</v>
          </cell>
          <cell r="AD4289">
            <v>24.666851534375866</v>
          </cell>
          <cell r="AE4289">
            <v>26.01284889481019</v>
          </cell>
          <cell r="AF4289">
            <v>10.098478220011543</v>
          </cell>
          <cell r="AG4289">
            <v>33.212469723227997</v>
          </cell>
          <cell r="AH4289">
            <v>25.400279232811044</v>
          </cell>
          <cell r="AI4289">
            <v>15.716422036068224</v>
          </cell>
          <cell r="AJ4289">
            <v>26.942836867847632</v>
          </cell>
          <cell r="AL4289">
            <v>283.36420330501176</v>
          </cell>
          <cell r="AM4289">
            <v>0</v>
          </cell>
        </row>
        <row r="4290">
          <cell r="A4290" t="str">
            <v>GambiaPPC Corp Lending Agency OpsCROps</v>
          </cell>
          <cell r="B4290" t="str">
            <v>GambiaCROps</v>
          </cell>
          <cell r="C4290" t="str">
            <v>CROps</v>
          </cell>
          <cell r="D4290" t="str">
            <v>Gambia</v>
          </cell>
          <cell r="E4290" t="str">
            <v>PPC Corp Lending Agency Ops</v>
          </cell>
          <cell r="F4290" t="str">
            <v>WB</v>
          </cell>
          <cell r="H4290">
            <v>130.73699023445442</v>
          </cell>
          <cell r="I4290">
            <v>5.4797505541093976</v>
          </cell>
          <cell r="J4290">
            <v>13.351884892131048</v>
          </cell>
          <cell r="K4290">
            <v>20.512389735273487</v>
          </cell>
          <cell r="L4290">
            <v>25.120881701973914</v>
          </cell>
          <cell r="M4290">
            <v>32.36907461050896</v>
          </cell>
          <cell r="N4290">
            <v>38.843797440072429</v>
          </cell>
          <cell r="O4290">
            <v>45.694442534957233</v>
          </cell>
          <cell r="P4290">
            <v>50.122395464933753</v>
          </cell>
          <cell r="Q4290">
            <v>58.770725209917529</v>
          </cell>
          <cell r="R4290">
            <v>65.421717295108465</v>
          </cell>
          <cell r="S4290">
            <v>70.623043709261395</v>
          </cell>
          <cell r="T4290">
            <v>76.753408503140832</v>
          </cell>
          <cell r="U4290">
            <v>0</v>
          </cell>
          <cell r="V4290">
            <v>70.171458361502772</v>
          </cell>
          <cell r="W4290">
            <v>70.171458361502772</v>
          </cell>
          <cell r="Y4290">
            <v>5.4797505541093976</v>
          </cell>
          <cell r="Z4290">
            <v>7.8721343380216506</v>
          </cell>
          <cell r="AA4290">
            <v>7.160504843142439</v>
          </cell>
          <cell r="AB4290">
            <v>4.6084919667004272</v>
          </cell>
          <cell r="AC4290">
            <v>7.2481929085350458</v>
          </cell>
          <cell r="AD4290">
            <v>6.4747228295634685</v>
          </cell>
          <cell r="AE4290">
            <v>6.8506450948848041</v>
          </cell>
          <cell r="AF4290">
            <v>4.4279529299765201</v>
          </cell>
          <cell r="AG4290">
            <v>8.6483297449837764</v>
          </cell>
          <cell r="AH4290">
            <v>6.6509920851909357</v>
          </cell>
          <cell r="AI4290">
            <v>5.2013264141529305</v>
          </cell>
          <cell r="AJ4290">
            <v>6.130364793879437</v>
          </cell>
          <cell r="AL4290">
            <v>76.753408503140832</v>
          </cell>
          <cell r="AM4290">
            <v>0</v>
          </cell>
        </row>
        <row r="4291">
          <cell r="A4291" t="str">
            <v>GambiaPPC GM Ops - Fixed IncomeFI</v>
          </cell>
          <cell r="B4291" t="str">
            <v>GambiaFI</v>
          </cell>
          <cell r="C4291" t="str">
            <v>FI</v>
          </cell>
          <cell r="D4291" t="str">
            <v>Gambia</v>
          </cell>
          <cell r="E4291" t="str">
            <v>PPC GM Ops - Fixed Income</v>
          </cell>
          <cell r="F4291" t="str">
            <v>WB</v>
          </cell>
          <cell r="H4291">
            <v>0</v>
          </cell>
          <cell r="I4291">
            <v>0</v>
          </cell>
          <cell r="J4291">
            <v>0</v>
          </cell>
          <cell r="K4291">
            <v>0</v>
          </cell>
          <cell r="L4291">
            <v>0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0</v>
          </cell>
          <cell r="AJ4291">
            <v>0</v>
          </cell>
          <cell r="AL4291">
            <v>0</v>
          </cell>
          <cell r="AM4291">
            <v>0</v>
          </cell>
        </row>
        <row r="4292">
          <cell r="A4292" t="str">
            <v>GambiaPPC Global Mkts OpsFX/MM</v>
          </cell>
          <cell r="B4292" t="str">
            <v>GambiaFX/MM</v>
          </cell>
          <cell r="C4292" t="str">
            <v>FX/MM</v>
          </cell>
          <cell r="D4292" t="str">
            <v>Gambia</v>
          </cell>
          <cell r="E4292" t="str">
            <v>PPC Global Mkts Ops</v>
          </cell>
          <cell r="F4292" t="str">
            <v>WB</v>
          </cell>
          <cell r="H4292">
            <v>170.66315505882756</v>
          </cell>
          <cell r="I4292">
            <v>11.913074617044884</v>
          </cell>
          <cell r="J4292">
            <v>30.124212423823476</v>
          </cell>
          <cell r="K4292">
            <v>45.422743005487249</v>
          </cell>
          <cell r="L4292">
            <v>56.277937487200077</v>
          </cell>
          <cell r="M4292">
            <v>72.196945980564365</v>
          </cell>
          <cell r="N4292">
            <v>86.622085686926937</v>
          </cell>
          <cell r="O4292">
            <v>101.82278288806762</v>
          </cell>
          <cell r="P4292">
            <v>114.34541807572003</v>
          </cell>
          <cell r="Q4292">
            <v>134.09247795338467</v>
          </cell>
          <cell r="R4292">
            <v>149.08847876015724</v>
          </cell>
          <cell r="S4292">
            <v>162.11856116536859</v>
          </cell>
          <cell r="T4292">
            <v>177.95602685437942</v>
          </cell>
          <cell r="U4292">
            <v>0</v>
          </cell>
          <cell r="V4292">
            <v>159.93966386778885</v>
          </cell>
          <cell r="W4292">
            <v>159.93966386778885</v>
          </cell>
          <cell r="Y4292">
            <v>11.913074617044884</v>
          </cell>
          <cell r="Z4292">
            <v>18.211137806778591</v>
          </cell>
          <cell r="AA4292">
            <v>15.298530581663773</v>
          </cell>
          <cell r="AB4292">
            <v>10.855194481712829</v>
          </cell>
          <cell r="AC4292">
            <v>15.919008493364288</v>
          </cell>
          <cell r="AD4292">
            <v>14.425139706362572</v>
          </cell>
          <cell r="AE4292">
            <v>15.200697201140684</v>
          </cell>
          <cell r="AF4292">
            <v>12.522635187652412</v>
          </cell>
          <cell r="AG4292">
            <v>19.74705987766464</v>
          </cell>
          <cell r="AH4292">
            <v>14.996000806772571</v>
          </cell>
          <cell r="AI4292">
            <v>13.030082405211346</v>
          </cell>
          <cell r="AJ4292">
            <v>15.837465689010827</v>
          </cell>
          <cell r="AL4292">
            <v>177.95602685437942</v>
          </cell>
          <cell r="AM4292">
            <v>0</v>
          </cell>
        </row>
        <row r="4293">
          <cell r="A4293" t="str">
            <v>GambiaPPC SEF/Forfaiting/PESEF</v>
          </cell>
          <cell r="B4293" t="str">
            <v>GambiaSEF</v>
          </cell>
          <cell r="C4293" t="str">
            <v>SEF</v>
          </cell>
          <cell r="D4293" t="str">
            <v>Gambia</v>
          </cell>
          <cell r="E4293" t="str">
            <v>PPC SEF/Forfaiting/PE</v>
          </cell>
          <cell r="F4293" t="str">
            <v>WB</v>
          </cell>
          <cell r="H4293">
            <v>0</v>
          </cell>
          <cell r="I4293">
            <v>0</v>
          </cell>
          <cell r="J4293">
            <v>0</v>
          </cell>
          <cell r="K4293">
            <v>0</v>
          </cell>
          <cell r="L4293">
            <v>0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Y4293">
            <v>0</v>
          </cell>
          <cell r="Z4293">
            <v>0</v>
          </cell>
          <cell r="AA4293">
            <v>0</v>
          </cell>
          <cell r="AB4293">
            <v>0</v>
          </cell>
          <cell r="AC4293">
            <v>0</v>
          </cell>
          <cell r="AD4293">
            <v>0</v>
          </cell>
          <cell r="AE4293">
            <v>0</v>
          </cell>
          <cell r="AF4293">
            <v>0</v>
          </cell>
          <cell r="AG4293">
            <v>0</v>
          </cell>
          <cell r="AH4293">
            <v>0</v>
          </cell>
          <cell r="AI4293">
            <v>0</v>
          </cell>
          <cell r="AJ4293">
            <v>0</v>
          </cell>
          <cell r="AL4293">
            <v>0</v>
          </cell>
          <cell r="AM4293">
            <v>0</v>
          </cell>
        </row>
        <row r="4294">
          <cell r="A4294" t="str">
            <v>GambiaPPC Trade OperationsTrade</v>
          </cell>
          <cell r="B4294" t="str">
            <v>GambiaTrade</v>
          </cell>
          <cell r="C4294" t="str">
            <v>Trade</v>
          </cell>
          <cell r="D4294" t="str">
            <v>Gambia</v>
          </cell>
          <cell r="E4294" t="str">
            <v>PPC Trade Operations</v>
          </cell>
          <cell r="F4294" t="str">
            <v>WB</v>
          </cell>
          <cell r="H4294">
            <v>73.857222464220158</v>
          </cell>
          <cell r="I4294">
            <v>8.56763307815282</v>
          </cell>
          <cell r="J4294">
            <v>19.158504502006892</v>
          </cell>
          <cell r="K4294">
            <v>31.14513118076221</v>
          </cell>
          <cell r="L4294">
            <v>39.472734981797302</v>
          </cell>
          <cell r="M4294">
            <v>50.840035945790888</v>
          </cell>
          <cell r="N4294">
            <v>60.472869527572847</v>
          </cell>
          <cell r="O4294">
            <v>70.552166343781821</v>
          </cell>
          <cell r="P4294">
            <v>81.4532810151007</v>
          </cell>
          <cell r="Q4294">
            <v>93.587028898391054</v>
          </cell>
          <cell r="R4294">
            <v>103.49384131524636</v>
          </cell>
          <cell r="S4294">
            <v>110.5889083768983</v>
          </cell>
          <cell r="T4294">
            <v>120.46176194597594</v>
          </cell>
          <cell r="U4294">
            <v>0</v>
          </cell>
          <cell r="V4294">
            <v>114.6325153857849</v>
          </cell>
          <cell r="W4294">
            <v>114.6325153857849</v>
          </cell>
          <cell r="Y4294">
            <v>8.56763307815282</v>
          </cell>
          <cell r="Z4294">
            <v>10.590871423854072</v>
          </cell>
          <cell r="AA4294">
            <v>11.986626678755318</v>
          </cell>
          <cell r="AB4294">
            <v>8.3276038010350923</v>
          </cell>
          <cell r="AC4294">
            <v>11.367300963993586</v>
          </cell>
          <cell r="AD4294">
            <v>9.6328335817819593</v>
          </cell>
          <cell r="AE4294">
            <v>10.079296816208974</v>
          </cell>
          <cell r="AF4294">
            <v>10.901114671318879</v>
          </cell>
          <cell r="AG4294">
            <v>12.133747883290354</v>
          </cell>
          <cell r="AH4294">
            <v>9.9068124168553027</v>
          </cell>
          <cell r="AI4294">
            <v>7.095067061651946</v>
          </cell>
          <cell r="AJ4294">
            <v>9.872853569077634</v>
          </cell>
          <cell r="AL4294">
            <v>120.46176194597594</v>
          </cell>
          <cell r="AM4294">
            <v>0</v>
          </cell>
        </row>
        <row r="4295">
          <cell r="A4295" t="str">
            <v>GambiaTotal Cost</v>
          </cell>
          <cell r="B4295" t="str">
            <v>Gambia</v>
          </cell>
          <cell r="C4295" t="str">
            <v>Total</v>
          </cell>
          <cell r="D4295" t="str">
            <v>Gambia</v>
          </cell>
          <cell r="E4295" t="str">
            <v>Total Cost</v>
          </cell>
          <cell r="H4295">
            <v>1411.129256127859</v>
          </cell>
          <cell r="I4295">
            <v>115.00369841685502</v>
          </cell>
          <cell r="J4295">
            <v>272.87947847923249</v>
          </cell>
          <cell r="K4295">
            <v>419.68339941278589</v>
          </cell>
          <cell r="L4295">
            <v>523.8090828467482</v>
          </cell>
          <cell r="M4295">
            <v>679.20882846327322</v>
          </cell>
          <cell r="N4295">
            <v>818.16228932492822</v>
          </cell>
          <cell r="O4295">
            <v>963.2492410577745</v>
          </cell>
          <cell r="P4295">
            <v>1018.6550953504969</v>
          </cell>
          <cell r="Q4295">
            <v>1217.2344837075671</v>
          </cell>
          <cell r="R4295">
            <v>1358.5825793897359</v>
          </cell>
          <cell r="S4295">
            <v>1438.2445239200201</v>
          </cell>
          <cell r="T4295">
            <v>1582.6286822290699</v>
          </cell>
          <cell r="U4295">
            <v>0</v>
          </cell>
          <cell r="V4295">
            <v>1517.8552696519355</v>
          </cell>
          <cell r="W4295">
            <v>1517.8552696519355</v>
          </cell>
          <cell r="Y4295">
            <v>115.00369841685502</v>
          </cell>
          <cell r="Z4295">
            <v>157.87578006237749</v>
          </cell>
          <cell r="AA4295">
            <v>146.8039209335534</v>
          </cell>
          <cell r="AB4295">
            <v>104.12568343396231</v>
          </cell>
          <cell r="AC4295">
            <v>155.39974561652502</v>
          </cell>
          <cell r="AD4295">
            <v>138.953460861655</v>
          </cell>
          <cell r="AE4295">
            <v>145.08695173284627</v>
          </cell>
          <cell r="AF4295">
            <v>55.405854292722438</v>
          </cell>
          <cell r="AG4295">
            <v>198.57938835707012</v>
          </cell>
          <cell r="AH4295">
            <v>141.34809568216883</v>
          </cell>
          <cell r="AI4295">
            <v>79.661944530284245</v>
          </cell>
          <cell r="AJ4295">
            <v>144.38415830904978</v>
          </cell>
          <cell r="AL4295">
            <v>1582.6286822290699</v>
          </cell>
          <cell r="AM4295">
            <v>0</v>
          </cell>
        </row>
        <row r="4296">
          <cell r="A4296" t="str">
            <v>GambiaTotal CostTotal</v>
          </cell>
          <cell r="B4296" t="str">
            <v>GambiaTotal</v>
          </cell>
          <cell r="C4296" t="str">
            <v>Total</v>
          </cell>
          <cell r="D4296" t="str">
            <v>Gambia</v>
          </cell>
          <cell r="E4296" t="str">
            <v>Total Cost</v>
          </cell>
          <cell r="F4296" t="str">
            <v>CB - total</v>
          </cell>
          <cell r="H4296">
            <v>850.0450572973923</v>
          </cell>
          <cell r="I4296">
            <v>68.06646036834897</v>
          </cell>
          <cell r="J4296">
            <v>158.27282765368761</v>
          </cell>
          <cell r="K4296">
            <v>247.64883484759218</v>
          </cell>
          <cell r="L4296">
            <v>310.47873024898433</v>
          </cell>
          <cell r="M4296">
            <v>402.48875513054975</v>
          </cell>
          <cell r="N4296">
            <v>486.24266834012087</v>
          </cell>
          <cell r="O4296">
            <v>573.18613206592249</v>
          </cell>
          <cell r="P4296">
            <v>590.64180534968546</v>
          </cell>
          <cell r="Q4296">
            <v>715.47958647758901</v>
          </cell>
          <cell r="R4296">
            <v>799.87359761812797</v>
          </cell>
          <cell r="S4296">
            <v>838.49264423132752</v>
          </cell>
          <cell r="T4296">
            <v>924.09328162056204</v>
          </cell>
          <cell r="U4296">
            <v>0</v>
          </cell>
          <cell r="V4296">
            <v>893.10593815902462</v>
          </cell>
          <cell r="W4296">
            <v>893.10593815902462</v>
          </cell>
          <cell r="Y4296">
            <v>68.06646036834897</v>
          </cell>
          <cell r="Z4296">
            <v>90.206367285338644</v>
          </cell>
          <cell r="AA4296">
            <v>89.37600719390457</v>
          </cell>
          <cell r="AB4296">
            <v>62.82989540139215</v>
          </cell>
          <cell r="AC4296">
            <v>92.010024881565414</v>
          </cell>
          <cell r="AD4296">
            <v>83.753913209571124</v>
          </cell>
          <cell r="AE4296">
            <v>86.943463725801621</v>
          </cell>
          <cell r="AF4296">
            <v>17.455673283762962</v>
          </cell>
          <cell r="AG4296">
            <v>124.83778112790355</v>
          </cell>
          <cell r="AH4296">
            <v>84.394011140538964</v>
          </cell>
          <cell r="AI4296">
            <v>38.619046613199544</v>
          </cell>
          <cell r="AJ4296">
            <v>85.600637389234521</v>
          </cell>
        </row>
        <row r="4297">
          <cell r="A4297" t="str">
            <v>GambiaPPC Wholesale CentresTotal</v>
          </cell>
          <cell r="B4297" t="str">
            <v>GambiaTotal</v>
          </cell>
          <cell r="C4297" t="str">
            <v>Total</v>
          </cell>
          <cell r="D4297" t="str">
            <v>Gambia</v>
          </cell>
          <cell r="E4297" t="str">
            <v>PPC Wholesale Centres</v>
          </cell>
          <cell r="F4297" t="str">
            <v>WB - total</v>
          </cell>
          <cell r="H4297">
            <v>561.0841988304669</v>
          </cell>
          <cell r="I4297">
            <v>46.937238048506046</v>
          </cell>
          <cell r="J4297">
            <v>114.60665082554489</v>
          </cell>
          <cell r="K4297">
            <v>172.03456456519373</v>
          </cell>
          <cell r="L4297">
            <v>213.33035259776386</v>
          </cell>
          <cell r="M4297">
            <v>276.72007333272347</v>
          </cell>
          <cell r="N4297">
            <v>331.91962098480735</v>
          </cell>
          <cell r="O4297">
            <v>390.063108991852</v>
          </cell>
          <cell r="P4297">
            <v>428.01329000081131</v>
          </cell>
          <cell r="Q4297">
            <v>501.7548972299781</v>
          </cell>
          <cell r="R4297">
            <v>558.70898177160802</v>
          </cell>
          <cell r="S4297">
            <v>599.7518796886925</v>
          </cell>
          <cell r="T4297">
            <v>658.53540060850787</v>
          </cell>
          <cell r="U4297">
            <v>0</v>
          </cell>
          <cell r="V4297">
            <v>624.74933149291087</v>
          </cell>
          <cell r="W4297">
            <v>624.74933149291087</v>
          </cell>
          <cell r="Y4297">
            <v>46.937238048506046</v>
          </cell>
          <cell r="Z4297">
            <v>67.669412777038843</v>
          </cell>
          <cell r="AA4297">
            <v>57.427913739648844</v>
          </cell>
          <cell r="AB4297">
            <v>41.29578803257013</v>
          </cell>
          <cell r="AC4297">
            <v>63.38972073495961</v>
          </cell>
          <cell r="AD4297">
            <v>55.199547652083879</v>
          </cell>
          <cell r="AE4297">
            <v>58.143488007044652</v>
          </cell>
          <cell r="AF4297">
            <v>37.950181008959305</v>
          </cell>
          <cell r="AG4297">
            <v>73.741607229166789</v>
          </cell>
          <cell r="AH4297">
            <v>56.954084541629925</v>
          </cell>
          <cell r="AI4297">
            <v>41.042897917084474</v>
          </cell>
          <cell r="AJ4297">
            <v>58.783520919815373</v>
          </cell>
        </row>
        <row r="4298">
          <cell r="A4298" t="str">
            <v/>
          </cell>
          <cell r="Y4298">
            <v>0</v>
          </cell>
          <cell r="Z4298">
            <v>0</v>
          </cell>
          <cell r="AA4298">
            <v>0</v>
          </cell>
          <cell r="AB4298">
            <v>0</v>
          </cell>
          <cell r="AC4298">
            <v>0</v>
          </cell>
          <cell r="AD4298">
            <v>0</v>
          </cell>
          <cell r="AE4298">
            <v>0</v>
          </cell>
          <cell r="AF4298">
            <v>0</v>
          </cell>
          <cell r="AG4298">
            <v>0</v>
          </cell>
          <cell r="AH4298">
            <v>0</v>
          </cell>
          <cell r="AI4298">
            <v>0</v>
          </cell>
          <cell r="AJ4298">
            <v>0</v>
          </cell>
          <cell r="AL4298">
            <v>0</v>
          </cell>
          <cell r="AM4298">
            <v>0</v>
          </cell>
        </row>
        <row r="4299">
          <cell r="A4299" t="str">
            <v>GhanaTotal CostSME</v>
          </cell>
          <cell r="B4299" t="str">
            <v>GhanaSME</v>
          </cell>
          <cell r="C4299" t="str">
            <v>SME</v>
          </cell>
          <cell r="D4299" t="str">
            <v>Ghana</v>
          </cell>
          <cell r="E4299" t="str">
            <v>Total Cost</v>
          </cell>
          <cell r="F4299" t="str">
            <v>CB</v>
          </cell>
          <cell r="H4299">
            <v>952.78099096338849</v>
          </cell>
          <cell r="I4299">
            <v>101.19404420617191</v>
          </cell>
          <cell r="J4299">
            <v>224.46394343738842</v>
          </cell>
          <cell r="K4299">
            <v>340.22775556147349</v>
          </cell>
          <cell r="L4299">
            <v>416.82038063688765</v>
          </cell>
          <cell r="M4299">
            <v>516.55128161001812</v>
          </cell>
          <cell r="N4299">
            <v>625.52599515843303</v>
          </cell>
          <cell r="O4299">
            <v>714.11454849566644</v>
          </cell>
          <cell r="P4299">
            <v>800.92305453603444</v>
          </cell>
          <cell r="Q4299">
            <v>906.90935389175229</v>
          </cell>
          <cell r="R4299">
            <v>1053.1460306978324</v>
          </cell>
          <cell r="S4299">
            <v>1123.9837616123702</v>
          </cell>
          <cell r="T4299">
            <v>1239.3852738344069</v>
          </cell>
          <cell r="U4299">
            <v>0</v>
          </cell>
          <cell r="V4299">
            <v>1294.0542884542417</v>
          </cell>
          <cell r="W4299">
            <v>1294.0542884542417</v>
          </cell>
          <cell r="Y4299">
            <v>101.19404420617191</v>
          </cell>
          <cell r="Z4299">
            <v>123.26989923121651</v>
          </cell>
          <cell r="AA4299">
            <v>115.76381212408506</v>
          </cell>
          <cell r="AB4299">
            <v>76.592625075414162</v>
          </cell>
          <cell r="AC4299">
            <v>99.730900973130474</v>
          </cell>
          <cell r="AD4299">
            <v>108.97471354841491</v>
          </cell>
          <cell r="AE4299">
            <v>88.588553337233407</v>
          </cell>
          <cell r="AF4299">
            <v>86.808506040368002</v>
          </cell>
          <cell r="AG4299">
            <v>105.98629935571785</v>
          </cell>
          <cell r="AH4299">
            <v>146.23667680608014</v>
          </cell>
          <cell r="AI4299">
            <v>70.837730914537815</v>
          </cell>
          <cell r="AJ4299">
            <v>115.40151222203667</v>
          </cell>
          <cell r="AL4299">
            <v>1239.3852738344069</v>
          </cell>
          <cell r="AM4299">
            <v>0</v>
          </cell>
        </row>
        <row r="4300">
          <cell r="A4300" t="str">
            <v>GhanaTotal CostCCPL</v>
          </cell>
          <cell r="B4300" t="str">
            <v>GhanaCCPL</v>
          </cell>
          <cell r="C4300" t="str">
            <v>CCPL</v>
          </cell>
          <cell r="D4300" t="str">
            <v>Ghana</v>
          </cell>
          <cell r="E4300" t="str">
            <v>Total Cost</v>
          </cell>
          <cell r="F4300" t="str">
            <v>CB</v>
          </cell>
          <cell r="H4300">
            <v>515.5139475657993</v>
          </cell>
          <cell r="I4300">
            <v>51.474630793268133</v>
          </cell>
          <cell r="J4300">
            <v>70.521613081640396</v>
          </cell>
          <cell r="K4300">
            <v>97.65168089453347</v>
          </cell>
          <cell r="L4300">
            <v>133.62112805016892</v>
          </cell>
          <cell r="M4300">
            <v>164.64257150277581</v>
          </cell>
          <cell r="N4300">
            <v>195.58403382195547</v>
          </cell>
          <cell r="O4300">
            <v>225.44626809116244</v>
          </cell>
          <cell r="P4300">
            <v>247.18334938728489</v>
          </cell>
          <cell r="Q4300">
            <v>292.18835585407447</v>
          </cell>
          <cell r="R4300">
            <v>335.66059812247647</v>
          </cell>
          <cell r="S4300">
            <v>361.48306378270121</v>
          </cell>
          <cell r="T4300">
            <v>398.58645566349151</v>
          </cell>
          <cell r="U4300">
            <v>0</v>
          </cell>
          <cell r="V4300">
            <v>497.80504482713218</v>
          </cell>
          <cell r="W4300">
            <v>497.80504482713218</v>
          </cell>
          <cell r="Y4300">
            <v>51.474630793268133</v>
          </cell>
          <cell r="Z4300">
            <v>19.046982288372263</v>
          </cell>
          <cell r="AA4300">
            <v>27.130067812893074</v>
          </cell>
          <cell r="AB4300">
            <v>35.96944715563545</v>
          </cell>
          <cell r="AC4300">
            <v>31.021443452606889</v>
          </cell>
          <cell r="AD4300">
            <v>30.941462319179664</v>
          </cell>
          <cell r="AE4300">
            <v>29.862234269206965</v>
          </cell>
          <cell r="AF4300">
            <v>21.737081296122454</v>
          </cell>
          <cell r="AG4300">
            <v>45.005006466789581</v>
          </cell>
          <cell r="AH4300">
            <v>43.472242268401999</v>
          </cell>
          <cell r="AI4300">
            <v>25.822465660224736</v>
          </cell>
          <cell r="AJ4300">
            <v>37.103391880790298</v>
          </cell>
          <cell r="AL4300">
            <v>398.58645566349151</v>
          </cell>
          <cell r="AM4300">
            <v>0</v>
          </cell>
        </row>
        <row r="4301">
          <cell r="A4301" t="str">
            <v>GhanaTotal CostM &amp; AL</v>
          </cell>
          <cell r="B4301" t="str">
            <v>GhanaM &amp; AL</v>
          </cell>
          <cell r="C4301" t="str">
            <v>M &amp; AL</v>
          </cell>
          <cell r="D4301" t="str">
            <v>Ghana</v>
          </cell>
          <cell r="E4301" t="str">
            <v>Total Cost</v>
          </cell>
          <cell r="F4301" t="str">
            <v>CB</v>
          </cell>
          <cell r="H4301">
            <v>0.89385008871808336</v>
          </cell>
          <cell r="I4301">
            <v>8.3300553012376142</v>
          </cell>
          <cell r="J4301">
            <v>11.928839675871597</v>
          </cell>
          <cell r="K4301">
            <v>16.541582246029801</v>
          </cell>
          <cell r="L4301">
            <v>22.456934797498882</v>
          </cell>
          <cell r="M4301">
            <v>27.715928132407697</v>
          </cell>
          <cell r="N4301">
            <v>32.969248898869289</v>
          </cell>
          <cell r="O4301">
            <v>38.138114151435211</v>
          </cell>
          <cell r="P4301">
            <v>41.539670867238804</v>
          </cell>
          <cell r="Q4301">
            <v>49.21032427028203</v>
          </cell>
          <cell r="R4301">
            <v>57.118181357168403</v>
          </cell>
          <cell r="S4301">
            <v>61.672497982624591</v>
          </cell>
          <cell r="T4301">
            <v>68.175498848839098</v>
          </cell>
          <cell r="U4301">
            <v>0</v>
          </cell>
          <cell r="V4301">
            <v>84.487273815173239</v>
          </cell>
          <cell r="W4301">
            <v>84.487273815173239</v>
          </cell>
          <cell r="Y4301">
            <v>8.3300553012376142</v>
          </cell>
          <cell r="Z4301">
            <v>3.5987843746339827</v>
          </cell>
          <cell r="AA4301">
            <v>4.6127425701582041</v>
          </cell>
          <cell r="AB4301">
            <v>5.9153525514690806</v>
          </cell>
          <cell r="AC4301">
            <v>5.2589933349088156</v>
          </cell>
          <cell r="AD4301">
            <v>5.2533207664615915</v>
          </cell>
          <cell r="AE4301">
            <v>5.1688652525659222</v>
          </cell>
          <cell r="AF4301">
            <v>3.4015567158035935</v>
          </cell>
          <cell r="AG4301">
            <v>7.6706534030432252</v>
          </cell>
          <cell r="AH4301">
            <v>7.9078570868863736</v>
          </cell>
          <cell r="AI4301">
            <v>4.5543166254561882</v>
          </cell>
          <cell r="AJ4301">
            <v>6.5030008662145065</v>
          </cell>
          <cell r="AL4301">
            <v>68.175498848839098</v>
          </cell>
          <cell r="AM4301">
            <v>0</v>
          </cell>
        </row>
        <row r="4302">
          <cell r="A4302" t="str">
            <v>GhanaTotal CostOthCB</v>
          </cell>
          <cell r="B4302" t="str">
            <v>GhanaOthCB</v>
          </cell>
          <cell r="C4302" t="str">
            <v>OthCB</v>
          </cell>
          <cell r="D4302" t="str">
            <v>Ghana</v>
          </cell>
          <cell r="E4302" t="str">
            <v>Total Cost</v>
          </cell>
          <cell r="F4302" t="str">
            <v>CB</v>
          </cell>
          <cell r="H4302">
            <v>0</v>
          </cell>
          <cell r="I4302">
            <v>0</v>
          </cell>
          <cell r="J4302">
            <v>0</v>
          </cell>
          <cell r="K4302">
            <v>0</v>
          </cell>
          <cell r="L4302">
            <v>0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  <cell r="AJ4302">
            <v>0</v>
          </cell>
          <cell r="AL4302">
            <v>0</v>
          </cell>
          <cell r="AM4302">
            <v>0</v>
          </cell>
        </row>
        <row r="4303">
          <cell r="A4303" t="str">
            <v>GhanaTotal CostWM</v>
          </cell>
          <cell r="B4303" t="str">
            <v>GhanaWM</v>
          </cell>
          <cell r="C4303" t="str">
            <v>WM</v>
          </cell>
          <cell r="D4303" t="str">
            <v>Ghana</v>
          </cell>
          <cell r="E4303" t="str">
            <v>Total Cost</v>
          </cell>
          <cell r="F4303" t="str">
            <v>CB</v>
          </cell>
          <cell r="H4303">
            <v>1550.491270841303</v>
          </cell>
          <cell r="I4303">
            <v>161.62162178335356</v>
          </cell>
          <cell r="J4303">
            <v>308.79040511719995</v>
          </cell>
          <cell r="K4303">
            <v>459.02542476117748</v>
          </cell>
          <cell r="L4303">
            <v>559.54880751260998</v>
          </cell>
          <cell r="M4303">
            <v>698.07569813846249</v>
          </cell>
          <cell r="N4303">
            <v>845.89626081756182</v>
          </cell>
          <cell r="O4303">
            <v>957.86719972074911</v>
          </cell>
          <cell r="P4303">
            <v>1064.3606194679521</v>
          </cell>
          <cell r="Q4303">
            <v>1212.8269268581896</v>
          </cell>
          <cell r="R4303">
            <v>1366.8740388992599</v>
          </cell>
          <cell r="S4303">
            <v>1464.2879698647776</v>
          </cell>
          <cell r="T4303">
            <v>1601.6799852527083</v>
          </cell>
          <cell r="U4303">
            <v>0</v>
          </cell>
          <cell r="V4303">
            <v>1792.416544839886</v>
          </cell>
          <cell r="W4303">
            <v>1792.416544839886</v>
          </cell>
          <cell r="Y4303">
            <v>161.62162178335356</v>
          </cell>
          <cell r="Z4303">
            <v>147.16878333384639</v>
          </cell>
          <cell r="AA4303">
            <v>150.23501964397752</v>
          </cell>
          <cell r="AB4303">
            <v>100.52338275143251</v>
          </cell>
          <cell r="AC4303">
            <v>138.5268906258525</v>
          </cell>
          <cell r="AD4303">
            <v>147.82056267909934</v>
          </cell>
          <cell r="AE4303">
            <v>111.97093890318729</v>
          </cell>
          <cell r="AF4303">
            <v>106.49341974720301</v>
          </cell>
          <cell r="AG4303">
            <v>148.46630739023749</v>
          </cell>
          <cell r="AH4303">
            <v>154.04711204107025</v>
          </cell>
          <cell r="AI4303">
            <v>97.413930965517693</v>
          </cell>
          <cell r="AJ4303">
            <v>137.39201538793077</v>
          </cell>
          <cell r="AL4303">
            <v>1601.6799852527083</v>
          </cell>
          <cell r="AM4303">
            <v>0</v>
          </cell>
        </row>
        <row r="4304">
          <cell r="A4304" t="str">
            <v>GhanaPPC Cash OperationsCash</v>
          </cell>
          <cell r="B4304" t="str">
            <v>GhanaCash</v>
          </cell>
          <cell r="C4304" t="str">
            <v>Cash</v>
          </cell>
          <cell r="D4304" t="str">
            <v>Ghana</v>
          </cell>
          <cell r="E4304" t="str">
            <v>PPC Cash Operations</v>
          </cell>
          <cell r="F4304" t="str">
            <v>WB</v>
          </cell>
          <cell r="H4304">
            <v>333.46523154955571</v>
          </cell>
          <cell r="I4304">
            <v>57.700936425573261</v>
          </cell>
          <cell r="J4304">
            <v>128.6790053168707</v>
          </cell>
          <cell r="K4304">
            <v>198.94812548001312</v>
          </cell>
          <cell r="L4304">
            <v>224.9907682200394</v>
          </cell>
          <cell r="M4304">
            <v>281.68100296257944</v>
          </cell>
          <cell r="N4304">
            <v>342.35323544717073</v>
          </cell>
          <cell r="O4304">
            <v>380.97817529153451</v>
          </cell>
          <cell r="P4304">
            <v>427.29157281392077</v>
          </cell>
          <cell r="Q4304">
            <v>483.75824400562453</v>
          </cell>
          <cell r="R4304">
            <v>534.54619973423257</v>
          </cell>
          <cell r="S4304">
            <v>572.07449664123305</v>
          </cell>
          <cell r="T4304">
            <v>631.02188444624869</v>
          </cell>
          <cell r="U4304">
            <v>0</v>
          </cell>
          <cell r="V4304">
            <v>702.43295487135742</v>
          </cell>
          <cell r="W4304">
            <v>702.43295487135742</v>
          </cell>
          <cell r="Y4304">
            <v>57.700936425573261</v>
          </cell>
          <cell r="Z4304">
            <v>70.97806889129744</v>
          </cell>
          <cell r="AA4304">
            <v>70.269120163142418</v>
          </cell>
          <cell r="AB4304">
            <v>26.042642740026281</v>
          </cell>
          <cell r="AC4304">
            <v>56.690234742540042</v>
          </cell>
          <cell r="AD4304">
            <v>60.672232484591291</v>
          </cell>
          <cell r="AE4304">
            <v>38.62493984436378</v>
          </cell>
          <cell r="AF4304">
            <v>46.313397522386254</v>
          </cell>
          <cell r="AG4304">
            <v>56.466671191703767</v>
          </cell>
          <cell r="AH4304">
            <v>50.78795572860804</v>
          </cell>
          <cell r="AI4304">
            <v>37.528296907000481</v>
          </cell>
          <cell r="AJ4304">
            <v>58.947387805015637</v>
          </cell>
          <cell r="AL4304">
            <v>631.02188444624869</v>
          </cell>
          <cell r="AM4304">
            <v>0</v>
          </cell>
        </row>
        <row r="4305">
          <cell r="A4305" t="str">
            <v>GhanaPPC Corp Lending Agency OpsCROps</v>
          </cell>
          <cell r="B4305" t="str">
            <v>GhanaCROps</v>
          </cell>
          <cell r="C4305" t="str">
            <v>CROps</v>
          </cell>
          <cell r="D4305" t="str">
            <v>Ghana</v>
          </cell>
          <cell r="E4305" t="str">
            <v>PPC Corp Lending Agency Ops</v>
          </cell>
          <cell r="F4305" t="str">
            <v>WB</v>
          </cell>
          <cell r="H4305">
            <v>148.68632213409046</v>
          </cell>
          <cell r="I4305">
            <v>20.229666511608226</v>
          </cell>
          <cell r="J4305">
            <v>41.626426387288092</v>
          </cell>
          <cell r="K4305">
            <v>61.798700530592299</v>
          </cell>
          <cell r="L4305">
            <v>75.048231833489083</v>
          </cell>
          <cell r="M4305">
            <v>94.691798830580694</v>
          </cell>
          <cell r="N4305">
            <v>114.57815462053401</v>
          </cell>
          <cell r="O4305">
            <v>128.23309389158737</v>
          </cell>
          <cell r="P4305">
            <v>139.74608840634883</v>
          </cell>
          <cell r="Q4305">
            <v>162.06111356110736</v>
          </cell>
          <cell r="R4305">
            <v>185.7049667226278</v>
          </cell>
          <cell r="S4305">
            <v>201.50737833634011</v>
          </cell>
          <cell r="T4305">
            <v>223.72544072616131</v>
          </cell>
          <cell r="U4305">
            <v>0</v>
          </cell>
          <cell r="V4305">
            <v>269.30625595318429</v>
          </cell>
          <cell r="W4305">
            <v>269.30625595318429</v>
          </cell>
          <cell r="Y4305">
            <v>20.229666511608226</v>
          </cell>
          <cell r="Z4305">
            <v>21.396759875679866</v>
          </cell>
          <cell r="AA4305">
            <v>20.172274143304207</v>
          </cell>
          <cell r="AB4305">
            <v>13.249531302896784</v>
          </cell>
          <cell r="AC4305">
            <v>19.643566997091611</v>
          </cell>
          <cell r="AD4305">
            <v>19.886355789953313</v>
          </cell>
          <cell r="AE4305">
            <v>13.654939271053365</v>
          </cell>
          <cell r="AF4305">
            <v>11.512994514761459</v>
          </cell>
          <cell r="AG4305">
            <v>22.31502515475853</v>
          </cell>
          <cell r="AH4305">
            <v>23.64385316152044</v>
          </cell>
          <cell r="AI4305">
            <v>15.802411613712309</v>
          </cell>
          <cell r="AJ4305">
            <v>22.218062389821199</v>
          </cell>
          <cell r="AL4305">
            <v>223.72544072616131</v>
          </cell>
          <cell r="AM4305">
            <v>0</v>
          </cell>
        </row>
        <row r="4306">
          <cell r="A4306" t="str">
            <v>GhanaPPC GM Ops - Fixed IncomeFI</v>
          </cell>
          <cell r="B4306" t="str">
            <v>GhanaFI</v>
          </cell>
          <cell r="C4306" t="str">
            <v>FI</v>
          </cell>
          <cell r="D4306" t="str">
            <v>Ghana</v>
          </cell>
          <cell r="E4306" t="str">
            <v>PPC GM Ops - Fixed Income</v>
          </cell>
          <cell r="F4306" t="str">
            <v>WB</v>
          </cell>
          <cell r="H4306">
            <v>0</v>
          </cell>
          <cell r="I4306">
            <v>0</v>
          </cell>
          <cell r="J4306">
            <v>0</v>
          </cell>
          <cell r="K4306">
            <v>0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Y4306">
            <v>0</v>
          </cell>
          <cell r="Z4306">
            <v>0</v>
          </cell>
          <cell r="AA4306">
            <v>0</v>
          </cell>
          <cell r="AB4306">
            <v>0</v>
          </cell>
          <cell r="AC4306">
            <v>0</v>
          </cell>
          <cell r="AD4306">
            <v>0</v>
          </cell>
          <cell r="AE4306">
            <v>0</v>
          </cell>
          <cell r="AF4306">
            <v>0</v>
          </cell>
          <cell r="AG4306">
            <v>0</v>
          </cell>
          <cell r="AH4306">
            <v>0</v>
          </cell>
          <cell r="AI4306">
            <v>0</v>
          </cell>
          <cell r="AJ4306">
            <v>0</v>
          </cell>
          <cell r="AL4306">
            <v>0</v>
          </cell>
          <cell r="AM4306">
            <v>0</v>
          </cell>
        </row>
        <row r="4307">
          <cell r="A4307" t="str">
            <v>GhanaPPC Global Mkts OpsFX/MM</v>
          </cell>
          <cell r="B4307" t="str">
            <v>GhanaFX/MM</v>
          </cell>
          <cell r="C4307" t="str">
            <v>FX/MM</v>
          </cell>
          <cell r="D4307" t="str">
            <v>Ghana</v>
          </cell>
          <cell r="E4307" t="str">
            <v>PPC Global Mkts Ops</v>
          </cell>
          <cell r="F4307" t="str">
            <v>WB</v>
          </cell>
          <cell r="H4307">
            <v>680.83120489839735</v>
          </cell>
          <cell r="I4307">
            <v>29.124543610204153</v>
          </cell>
          <cell r="J4307">
            <v>55.212656883403142</v>
          </cell>
          <cell r="K4307">
            <v>74.874933210974774</v>
          </cell>
          <cell r="L4307">
            <v>100.68834106992981</v>
          </cell>
          <cell r="M4307">
            <v>123.42638632400495</v>
          </cell>
          <cell r="N4307">
            <v>144.84855040732702</v>
          </cell>
          <cell r="O4307">
            <v>156.59822292472265</v>
          </cell>
          <cell r="P4307">
            <v>178.24260595673925</v>
          </cell>
          <cell r="Q4307">
            <v>206.60449321964694</v>
          </cell>
          <cell r="R4307">
            <v>215.3013875713653</v>
          </cell>
          <cell r="S4307">
            <v>239.04899058234372</v>
          </cell>
          <cell r="T4307">
            <v>261.65666906009426</v>
          </cell>
          <cell r="U4307">
            <v>0</v>
          </cell>
          <cell r="V4307">
            <v>275.19550366194386</v>
          </cell>
          <cell r="W4307">
            <v>275.19550366194386</v>
          </cell>
          <cell r="Y4307">
            <v>29.124543610204153</v>
          </cell>
          <cell r="Z4307">
            <v>26.088113273198989</v>
          </cell>
          <cell r="AA4307">
            <v>19.662276327571632</v>
          </cell>
          <cell r="AB4307">
            <v>25.813407858955031</v>
          </cell>
          <cell r="AC4307">
            <v>22.738045254075146</v>
          </cell>
          <cell r="AD4307">
            <v>21.422164083322073</v>
          </cell>
          <cell r="AE4307">
            <v>11.749672517395624</v>
          </cell>
          <cell r="AF4307">
            <v>21.644383032016606</v>
          </cell>
          <cell r="AG4307">
            <v>28.361887262907686</v>
          </cell>
          <cell r="AH4307">
            <v>8.6968943517183561</v>
          </cell>
          <cell r="AI4307">
            <v>23.747603010978423</v>
          </cell>
          <cell r="AJ4307">
            <v>22.60767847775054</v>
          </cell>
          <cell r="AL4307">
            <v>261.65666906009426</v>
          </cell>
          <cell r="AM4307">
            <v>0</v>
          </cell>
        </row>
        <row r="4308">
          <cell r="A4308" t="str">
            <v>GhanaPPC SEF/Forfaiting/PESEF</v>
          </cell>
          <cell r="B4308" t="str">
            <v>GhanaSEF</v>
          </cell>
          <cell r="C4308" t="str">
            <v>SEF</v>
          </cell>
          <cell r="D4308" t="str">
            <v>Ghana</v>
          </cell>
          <cell r="E4308" t="str">
            <v>PPC SEF/Forfaiting/PE</v>
          </cell>
          <cell r="F4308" t="str">
            <v>WB</v>
          </cell>
          <cell r="H4308">
            <v>5.5743840253647666E-3</v>
          </cell>
          <cell r="I4308">
            <v>0</v>
          </cell>
          <cell r="J4308">
            <v>0</v>
          </cell>
          <cell r="K4308">
            <v>0</v>
          </cell>
          <cell r="L4308">
            <v>0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Y4308">
            <v>0</v>
          </cell>
          <cell r="Z4308">
            <v>0</v>
          </cell>
          <cell r="AA4308">
            <v>0</v>
          </cell>
          <cell r="AB4308">
            <v>0</v>
          </cell>
          <cell r="AC4308">
            <v>0</v>
          </cell>
          <cell r="AD4308">
            <v>0</v>
          </cell>
          <cell r="AE4308">
            <v>0</v>
          </cell>
          <cell r="AF4308">
            <v>0</v>
          </cell>
          <cell r="AG4308">
            <v>0</v>
          </cell>
          <cell r="AH4308">
            <v>0</v>
          </cell>
          <cell r="AI4308">
            <v>0</v>
          </cell>
          <cell r="AJ4308">
            <v>0</v>
          </cell>
          <cell r="AL4308">
            <v>0</v>
          </cell>
          <cell r="AM4308">
            <v>0</v>
          </cell>
        </row>
        <row r="4309">
          <cell r="A4309" t="str">
            <v>GhanaPPC Trade OperationsTrade</v>
          </cell>
          <cell r="B4309" t="str">
            <v>GhanaTrade</v>
          </cell>
          <cell r="C4309" t="str">
            <v>Trade</v>
          </cell>
          <cell r="D4309" t="str">
            <v>Ghana</v>
          </cell>
          <cell r="E4309" t="str">
            <v>PPC Trade Operations</v>
          </cell>
          <cell r="F4309" t="str">
            <v>WB</v>
          </cell>
          <cell r="H4309">
            <v>195.94960224014409</v>
          </cell>
          <cell r="I4309">
            <v>39.443382722519559</v>
          </cell>
          <cell r="J4309">
            <v>79.759620264475188</v>
          </cell>
          <cell r="K4309">
            <v>114.75995008035544</v>
          </cell>
          <cell r="L4309">
            <v>155.41975908280048</v>
          </cell>
          <cell r="M4309">
            <v>194.57371645796104</v>
          </cell>
          <cell r="N4309">
            <v>232.80418058939398</v>
          </cell>
          <cell r="O4309">
            <v>266.58751627002601</v>
          </cell>
          <cell r="P4309">
            <v>289.62264767994969</v>
          </cell>
          <cell r="Q4309">
            <v>337.28507363520663</v>
          </cell>
          <cell r="R4309">
            <v>450.65697958572963</v>
          </cell>
          <cell r="S4309">
            <v>493.96262839200443</v>
          </cell>
          <cell r="T4309">
            <v>543.26119389714199</v>
          </cell>
          <cell r="U4309">
            <v>0</v>
          </cell>
          <cell r="V4309">
            <v>623.72161872924903</v>
          </cell>
          <cell r="W4309">
            <v>623.72161872924903</v>
          </cell>
          <cell r="Y4309">
            <v>39.443382722519559</v>
          </cell>
          <cell r="Z4309">
            <v>40.31623754195563</v>
          </cell>
          <cell r="AA4309">
            <v>35.000329815880249</v>
          </cell>
          <cell r="AB4309">
            <v>40.659809002445044</v>
          </cell>
          <cell r="AC4309">
            <v>39.153957375160559</v>
          </cell>
          <cell r="AD4309">
            <v>38.230464131432939</v>
          </cell>
          <cell r="AE4309">
            <v>33.783335680632035</v>
          </cell>
          <cell r="AF4309">
            <v>23.035131409923679</v>
          </cell>
          <cell r="AG4309">
            <v>47.662425955256936</v>
          </cell>
          <cell r="AH4309">
            <v>113.371905950523</v>
          </cell>
          <cell r="AI4309">
            <v>43.305648806274803</v>
          </cell>
          <cell r="AJ4309">
            <v>49.29856550513756</v>
          </cell>
          <cell r="AL4309">
            <v>543.26119389714199</v>
          </cell>
          <cell r="AM4309">
            <v>0</v>
          </cell>
        </row>
        <row r="4310">
          <cell r="A4310" t="str">
            <v>GhanaTotal Cost</v>
          </cell>
          <cell r="B4310" t="str">
            <v>Ghana</v>
          </cell>
          <cell r="C4310" t="str">
            <v>Total</v>
          </cell>
          <cell r="D4310" t="str">
            <v>Ghana</v>
          </cell>
          <cell r="E4310" t="str">
            <v>Total Cost</v>
          </cell>
          <cell r="H4310">
            <v>4378.6179946654229</v>
          </cell>
          <cell r="I4310">
            <v>469.11888135393644</v>
          </cell>
          <cell r="J4310">
            <v>920.98251016413758</v>
          </cell>
          <cell r="K4310">
            <v>1363.8281527651498</v>
          </cell>
          <cell r="L4310">
            <v>1688.5943512034241</v>
          </cell>
          <cell r="M4310">
            <v>2101.35838395879</v>
          </cell>
          <cell r="N4310">
            <v>2534.5596597612453</v>
          </cell>
          <cell r="O4310">
            <v>2867.9631388368834</v>
          </cell>
          <cell r="P4310">
            <v>3188.9096091154684</v>
          </cell>
          <cell r="Q4310">
            <v>3650.8438852958839</v>
          </cell>
          <cell r="R4310">
            <v>4199.008382690693</v>
          </cell>
          <cell r="S4310">
            <v>4518.0207871943949</v>
          </cell>
          <cell r="T4310">
            <v>4967.4924017290923</v>
          </cell>
          <cell r="U4310">
            <v>0</v>
          </cell>
          <cell r="V4310">
            <v>5539.4194851521679</v>
          </cell>
          <cell r="W4310">
            <v>5539.4194851521679</v>
          </cell>
          <cell r="Y4310">
            <v>469.11888135393644</v>
          </cell>
          <cell r="Z4310">
            <v>451.86362881020113</v>
          </cell>
          <cell r="AA4310">
            <v>442.84564260101217</v>
          </cell>
          <cell r="AB4310">
            <v>324.76619843827439</v>
          </cell>
          <cell r="AC4310">
            <v>412.76403275536586</v>
          </cell>
          <cell r="AD4310">
            <v>433.20127580245526</v>
          </cell>
          <cell r="AE4310">
            <v>333.40347907563819</v>
          </cell>
          <cell r="AF4310">
            <v>320.94647027858491</v>
          </cell>
          <cell r="AG4310">
            <v>461.93427618041551</v>
          </cell>
          <cell r="AH4310">
            <v>548.16449739480913</v>
          </cell>
          <cell r="AI4310">
            <v>319.01240450370187</v>
          </cell>
          <cell r="AJ4310">
            <v>449.47161453469744</v>
          </cell>
          <cell r="AL4310">
            <v>4967.4924017290923</v>
          </cell>
          <cell r="AM4310">
            <v>0</v>
          </cell>
        </row>
        <row r="4311">
          <cell r="A4311" t="str">
            <v>GhanaTotal CostTotal</v>
          </cell>
          <cell r="B4311" t="str">
            <v>GhanaTotal</v>
          </cell>
          <cell r="C4311" t="str">
            <v>Total</v>
          </cell>
          <cell r="D4311" t="str">
            <v>Ghana</v>
          </cell>
          <cell r="E4311" t="str">
            <v>Total Cost</v>
          </cell>
          <cell r="F4311" t="str">
            <v>CB - total</v>
          </cell>
          <cell r="H4311">
            <v>3019.6800594592087</v>
          </cell>
          <cell r="I4311">
            <v>322.6203520840312</v>
          </cell>
          <cell r="J4311">
            <v>615.70480131210036</v>
          </cell>
          <cell r="K4311">
            <v>913.44644346321422</v>
          </cell>
          <cell r="L4311">
            <v>1132.4472509971654</v>
          </cell>
          <cell r="M4311">
            <v>1406.9854793836641</v>
          </cell>
          <cell r="N4311">
            <v>1699.9755386968195</v>
          </cell>
          <cell r="O4311">
            <v>1935.566130459013</v>
          </cell>
          <cell r="P4311">
            <v>2154.0066942585099</v>
          </cell>
          <cell r="Q4311">
            <v>2461.1349608742985</v>
          </cell>
          <cell r="R4311">
            <v>2812.7988490767375</v>
          </cell>
          <cell r="S4311">
            <v>3011.4272932424738</v>
          </cell>
          <cell r="T4311">
            <v>3307.8272135994457</v>
          </cell>
          <cell r="U4311">
            <v>0</v>
          </cell>
          <cell r="V4311">
            <v>3668.7631519364331</v>
          </cell>
          <cell r="W4311">
            <v>3668.7631519364331</v>
          </cell>
          <cell r="Y4311">
            <v>322.6203520840312</v>
          </cell>
          <cell r="Z4311">
            <v>293.08444922806916</v>
          </cell>
          <cell r="AA4311">
            <v>297.74164215111387</v>
          </cell>
          <cell r="AB4311">
            <v>219.00080753395116</v>
          </cell>
          <cell r="AC4311">
            <v>274.53822838649876</v>
          </cell>
          <cell r="AD4311">
            <v>292.99005931315537</v>
          </cell>
          <cell r="AE4311">
            <v>235.59059176219353</v>
          </cell>
          <cell r="AF4311">
            <v>218.44056379949689</v>
          </cell>
          <cell r="AG4311">
            <v>307.12826661578856</v>
          </cell>
          <cell r="AH4311">
            <v>351.66388820243901</v>
          </cell>
          <cell r="AI4311">
            <v>198.62844416573625</v>
          </cell>
          <cell r="AJ4311">
            <v>296.39992035697196</v>
          </cell>
        </row>
        <row r="4312">
          <cell r="A4312" t="str">
            <v>GhanaPPC Wholesale CentresTotal</v>
          </cell>
          <cell r="B4312" t="str">
            <v>GhanaTotal</v>
          </cell>
          <cell r="C4312" t="str">
            <v>Total</v>
          </cell>
          <cell r="D4312" t="str">
            <v>Ghana</v>
          </cell>
          <cell r="E4312" t="str">
            <v>PPC Wholesale Centres</v>
          </cell>
          <cell r="F4312" t="str">
            <v>WB - total</v>
          </cell>
          <cell r="H4312">
            <v>1358.9379352062128</v>
          </cell>
          <cell r="I4312">
            <v>146.49852926990519</v>
          </cell>
          <cell r="J4312">
            <v>305.27770885203711</v>
          </cell>
          <cell r="K4312">
            <v>450.38170930193564</v>
          </cell>
          <cell r="L4312">
            <v>556.14710020625876</v>
          </cell>
          <cell r="M4312">
            <v>694.37290457512609</v>
          </cell>
          <cell r="N4312">
            <v>834.58412106442574</v>
          </cell>
          <cell r="O4312">
            <v>932.39700837787063</v>
          </cell>
          <cell r="P4312">
            <v>1034.9029148569584</v>
          </cell>
          <cell r="Q4312">
            <v>1189.7089244215854</v>
          </cell>
          <cell r="R4312">
            <v>1386.2095336139553</v>
          </cell>
          <cell r="S4312">
            <v>1506.5934939519213</v>
          </cell>
          <cell r="T4312">
            <v>1659.6651881296464</v>
          </cell>
          <cell r="U4312">
            <v>0</v>
          </cell>
          <cell r="V4312">
            <v>1870.6563332157345</v>
          </cell>
          <cell r="W4312">
            <v>1870.6563332157345</v>
          </cell>
          <cell r="Y4312">
            <v>146.49852926990519</v>
          </cell>
          <cell r="Z4312">
            <v>158.77917958213192</v>
          </cell>
          <cell r="AA4312">
            <v>145.10400044989854</v>
          </cell>
          <cell r="AB4312">
            <v>105.76539090432311</v>
          </cell>
          <cell r="AC4312">
            <v>138.22580436886733</v>
          </cell>
          <cell r="AD4312">
            <v>140.21121648929966</v>
          </cell>
          <cell r="AE4312">
            <v>97.81288731344489</v>
          </cell>
          <cell r="AF4312">
            <v>102.5059064790878</v>
          </cell>
          <cell r="AG4312">
            <v>154.80600956462695</v>
          </cell>
          <cell r="AH4312">
            <v>196.50060919236989</v>
          </cell>
          <cell r="AI4312">
            <v>120.38396033796607</v>
          </cell>
          <cell r="AJ4312">
            <v>153.07169417772502</v>
          </cell>
        </row>
        <row r="4313">
          <cell r="A4313" t="str">
            <v/>
          </cell>
          <cell r="Y4313">
            <v>0</v>
          </cell>
          <cell r="Z4313">
            <v>0</v>
          </cell>
          <cell r="AA4313">
            <v>0</v>
          </cell>
          <cell r="AB4313">
            <v>0</v>
          </cell>
          <cell r="AC4313">
            <v>0</v>
          </cell>
          <cell r="AD4313">
            <v>0</v>
          </cell>
          <cell r="AE4313">
            <v>0</v>
          </cell>
          <cell r="AF4313">
            <v>0</v>
          </cell>
          <cell r="AG4313">
            <v>0</v>
          </cell>
          <cell r="AH4313">
            <v>0</v>
          </cell>
          <cell r="AI4313">
            <v>0</v>
          </cell>
          <cell r="AJ4313">
            <v>0</v>
          </cell>
          <cell r="AL4313">
            <v>0</v>
          </cell>
          <cell r="AM4313">
            <v>0</v>
          </cell>
        </row>
        <row r="4314">
          <cell r="A4314" t="str">
            <v>KenyaTotal CostSME</v>
          </cell>
          <cell r="B4314" t="str">
            <v>KenyaSME</v>
          </cell>
          <cell r="C4314" t="str">
            <v>SME</v>
          </cell>
          <cell r="D4314" t="str">
            <v>Kenya</v>
          </cell>
          <cell r="E4314" t="str">
            <v>Total Cost</v>
          </cell>
          <cell r="F4314" t="str">
            <v>CB</v>
          </cell>
          <cell r="H4314">
            <v>2062.8863911502831</v>
          </cell>
          <cell r="I4314">
            <v>111.05256534403033</v>
          </cell>
          <cell r="J4314">
            <v>238.58291696415736</v>
          </cell>
          <cell r="K4314">
            <v>357.23181058191273</v>
          </cell>
          <cell r="L4314">
            <v>480.95174166589572</v>
          </cell>
          <cell r="M4314">
            <v>615.19237550077048</v>
          </cell>
          <cell r="N4314">
            <v>719.72653452599116</v>
          </cell>
          <cell r="O4314">
            <v>856.3083525141675</v>
          </cell>
          <cell r="P4314">
            <v>965.56454671560891</v>
          </cell>
          <cell r="Q4314">
            <v>1143.1643241091658</v>
          </cell>
          <cell r="R4314">
            <v>1234.525292693809</v>
          </cell>
          <cell r="S4314">
            <v>1379.7223882380006</v>
          </cell>
          <cell r="T4314">
            <v>1523.9717404900939</v>
          </cell>
          <cell r="U4314">
            <v>0</v>
          </cell>
          <cell r="V4314">
            <v>1448.6944748455362</v>
          </cell>
          <cell r="W4314">
            <v>1448.6944748455362</v>
          </cell>
          <cell r="Y4314">
            <v>111.05256534403033</v>
          </cell>
          <cell r="Z4314">
            <v>127.53035162012704</v>
          </cell>
          <cell r="AA4314">
            <v>118.64889361775536</v>
          </cell>
          <cell r="AB4314">
            <v>123.719931083983</v>
          </cell>
          <cell r="AC4314">
            <v>134.24063383487476</v>
          </cell>
          <cell r="AD4314">
            <v>104.53415902522067</v>
          </cell>
          <cell r="AE4314">
            <v>136.58181798817634</v>
          </cell>
          <cell r="AF4314">
            <v>109.25619420144142</v>
          </cell>
          <cell r="AG4314">
            <v>177.59977739355691</v>
          </cell>
          <cell r="AH4314">
            <v>91.36096858464316</v>
          </cell>
          <cell r="AI4314">
            <v>145.1970955441916</v>
          </cell>
          <cell r="AJ4314">
            <v>144.24935225209333</v>
          </cell>
          <cell r="AL4314">
            <v>1523.9717404900939</v>
          </cell>
          <cell r="AM4314">
            <v>0</v>
          </cell>
        </row>
        <row r="4315">
          <cell r="A4315" t="str">
            <v>KenyaTotal CostCCPL</v>
          </cell>
          <cell r="B4315" t="str">
            <v>KenyaCCPL</v>
          </cell>
          <cell r="C4315" t="str">
            <v>CCPL</v>
          </cell>
          <cell r="D4315" t="str">
            <v>Kenya</v>
          </cell>
          <cell r="E4315" t="str">
            <v>Total Cost</v>
          </cell>
          <cell r="F4315" t="str">
            <v>CB</v>
          </cell>
          <cell r="H4315">
            <v>446.64124127755417</v>
          </cell>
          <cell r="I4315">
            <v>16.1414318291462</v>
          </cell>
          <cell r="J4315">
            <v>35.421021364981264</v>
          </cell>
          <cell r="K4315">
            <v>53.007777267894795</v>
          </cell>
          <cell r="L4315">
            <v>74.097798069529489</v>
          </cell>
          <cell r="M4315">
            <v>94.454214670597523</v>
          </cell>
          <cell r="N4315">
            <v>109.3941437333972</v>
          </cell>
          <cell r="O4315">
            <v>131.90223853658827</v>
          </cell>
          <cell r="P4315">
            <v>147.52105672003557</v>
          </cell>
          <cell r="Q4315">
            <v>172.97912950908764</v>
          </cell>
          <cell r="R4315">
            <v>187.37640512539733</v>
          </cell>
          <cell r="S4315">
            <v>207.3282390815701</v>
          </cell>
          <cell r="T4315">
            <v>233.34762971362059</v>
          </cell>
          <cell r="U4315">
            <v>0</v>
          </cell>
          <cell r="V4315">
            <v>184.82773181331117</v>
          </cell>
          <cell r="W4315">
            <v>184.82773181331117</v>
          </cell>
          <cell r="Y4315">
            <v>16.1414318291462</v>
          </cell>
          <cell r="Z4315">
            <v>19.279589535835065</v>
          </cell>
          <cell r="AA4315">
            <v>17.586755902913531</v>
          </cell>
          <cell r="AB4315">
            <v>21.090020801634694</v>
          </cell>
          <cell r="AC4315">
            <v>20.356416601068034</v>
          </cell>
          <cell r="AD4315">
            <v>14.939929062799678</v>
          </cell>
          <cell r="AE4315">
            <v>22.508094803191071</v>
          </cell>
          <cell r="AF4315">
            <v>15.618818183447303</v>
          </cell>
          <cell r="AG4315">
            <v>25.458072789052068</v>
          </cell>
          <cell r="AH4315">
            <v>14.397275616309685</v>
          </cell>
          <cell r="AI4315">
            <v>19.951833956172777</v>
          </cell>
          <cell r="AJ4315">
            <v>26.019390632050488</v>
          </cell>
          <cell r="AL4315">
            <v>233.34762971362059</v>
          </cell>
          <cell r="AM4315">
            <v>0</v>
          </cell>
        </row>
        <row r="4316">
          <cell r="A4316" t="str">
            <v>KenyaTotal CostM &amp; AL</v>
          </cell>
          <cell r="B4316" t="str">
            <v>KenyaM &amp; AL</v>
          </cell>
          <cell r="C4316" t="str">
            <v>M &amp; AL</v>
          </cell>
          <cell r="D4316" t="str">
            <v>Kenya</v>
          </cell>
          <cell r="E4316" t="str">
            <v>Total Cost</v>
          </cell>
          <cell r="F4316" t="str">
            <v>CB</v>
          </cell>
          <cell r="H4316">
            <v>27.435750135653443</v>
          </cell>
          <cell r="I4316">
            <v>3.7046966434714541</v>
          </cell>
          <cell r="J4316">
            <v>7.4936549482889623</v>
          </cell>
          <cell r="K4316">
            <v>10.79813640120593</v>
          </cell>
          <cell r="L4316">
            <v>14.884424893394211</v>
          </cell>
          <cell r="M4316">
            <v>18.970626077796684</v>
          </cell>
          <cell r="N4316">
            <v>22.473709372840343</v>
          </cell>
          <cell r="O4316">
            <v>26.557686034897923</v>
          </cell>
          <cell r="P4316">
            <v>29.750520041987045</v>
          </cell>
          <cell r="Q4316">
            <v>34.610022987258141</v>
          </cell>
          <cell r="R4316">
            <v>37.730887014673293</v>
          </cell>
          <cell r="S4316">
            <v>41.584527273107398</v>
          </cell>
          <cell r="T4316">
            <v>46.784577224361669</v>
          </cell>
          <cell r="U4316">
            <v>0</v>
          </cell>
          <cell r="V4316">
            <v>40.963821599672187</v>
          </cell>
          <cell r="W4316">
            <v>40.963821599672187</v>
          </cell>
          <cell r="Y4316">
            <v>3.7046966434714541</v>
          </cell>
          <cell r="Z4316">
            <v>3.7889583048175082</v>
          </cell>
          <cell r="AA4316">
            <v>3.3044814529169679</v>
          </cell>
          <cell r="AB4316">
            <v>4.0862884921882809</v>
          </cell>
          <cell r="AC4316">
            <v>4.0862011844024728</v>
          </cell>
          <cell r="AD4316">
            <v>3.503083295043659</v>
          </cell>
          <cell r="AE4316">
            <v>4.0839766620575801</v>
          </cell>
          <cell r="AF4316">
            <v>3.1928340070891217</v>
          </cell>
          <cell r="AG4316">
            <v>4.8595029452710961</v>
          </cell>
          <cell r="AH4316">
            <v>3.120864027415152</v>
          </cell>
          <cell r="AI4316">
            <v>3.8536402584341047</v>
          </cell>
          <cell r="AJ4316">
            <v>5.2000499512542717</v>
          </cell>
          <cell r="AL4316">
            <v>46.784577224361669</v>
          </cell>
          <cell r="AM4316">
            <v>0</v>
          </cell>
        </row>
        <row r="4317">
          <cell r="A4317" t="str">
            <v>KenyaTotal CostOthCB</v>
          </cell>
          <cell r="B4317" t="str">
            <v>KenyaOthCB</v>
          </cell>
          <cell r="C4317" t="str">
            <v>OthCB</v>
          </cell>
          <cell r="D4317" t="str">
            <v>Kenya</v>
          </cell>
          <cell r="E4317" t="str">
            <v>Total Cost</v>
          </cell>
          <cell r="F4317" t="str">
            <v>CB</v>
          </cell>
          <cell r="H4317">
            <v>0</v>
          </cell>
          <cell r="I4317">
            <v>0</v>
          </cell>
          <cell r="J4317">
            <v>0</v>
          </cell>
          <cell r="K4317">
            <v>0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V4317">
            <v>0</v>
          </cell>
          <cell r="W4317">
            <v>0</v>
          </cell>
          <cell r="Y4317">
            <v>0</v>
          </cell>
          <cell r="Z4317">
            <v>0</v>
          </cell>
          <cell r="AA4317">
            <v>0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  <cell r="AJ4317">
            <v>0</v>
          </cell>
          <cell r="AL4317">
            <v>0</v>
          </cell>
          <cell r="AM4317">
            <v>0</v>
          </cell>
        </row>
        <row r="4318">
          <cell r="A4318" t="str">
            <v>KenyaTotal CostWM</v>
          </cell>
          <cell r="B4318" t="str">
            <v>KenyaWM</v>
          </cell>
          <cell r="C4318" t="str">
            <v>WM</v>
          </cell>
          <cell r="D4318" t="str">
            <v>Kenya</v>
          </cell>
          <cell r="E4318" t="str">
            <v>Total Cost</v>
          </cell>
          <cell r="F4318" t="str">
            <v>CB</v>
          </cell>
          <cell r="H4318">
            <v>1179.2723276408822</v>
          </cell>
          <cell r="I4318">
            <v>26.463566276202666</v>
          </cell>
          <cell r="J4318">
            <v>126.27210427410506</v>
          </cell>
          <cell r="K4318">
            <v>221.22082201842176</v>
          </cell>
          <cell r="L4318">
            <v>304.36042805402212</v>
          </cell>
          <cell r="M4318">
            <v>401.31305939241628</v>
          </cell>
          <cell r="N4318">
            <v>452.67668517227963</v>
          </cell>
          <cell r="O4318">
            <v>552.91323954772508</v>
          </cell>
          <cell r="P4318">
            <v>614.58545193172051</v>
          </cell>
          <cell r="Q4318">
            <v>759.59859101947177</v>
          </cell>
          <cell r="R4318">
            <v>797.49536678455252</v>
          </cell>
          <cell r="S4318">
            <v>907.17572073844337</v>
          </cell>
          <cell r="T4318">
            <v>1008.8934748516405</v>
          </cell>
          <cell r="U4318">
            <v>0</v>
          </cell>
          <cell r="V4318">
            <v>946.6831350255186</v>
          </cell>
          <cell r="W4318">
            <v>946.6831350255186</v>
          </cell>
          <cell r="Y4318">
            <v>26.463566276202666</v>
          </cell>
          <cell r="Z4318">
            <v>99.808537997902391</v>
          </cell>
          <cell r="AA4318">
            <v>94.948717744316696</v>
          </cell>
          <cell r="AB4318">
            <v>83.139606035600366</v>
          </cell>
          <cell r="AC4318">
            <v>96.952631338394156</v>
          </cell>
          <cell r="AD4318">
            <v>51.363625779863355</v>
          </cell>
          <cell r="AE4318">
            <v>100.23655437544545</v>
          </cell>
          <cell r="AF4318">
            <v>61.672212383995429</v>
          </cell>
          <cell r="AG4318">
            <v>145.01313908775126</v>
          </cell>
          <cell r="AH4318">
            <v>37.896775765080747</v>
          </cell>
          <cell r="AI4318">
            <v>109.68035395389086</v>
          </cell>
          <cell r="AJ4318">
            <v>101.71775411319709</v>
          </cell>
          <cell r="AL4318">
            <v>1008.8934748516405</v>
          </cell>
          <cell r="AM4318">
            <v>0</v>
          </cell>
        </row>
        <row r="4319">
          <cell r="A4319" t="str">
            <v>KenyaPPC Cash OperationsCash</v>
          </cell>
          <cell r="B4319" t="str">
            <v>KenyaCash</v>
          </cell>
          <cell r="C4319" t="str">
            <v>Cash</v>
          </cell>
          <cell r="D4319" t="str">
            <v>Kenya</v>
          </cell>
          <cell r="E4319" t="str">
            <v>PPC Cash Operations</v>
          </cell>
          <cell r="F4319" t="str">
            <v>WB</v>
          </cell>
          <cell r="H4319">
            <v>528.49043987351183</v>
          </cell>
          <cell r="I4319">
            <v>52.56361751488614</v>
          </cell>
          <cell r="J4319">
            <v>121.48315425130414</v>
          </cell>
          <cell r="K4319">
            <v>184.73910099617171</v>
          </cell>
          <cell r="L4319">
            <v>246.73046285289306</v>
          </cell>
          <cell r="M4319">
            <v>315.68775038576445</v>
          </cell>
          <cell r="N4319">
            <v>362.24529344415186</v>
          </cell>
          <cell r="O4319">
            <v>435.58429257226078</v>
          </cell>
          <cell r="P4319">
            <v>483.84677623047719</v>
          </cell>
          <cell r="Q4319">
            <v>587.26522277058461</v>
          </cell>
          <cell r="R4319">
            <v>620.10068257965963</v>
          </cell>
          <cell r="S4319">
            <v>698.59104556802015</v>
          </cell>
          <cell r="T4319">
            <v>772.82708378234315</v>
          </cell>
          <cell r="U4319">
            <v>0</v>
          </cell>
          <cell r="V4319">
            <v>728.59496157113654</v>
          </cell>
          <cell r="W4319">
            <v>728.59496157113654</v>
          </cell>
          <cell r="Y4319">
            <v>52.56361751488614</v>
          </cell>
          <cell r="Z4319">
            <v>68.919536736417996</v>
          </cell>
          <cell r="AA4319">
            <v>63.255946744867572</v>
          </cell>
          <cell r="AB4319">
            <v>61.99136185672134</v>
          </cell>
          <cell r="AC4319">
            <v>68.957287532871391</v>
          </cell>
          <cell r="AD4319">
            <v>46.557543058387409</v>
          </cell>
          <cell r="AE4319">
            <v>73.338999128108924</v>
          </cell>
          <cell r="AF4319">
            <v>48.262483658216411</v>
          </cell>
          <cell r="AG4319">
            <v>103.41844654010742</v>
          </cell>
          <cell r="AH4319">
            <v>32.835459809075019</v>
          </cell>
          <cell r="AI4319">
            <v>78.490362988360516</v>
          </cell>
          <cell r="AJ4319">
            <v>74.236038214323003</v>
          </cell>
          <cell r="AL4319">
            <v>772.82708378234315</v>
          </cell>
          <cell r="AM4319">
            <v>0</v>
          </cell>
        </row>
        <row r="4320">
          <cell r="A4320" t="str">
            <v>KenyaPPC Corp Lending Agency OpsCROps</v>
          </cell>
          <cell r="B4320" t="str">
            <v>KenyaCROps</v>
          </cell>
          <cell r="C4320" t="str">
            <v>CROps</v>
          </cell>
          <cell r="D4320" t="str">
            <v>Kenya</v>
          </cell>
          <cell r="E4320" t="str">
            <v>PPC Corp Lending Agency Ops</v>
          </cell>
          <cell r="F4320" t="str">
            <v>WB</v>
          </cell>
          <cell r="H4320">
            <v>229.92947624095052</v>
          </cell>
          <cell r="I4320">
            <v>17.946842753097329</v>
          </cell>
          <cell r="J4320">
            <v>38.502333741079617</v>
          </cell>
          <cell r="K4320">
            <v>55.766784611479636</v>
          </cell>
          <cell r="L4320">
            <v>75.461418238951026</v>
          </cell>
          <cell r="M4320">
            <v>96.288821441312592</v>
          </cell>
          <cell r="N4320">
            <v>113.047195915267</v>
          </cell>
          <cell r="O4320">
            <v>133.73845207217886</v>
          </cell>
          <cell r="P4320">
            <v>147.64884117080885</v>
          </cell>
          <cell r="Q4320">
            <v>176.74964212872993</v>
          </cell>
          <cell r="R4320">
            <v>188.41409736467213</v>
          </cell>
          <cell r="S4320">
            <v>210.20439878984249</v>
          </cell>
          <cell r="T4320">
            <v>236.04653890725371</v>
          </cell>
          <cell r="U4320">
            <v>0</v>
          </cell>
          <cell r="V4320">
            <v>221.46809968381672</v>
          </cell>
          <cell r="W4320">
            <v>221.46809968381672</v>
          </cell>
          <cell r="Y4320">
            <v>17.946842753097329</v>
          </cell>
          <cell r="Z4320">
            <v>20.555490987982289</v>
          </cell>
          <cell r="AA4320">
            <v>17.264450870400019</v>
          </cell>
          <cell r="AB4320">
            <v>19.69463362747139</v>
          </cell>
          <cell r="AC4320">
            <v>20.827403202361566</v>
          </cell>
          <cell r="AD4320">
            <v>16.758374473954404</v>
          </cell>
          <cell r="AE4320">
            <v>20.691256156911862</v>
          </cell>
          <cell r="AF4320">
            <v>13.910389098629992</v>
          </cell>
          <cell r="AG4320">
            <v>29.100800957921081</v>
          </cell>
          <cell r="AH4320">
            <v>11.664455235942199</v>
          </cell>
          <cell r="AI4320">
            <v>21.790301425170355</v>
          </cell>
          <cell r="AJ4320">
            <v>25.842140117411219</v>
          </cell>
          <cell r="AL4320">
            <v>236.04653890725371</v>
          </cell>
          <cell r="AM4320">
            <v>0</v>
          </cell>
        </row>
        <row r="4321">
          <cell r="A4321" t="str">
            <v>KenyaPPC GM Ops - Fixed IncomeFI</v>
          </cell>
          <cell r="B4321" t="str">
            <v>KenyaFI</v>
          </cell>
          <cell r="C4321" t="str">
            <v>FI</v>
          </cell>
          <cell r="D4321" t="str">
            <v>Kenya</v>
          </cell>
          <cell r="E4321" t="str">
            <v>PPC GM Ops - Fixed Income</v>
          </cell>
          <cell r="F4321" t="str">
            <v>WB</v>
          </cell>
          <cell r="H4321">
            <v>0.12820883338663458</v>
          </cell>
          <cell r="I4321">
            <v>0.12463235839112512</v>
          </cell>
          <cell r="J4321">
            <v>0.42505531288027576</v>
          </cell>
          <cell r="K4321">
            <v>0.62579219201446812</v>
          </cell>
          <cell r="L4321">
            <v>0.8373740217347081</v>
          </cell>
          <cell r="M4321">
            <v>1.0830082040054152</v>
          </cell>
          <cell r="N4321">
            <v>1.225121593671056</v>
          </cell>
          <cell r="O4321">
            <v>1.4841549262008329</v>
          </cell>
          <cell r="P4321">
            <v>1.5020195750865226</v>
          </cell>
          <cell r="Q4321">
            <v>2.1199723473879182</v>
          </cell>
          <cell r="R4321">
            <v>2.0629612766954954</v>
          </cell>
          <cell r="S4321">
            <v>2.3110121055064257</v>
          </cell>
          <cell r="T4321">
            <v>2.6916011074650479</v>
          </cell>
          <cell r="U4321">
            <v>0</v>
          </cell>
          <cell r="V4321">
            <v>2.9647831556835063</v>
          </cell>
          <cell r="W4321">
            <v>2.9647831556835063</v>
          </cell>
          <cell r="Y4321">
            <v>0.12463235839112512</v>
          </cell>
          <cell r="Z4321">
            <v>0.30042295448915063</v>
          </cell>
          <cell r="AA4321">
            <v>0.20073687913419236</v>
          </cell>
          <cell r="AB4321">
            <v>0.21158182972023998</v>
          </cell>
          <cell r="AC4321">
            <v>0.2456341822707071</v>
          </cell>
          <cell r="AD4321">
            <v>0.1421133896656408</v>
          </cell>
          <cell r="AE4321">
            <v>0.25903333252977689</v>
          </cell>
          <cell r="AF4321">
            <v>1.7864648885689727E-2</v>
          </cell>
          <cell r="AG4321">
            <v>0.61795277230139556</v>
          </cell>
          <cell r="AH4321">
            <v>-5.7011070692422727E-2</v>
          </cell>
          <cell r="AI4321">
            <v>0.24805082881093021</v>
          </cell>
          <cell r="AJ4321">
            <v>0.38058900195862222</v>
          </cell>
          <cell r="AL4321">
            <v>2.6916011074650479</v>
          </cell>
          <cell r="AM4321">
            <v>0</v>
          </cell>
        </row>
        <row r="4322">
          <cell r="A4322" t="str">
            <v>KenyaPPC Global Mkts OpsFX/MM</v>
          </cell>
          <cell r="B4322" t="str">
            <v>KenyaFX/MM</v>
          </cell>
          <cell r="C4322" t="str">
            <v>FX/MM</v>
          </cell>
          <cell r="D4322" t="str">
            <v>Kenya</v>
          </cell>
          <cell r="E4322" t="str">
            <v>PPC Global Mkts Ops</v>
          </cell>
          <cell r="F4322" t="str">
            <v>WB</v>
          </cell>
          <cell r="H4322">
            <v>263.10374430094669</v>
          </cell>
          <cell r="I4322">
            <v>16.582067517428019</v>
          </cell>
          <cell r="J4322">
            <v>49.294829454826939</v>
          </cell>
          <cell r="K4322">
            <v>34.116904824741944</v>
          </cell>
          <cell r="L4322">
            <v>75.880799699772837</v>
          </cell>
          <cell r="M4322">
            <v>91.450519193398179</v>
          </cell>
          <cell r="N4322">
            <v>84.621276907707013</v>
          </cell>
          <cell r="O4322">
            <v>117.39562405686907</v>
          </cell>
          <cell r="P4322">
            <v>140.72164457486866</v>
          </cell>
          <cell r="Q4322">
            <v>179.47967801284543</v>
          </cell>
          <cell r="R4322">
            <v>158.25939230035161</v>
          </cell>
          <cell r="S4322">
            <v>239.73626728444211</v>
          </cell>
          <cell r="T4322">
            <v>245.50179514692911</v>
          </cell>
          <cell r="U4322">
            <v>0</v>
          </cell>
          <cell r="V4322">
            <v>230.21414194094706</v>
          </cell>
          <cell r="W4322">
            <v>230.21414194094706</v>
          </cell>
          <cell r="Y4322">
            <v>16.582067517428019</v>
          </cell>
          <cell r="Z4322">
            <v>32.712761937398923</v>
          </cell>
          <cell r="AA4322">
            <v>-15.177924630084995</v>
          </cell>
          <cell r="AB4322">
            <v>41.763894875030893</v>
          </cell>
          <cell r="AC4322">
            <v>15.569719493625342</v>
          </cell>
          <cell r="AD4322">
            <v>-6.8292422856911656</v>
          </cell>
          <cell r="AE4322">
            <v>32.774347149162054</v>
          </cell>
          <cell r="AF4322">
            <v>23.326020517999595</v>
          </cell>
          <cell r="AG4322">
            <v>38.758033437976763</v>
          </cell>
          <cell r="AH4322">
            <v>-21.220285712493819</v>
          </cell>
          <cell r="AI4322">
            <v>81.4768749840905</v>
          </cell>
          <cell r="AJ4322">
            <v>5.765527862487005</v>
          </cell>
          <cell r="AL4322">
            <v>245.50179514692911</v>
          </cell>
          <cell r="AM4322">
            <v>0</v>
          </cell>
        </row>
        <row r="4323">
          <cell r="A4323" t="str">
            <v>KenyaPPC SEF/Forfaiting/PESEF</v>
          </cell>
          <cell r="B4323" t="str">
            <v>KenyaSEF</v>
          </cell>
          <cell r="C4323" t="str">
            <v>SEF</v>
          </cell>
          <cell r="D4323" t="str">
            <v>Kenya</v>
          </cell>
          <cell r="E4323" t="str">
            <v>PPC SEF/Forfaiting/PE</v>
          </cell>
          <cell r="F4323" t="str">
            <v>WB</v>
          </cell>
          <cell r="H4323">
            <v>0</v>
          </cell>
          <cell r="I4323">
            <v>1.6630871356071351E-2</v>
          </cell>
          <cell r="J4323">
            <v>5.2806836524238031E-2</v>
          </cell>
          <cell r="K4323">
            <v>8.1810488718157631E-2</v>
          </cell>
          <cell r="L4323">
            <v>0.11017874672388997</v>
          </cell>
          <cell r="M4323">
            <v>0.14223305185000226</v>
          </cell>
          <cell r="N4323">
            <v>0.15825095962773864</v>
          </cell>
          <cell r="O4323">
            <v>0.19365284828742912</v>
          </cell>
          <cell r="P4323">
            <v>0.20464303058896943</v>
          </cell>
          <cell r="Q4323">
            <v>0.27050222839323285</v>
          </cell>
          <cell r="R4323">
            <v>0.27027788559416821</v>
          </cell>
          <cell r="S4323">
            <v>0.30480553315082559</v>
          </cell>
          <cell r="T4323">
            <v>0.34842009733269985</v>
          </cell>
          <cell r="U4323">
            <v>0</v>
          </cell>
          <cell r="V4323">
            <v>0.35026958433075095</v>
          </cell>
          <cell r="W4323">
            <v>0.35026958433075095</v>
          </cell>
          <cell r="Y4323">
            <v>1.6630871356071351E-2</v>
          </cell>
          <cell r="Z4323">
            <v>3.6175965168166679E-2</v>
          </cell>
          <cell r="AA4323">
            <v>2.90036521939196E-2</v>
          </cell>
          <cell r="AB4323">
            <v>2.8368258005732339E-2</v>
          </cell>
          <cell r="AC4323">
            <v>3.2054305126112292E-2</v>
          </cell>
          <cell r="AD4323">
            <v>1.6017907777736373E-2</v>
          </cell>
          <cell r="AE4323">
            <v>3.5401888659690489E-2</v>
          </cell>
          <cell r="AF4323">
            <v>1.0990182301540308E-2</v>
          </cell>
          <cell r="AG4323">
            <v>6.5859197804263414E-2</v>
          </cell>
          <cell r="AH4323">
            <v>-2.2434279906463628E-4</v>
          </cell>
          <cell r="AI4323">
            <v>3.4527647556657382E-2</v>
          </cell>
          <cell r="AJ4323">
            <v>4.361456418187426E-2</v>
          </cell>
          <cell r="AL4323">
            <v>0.34842009733269985</v>
          </cell>
          <cell r="AM4323">
            <v>0</v>
          </cell>
        </row>
        <row r="4324">
          <cell r="A4324" t="str">
            <v>KenyaPPC Trade OperationsTrade</v>
          </cell>
          <cell r="B4324" t="str">
            <v>KenyaTrade</v>
          </cell>
          <cell r="C4324" t="str">
            <v>Trade</v>
          </cell>
          <cell r="D4324" t="str">
            <v>Kenya</v>
          </cell>
          <cell r="E4324" t="str">
            <v>PPC Trade Operations</v>
          </cell>
          <cell r="F4324" t="str">
            <v>WB</v>
          </cell>
          <cell r="H4324">
            <v>157.30218245533126</v>
          </cell>
          <cell r="I4324">
            <v>32.993935715957385</v>
          </cell>
          <cell r="J4324">
            <v>69.093848209644236</v>
          </cell>
          <cell r="K4324">
            <v>99.954737779362233</v>
          </cell>
          <cell r="L4324">
            <v>134.74254250784801</v>
          </cell>
          <cell r="M4324">
            <v>168.0732986874209</v>
          </cell>
          <cell r="N4324">
            <v>202.61433558547418</v>
          </cell>
          <cell r="O4324">
            <v>238.73010128181053</v>
          </cell>
          <cell r="P4324">
            <v>270.45719096453837</v>
          </cell>
          <cell r="Q4324">
            <v>322.65525581145698</v>
          </cell>
          <cell r="R4324">
            <v>353.35045480557596</v>
          </cell>
          <cell r="S4324">
            <v>391.93579724001205</v>
          </cell>
          <cell r="T4324">
            <v>439.034117058079</v>
          </cell>
          <cell r="U4324">
            <v>0</v>
          </cell>
          <cell r="V4324">
            <v>471.82817272944726</v>
          </cell>
          <cell r="W4324">
            <v>471.82817272944726</v>
          </cell>
          <cell r="Y4324">
            <v>32.993935715957385</v>
          </cell>
          <cell r="Z4324">
            <v>36.099912493686851</v>
          </cell>
          <cell r="AA4324">
            <v>30.860889569717997</v>
          </cell>
          <cell r="AB4324">
            <v>34.787804728485781</v>
          </cell>
          <cell r="AC4324">
            <v>33.330756179572887</v>
          </cell>
          <cell r="AD4324">
            <v>34.541036898053278</v>
          </cell>
          <cell r="AE4324">
            <v>36.115765696336354</v>
          </cell>
          <cell r="AF4324">
            <v>31.727089682727836</v>
          </cell>
          <cell r="AG4324">
            <v>52.198064846918612</v>
          </cell>
          <cell r="AH4324">
            <v>30.695198994118982</v>
          </cell>
          <cell r="AI4324">
            <v>38.585342434436086</v>
          </cell>
          <cell r="AJ4324">
            <v>47.098319818066955</v>
          </cell>
          <cell r="AL4324">
            <v>439.034117058079</v>
          </cell>
          <cell r="AM4324">
            <v>0</v>
          </cell>
        </row>
        <row r="4325">
          <cell r="A4325" t="str">
            <v>KenyaTotal Cost</v>
          </cell>
          <cell r="B4325" t="str">
            <v>Kenya</v>
          </cell>
          <cell r="C4325" t="str">
            <v>Total</v>
          </cell>
          <cell r="D4325" t="str">
            <v>Kenya</v>
          </cell>
          <cell r="E4325" t="str">
            <v>Total Cost</v>
          </cell>
          <cell r="H4325">
            <v>4895.1897619085003</v>
          </cell>
          <cell r="I4325">
            <v>277.58998682396674</v>
          </cell>
          <cell r="J4325">
            <v>686.62172535779223</v>
          </cell>
          <cell r="K4325">
            <v>1017.5436771619234</v>
          </cell>
          <cell r="L4325">
            <v>1408.0571687507647</v>
          </cell>
          <cell r="M4325">
            <v>1802.6559066053326</v>
          </cell>
          <cell r="N4325">
            <v>2068.1825472104069</v>
          </cell>
          <cell r="O4325">
            <v>2494.8077943909866</v>
          </cell>
          <cell r="P4325">
            <v>2801.8026909557207</v>
          </cell>
          <cell r="Q4325">
            <v>3378.8923409243816</v>
          </cell>
          <cell r="R4325">
            <v>3579.5858178309809</v>
          </cell>
          <cell r="S4325">
            <v>4078.8942018520952</v>
          </cell>
          <cell r="T4325">
            <v>4509.4469783791183</v>
          </cell>
          <cell r="U4325">
            <v>0</v>
          </cell>
          <cell r="V4325">
            <v>4276.5895919494005</v>
          </cell>
          <cell r="W4325">
            <v>4276.5895919494005</v>
          </cell>
          <cell r="Y4325">
            <v>277.58998682396674</v>
          </cell>
          <cell r="Z4325">
            <v>409.03173853382549</v>
          </cell>
          <cell r="AA4325">
            <v>330.92195180413114</v>
          </cell>
          <cell r="AB4325">
            <v>390.51349158884136</v>
          </cell>
          <cell r="AC4325">
            <v>394.59873785456784</v>
          </cell>
          <cell r="AD4325">
            <v>265.52664060507436</v>
          </cell>
          <cell r="AE4325">
            <v>426.62524718057966</v>
          </cell>
          <cell r="AF4325">
            <v>306.99489656473406</v>
          </cell>
          <cell r="AG4325">
            <v>577.08964996866098</v>
          </cell>
          <cell r="AH4325">
            <v>200.69347690659924</v>
          </cell>
          <cell r="AI4325">
            <v>499.30838402111431</v>
          </cell>
          <cell r="AJ4325">
            <v>430.55277652702307</v>
          </cell>
          <cell r="AL4325">
            <v>4509.4469783791183</v>
          </cell>
          <cell r="AM4325">
            <v>0</v>
          </cell>
        </row>
        <row r="4326">
          <cell r="A4326" t="str">
            <v>KenyaTotal CostTotal</v>
          </cell>
          <cell r="B4326" t="str">
            <v>KenyaTotal</v>
          </cell>
          <cell r="C4326" t="str">
            <v>Total</v>
          </cell>
          <cell r="D4326" t="str">
            <v>Kenya</v>
          </cell>
          <cell r="E4326" t="str">
            <v>Total Cost</v>
          </cell>
          <cell r="F4326" t="str">
            <v>CB - total</v>
          </cell>
          <cell r="H4326">
            <v>3716.2357102043734</v>
          </cell>
          <cell r="I4326">
            <v>157.36226009285065</v>
          </cell>
          <cell r="J4326">
            <v>407.76969755153266</v>
          </cell>
          <cell r="K4326">
            <v>642.25854626943521</v>
          </cell>
          <cell r="L4326">
            <v>874.29439268284159</v>
          </cell>
          <cell r="M4326">
            <v>1129.9302756415809</v>
          </cell>
          <cell r="N4326">
            <v>1304.2710728045083</v>
          </cell>
          <cell r="O4326">
            <v>1567.6815166333786</v>
          </cell>
          <cell r="P4326">
            <v>1757.421575409352</v>
          </cell>
          <cell r="Q4326">
            <v>2110.3520676249836</v>
          </cell>
          <cell r="R4326">
            <v>2257.1279516184322</v>
          </cell>
          <cell r="S4326">
            <v>2535.8108753311212</v>
          </cell>
          <cell r="T4326">
            <v>2812.9974222797164</v>
          </cell>
          <cell r="U4326">
            <v>0</v>
          </cell>
          <cell r="V4326">
            <v>2621.1691632840384</v>
          </cell>
          <cell r="W4326">
            <v>2621.1691632840384</v>
          </cell>
          <cell r="Y4326">
            <v>157.36226009285065</v>
          </cell>
          <cell r="Z4326">
            <v>250.40743745868201</v>
          </cell>
          <cell r="AA4326">
            <v>234.48884871790256</v>
          </cell>
          <cell r="AB4326">
            <v>232.03584641340638</v>
          </cell>
          <cell r="AC4326">
            <v>255.63588295873933</v>
          </cell>
          <cell r="AD4326">
            <v>174.3407971629274</v>
          </cell>
          <cell r="AE4326">
            <v>263.41044382887026</v>
          </cell>
          <cell r="AF4326">
            <v>189.74005877597347</v>
          </cell>
          <cell r="AG4326">
            <v>352.9304922156316</v>
          </cell>
          <cell r="AH4326">
            <v>146.77588399344859</v>
          </cell>
          <cell r="AI4326">
            <v>278.68292371268899</v>
          </cell>
          <cell r="AJ4326">
            <v>277.18654694859515</v>
          </cell>
        </row>
        <row r="4327">
          <cell r="A4327" t="str">
            <v>KenyaPPC Wholesale CentresTotal</v>
          </cell>
          <cell r="B4327" t="str">
            <v>KenyaTotal</v>
          </cell>
          <cell r="C4327" t="str">
            <v>Total</v>
          </cell>
          <cell r="D4327" t="str">
            <v>Kenya</v>
          </cell>
          <cell r="E4327" t="str">
            <v>PPC Wholesale Centres</v>
          </cell>
          <cell r="F4327" t="str">
            <v>WB - total</v>
          </cell>
          <cell r="H4327">
            <v>1178.9540517041269</v>
          </cell>
          <cell r="I4327">
            <v>120.22772673111606</v>
          </cell>
          <cell r="J4327">
            <v>278.85202780625946</v>
          </cell>
          <cell r="K4327">
            <v>375.28513089248816</v>
          </cell>
          <cell r="L4327">
            <v>533.76277606792348</v>
          </cell>
          <cell r="M4327">
            <v>672.72563096375143</v>
          </cell>
          <cell r="N4327">
            <v>763.91147440589884</v>
          </cell>
          <cell r="O4327">
            <v>927.12627775760757</v>
          </cell>
          <cell r="P4327">
            <v>1044.3811155463686</v>
          </cell>
          <cell r="Q4327">
            <v>1268.540273299398</v>
          </cell>
          <cell r="R4327">
            <v>1322.4578662125491</v>
          </cell>
          <cell r="S4327">
            <v>1543.083326520974</v>
          </cell>
          <cell r="T4327">
            <v>1696.4495560994028</v>
          </cell>
          <cell r="U4327">
            <v>0</v>
          </cell>
          <cell r="V4327">
            <v>1655.4204286653619</v>
          </cell>
          <cell r="W4327">
            <v>1655.4204286653619</v>
          </cell>
          <cell r="Y4327">
            <v>120.22772673111606</v>
          </cell>
          <cell r="Z4327">
            <v>158.62430107514339</v>
          </cell>
          <cell r="AA4327">
            <v>96.433103086228698</v>
          </cell>
          <cell r="AB4327">
            <v>158.47764517543533</v>
          </cell>
          <cell r="AC4327">
            <v>138.96285489582795</v>
          </cell>
          <cell r="AD4327">
            <v>91.185843442147416</v>
          </cell>
          <cell r="AE4327">
            <v>163.21480335170872</v>
          </cell>
          <cell r="AF4327">
            <v>117.25483778876105</v>
          </cell>
          <cell r="AG4327">
            <v>224.15915775302938</v>
          </cell>
          <cell r="AH4327">
            <v>53.917592913151111</v>
          </cell>
          <cell r="AI4327">
            <v>220.62546030842486</v>
          </cell>
          <cell r="AJ4327">
            <v>153.36622957842883</v>
          </cell>
        </row>
        <row r="4328">
          <cell r="A4328" t="str">
            <v/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  <cell r="AJ4328">
            <v>0</v>
          </cell>
          <cell r="AL4328">
            <v>0</v>
          </cell>
          <cell r="AM4328">
            <v>0</v>
          </cell>
        </row>
        <row r="4329">
          <cell r="A4329" t="str">
            <v>NigeriaTotal CostSME</v>
          </cell>
          <cell r="B4329" t="str">
            <v>NigeriaSME</v>
          </cell>
          <cell r="C4329" t="str">
            <v>SME</v>
          </cell>
          <cell r="D4329" t="str">
            <v>Nigeria</v>
          </cell>
          <cell r="E4329" t="str">
            <v>Total Cost</v>
          </cell>
          <cell r="F4329" t="str">
            <v>CB</v>
          </cell>
          <cell r="H4329">
            <v>584.90006688067933</v>
          </cell>
          <cell r="I4329">
            <v>30.506229746839978</v>
          </cell>
          <cell r="J4329">
            <v>60.842584107761837</v>
          </cell>
          <cell r="K4329">
            <v>93.817298666002259</v>
          </cell>
          <cell r="L4329">
            <v>127.07929375573093</v>
          </cell>
          <cell r="M4329">
            <v>157.11001502752367</v>
          </cell>
          <cell r="N4329">
            <v>194.04320677826027</v>
          </cell>
          <cell r="O4329">
            <v>226.95683719883934</v>
          </cell>
          <cell r="P4329">
            <v>259.22262984186659</v>
          </cell>
          <cell r="Q4329">
            <v>290.25062528624744</v>
          </cell>
          <cell r="R4329">
            <v>322.39445886249808</v>
          </cell>
          <cell r="S4329">
            <v>359.77718952956047</v>
          </cell>
          <cell r="T4329">
            <v>393.3468670634843</v>
          </cell>
          <cell r="U4329">
            <v>0</v>
          </cell>
          <cell r="V4329">
            <v>382.68671069212286</v>
          </cell>
          <cell r="W4329">
            <v>382.68671069212286</v>
          </cell>
          <cell r="Y4329">
            <v>30.506229746839978</v>
          </cell>
          <cell r="Z4329">
            <v>30.33635436092186</v>
          </cell>
          <cell r="AA4329">
            <v>32.974714558240422</v>
          </cell>
          <cell r="AB4329">
            <v>33.261995089728671</v>
          </cell>
          <cell r="AC4329">
            <v>30.030721271792743</v>
          </cell>
          <cell r="AD4329">
            <v>36.933191750736597</v>
          </cell>
          <cell r="AE4329">
            <v>32.913630420579068</v>
          </cell>
          <cell r="AF4329">
            <v>32.265792643027254</v>
          </cell>
          <cell r="AG4329">
            <v>31.027995444380849</v>
          </cell>
          <cell r="AH4329">
            <v>32.143833576250643</v>
          </cell>
          <cell r="AI4329">
            <v>37.38273066706239</v>
          </cell>
          <cell r="AJ4329">
            <v>33.569677533923823</v>
          </cell>
          <cell r="AL4329">
            <v>393.3468670634843</v>
          </cell>
          <cell r="AM4329">
            <v>0</v>
          </cell>
        </row>
        <row r="4330">
          <cell r="A4330" t="str">
            <v>NigeriaTotal CostCCPL</v>
          </cell>
          <cell r="B4330" t="str">
            <v>NigeriaCCPL</v>
          </cell>
          <cell r="C4330" t="str">
            <v>CCPL</v>
          </cell>
          <cell r="D4330" t="str">
            <v>Nigeria</v>
          </cell>
          <cell r="E4330" t="str">
            <v>Total Cost</v>
          </cell>
          <cell r="F4330" t="str">
            <v>CB</v>
          </cell>
          <cell r="H4330">
            <v>0</v>
          </cell>
          <cell r="I4330">
            <v>8.6122773010373894</v>
          </cell>
          <cell r="J4330">
            <v>17.798483856977438</v>
          </cell>
          <cell r="K4330">
            <v>27.121551628021024</v>
          </cell>
          <cell r="L4330">
            <v>36.018583045691699</v>
          </cell>
          <cell r="M4330">
            <v>45.707564288460354</v>
          </cell>
          <cell r="N4330">
            <v>57.55501035190462</v>
          </cell>
          <cell r="O4330">
            <v>67.964105353939772</v>
          </cell>
          <cell r="P4330">
            <v>78.196307575237128</v>
          </cell>
          <cell r="Q4330">
            <v>88.622251286826454</v>
          </cell>
          <cell r="R4330">
            <v>98.797443748493009</v>
          </cell>
          <cell r="S4330">
            <v>110.75588635477843</v>
          </cell>
          <cell r="T4330">
            <v>125.06163169451389</v>
          </cell>
          <cell r="U4330">
            <v>0</v>
          </cell>
          <cell r="V4330">
            <v>82.924988032111543</v>
          </cell>
          <cell r="W4330">
            <v>82.924988032111543</v>
          </cell>
          <cell r="Y4330">
            <v>8.6122773010373894</v>
          </cell>
          <cell r="Z4330">
            <v>9.1862065559400481</v>
          </cell>
          <cell r="AA4330">
            <v>9.3230677710435863</v>
          </cell>
          <cell r="AB4330">
            <v>8.8970314176706751</v>
          </cell>
          <cell r="AC4330">
            <v>9.688981242768655</v>
          </cell>
          <cell r="AD4330">
            <v>11.847446063444266</v>
          </cell>
          <cell r="AE4330">
            <v>10.409095002035151</v>
          </cell>
          <cell r="AF4330">
            <v>10.232202221297356</v>
          </cell>
          <cell r="AG4330">
            <v>10.425943711589326</v>
          </cell>
          <cell r="AH4330">
            <v>10.175192461666555</v>
          </cell>
          <cell r="AI4330">
            <v>11.958442606285416</v>
          </cell>
          <cell r="AJ4330">
            <v>14.305745339735466</v>
          </cell>
          <cell r="AL4330">
            <v>125.06163169451389</v>
          </cell>
          <cell r="AM4330">
            <v>0</v>
          </cell>
        </row>
        <row r="4331">
          <cell r="A4331" t="str">
            <v>NigeriaTotal CostM &amp; AL</v>
          </cell>
          <cell r="B4331" t="str">
            <v>NigeriaM &amp; AL</v>
          </cell>
          <cell r="C4331" t="str">
            <v>M &amp; AL</v>
          </cell>
          <cell r="D4331" t="str">
            <v>Nigeria</v>
          </cell>
          <cell r="E4331" t="str">
            <v>Total Cost</v>
          </cell>
          <cell r="F4331" t="str">
            <v>CB</v>
          </cell>
          <cell r="H4331">
            <v>0</v>
          </cell>
          <cell r="I4331">
            <v>0</v>
          </cell>
          <cell r="J4331">
            <v>0</v>
          </cell>
          <cell r="K4331">
            <v>0</v>
          </cell>
          <cell r="L4331">
            <v>0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Y4331">
            <v>0</v>
          </cell>
          <cell r="Z4331">
            <v>0</v>
          </cell>
          <cell r="AA4331">
            <v>0</v>
          </cell>
          <cell r="AB4331">
            <v>0</v>
          </cell>
          <cell r="AC4331">
            <v>0</v>
          </cell>
          <cell r="AD4331">
            <v>0</v>
          </cell>
          <cell r="AE4331">
            <v>0</v>
          </cell>
          <cell r="AF4331">
            <v>0</v>
          </cell>
          <cell r="AG4331">
            <v>0</v>
          </cell>
          <cell r="AH4331">
            <v>0</v>
          </cell>
          <cell r="AI4331">
            <v>0</v>
          </cell>
          <cell r="AJ4331">
            <v>0</v>
          </cell>
          <cell r="AL4331">
            <v>0</v>
          </cell>
          <cell r="AM4331">
            <v>0</v>
          </cell>
        </row>
        <row r="4332">
          <cell r="A4332" t="str">
            <v>NigeriaTotal CostOthCB</v>
          </cell>
          <cell r="B4332" t="str">
            <v>NigeriaOthCB</v>
          </cell>
          <cell r="C4332" t="str">
            <v>OthCB</v>
          </cell>
          <cell r="D4332" t="str">
            <v>Nigeria</v>
          </cell>
          <cell r="E4332" t="str">
            <v>Total Cost</v>
          </cell>
          <cell r="F4332" t="str">
            <v>CB</v>
          </cell>
          <cell r="H4332">
            <v>0</v>
          </cell>
          <cell r="I4332">
            <v>0</v>
          </cell>
          <cell r="J4332">
            <v>0</v>
          </cell>
          <cell r="K4332">
            <v>0</v>
          </cell>
          <cell r="L4332">
            <v>0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G4332">
            <v>0</v>
          </cell>
          <cell r="AH4332">
            <v>0</v>
          </cell>
          <cell r="AI4332">
            <v>0</v>
          </cell>
          <cell r="AJ4332">
            <v>0</v>
          </cell>
          <cell r="AL4332">
            <v>0</v>
          </cell>
          <cell r="AM4332">
            <v>0</v>
          </cell>
        </row>
        <row r="4333">
          <cell r="A4333" t="str">
            <v>NigeriaTotal CostWM</v>
          </cell>
          <cell r="B4333" t="str">
            <v>NigeriaWM</v>
          </cell>
          <cell r="C4333" t="str">
            <v>WM</v>
          </cell>
          <cell r="D4333" t="str">
            <v>Nigeria</v>
          </cell>
          <cell r="E4333" t="str">
            <v>Total Cost</v>
          </cell>
          <cell r="F4333" t="str">
            <v>CB</v>
          </cell>
          <cell r="H4333">
            <v>403.96170270481821</v>
          </cell>
          <cell r="I4333">
            <v>89.773855548590532</v>
          </cell>
          <cell r="J4333">
            <v>179.85246543105711</v>
          </cell>
          <cell r="K4333">
            <v>271.18079412931803</v>
          </cell>
          <cell r="L4333">
            <v>361.26485102578283</v>
          </cell>
          <cell r="M4333">
            <v>451.3614113584174</v>
          </cell>
          <cell r="N4333">
            <v>565.03428601942971</v>
          </cell>
          <cell r="O4333">
            <v>665.71776224103758</v>
          </cell>
          <cell r="P4333">
            <v>761.37261420302207</v>
          </cell>
          <cell r="Q4333">
            <v>856.24889511514584</v>
          </cell>
          <cell r="R4333">
            <v>952.2152361224471</v>
          </cell>
          <cell r="S4333">
            <v>1066.0867587203161</v>
          </cell>
          <cell r="T4333">
            <v>1178.1872093595846</v>
          </cell>
          <cell r="U4333">
            <v>0</v>
          </cell>
          <cell r="V4333">
            <v>1058.0213337006862</v>
          </cell>
          <cell r="W4333">
            <v>1058.0213337006862</v>
          </cell>
          <cell r="Y4333">
            <v>89.773855548590532</v>
          </cell>
          <cell r="Z4333">
            <v>90.07860988246658</v>
          </cell>
          <cell r="AA4333">
            <v>91.328328698260918</v>
          </cell>
          <cell r="AB4333">
            <v>90.084056896464801</v>
          </cell>
          <cell r="AC4333">
            <v>90.096560332634567</v>
          </cell>
          <cell r="AD4333">
            <v>113.67287466101232</v>
          </cell>
          <cell r="AE4333">
            <v>100.68347622160786</v>
          </cell>
          <cell r="AF4333">
            <v>95.654851961984491</v>
          </cell>
          <cell r="AG4333">
            <v>94.876280912123775</v>
          </cell>
          <cell r="AH4333">
            <v>95.966341007301253</v>
          </cell>
          <cell r="AI4333">
            <v>113.87152259786899</v>
          </cell>
          <cell r="AJ4333">
            <v>112.1004506392685</v>
          </cell>
          <cell r="AL4333">
            <v>1178.1872093595846</v>
          </cell>
          <cell r="AM4333">
            <v>0</v>
          </cell>
        </row>
        <row r="4334">
          <cell r="A4334" t="str">
            <v>NigeriaPPC Cash OperationsCash</v>
          </cell>
          <cell r="B4334" t="str">
            <v>NigeriaCash</v>
          </cell>
          <cell r="C4334" t="str">
            <v>Cash</v>
          </cell>
          <cell r="D4334" t="str">
            <v>Nigeria</v>
          </cell>
          <cell r="E4334" t="str">
            <v>PPC Cash Operations</v>
          </cell>
          <cell r="F4334" t="str">
            <v>WB</v>
          </cell>
          <cell r="H4334">
            <v>380.99950790380262</v>
          </cell>
          <cell r="I4334">
            <v>77.249287248669845</v>
          </cell>
          <cell r="J4334">
            <v>153.97936940020941</v>
          </cell>
          <cell r="K4334">
            <v>232.79495206087461</v>
          </cell>
          <cell r="L4334">
            <v>312.39162587700207</v>
          </cell>
          <cell r="M4334">
            <v>386.25317083884016</v>
          </cell>
          <cell r="N4334">
            <v>478.19887570585854</v>
          </cell>
          <cell r="O4334">
            <v>560.91585866916853</v>
          </cell>
          <cell r="P4334">
            <v>641.3282021305904</v>
          </cell>
          <cell r="Q4334">
            <v>720.04692769601547</v>
          </cell>
          <cell r="R4334">
            <v>800.86036766753546</v>
          </cell>
          <cell r="S4334">
            <v>893.66424891836004</v>
          </cell>
          <cell r="T4334">
            <v>972.24335936191596</v>
          </cell>
          <cell r="U4334">
            <v>0</v>
          </cell>
          <cell r="V4334">
            <v>878.67428933695169</v>
          </cell>
          <cell r="W4334">
            <v>878.67428933695169</v>
          </cell>
          <cell r="Y4334">
            <v>77.249287248669845</v>
          </cell>
          <cell r="Z4334">
            <v>76.730082151539563</v>
          </cell>
          <cell r="AA4334">
            <v>78.8155826606652</v>
          </cell>
          <cell r="AB4334">
            <v>79.596673816127463</v>
          </cell>
          <cell r="AC4334">
            <v>73.861544961838092</v>
          </cell>
          <cell r="AD4334">
            <v>91.945704867018378</v>
          </cell>
          <cell r="AE4334">
            <v>82.716982963309988</v>
          </cell>
          <cell r="AF4334">
            <v>80.41234346142187</v>
          </cell>
          <cell r="AG4334">
            <v>78.718725565425075</v>
          </cell>
          <cell r="AH4334">
            <v>80.813439971519983</v>
          </cell>
          <cell r="AI4334">
            <v>92.803881250824588</v>
          </cell>
          <cell r="AJ4334">
            <v>78.579110443555919</v>
          </cell>
          <cell r="AL4334">
            <v>972.24335936191596</v>
          </cell>
          <cell r="AM4334">
            <v>0</v>
          </cell>
        </row>
        <row r="4335">
          <cell r="A4335" t="str">
            <v>NigeriaPPC Corp Lending Agency OpsCROps</v>
          </cell>
          <cell r="B4335" t="str">
            <v>NigeriaCROps</v>
          </cell>
          <cell r="C4335" t="str">
            <v>CROps</v>
          </cell>
          <cell r="D4335" t="str">
            <v>Nigeria</v>
          </cell>
          <cell r="E4335" t="str">
            <v>PPC Corp Lending Agency Ops</v>
          </cell>
          <cell r="F4335" t="str">
            <v>WB</v>
          </cell>
          <cell r="H4335">
            <v>158.6907028819418</v>
          </cell>
          <cell r="I4335">
            <v>9.999764531885992</v>
          </cell>
          <cell r="J4335">
            <v>20.797630912492828</v>
          </cell>
          <cell r="K4335">
            <v>31.521311609745432</v>
          </cell>
          <cell r="L4335">
            <v>42.600260308202429</v>
          </cell>
          <cell r="M4335">
            <v>53.476913251730409</v>
          </cell>
          <cell r="N4335">
            <v>66.024750441434534</v>
          </cell>
          <cell r="O4335">
            <v>77.753565203270597</v>
          </cell>
          <cell r="P4335">
            <v>90.146252396225407</v>
          </cell>
          <cell r="Q4335">
            <v>101.81419409900924</v>
          </cell>
          <cell r="R4335">
            <v>113.53884154343487</v>
          </cell>
          <cell r="S4335">
            <v>127.63660636082861</v>
          </cell>
          <cell r="T4335">
            <v>142.85721352250147</v>
          </cell>
          <cell r="U4335">
            <v>0</v>
          </cell>
          <cell r="V4335">
            <v>117.77376699152342</v>
          </cell>
          <cell r="W4335">
            <v>117.77376699152342</v>
          </cell>
          <cell r="Y4335">
            <v>9.999764531885992</v>
          </cell>
          <cell r="Z4335">
            <v>10.797866380606836</v>
          </cell>
          <cell r="AA4335">
            <v>10.723680697252604</v>
          </cell>
          <cell r="AB4335">
            <v>11.078948698456998</v>
          </cell>
          <cell r="AC4335">
            <v>10.876652943527979</v>
          </cell>
          <cell r="AD4335">
            <v>12.547837189704126</v>
          </cell>
          <cell r="AE4335">
            <v>11.728814761836063</v>
          </cell>
          <cell r="AF4335">
            <v>12.39268719295481</v>
          </cell>
          <cell r="AG4335">
            <v>11.667941702783835</v>
          </cell>
          <cell r="AH4335">
            <v>11.724647444425628</v>
          </cell>
          <cell r="AI4335">
            <v>14.097764817393738</v>
          </cell>
          <cell r="AJ4335">
            <v>15.220607161672859</v>
          </cell>
          <cell r="AL4335">
            <v>142.85721352250147</v>
          </cell>
          <cell r="AM4335">
            <v>0</v>
          </cell>
        </row>
        <row r="4336">
          <cell r="A4336" t="str">
            <v>NigeriaPPC GM Ops - Fixed IncomeFI</v>
          </cell>
          <cell r="B4336" t="str">
            <v>NigeriaFI</v>
          </cell>
          <cell r="C4336" t="str">
            <v>FI</v>
          </cell>
          <cell r="D4336" t="str">
            <v>Nigeria</v>
          </cell>
          <cell r="E4336" t="str">
            <v>PPC GM Ops - Fixed Income</v>
          </cell>
          <cell r="F4336" t="str">
            <v>WB</v>
          </cell>
          <cell r="H4336">
            <v>0</v>
          </cell>
          <cell r="I4336">
            <v>4.3776117090510089E-3</v>
          </cell>
          <cell r="J4336">
            <v>8.4651244596152808E-3</v>
          </cell>
          <cell r="K4336">
            <v>1.2104142559253137E-2</v>
          </cell>
          <cell r="L4336">
            <v>1.5786010355425404E-2</v>
          </cell>
          <cell r="M4336">
            <v>1.9627803368109292E-2</v>
          </cell>
          <cell r="N4336">
            <v>2.4658653467328144E-2</v>
          </cell>
          <cell r="O4336">
            <v>2.9438581645522332E-2</v>
          </cell>
          <cell r="P4336">
            <v>3.3650882160285903E-2</v>
          </cell>
          <cell r="Q4336">
            <v>3.7448260663833388E-2</v>
          </cell>
          <cell r="R4336">
            <v>4.1729871857602158E-2</v>
          </cell>
          <cell r="S4336">
            <v>4.7521913224132503E-2</v>
          </cell>
          <cell r="T4336">
            <v>5.2304299105816861E-2</v>
          </cell>
          <cell r="U4336">
            <v>0</v>
          </cell>
          <cell r="V4336">
            <v>4.9369599083948959E-2</v>
          </cell>
          <cell r="W4336">
            <v>4.9369599083948959E-2</v>
          </cell>
          <cell r="Y4336">
            <v>4.3776117090510089E-3</v>
          </cell>
          <cell r="Z4336">
            <v>4.0875127505642719E-3</v>
          </cell>
          <cell r="AA4336">
            <v>3.6390180996378561E-3</v>
          </cell>
          <cell r="AB4336">
            <v>3.6818677961722671E-3</v>
          </cell>
          <cell r="AC4336">
            <v>3.8417930126838883E-3</v>
          </cell>
          <cell r="AD4336">
            <v>5.0308500992188518E-3</v>
          </cell>
          <cell r="AE4336">
            <v>4.7799281781941878E-3</v>
          </cell>
          <cell r="AF4336">
            <v>4.2123005147635707E-3</v>
          </cell>
          <cell r="AG4336">
            <v>3.7973785035474855E-3</v>
          </cell>
          <cell r="AH4336">
            <v>4.2816111937687695E-3</v>
          </cell>
          <cell r="AI4336">
            <v>5.7920413665303455E-3</v>
          </cell>
          <cell r="AJ4336">
            <v>4.7823858816843576E-3</v>
          </cell>
          <cell r="AL4336">
            <v>5.2304299105816861E-2</v>
          </cell>
          <cell r="AM4336">
            <v>0</v>
          </cell>
        </row>
        <row r="4337">
          <cell r="A4337" t="str">
            <v>NigeriaPPC Global Mkts OpsFX/MM</v>
          </cell>
          <cell r="B4337" t="str">
            <v>NigeriaFX/MM</v>
          </cell>
          <cell r="C4337" t="str">
            <v>FX/MM</v>
          </cell>
          <cell r="D4337" t="str">
            <v>Nigeria</v>
          </cell>
          <cell r="E4337" t="str">
            <v>PPC Global Mkts Ops</v>
          </cell>
          <cell r="F4337" t="str">
            <v>WB</v>
          </cell>
          <cell r="H4337">
            <v>740.69559809474913</v>
          </cell>
          <cell r="I4337">
            <v>19.986763871783257</v>
          </cell>
          <cell r="J4337">
            <v>40.148321962436874</v>
          </cell>
          <cell r="K4337">
            <v>61.4027891442624</v>
          </cell>
          <cell r="L4337">
            <v>84.296520658035575</v>
          </cell>
          <cell r="M4337">
            <v>104.59173569955391</v>
          </cell>
          <cell r="N4337">
            <v>128.05202606428733</v>
          </cell>
          <cell r="O4337">
            <v>149.9940515284969</v>
          </cell>
          <cell r="P4337">
            <v>173.79790200971834</v>
          </cell>
          <cell r="Q4337">
            <v>200.64400172287935</v>
          </cell>
          <cell r="R4337">
            <v>230.4287225304293</v>
          </cell>
          <cell r="S4337">
            <v>262.62692731645046</v>
          </cell>
          <cell r="T4337">
            <v>289.71067528671307</v>
          </cell>
          <cell r="U4337">
            <v>0</v>
          </cell>
          <cell r="V4337">
            <v>254.3420332826008</v>
          </cell>
          <cell r="W4337">
            <v>254.3420332826008</v>
          </cell>
          <cell r="Y4337">
            <v>19.986763871783257</v>
          </cell>
          <cell r="Z4337">
            <v>20.161558090653617</v>
          </cell>
          <cell r="AA4337">
            <v>21.254467181825525</v>
          </cell>
          <cell r="AB4337">
            <v>22.893731513773176</v>
          </cell>
          <cell r="AC4337">
            <v>20.295215041518333</v>
          </cell>
          <cell r="AD4337">
            <v>23.460290364733424</v>
          </cell>
          <cell r="AE4337">
            <v>21.942025464209564</v>
          </cell>
          <cell r="AF4337">
            <v>23.803850481221446</v>
          </cell>
          <cell r="AG4337">
            <v>26.84609971316101</v>
          </cell>
          <cell r="AH4337">
            <v>29.784720807549945</v>
          </cell>
          <cell r="AI4337">
            <v>32.198204786021165</v>
          </cell>
          <cell r="AJ4337">
            <v>27.083747970262607</v>
          </cell>
          <cell r="AL4337">
            <v>289.71067528671307</v>
          </cell>
          <cell r="AM4337">
            <v>0</v>
          </cell>
        </row>
        <row r="4338">
          <cell r="A4338" t="str">
            <v>NigeriaPPC SEF/Forfaiting/PESEF</v>
          </cell>
          <cell r="B4338" t="str">
            <v>NigeriaSEF</v>
          </cell>
          <cell r="C4338" t="str">
            <v>SEF</v>
          </cell>
          <cell r="D4338" t="str">
            <v>Nigeria</v>
          </cell>
          <cell r="E4338" t="str">
            <v>PPC SEF/Forfaiting/PE</v>
          </cell>
          <cell r="F4338" t="str">
            <v>WB</v>
          </cell>
          <cell r="H4338">
            <v>0</v>
          </cell>
          <cell r="I4338">
            <v>0</v>
          </cell>
          <cell r="J4338">
            <v>0</v>
          </cell>
          <cell r="K4338">
            <v>0</v>
          </cell>
          <cell r="L4338">
            <v>0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Y4338">
            <v>0</v>
          </cell>
          <cell r="Z4338">
            <v>0</v>
          </cell>
          <cell r="AA4338">
            <v>0</v>
          </cell>
          <cell r="AB4338">
            <v>0</v>
          </cell>
          <cell r="AC4338">
            <v>0</v>
          </cell>
          <cell r="AD4338">
            <v>0</v>
          </cell>
          <cell r="AE4338">
            <v>0</v>
          </cell>
          <cell r="AF4338">
            <v>0</v>
          </cell>
          <cell r="AG4338">
            <v>0</v>
          </cell>
          <cell r="AH4338">
            <v>0</v>
          </cell>
          <cell r="AI4338">
            <v>0</v>
          </cell>
          <cell r="AJ4338">
            <v>0</v>
          </cell>
          <cell r="AL4338">
            <v>0</v>
          </cell>
          <cell r="AM4338">
            <v>0</v>
          </cell>
        </row>
        <row r="4339">
          <cell r="A4339" t="str">
            <v>NigeriaPPC Trade OperationsTrade</v>
          </cell>
          <cell r="B4339" t="str">
            <v>NigeriaTrade</v>
          </cell>
          <cell r="C4339" t="str">
            <v>Trade</v>
          </cell>
          <cell r="D4339" t="str">
            <v>Nigeria</v>
          </cell>
          <cell r="E4339" t="str">
            <v>PPC Trade Operations</v>
          </cell>
          <cell r="F4339" t="str">
            <v>WB</v>
          </cell>
          <cell r="H4339">
            <v>567.415157887281</v>
          </cell>
          <cell r="I4339">
            <v>36.737390837505643</v>
          </cell>
          <cell r="J4339">
            <v>74.6806413924445</v>
          </cell>
          <cell r="K4339">
            <v>130.10051227069889</v>
          </cell>
          <cell r="L4339">
            <v>182.71822628868071</v>
          </cell>
          <cell r="M4339">
            <v>225.24187845423631</v>
          </cell>
          <cell r="N4339">
            <v>271.47352083808261</v>
          </cell>
          <cell r="O4339">
            <v>311.77133099715991</v>
          </cell>
          <cell r="P4339">
            <v>355.21451241268653</v>
          </cell>
          <cell r="Q4339">
            <v>395.77321222107184</v>
          </cell>
          <cell r="R4339">
            <v>440.78518053159189</v>
          </cell>
          <cell r="S4339">
            <v>489.99100307041516</v>
          </cell>
          <cell r="T4339">
            <v>543.75594303314983</v>
          </cell>
          <cell r="U4339">
            <v>0</v>
          </cell>
          <cell r="V4339">
            <v>456.34769400163083</v>
          </cell>
          <cell r="W4339">
            <v>456.34769400163083</v>
          </cell>
          <cell r="Y4339">
            <v>36.737390837505643</v>
          </cell>
          <cell r="Z4339">
            <v>37.943250554938857</v>
          </cell>
          <cell r="AA4339">
            <v>55.419870878254386</v>
          </cell>
          <cell r="AB4339">
            <v>52.617714017981825</v>
          </cell>
          <cell r="AC4339">
            <v>42.523652165555603</v>
          </cell>
          <cell r="AD4339">
            <v>46.231642383846292</v>
          </cell>
          <cell r="AE4339">
            <v>40.297810159077301</v>
          </cell>
          <cell r="AF4339">
            <v>43.443181415526624</v>
          </cell>
          <cell r="AG4339">
            <v>40.558699808385313</v>
          </cell>
          <cell r="AH4339">
            <v>45.011968310520047</v>
          </cell>
          <cell r="AI4339">
            <v>49.20582253882327</v>
          </cell>
          <cell r="AJ4339">
            <v>53.764939962734672</v>
          </cell>
          <cell r="AL4339">
            <v>543.75594303314983</v>
          </cell>
          <cell r="AM4339">
            <v>0</v>
          </cell>
        </row>
        <row r="4340">
          <cell r="A4340" t="str">
            <v>NigeriaTotal Cost</v>
          </cell>
          <cell r="B4340" t="str">
            <v>Nigeria</v>
          </cell>
          <cell r="C4340" t="str">
            <v>Total</v>
          </cell>
          <cell r="D4340" t="str">
            <v>Nigeria</v>
          </cell>
          <cell r="E4340" t="str">
            <v>Total Cost</v>
          </cell>
          <cell r="H4340">
            <v>2836.6627363532721</v>
          </cell>
          <cell r="I4340">
            <v>272.86994669802175</v>
          </cell>
          <cell r="J4340">
            <v>548.10796218783958</v>
          </cell>
          <cell r="K4340">
            <v>847.951313651482</v>
          </cell>
          <cell r="L4340">
            <v>1146.3851469694816</v>
          </cell>
          <cell r="M4340">
            <v>1423.7623167221304</v>
          </cell>
          <cell r="N4340">
            <v>1760.406334852725</v>
          </cell>
          <cell r="O4340">
            <v>2061.1029497735581</v>
          </cell>
          <cell r="P4340">
            <v>2359.3120714515071</v>
          </cell>
          <cell r="Q4340">
            <v>2653.4375556878595</v>
          </cell>
          <cell r="R4340">
            <v>2959.0619808782872</v>
          </cell>
          <cell r="S4340">
            <v>3310.5861421839327</v>
          </cell>
          <cell r="T4340">
            <v>3645.2152036209686</v>
          </cell>
          <cell r="U4340">
            <v>0</v>
          </cell>
          <cell r="V4340">
            <v>3230.8201856367109</v>
          </cell>
          <cell r="W4340">
            <v>3230.8201856367109</v>
          </cell>
          <cell r="Y4340">
            <v>272.86994669802175</v>
          </cell>
          <cell r="Z4340">
            <v>275.23801548981783</v>
          </cell>
          <cell r="AA4340">
            <v>299.84335146364242</v>
          </cell>
          <cell r="AB4340">
            <v>298.43383331799964</v>
          </cell>
          <cell r="AC4340">
            <v>277.3771697526488</v>
          </cell>
          <cell r="AD4340">
            <v>336.64401813059453</v>
          </cell>
          <cell r="AE4340">
            <v>300.6966149208331</v>
          </cell>
          <cell r="AF4340">
            <v>298.20912167794904</v>
          </cell>
          <cell r="AG4340">
            <v>294.12548423635235</v>
          </cell>
          <cell r="AH4340">
            <v>305.6244251904277</v>
          </cell>
          <cell r="AI4340">
            <v>351.52416130564552</v>
          </cell>
          <cell r="AJ4340">
            <v>334.62906143703594</v>
          </cell>
          <cell r="AL4340">
            <v>3645.2152036209686</v>
          </cell>
          <cell r="AM4340">
            <v>0</v>
          </cell>
        </row>
        <row r="4341">
          <cell r="A4341" t="str">
            <v>NigeriaTotal CostTotal</v>
          </cell>
          <cell r="B4341" t="str">
            <v>NigeriaTotal</v>
          </cell>
          <cell r="C4341" t="str">
            <v>Total</v>
          </cell>
          <cell r="D4341" t="str">
            <v>Nigeria</v>
          </cell>
          <cell r="E4341" t="str">
            <v>Total Cost</v>
          </cell>
          <cell r="F4341" t="str">
            <v>CB - total</v>
          </cell>
          <cell r="H4341">
            <v>988.86176958549754</v>
          </cell>
          <cell r="I4341">
            <v>128.8923625964679</v>
          </cell>
          <cell r="J4341">
            <v>258.49353339579636</v>
          </cell>
          <cell r="K4341">
            <v>392.1196444233413</v>
          </cell>
          <cell r="L4341">
            <v>524.36272782720539</v>
          </cell>
          <cell r="M4341">
            <v>654.17899067440146</v>
          </cell>
          <cell r="N4341">
            <v>816.63250314959464</v>
          </cell>
          <cell r="O4341">
            <v>960.63870479381671</v>
          </cell>
          <cell r="P4341">
            <v>1098.7915516201258</v>
          </cell>
          <cell r="Q4341">
            <v>1235.1217716882197</v>
          </cell>
          <cell r="R4341">
            <v>1373.4071387334382</v>
          </cell>
          <cell r="S4341">
            <v>1536.6198346046549</v>
          </cell>
          <cell r="T4341">
            <v>1696.5957081175827</v>
          </cell>
          <cell r="U4341">
            <v>0</v>
          </cell>
          <cell r="V4341">
            <v>1523.6330324249207</v>
          </cell>
          <cell r="W4341">
            <v>1523.6330324249207</v>
          </cell>
          <cell r="Y4341">
            <v>128.8923625964679</v>
          </cell>
          <cell r="Z4341">
            <v>129.60117079932846</v>
          </cell>
          <cell r="AA4341">
            <v>133.62611102754494</v>
          </cell>
          <cell r="AB4341">
            <v>132.24308340386409</v>
          </cell>
          <cell r="AC4341">
            <v>129.81626284719607</v>
          </cell>
          <cell r="AD4341">
            <v>162.45351247519318</v>
          </cell>
          <cell r="AE4341">
            <v>144.00620164422207</v>
          </cell>
          <cell r="AF4341">
            <v>138.15284682630909</v>
          </cell>
          <cell r="AG4341">
            <v>136.33022006809392</v>
          </cell>
          <cell r="AH4341">
            <v>138.28536704521844</v>
          </cell>
          <cell r="AI4341">
            <v>163.21269587121674</v>
          </cell>
          <cell r="AJ4341">
            <v>159.97587351292782</v>
          </cell>
        </row>
        <row r="4342">
          <cell r="A4342" t="str">
            <v>NigeriaPPC Wholesale CentresTotal</v>
          </cell>
          <cell r="B4342" t="str">
            <v>NigeriaTotal</v>
          </cell>
          <cell r="C4342" t="str">
            <v>Total</v>
          </cell>
          <cell r="D4342" t="str">
            <v>Nigeria</v>
          </cell>
          <cell r="E4342" t="str">
            <v>PPC Wholesale Centres</v>
          </cell>
          <cell r="F4342" t="str">
            <v>WB - total</v>
          </cell>
          <cell r="H4342">
            <v>1847.8009667677748</v>
          </cell>
          <cell r="I4342">
            <v>143.97758410155376</v>
          </cell>
          <cell r="J4342">
            <v>289.61442879204321</v>
          </cell>
          <cell r="K4342">
            <v>455.83166922814064</v>
          </cell>
          <cell r="L4342">
            <v>622.02241914227625</v>
          </cell>
          <cell r="M4342">
            <v>769.58332604772886</v>
          </cell>
          <cell r="N4342">
            <v>943.77383170313033</v>
          </cell>
          <cell r="O4342">
            <v>1100.4642449797416</v>
          </cell>
          <cell r="P4342">
            <v>1260.5205198313811</v>
          </cell>
          <cell r="Q4342">
            <v>1418.3157839996397</v>
          </cell>
          <cell r="R4342">
            <v>1585.6548421448492</v>
          </cell>
          <cell r="S4342">
            <v>1773.9663075792785</v>
          </cell>
          <cell r="T4342">
            <v>1948.6194955033861</v>
          </cell>
          <cell r="U4342">
            <v>0</v>
          </cell>
          <cell r="V4342">
            <v>1707.1871532117907</v>
          </cell>
          <cell r="W4342">
            <v>1707.1871532117907</v>
          </cell>
          <cell r="Y4342">
            <v>143.97758410155376</v>
          </cell>
          <cell r="Z4342">
            <v>145.63684469048945</v>
          </cell>
          <cell r="AA4342">
            <v>166.21724043609743</v>
          </cell>
          <cell r="AB4342">
            <v>166.19074991413561</v>
          </cell>
          <cell r="AC4342">
            <v>147.56090690545261</v>
          </cell>
          <cell r="AD4342">
            <v>174.19050565540147</v>
          </cell>
          <cell r="AE4342">
            <v>156.69041327661125</v>
          </cell>
          <cell r="AF4342">
            <v>160.0562748516395</v>
          </cell>
          <cell r="AG4342">
            <v>157.79526416825865</v>
          </cell>
          <cell r="AH4342">
            <v>167.33905814520949</v>
          </cell>
          <cell r="AI4342">
            <v>188.31146543442924</v>
          </cell>
          <cell r="AJ4342">
            <v>174.65318792410767</v>
          </cell>
        </row>
        <row r="4343">
          <cell r="A4343" t="str">
            <v/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  <cell r="AJ4343">
            <v>0</v>
          </cell>
          <cell r="AL4343">
            <v>0</v>
          </cell>
          <cell r="AM4343">
            <v>0</v>
          </cell>
        </row>
        <row r="4344">
          <cell r="A4344" t="str">
            <v>Sierra LeoneTotal CostSME</v>
          </cell>
          <cell r="B4344" t="str">
            <v>Sierra LeoneSME</v>
          </cell>
          <cell r="C4344" t="str">
            <v>SME</v>
          </cell>
          <cell r="D4344" t="str">
            <v>Sierra Leone</v>
          </cell>
          <cell r="E4344" t="str">
            <v>Total Cost</v>
          </cell>
          <cell r="F4344" t="str">
            <v>CB</v>
          </cell>
          <cell r="H4344">
            <v>57.848037818388121</v>
          </cell>
          <cell r="I4344">
            <v>10.862551260980526</v>
          </cell>
          <cell r="J4344">
            <v>21.154048558658566</v>
          </cell>
          <cell r="K4344">
            <v>31.761512273776781</v>
          </cell>
          <cell r="L4344">
            <v>44.644898935946429</v>
          </cell>
          <cell r="M4344">
            <v>54.989653517738276</v>
          </cell>
          <cell r="N4344">
            <v>66.33026537990483</v>
          </cell>
          <cell r="O4344">
            <v>78.171467718810788</v>
          </cell>
          <cell r="P4344">
            <v>88.307921247080287</v>
          </cell>
          <cell r="Q4344">
            <v>99.004433375760243</v>
          </cell>
          <cell r="R4344">
            <v>108.46725139700095</v>
          </cell>
          <cell r="S4344">
            <v>119.79369305306149</v>
          </cell>
          <cell r="T4344">
            <v>130.45220334561301</v>
          </cell>
          <cell r="U4344">
            <v>0</v>
          </cell>
          <cell r="V4344">
            <v>157.05431598983475</v>
          </cell>
          <cell r="W4344">
            <v>157.05431598983475</v>
          </cell>
          <cell r="Y4344">
            <v>10.862551260980526</v>
          </cell>
          <cell r="Z4344">
            <v>10.29149729767804</v>
          </cell>
          <cell r="AA4344">
            <v>10.607463715118215</v>
          </cell>
          <cell r="AB4344">
            <v>12.883386662169649</v>
          </cell>
          <cell r="AC4344">
            <v>10.344754581791847</v>
          </cell>
          <cell r="AD4344">
            <v>11.340611862166554</v>
          </cell>
          <cell r="AE4344">
            <v>11.841202338905958</v>
          </cell>
          <cell r="AF4344">
            <v>10.136453528269499</v>
          </cell>
          <cell r="AG4344">
            <v>10.696512128679956</v>
          </cell>
          <cell r="AH4344">
            <v>9.4628180212407074</v>
          </cell>
          <cell r="AI4344">
            <v>11.326441656060538</v>
          </cell>
          <cell r="AJ4344">
            <v>10.658510292551526</v>
          </cell>
          <cell r="AL4344">
            <v>130.45220334561301</v>
          </cell>
          <cell r="AM4344">
            <v>0</v>
          </cell>
        </row>
        <row r="4345">
          <cell r="A4345" t="str">
            <v>Sierra LeoneTotal CostCCPL</v>
          </cell>
          <cell r="B4345" t="str">
            <v>Sierra LeoneCCPL</v>
          </cell>
          <cell r="C4345" t="str">
            <v>CCPL</v>
          </cell>
          <cell r="D4345" t="str">
            <v>Sierra Leone</v>
          </cell>
          <cell r="E4345" t="str">
            <v>Total Cost</v>
          </cell>
          <cell r="F4345" t="str">
            <v>CB</v>
          </cell>
          <cell r="H4345">
            <v>0</v>
          </cell>
          <cell r="I4345">
            <v>0.14371564356461186</v>
          </cell>
          <cell r="J4345">
            <v>0.28119319665381226</v>
          </cell>
          <cell r="K4345">
            <v>0.55860270819160407</v>
          </cell>
          <cell r="L4345">
            <v>0.67359198689968081</v>
          </cell>
          <cell r="M4345">
            <v>0.89208469804602253</v>
          </cell>
          <cell r="N4345">
            <v>1.0888343389601329</v>
          </cell>
          <cell r="O4345">
            <v>1.2469753953398517</v>
          </cell>
          <cell r="P4345">
            <v>1.4013747567034491</v>
          </cell>
          <cell r="Q4345">
            <v>1.578893473343268</v>
          </cell>
          <cell r="R4345">
            <v>1.7562232400346391</v>
          </cell>
          <cell r="S4345">
            <v>1.9200855060433111</v>
          </cell>
          <cell r="T4345">
            <v>2.0811421933939513</v>
          </cell>
          <cell r="U4345">
            <v>0</v>
          </cell>
          <cell r="V4345">
            <v>2.5230046658469054</v>
          </cell>
          <cell r="W4345">
            <v>2.5230046658469054</v>
          </cell>
          <cell r="Y4345">
            <v>0.14371564356461186</v>
          </cell>
          <cell r="Z4345">
            <v>0.1374775530892004</v>
          </cell>
          <cell r="AA4345">
            <v>0.27740951153779181</v>
          </cell>
          <cell r="AB4345">
            <v>0.11498927870807674</v>
          </cell>
          <cell r="AC4345">
            <v>0.21849271114634172</v>
          </cell>
          <cell r="AD4345">
            <v>0.1967496409141104</v>
          </cell>
          <cell r="AE4345">
            <v>0.15814105637971876</v>
          </cell>
          <cell r="AF4345">
            <v>0.15439936136359744</v>
          </cell>
          <cell r="AG4345">
            <v>0.17751871663981889</v>
          </cell>
          <cell r="AH4345">
            <v>0.17732976669137113</v>
          </cell>
          <cell r="AI4345">
            <v>0.16386226600867193</v>
          </cell>
          <cell r="AJ4345">
            <v>0.16105668735064027</v>
          </cell>
          <cell r="AL4345">
            <v>2.0811421933939513</v>
          </cell>
          <cell r="AM4345">
            <v>0</v>
          </cell>
        </row>
        <row r="4346">
          <cell r="A4346" t="str">
            <v>Sierra LeoneTotal CostM &amp; AL</v>
          </cell>
          <cell r="B4346" t="str">
            <v>Sierra LeoneM &amp; AL</v>
          </cell>
          <cell r="C4346" t="str">
            <v>M &amp; AL</v>
          </cell>
          <cell r="D4346" t="str">
            <v>Sierra Leone</v>
          </cell>
          <cell r="E4346" t="str">
            <v>Total Cost</v>
          </cell>
          <cell r="F4346" t="str">
            <v>CB</v>
          </cell>
          <cell r="H4346">
            <v>0</v>
          </cell>
          <cell r="I4346">
            <v>3.2399980466313449</v>
          </cell>
          <cell r="J4346">
            <v>6.2181386390812277</v>
          </cell>
          <cell r="K4346">
            <v>10.324232912301598</v>
          </cell>
          <cell r="L4346">
            <v>13.205757754516906</v>
          </cell>
          <cell r="M4346">
            <v>17.768103950096187</v>
          </cell>
          <cell r="N4346">
            <v>20.999411109396036</v>
          </cell>
          <cell r="O4346">
            <v>24.950435795548483</v>
          </cell>
          <cell r="P4346">
            <v>28.598476186022062</v>
          </cell>
          <cell r="Q4346">
            <v>32.293417469214731</v>
          </cell>
          <cell r="R4346">
            <v>35.447627116152589</v>
          </cell>
          <cell r="S4346">
            <v>38.878166546281697</v>
          </cell>
          <cell r="T4346">
            <v>41.553277692389159</v>
          </cell>
          <cell r="U4346">
            <v>0</v>
          </cell>
          <cell r="V4346">
            <v>54.014837269861019</v>
          </cell>
          <cell r="W4346">
            <v>54.014837269861019</v>
          </cell>
          <cell r="Y4346">
            <v>3.2399980466313449</v>
          </cell>
          <cell r="Z4346">
            <v>2.9781405924498827</v>
          </cell>
          <cell r="AA4346">
            <v>4.1060942732203705</v>
          </cell>
          <cell r="AB4346">
            <v>2.8815248422153079</v>
          </cell>
          <cell r="AC4346">
            <v>4.5623461955792806</v>
          </cell>
          <cell r="AD4346">
            <v>3.231307159299849</v>
          </cell>
          <cell r="AE4346">
            <v>3.9510246861524472</v>
          </cell>
          <cell r="AF4346">
            <v>3.6480403904735788</v>
          </cell>
          <cell r="AG4346">
            <v>3.6949412831926693</v>
          </cell>
          <cell r="AH4346">
            <v>3.1542096469378578</v>
          </cell>
          <cell r="AI4346">
            <v>3.4305394301291088</v>
          </cell>
          <cell r="AJ4346">
            <v>2.6751111461074615</v>
          </cell>
          <cell r="AL4346">
            <v>41.553277692389159</v>
          </cell>
          <cell r="AM4346">
            <v>0</v>
          </cell>
        </row>
        <row r="4347">
          <cell r="A4347" t="str">
            <v>Sierra LeoneTotal CostOthCB</v>
          </cell>
          <cell r="B4347" t="str">
            <v>Sierra LeoneOthCB</v>
          </cell>
          <cell r="C4347" t="str">
            <v>OthCB</v>
          </cell>
          <cell r="D4347" t="str">
            <v>Sierra Leone</v>
          </cell>
          <cell r="E4347" t="str">
            <v>Total Cost</v>
          </cell>
          <cell r="F4347" t="str">
            <v>CB</v>
          </cell>
          <cell r="H4347">
            <v>0</v>
          </cell>
          <cell r="I4347">
            <v>0</v>
          </cell>
          <cell r="J4347">
            <v>0</v>
          </cell>
          <cell r="K4347">
            <v>0</v>
          </cell>
          <cell r="L4347">
            <v>0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Y4347">
            <v>0</v>
          </cell>
          <cell r="Z4347">
            <v>0</v>
          </cell>
          <cell r="AA4347">
            <v>0</v>
          </cell>
          <cell r="AB4347">
            <v>0</v>
          </cell>
          <cell r="AC4347">
            <v>0</v>
          </cell>
          <cell r="AD4347">
            <v>0</v>
          </cell>
          <cell r="AE4347">
            <v>0</v>
          </cell>
          <cell r="AF4347">
            <v>0</v>
          </cell>
          <cell r="AG4347">
            <v>0</v>
          </cell>
          <cell r="AH4347">
            <v>0</v>
          </cell>
          <cell r="AI4347">
            <v>0</v>
          </cell>
          <cell r="AJ4347">
            <v>0</v>
          </cell>
          <cell r="AL4347">
            <v>0</v>
          </cell>
          <cell r="AM4347">
            <v>0</v>
          </cell>
        </row>
        <row r="4348">
          <cell r="A4348" t="str">
            <v>Sierra LeoneTotal CostWM</v>
          </cell>
          <cell r="B4348" t="str">
            <v>Sierra LeoneWM</v>
          </cell>
          <cell r="C4348" t="str">
            <v>WM</v>
          </cell>
          <cell r="D4348" t="str">
            <v>Sierra Leone</v>
          </cell>
          <cell r="E4348" t="str">
            <v>Total Cost</v>
          </cell>
          <cell r="F4348" t="str">
            <v>CB</v>
          </cell>
          <cell r="H4348">
            <v>591.17242669372729</v>
          </cell>
          <cell r="I4348">
            <v>14.940069116021197</v>
          </cell>
          <cell r="J4348">
            <v>29.551171704767516</v>
          </cell>
          <cell r="K4348">
            <v>44.700327978674451</v>
          </cell>
          <cell r="L4348">
            <v>61.044366928622821</v>
          </cell>
          <cell r="M4348">
            <v>78.782214359370826</v>
          </cell>
          <cell r="N4348">
            <v>93.332006156005804</v>
          </cell>
          <cell r="O4348">
            <v>111.61599398884272</v>
          </cell>
          <cell r="P4348">
            <v>127.62142734127892</v>
          </cell>
          <cell r="Q4348">
            <v>143.54333170298904</v>
          </cell>
          <cell r="R4348">
            <v>156.96181539622822</v>
          </cell>
          <cell r="S4348">
            <v>172.48698338464956</v>
          </cell>
          <cell r="T4348">
            <v>186.07594865721958</v>
          </cell>
          <cell r="U4348">
            <v>0</v>
          </cell>
          <cell r="V4348">
            <v>236.88015848492054</v>
          </cell>
          <cell r="W4348">
            <v>236.88015848492054</v>
          </cell>
          <cell r="Y4348">
            <v>14.940069116021197</v>
          </cell>
          <cell r="Z4348">
            <v>14.611102588746318</v>
          </cell>
          <cell r="AA4348">
            <v>15.149156273906936</v>
          </cell>
          <cell r="AB4348">
            <v>16.34403894994837</v>
          </cell>
          <cell r="AC4348">
            <v>17.737847430748005</v>
          </cell>
          <cell r="AD4348">
            <v>14.549791796634977</v>
          </cell>
          <cell r="AE4348">
            <v>18.283987832836914</v>
          </cell>
          <cell r="AF4348">
            <v>16.005433352436199</v>
          </cell>
          <cell r="AG4348">
            <v>15.921904361710119</v>
          </cell>
          <cell r="AH4348">
            <v>13.418483693239182</v>
          </cell>
          <cell r="AI4348">
            <v>15.525167988421344</v>
          </cell>
          <cell r="AJ4348">
            <v>13.588965272570022</v>
          </cell>
          <cell r="AL4348">
            <v>186.07594865721958</v>
          </cell>
          <cell r="AM4348">
            <v>0</v>
          </cell>
        </row>
        <row r="4349">
          <cell r="A4349" t="str">
            <v>Sierra LeonePPC Cash OperationsCash</v>
          </cell>
          <cell r="B4349" t="str">
            <v>Sierra LeoneCash</v>
          </cell>
          <cell r="C4349" t="str">
            <v>Cash</v>
          </cell>
          <cell r="D4349" t="str">
            <v>Sierra Leone</v>
          </cell>
          <cell r="E4349" t="str">
            <v>PPC Cash Operations</v>
          </cell>
          <cell r="F4349" t="str">
            <v>WB</v>
          </cell>
          <cell r="H4349">
            <v>357.14682313228786</v>
          </cell>
          <cell r="I4349">
            <v>22.769590337644356</v>
          </cell>
          <cell r="J4349">
            <v>48.143988653033119</v>
          </cell>
          <cell r="K4349">
            <v>73.308475045508033</v>
          </cell>
          <cell r="L4349">
            <v>106.08499207239113</v>
          </cell>
          <cell r="M4349">
            <v>132.94672842933906</v>
          </cell>
          <cell r="N4349">
            <v>159.03115359672421</v>
          </cell>
          <cell r="O4349">
            <v>188.03067094349899</v>
          </cell>
          <cell r="P4349">
            <v>214.16330017984927</v>
          </cell>
          <cell r="Q4349">
            <v>241.12551146673701</v>
          </cell>
          <cell r="R4349">
            <v>264.73718916249965</v>
          </cell>
          <cell r="S4349">
            <v>292.15257554039965</v>
          </cell>
          <cell r="T4349">
            <v>319.54813796038945</v>
          </cell>
          <cell r="U4349">
            <v>0</v>
          </cell>
          <cell r="V4349">
            <v>351.60217609713254</v>
          </cell>
          <cell r="W4349">
            <v>351.60217609713254</v>
          </cell>
          <cell r="Y4349">
            <v>22.769590337644356</v>
          </cell>
          <cell r="Z4349">
            <v>25.374398315388763</v>
          </cell>
          <cell r="AA4349">
            <v>25.164486392474913</v>
          </cell>
          <cell r="AB4349">
            <v>32.776517026883099</v>
          </cell>
          <cell r="AC4349">
            <v>26.861736356947929</v>
          </cell>
          <cell r="AD4349">
            <v>26.084425167385149</v>
          </cell>
          <cell r="AE4349">
            <v>28.99951734677478</v>
          </cell>
          <cell r="AF4349">
            <v>26.132629236350283</v>
          </cell>
          <cell r="AG4349">
            <v>26.962211286887737</v>
          </cell>
          <cell r="AH4349">
            <v>23.611677695762637</v>
          </cell>
          <cell r="AI4349">
            <v>27.415386377900006</v>
          </cell>
          <cell r="AJ4349">
            <v>27.395562419989801</v>
          </cell>
          <cell r="AL4349">
            <v>319.54813796038945</v>
          </cell>
          <cell r="AM4349">
            <v>0</v>
          </cell>
        </row>
        <row r="4350">
          <cell r="A4350" t="str">
            <v>Sierra LeonePPC Corp Lending Agency OpsCROps</v>
          </cell>
          <cell r="B4350" t="str">
            <v>Sierra LeoneCROps</v>
          </cell>
          <cell r="C4350" t="str">
            <v>CROps</v>
          </cell>
          <cell r="D4350" t="str">
            <v>Sierra Leone</v>
          </cell>
          <cell r="E4350" t="str">
            <v>PPC Corp Lending Agency Ops</v>
          </cell>
          <cell r="F4350" t="str">
            <v>WB</v>
          </cell>
          <cell r="H4350">
            <v>123.75724913410257</v>
          </cell>
          <cell r="I4350">
            <v>4.3356778031388119</v>
          </cell>
          <cell r="J4350">
            <v>8.5282197466007901</v>
          </cell>
          <cell r="K4350">
            <v>14.077698022141785</v>
          </cell>
          <cell r="L4350">
            <v>17.821117948719806</v>
          </cell>
          <cell r="M4350">
            <v>23.336607039371298</v>
          </cell>
          <cell r="N4350">
            <v>28.130813368686976</v>
          </cell>
          <cell r="O4350">
            <v>33.170570721827559</v>
          </cell>
          <cell r="P4350">
            <v>37.789646414334513</v>
          </cell>
          <cell r="Q4350">
            <v>42.524574873696942</v>
          </cell>
          <cell r="R4350">
            <v>46.797624798350235</v>
          </cell>
          <cell r="S4350">
            <v>51.265401721072031</v>
          </cell>
          <cell r="T4350">
            <v>55.343776444255958</v>
          </cell>
          <cell r="U4350">
            <v>0</v>
          </cell>
          <cell r="V4350">
            <v>72.214174506724945</v>
          </cell>
          <cell r="W4350">
            <v>72.214174506724945</v>
          </cell>
          <cell r="Y4350">
            <v>4.3356778031388119</v>
          </cell>
          <cell r="Z4350">
            <v>4.1925419434619782</v>
          </cell>
          <cell r="AA4350">
            <v>5.549478275540995</v>
          </cell>
          <cell r="AB4350">
            <v>3.7434199265780208</v>
          </cell>
          <cell r="AC4350">
            <v>5.5154890906514922</v>
          </cell>
          <cell r="AD4350">
            <v>4.7942063293156778</v>
          </cell>
          <cell r="AE4350">
            <v>5.0397573531405833</v>
          </cell>
          <cell r="AF4350">
            <v>4.6190756925069536</v>
          </cell>
          <cell r="AG4350">
            <v>4.734928459362429</v>
          </cell>
          <cell r="AH4350">
            <v>4.2730499246532929</v>
          </cell>
          <cell r="AI4350">
            <v>4.4677769227217965</v>
          </cell>
          <cell r="AJ4350">
            <v>4.0783747231839271</v>
          </cell>
          <cell r="AL4350">
            <v>55.343776444255958</v>
          </cell>
          <cell r="AM4350">
            <v>0</v>
          </cell>
        </row>
        <row r="4351">
          <cell r="A4351" t="str">
            <v>Sierra LeonePPC GM Ops - Fixed IncomeFI</v>
          </cell>
          <cell r="B4351" t="str">
            <v>Sierra LeoneFI</v>
          </cell>
          <cell r="C4351" t="str">
            <v>FI</v>
          </cell>
          <cell r="D4351" t="str">
            <v>Sierra Leone</v>
          </cell>
          <cell r="E4351" t="str">
            <v>PPC GM Ops - Fixed Income</v>
          </cell>
          <cell r="F4351" t="str">
            <v>WB</v>
          </cell>
          <cell r="H4351">
            <v>0</v>
          </cell>
          <cell r="I4351">
            <v>0</v>
          </cell>
          <cell r="J4351">
            <v>0</v>
          </cell>
          <cell r="K4351">
            <v>0</v>
          </cell>
          <cell r="L4351">
            <v>0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Y4351">
            <v>0</v>
          </cell>
          <cell r="Z4351">
            <v>0</v>
          </cell>
          <cell r="AA4351">
            <v>0</v>
          </cell>
          <cell r="AB4351">
            <v>0</v>
          </cell>
          <cell r="AC4351">
            <v>0</v>
          </cell>
          <cell r="AD4351">
            <v>0</v>
          </cell>
          <cell r="AE4351">
            <v>0</v>
          </cell>
          <cell r="AF4351">
            <v>0</v>
          </cell>
          <cell r="AG4351">
            <v>0</v>
          </cell>
          <cell r="AH4351">
            <v>0</v>
          </cell>
          <cell r="AI4351">
            <v>0</v>
          </cell>
          <cell r="AJ4351">
            <v>0</v>
          </cell>
          <cell r="AL4351">
            <v>0</v>
          </cell>
          <cell r="AM4351">
            <v>0</v>
          </cell>
        </row>
        <row r="4352">
          <cell r="A4352" t="str">
            <v>Sierra LeonePPC Global Mkts OpsFX/MM</v>
          </cell>
          <cell r="B4352" t="str">
            <v>Sierra LeoneFX/MM</v>
          </cell>
          <cell r="C4352" t="str">
            <v>FX/MM</v>
          </cell>
          <cell r="D4352" t="str">
            <v>Sierra Leone</v>
          </cell>
          <cell r="E4352" t="str">
            <v>PPC Global Mkts Ops</v>
          </cell>
          <cell r="F4352" t="str">
            <v>WB</v>
          </cell>
          <cell r="H4352">
            <v>168.79668516219456</v>
          </cell>
          <cell r="I4352">
            <v>3.6324632315864371</v>
          </cell>
          <cell r="J4352">
            <v>7.6476905004451909</v>
          </cell>
          <cell r="K4352">
            <v>14.289855682457523</v>
          </cell>
          <cell r="L4352">
            <v>22.490991650061645</v>
          </cell>
          <cell r="M4352">
            <v>28.854092547198981</v>
          </cell>
          <cell r="N4352">
            <v>36.229403276517672</v>
          </cell>
          <cell r="O4352">
            <v>43.659309744188654</v>
          </cell>
          <cell r="P4352">
            <v>49.856433048387885</v>
          </cell>
          <cell r="Q4352">
            <v>56.508187259858595</v>
          </cell>
          <cell r="R4352">
            <v>62.533914602580609</v>
          </cell>
          <cell r="S4352">
            <v>69.810907729461206</v>
          </cell>
          <cell r="T4352">
            <v>76.191393385908938</v>
          </cell>
          <cell r="U4352">
            <v>0</v>
          </cell>
          <cell r="V4352">
            <v>92.197269447954241</v>
          </cell>
          <cell r="W4352">
            <v>92.197269447954241</v>
          </cell>
          <cell r="Y4352">
            <v>3.6324632315864371</v>
          </cell>
          <cell r="Z4352">
            <v>4.0152272688587534</v>
          </cell>
          <cell r="AA4352">
            <v>6.6421651820123317</v>
          </cell>
          <cell r="AB4352">
            <v>8.201135967604122</v>
          </cell>
          <cell r="AC4352">
            <v>6.3631008971373362</v>
          </cell>
          <cell r="AD4352">
            <v>7.3753107293186915</v>
          </cell>
          <cell r="AE4352">
            <v>7.4299064676709818</v>
          </cell>
          <cell r="AF4352">
            <v>6.1971233041992306</v>
          </cell>
          <cell r="AG4352">
            <v>6.6517542114707098</v>
          </cell>
          <cell r="AH4352">
            <v>6.0257273427220142</v>
          </cell>
          <cell r="AI4352">
            <v>7.2769931268805976</v>
          </cell>
          <cell r="AJ4352">
            <v>6.3804856564477319</v>
          </cell>
          <cell r="AL4352">
            <v>76.191393385908938</v>
          </cell>
          <cell r="AM4352">
            <v>0</v>
          </cell>
        </row>
        <row r="4353">
          <cell r="A4353" t="str">
            <v>Sierra LeonePPC SEF/Forfaiting/PESEF</v>
          </cell>
          <cell r="B4353" t="str">
            <v>Sierra LeoneSEF</v>
          </cell>
          <cell r="C4353" t="str">
            <v>SEF</v>
          </cell>
          <cell r="D4353" t="str">
            <v>Sierra Leone</v>
          </cell>
          <cell r="E4353" t="str">
            <v>PPC SEF/Forfaiting/PE</v>
          </cell>
          <cell r="F4353" t="str">
            <v>WB</v>
          </cell>
          <cell r="H4353">
            <v>0</v>
          </cell>
          <cell r="I4353">
            <v>0</v>
          </cell>
          <cell r="J4353">
            <v>0</v>
          </cell>
          <cell r="K4353">
            <v>0</v>
          </cell>
          <cell r="L4353">
            <v>0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Y4353">
            <v>0</v>
          </cell>
          <cell r="Z4353">
            <v>0</v>
          </cell>
          <cell r="AA4353">
            <v>0</v>
          </cell>
          <cell r="AB4353">
            <v>0</v>
          </cell>
          <cell r="AC4353">
            <v>0</v>
          </cell>
          <cell r="AD4353">
            <v>0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  <cell r="AJ4353">
            <v>0</v>
          </cell>
          <cell r="AL4353">
            <v>0</v>
          </cell>
          <cell r="AM4353">
            <v>0</v>
          </cell>
        </row>
        <row r="4354">
          <cell r="A4354" t="str">
            <v>Sierra LeonePPC Trade OperationsTrade</v>
          </cell>
          <cell r="B4354" t="str">
            <v>Sierra LeoneTrade</v>
          </cell>
          <cell r="C4354" t="str">
            <v>Trade</v>
          </cell>
          <cell r="D4354" t="str">
            <v>Sierra Leone</v>
          </cell>
          <cell r="E4354" t="str">
            <v>PPC Trade Operations</v>
          </cell>
          <cell r="F4354" t="str">
            <v>WB</v>
          </cell>
          <cell r="H4354">
            <v>86.664133278413459</v>
          </cell>
          <cell r="I4354">
            <v>0.67779237850477159</v>
          </cell>
          <cell r="J4354">
            <v>1.3094041158056258</v>
          </cell>
          <cell r="K4354">
            <v>2.6196537969107601</v>
          </cell>
          <cell r="L4354">
            <v>3.1511774260002769</v>
          </cell>
          <cell r="M4354">
            <v>4.1746131689731518</v>
          </cell>
          <cell r="N4354">
            <v>5.0903059341458556</v>
          </cell>
          <cell r="O4354">
            <v>5.824721446362676</v>
          </cell>
          <cell r="P4354">
            <v>6.5360735144004609</v>
          </cell>
          <cell r="Q4354">
            <v>7.3610380041206849</v>
          </cell>
          <cell r="R4354">
            <v>8.1867648013183363</v>
          </cell>
          <cell r="S4354">
            <v>8.9490090918534069</v>
          </cell>
          <cell r="T4354">
            <v>9.6890577248597136</v>
          </cell>
          <cell r="U4354">
            <v>0</v>
          </cell>
          <cell r="V4354">
            <v>11.839158065670444</v>
          </cell>
          <cell r="W4354">
            <v>11.839158065670444</v>
          </cell>
          <cell r="Y4354">
            <v>0.67779237850477159</v>
          </cell>
          <cell r="Z4354">
            <v>0.63161173730085418</v>
          </cell>
          <cell r="AA4354">
            <v>1.3102496811051343</v>
          </cell>
          <cell r="AB4354">
            <v>0.53152362908951689</v>
          </cell>
          <cell r="AC4354">
            <v>1.0234357429728749</v>
          </cell>
          <cell r="AD4354">
            <v>0.91569276517270382</v>
          </cell>
          <cell r="AE4354">
            <v>0.73441551221682033</v>
          </cell>
          <cell r="AF4354">
            <v>0.71135206803778495</v>
          </cell>
          <cell r="AG4354">
            <v>0.82496448972022396</v>
          </cell>
          <cell r="AH4354">
            <v>0.82572679719765141</v>
          </cell>
          <cell r="AI4354">
            <v>0.76224429053507059</v>
          </cell>
          <cell r="AJ4354">
            <v>0.74004863300630674</v>
          </cell>
          <cell r="AL4354">
            <v>9.6890577248597136</v>
          </cell>
          <cell r="AM4354">
            <v>0</v>
          </cell>
        </row>
        <row r="4355">
          <cell r="A4355" t="str">
            <v>Sierra LeoneTotal Cost</v>
          </cell>
          <cell r="B4355" t="str">
            <v>Sierra Leone</v>
          </cell>
          <cell r="C4355" t="str">
            <v>Total</v>
          </cell>
          <cell r="D4355" t="str">
            <v>Sierra Leone</v>
          </cell>
          <cell r="E4355" t="str">
            <v>Total Cost</v>
          </cell>
          <cell r="H4355">
            <v>1385.3853552191138</v>
          </cell>
          <cell r="I4355">
            <v>60.601857818072055</v>
          </cell>
          <cell r="J4355">
            <v>122.83385511504584</v>
          </cell>
          <cell r="K4355">
            <v>191.64035841996255</v>
          </cell>
          <cell r="L4355">
            <v>269.11689470315872</v>
          </cell>
          <cell r="M4355">
            <v>341.74409771013387</v>
          </cell>
          <cell r="N4355">
            <v>410.23219316034152</v>
          </cell>
          <cell r="O4355">
            <v>486.67014575441971</v>
          </cell>
          <cell r="P4355">
            <v>554.2746526880569</v>
          </cell>
          <cell r="Q4355">
            <v>623.93938762572043</v>
          </cell>
          <cell r="R4355">
            <v>684.88841051416523</v>
          </cell>
          <cell r="S4355">
            <v>755.25682257282233</v>
          </cell>
          <cell r="T4355">
            <v>820.93493740402971</v>
          </cell>
          <cell r="U4355">
            <v>0</v>
          </cell>
          <cell r="V4355">
            <v>978.32509452794534</v>
          </cell>
          <cell r="W4355">
            <v>978.32509452794534</v>
          </cell>
          <cell r="Y4355">
            <v>60.601857818072055</v>
          </cell>
          <cell r="Z4355">
            <v>62.23199729697378</v>
          </cell>
          <cell r="AA4355">
            <v>68.806503304916717</v>
          </cell>
          <cell r="AB4355">
            <v>77.476536283196168</v>
          </cell>
          <cell r="AC4355">
            <v>72.627203006975151</v>
          </cell>
          <cell r="AD4355">
            <v>68.488095450207652</v>
          </cell>
          <cell r="AE4355">
            <v>76.437952594078183</v>
          </cell>
          <cell r="AF4355">
            <v>67.604506933637197</v>
          </cell>
          <cell r="AG4355">
            <v>69.664734937663525</v>
          </cell>
          <cell r="AH4355">
            <v>60.949022888444802</v>
          </cell>
          <cell r="AI4355">
            <v>70.3684120586571</v>
          </cell>
          <cell r="AJ4355">
            <v>65.678114831207381</v>
          </cell>
          <cell r="AL4355">
            <v>820.93493740402971</v>
          </cell>
          <cell r="AM4355">
            <v>0</v>
          </cell>
        </row>
        <row r="4356">
          <cell r="A4356" t="str">
            <v>Sierra LeoneTotal CostTotal</v>
          </cell>
          <cell r="B4356" t="str">
            <v>Sierra LeoneTotal</v>
          </cell>
          <cell r="C4356" t="str">
            <v>Total</v>
          </cell>
          <cell r="D4356" t="str">
            <v>Sierra Leone</v>
          </cell>
          <cell r="E4356" t="str">
            <v>Total Cost</v>
          </cell>
          <cell r="F4356" t="str">
            <v>CB - total</v>
          </cell>
          <cell r="H4356">
            <v>649.02046451211538</v>
          </cell>
          <cell r="I4356">
            <v>29.186334067197677</v>
          </cell>
          <cell r="J4356">
            <v>57.20455209916112</v>
          </cell>
          <cell r="K4356">
            <v>87.344675872944435</v>
          </cell>
          <cell r="L4356">
            <v>119.56861560598584</v>
          </cell>
          <cell r="M4356">
            <v>152.43205652525131</v>
          </cell>
          <cell r="N4356">
            <v>181.7505169842668</v>
          </cell>
          <cell r="O4356">
            <v>215.98487289854182</v>
          </cell>
          <cell r="P4356">
            <v>245.92919953108472</v>
          </cell>
          <cell r="Q4356">
            <v>276.4200760213073</v>
          </cell>
          <cell r="R4356">
            <v>302.63291714941636</v>
          </cell>
          <cell r="S4356">
            <v>333.07892849003605</v>
          </cell>
          <cell r="T4356">
            <v>360.16257188861573</v>
          </cell>
          <cell r="U4356">
            <v>0</v>
          </cell>
          <cell r="V4356">
            <v>450.47231641046324</v>
          </cell>
          <cell r="W4356">
            <v>450.47231641046324</v>
          </cell>
          <cell r="Y4356">
            <v>29.186334067197677</v>
          </cell>
          <cell r="Z4356">
            <v>28.018218031963443</v>
          </cell>
          <cell r="AA4356">
            <v>30.140123773783316</v>
          </cell>
          <cell r="AB4356">
            <v>32.223939733041405</v>
          </cell>
          <cell r="AC4356">
            <v>32.863440919265472</v>
          </cell>
          <cell r="AD4356">
            <v>29.318460459015483</v>
          </cell>
          <cell r="AE4356">
            <v>34.234355914275028</v>
          </cell>
          <cell r="AF4356">
            <v>29.944326632542897</v>
          </cell>
          <cell r="AG4356">
            <v>30.490876490222576</v>
          </cell>
          <cell r="AH4356">
            <v>26.212841128109062</v>
          </cell>
          <cell r="AI4356">
            <v>30.446011340619691</v>
          </cell>
          <cell r="AJ4356">
            <v>27.083643398579682</v>
          </cell>
        </row>
        <row r="4357">
          <cell r="A4357" t="str">
            <v>Sierra LeonePPC Wholesale CentresTotal</v>
          </cell>
          <cell r="B4357" t="str">
            <v>Sierra LeoneTotal</v>
          </cell>
          <cell r="C4357" t="str">
            <v>Total</v>
          </cell>
          <cell r="D4357" t="str">
            <v>Sierra Leone</v>
          </cell>
          <cell r="E4357" t="str">
            <v>PPC Wholesale Centres</v>
          </cell>
          <cell r="F4357" t="str">
            <v>WB - total</v>
          </cell>
          <cell r="H4357">
            <v>736.36489070699849</v>
          </cell>
          <cell r="I4357">
            <v>31.415523750874378</v>
          </cell>
          <cell r="J4357">
            <v>65.629303015884716</v>
          </cell>
          <cell r="K4357">
            <v>104.2956825470181</v>
          </cell>
          <cell r="L4357">
            <v>149.54827909717287</v>
          </cell>
          <cell r="M4357">
            <v>189.31204118488247</v>
          </cell>
          <cell r="N4357">
            <v>228.4816761760747</v>
          </cell>
          <cell r="O4357">
            <v>270.68527285587788</v>
          </cell>
          <cell r="P4357">
            <v>308.34545315697216</v>
          </cell>
          <cell r="Q4357">
            <v>347.51931160441325</v>
          </cell>
          <cell r="R4357">
            <v>382.25549336474882</v>
          </cell>
          <cell r="S4357">
            <v>422.17789408278628</v>
          </cell>
          <cell r="T4357">
            <v>460.77236551541409</v>
          </cell>
          <cell r="U4357">
            <v>0</v>
          </cell>
          <cell r="V4357">
            <v>527.8527781174821</v>
          </cell>
          <cell r="W4357">
            <v>527.8527781174821</v>
          </cell>
          <cell r="Y4357">
            <v>31.415523750874378</v>
          </cell>
          <cell r="Z4357">
            <v>34.213779265010338</v>
          </cell>
          <cell r="AA4357">
            <v>38.666379531133387</v>
          </cell>
          <cell r="AB4357">
            <v>45.252596550154763</v>
          </cell>
          <cell r="AC4357">
            <v>39.763762087709608</v>
          </cell>
          <cell r="AD4357">
            <v>39.169634991192225</v>
          </cell>
          <cell r="AE4357">
            <v>42.203596679803184</v>
          </cell>
          <cell r="AF4357">
            <v>37.660180301094272</v>
          </cell>
          <cell r="AG4357">
            <v>39.173858447441091</v>
          </cell>
          <cell r="AH4357">
            <v>34.736181760335569</v>
          </cell>
          <cell r="AI4357">
            <v>39.922400718037466</v>
          </cell>
          <cell r="AJ4357">
            <v>38.594471432627813</v>
          </cell>
        </row>
        <row r="4358">
          <cell r="A4358" t="str">
            <v/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  <cell r="AJ4358">
            <v>0</v>
          </cell>
          <cell r="AL4358">
            <v>0</v>
          </cell>
          <cell r="AM4358">
            <v>0</v>
          </cell>
        </row>
        <row r="4359">
          <cell r="A4359" t="str">
            <v>South AfricaTotal CostSME</v>
          </cell>
          <cell r="B4359" t="str">
            <v>South AfricaSME</v>
          </cell>
          <cell r="C4359" t="str">
            <v>SME</v>
          </cell>
          <cell r="D4359" t="str">
            <v>South Africa</v>
          </cell>
          <cell r="E4359" t="str">
            <v>Total Cost</v>
          </cell>
          <cell r="F4359" t="str">
            <v>CB</v>
          </cell>
          <cell r="H4359">
            <v>0</v>
          </cell>
          <cell r="I4359">
            <v>0</v>
          </cell>
          <cell r="J4359">
            <v>0</v>
          </cell>
          <cell r="K4359">
            <v>0</v>
          </cell>
          <cell r="L4359">
            <v>0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Y4359">
            <v>0</v>
          </cell>
          <cell r="Z4359">
            <v>0</v>
          </cell>
          <cell r="AA4359">
            <v>0</v>
          </cell>
          <cell r="AB4359">
            <v>0</v>
          </cell>
          <cell r="AC4359">
            <v>0</v>
          </cell>
          <cell r="AD4359">
            <v>0</v>
          </cell>
          <cell r="AE4359">
            <v>0</v>
          </cell>
          <cell r="AF4359">
            <v>0</v>
          </cell>
          <cell r="AG4359">
            <v>0</v>
          </cell>
          <cell r="AH4359">
            <v>0</v>
          </cell>
          <cell r="AI4359">
            <v>0</v>
          </cell>
          <cell r="AJ4359">
            <v>0</v>
          </cell>
          <cell r="AL4359">
            <v>0</v>
          </cell>
          <cell r="AM4359">
            <v>0</v>
          </cell>
        </row>
        <row r="4360">
          <cell r="A4360" t="str">
            <v>South AfricaTotal CostCCPL</v>
          </cell>
          <cell r="B4360" t="str">
            <v>South AfricaCCPL</v>
          </cell>
          <cell r="C4360" t="str">
            <v>CCPL</v>
          </cell>
          <cell r="D4360" t="str">
            <v>South Africa</v>
          </cell>
          <cell r="E4360" t="str">
            <v>Total Cost</v>
          </cell>
          <cell r="F4360" t="str">
            <v>CB</v>
          </cell>
          <cell r="H4360">
            <v>3617.1283033910936</v>
          </cell>
          <cell r="I4360">
            <v>68.403419273672739</v>
          </cell>
          <cell r="J4360">
            <v>67.636087879041014</v>
          </cell>
          <cell r="K4360">
            <v>102.79899805009748</v>
          </cell>
          <cell r="L4360">
            <v>434.96892196204419</v>
          </cell>
          <cell r="M4360">
            <v>583.68571349600597</v>
          </cell>
          <cell r="N4360">
            <v>674.70411104491075</v>
          </cell>
          <cell r="O4360">
            <v>763.14002964096198</v>
          </cell>
          <cell r="P4360">
            <v>868.92923457808956</v>
          </cell>
          <cell r="Q4360">
            <v>903.7892600637357</v>
          </cell>
          <cell r="R4360">
            <v>1095.2371928494726</v>
          </cell>
          <cell r="S4360">
            <v>1184.9691716788438</v>
          </cell>
          <cell r="T4360">
            <v>1329.5388596764592</v>
          </cell>
          <cell r="U4360">
            <v>0</v>
          </cell>
          <cell r="V4360">
            <v>1745.9077051158283</v>
          </cell>
          <cell r="W4360">
            <v>1745.9077051158283</v>
          </cell>
          <cell r="Y4360">
            <v>68.403419273672739</v>
          </cell>
          <cell r="Z4360">
            <v>-0.76733139463172506</v>
          </cell>
          <cell r="AA4360">
            <v>35.162910171056467</v>
          </cell>
          <cell r="AB4360">
            <v>332.16992391194674</v>
          </cell>
          <cell r="AC4360">
            <v>148.71679153396178</v>
          </cell>
          <cell r="AD4360">
            <v>91.018397548904773</v>
          </cell>
          <cell r="AE4360">
            <v>88.435918596051238</v>
          </cell>
          <cell r="AF4360">
            <v>105.78920493712758</v>
          </cell>
          <cell r="AG4360">
            <v>34.860025485646133</v>
          </cell>
          <cell r="AH4360">
            <v>191.44793278573695</v>
          </cell>
          <cell r="AI4360">
            <v>89.731978829371201</v>
          </cell>
          <cell r="AJ4360">
            <v>144.56968799761535</v>
          </cell>
          <cell r="AL4360">
            <v>1329.5388596764592</v>
          </cell>
          <cell r="AM4360">
            <v>0</v>
          </cell>
        </row>
        <row r="4361">
          <cell r="A4361" t="str">
            <v>South AfricaTotal CostM &amp; AL</v>
          </cell>
          <cell r="B4361" t="str">
            <v>South AfricaM &amp; AL</v>
          </cell>
          <cell r="C4361" t="str">
            <v>M &amp; AL</v>
          </cell>
          <cell r="D4361" t="str">
            <v>South Africa</v>
          </cell>
          <cell r="E4361" t="str">
            <v>Total Cost</v>
          </cell>
          <cell r="F4361" t="str">
            <v>CB</v>
          </cell>
          <cell r="H4361">
            <v>11.803258320520586</v>
          </cell>
          <cell r="I4361">
            <v>0</v>
          </cell>
          <cell r="J4361">
            <v>0</v>
          </cell>
          <cell r="K4361">
            <v>0</v>
          </cell>
          <cell r="L4361">
            <v>588.94887335916724</v>
          </cell>
          <cell r="M4361">
            <v>776.14912373890695</v>
          </cell>
          <cell r="N4361">
            <v>892.19014186567051</v>
          </cell>
          <cell r="O4361">
            <v>997.76895985721342</v>
          </cell>
          <cell r="P4361">
            <v>1119.825109901446</v>
          </cell>
          <cell r="Q4361">
            <v>1218.507126662756</v>
          </cell>
          <cell r="R4361">
            <v>1399.4188617269915</v>
          </cell>
          <cell r="S4361">
            <v>1481.1184776677669</v>
          </cell>
          <cell r="T4361">
            <v>1657.4179028295111</v>
          </cell>
          <cell r="U4361">
            <v>0</v>
          </cell>
          <cell r="V4361">
            <v>0</v>
          </cell>
          <cell r="W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588.94887335916724</v>
          </cell>
          <cell r="AC4361">
            <v>187.20025037973971</v>
          </cell>
          <cell r="AD4361">
            <v>116.04101812676356</v>
          </cell>
          <cell r="AE4361">
            <v>105.57881799154291</v>
          </cell>
          <cell r="AF4361">
            <v>122.0561500442326</v>
          </cell>
          <cell r="AG4361">
            <v>98.682016761310024</v>
          </cell>
          <cell r="AH4361">
            <v>180.91173506423547</v>
          </cell>
          <cell r="AI4361">
            <v>81.699615940775402</v>
          </cell>
          <cell r="AJ4361">
            <v>176.29942516174424</v>
          </cell>
          <cell r="AL4361">
            <v>1657.4179028295111</v>
          </cell>
          <cell r="AM4361">
            <v>0</v>
          </cell>
        </row>
        <row r="4362">
          <cell r="A4362" t="str">
            <v>South AfricaTotal CostOthCB</v>
          </cell>
          <cell r="B4362" t="str">
            <v>South AfricaOthCB</v>
          </cell>
          <cell r="C4362" t="str">
            <v>OthCB</v>
          </cell>
          <cell r="D4362" t="str">
            <v>South Africa</v>
          </cell>
          <cell r="E4362" t="str">
            <v>Total Cost</v>
          </cell>
          <cell r="F4362" t="str">
            <v>CB</v>
          </cell>
          <cell r="H4362">
            <v>0</v>
          </cell>
          <cell r="I4362">
            <v>0</v>
          </cell>
          <cell r="J4362">
            <v>0</v>
          </cell>
          <cell r="K4362">
            <v>0</v>
          </cell>
          <cell r="L4362">
            <v>0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Y4362">
            <v>0</v>
          </cell>
          <cell r="Z4362">
            <v>0</v>
          </cell>
          <cell r="AA4362">
            <v>0</v>
          </cell>
          <cell r="AB4362">
            <v>0</v>
          </cell>
          <cell r="AC4362">
            <v>0</v>
          </cell>
          <cell r="AD4362">
            <v>0</v>
          </cell>
          <cell r="AE4362">
            <v>0</v>
          </cell>
          <cell r="AF4362">
            <v>0</v>
          </cell>
          <cell r="AG4362">
            <v>0</v>
          </cell>
          <cell r="AH4362">
            <v>0</v>
          </cell>
          <cell r="AI4362">
            <v>0</v>
          </cell>
          <cell r="AJ4362">
            <v>0</v>
          </cell>
          <cell r="AL4362">
            <v>0</v>
          </cell>
          <cell r="AM4362">
            <v>0</v>
          </cell>
        </row>
        <row r="4363">
          <cell r="A4363" t="str">
            <v>South AfricaTotal CostWM</v>
          </cell>
          <cell r="B4363" t="str">
            <v>South AfricaWM</v>
          </cell>
          <cell r="C4363" t="str">
            <v>WM</v>
          </cell>
          <cell r="D4363" t="str">
            <v>South Africa</v>
          </cell>
          <cell r="E4363" t="str">
            <v>Total Cost</v>
          </cell>
          <cell r="F4363" t="str">
            <v>CB</v>
          </cell>
          <cell r="H4363">
            <v>6917.1076071417874</v>
          </cell>
          <cell r="I4363">
            <v>98.434188710894915</v>
          </cell>
          <cell r="J4363">
            <v>144.10969776960991</v>
          </cell>
          <cell r="K4363">
            <v>179.92866556672169</v>
          </cell>
          <cell r="L4363">
            <v>246.05868900296974</v>
          </cell>
          <cell r="M4363">
            <v>325.94424180271164</v>
          </cell>
          <cell r="N4363">
            <v>376.28540603210899</v>
          </cell>
          <cell r="O4363">
            <v>429.52781628978028</v>
          </cell>
          <cell r="P4363">
            <v>493.99469933821081</v>
          </cell>
          <cell r="Q4363">
            <v>526.79276394019632</v>
          </cell>
          <cell r="R4363">
            <v>616.13290379634896</v>
          </cell>
          <cell r="S4363">
            <v>665.02336073333981</v>
          </cell>
          <cell r="T4363">
            <v>744.1934452588323</v>
          </cell>
          <cell r="U4363">
            <v>0</v>
          </cell>
          <cell r="V4363">
            <v>2512.4037707764428</v>
          </cell>
          <cell r="W4363">
            <v>2512.4037707764428</v>
          </cell>
          <cell r="Y4363">
            <v>98.434188710894915</v>
          </cell>
          <cell r="Z4363">
            <v>45.675509058714994</v>
          </cell>
          <cell r="AA4363">
            <v>35.818967797111782</v>
          </cell>
          <cell r="AB4363">
            <v>66.130023436248052</v>
          </cell>
          <cell r="AC4363">
            <v>79.885552799741902</v>
          </cell>
          <cell r="AD4363">
            <v>50.34116422939735</v>
          </cell>
          <cell r="AE4363">
            <v>53.242410257671281</v>
          </cell>
          <cell r="AF4363">
            <v>64.466883048430532</v>
          </cell>
          <cell r="AG4363">
            <v>32.798064601985516</v>
          </cell>
          <cell r="AH4363">
            <v>89.340139856152632</v>
          </cell>
          <cell r="AI4363">
            <v>48.890456936990859</v>
          </cell>
          <cell r="AJ4363">
            <v>79.170084525492484</v>
          </cell>
          <cell r="AL4363">
            <v>744.1934452588323</v>
          </cell>
          <cell r="AM4363">
            <v>0</v>
          </cell>
        </row>
        <row r="4364">
          <cell r="A4364" t="str">
            <v>South AfricaPPC Cash OperationsCash</v>
          </cell>
          <cell r="B4364" t="str">
            <v>South AfricaCash</v>
          </cell>
          <cell r="C4364" t="str">
            <v>Cash</v>
          </cell>
          <cell r="D4364" t="str">
            <v>South Africa</v>
          </cell>
          <cell r="E4364" t="str">
            <v>PPC Cash Operations</v>
          </cell>
          <cell r="F4364" t="str">
            <v>WB</v>
          </cell>
          <cell r="H4364">
            <v>0</v>
          </cell>
          <cell r="I4364">
            <v>50.790058981728095</v>
          </cell>
          <cell r="J4364">
            <v>150.53397566896533</v>
          </cell>
          <cell r="K4364">
            <v>202.21984095892373</v>
          </cell>
          <cell r="L4364">
            <v>1.4904116848276092</v>
          </cell>
          <cell r="M4364">
            <v>4.9676567857084271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279.7515254321516</v>
          </cell>
          <cell r="W4364">
            <v>279.7515254321516</v>
          </cell>
          <cell r="Y4364">
            <v>50.790058981728095</v>
          </cell>
          <cell r="Z4364">
            <v>99.743916687237231</v>
          </cell>
          <cell r="AA4364">
            <v>51.6858652899584</v>
          </cell>
          <cell r="AB4364">
            <v>-200.72942927409611</v>
          </cell>
          <cell r="AC4364">
            <v>3.4772451008808178</v>
          </cell>
          <cell r="AD4364">
            <v>-4.9676567857084271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  <cell r="AJ4364">
            <v>0</v>
          </cell>
          <cell r="AL4364">
            <v>1.1546319456101628E-14</v>
          </cell>
          <cell r="AM4364">
            <v>1.1546319456101628E-14</v>
          </cell>
        </row>
        <row r="4365">
          <cell r="A4365" t="str">
            <v>South AfricaPPC Corp Lending Agency OpsCROps</v>
          </cell>
          <cell r="B4365" t="str">
            <v>South AfricaCROps</v>
          </cell>
          <cell r="C4365" t="str">
            <v>CROps</v>
          </cell>
          <cell r="D4365" t="str">
            <v>South Africa</v>
          </cell>
          <cell r="E4365" t="str">
            <v>PPC Corp Lending Agency Ops</v>
          </cell>
          <cell r="F4365" t="str">
            <v>WB</v>
          </cell>
          <cell r="H4365">
            <v>597.62912144223264</v>
          </cell>
          <cell r="I4365">
            <v>17.180316441005523</v>
          </cell>
          <cell r="J4365">
            <v>52.738652449073228</v>
          </cell>
          <cell r="K4365">
            <v>73.487210321963033</v>
          </cell>
          <cell r="L4365">
            <v>384.46605131365197</v>
          </cell>
          <cell r="M4365">
            <v>487.31291301277724</v>
          </cell>
          <cell r="N4365">
            <v>546.10392747298761</v>
          </cell>
          <cell r="O4365">
            <v>612.57031760450025</v>
          </cell>
          <cell r="P4365">
            <v>676.08195394454947</v>
          </cell>
          <cell r="Q4365">
            <v>683.51751145498076</v>
          </cell>
          <cell r="R4365">
            <v>770.08717074095125</v>
          </cell>
          <cell r="S4365">
            <v>840.02158729041719</v>
          </cell>
          <cell r="T4365">
            <v>939.70404351159277</v>
          </cell>
          <cell r="U4365">
            <v>0</v>
          </cell>
          <cell r="V4365">
            <v>104.61126455947547</v>
          </cell>
          <cell r="W4365">
            <v>104.61126455947547</v>
          </cell>
          <cell r="Y4365">
            <v>17.180316441005523</v>
          </cell>
          <cell r="Z4365">
            <v>35.558336008067705</v>
          </cell>
          <cell r="AA4365">
            <v>20.748557872889805</v>
          </cell>
          <cell r="AB4365">
            <v>310.97884099168891</v>
          </cell>
          <cell r="AC4365">
            <v>102.84686169912527</v>
          </cell>
          <cell r="AD4365">
            <v>58.791014460210363</v>
          </cell>
          <cell r="AE4365">
            <v>66.46639013151264</v>
          </cell>
          <cell r="AF4365">
            <v>63.511636340049222</v>
          </cell>
          <cell r="AG4365">
            <v>7.4355575104312948</v>
          </cell>
          <cell r="AH4365">
            <v>86.569659285970488</v>
          </cell>
          <cell r="AI4365">
            <v>69.934416549465936</v>
          </cell>
          <cell r="AJ4365">
            <v>99.682456221175585</v>
          </cell>
          <cell r="AL4365">
            <v>939.70404351159277</v>
          </cell>
          <cell r="AM4365">
            <v>0</v>
          </cell>
        </row>
        <row r="4366">
          <cell r="A4366" t="str">
            <v>South AfricaPPC GM Ops - Fixed IncomeFI</v>
          </cell>
          <cell r="B4366" t="str">
            <v>South AfricaFI</v>
          </cell>
          <cell r="C4366" t="str">
            <v>FI</v>
          </cell>
          <cell r="D4366" t="str">
            <v>South Africa</v>
          </cell>
          <cell r="E4366" t="str">
            <v>PPC GM Ops - Fixed Income</v>
          </cell>
          <cell r="F4366" t="str">
            <v>WB</v>
          </cell>
          <cell r="H4366">
            <v>0</v>
          </cell>
          <cell r="I4366">
            <v>0</v>
          </cell>
          <cell r="J4366">
            <v>0</v>
          </cell>
          <cell r="K4366">
            <v>0</v>
          </cell>
          <cell r="L4366">
            <v>0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  <cell r="AJ4366">
            <v>0</v>
          </cell>
          <cell r="AL4366">
            <v>0</v>
          </cell>
          <cell r="AM4366">
            <v>0</v>
          </cell>
        </row>
        <row r="4367">
          <cell r="A4367" t="str">
            <v>South AfricaPPC Global Mkts OpsFX/MM</v>
          </cell>
          <cell r="B4367" t="str">
            <v>South AfricaFX/MM</v>
          </cell>
          <cell r="C4367" t="str">
            <v>FX/MM</v>
          </cell>
          <cell r="D4367" t="str">
            <v>South Africa</v>
          </cell>
          <cell r="E4367" t="str">
            <v>PPC Global Mkts Ops</v>
          </cell>
          <cell r="F4367" t="str">
            <v>WB</v>
          </cell>
          <cell r="H4367">
            <v>254.39659656392212</v>
          </cell>
          <cell r="I4367">
            <v>159.53179568900447</v>
          </cell>
          <cell r="J4367">
            <v>457.53033163478392</v>
          </cell>
          <cell r="K4367">
            <v>624.21455593886935</v>
          </cell>
          <cell r="L4367">
            <v>306.34584175139935</v>
          </cell>
          <cell r="M4367">
            <v>406.0642345674961</v>
          </cell>
          <cell r="N4367">
            <v>439.42126535804579</v>
          </cell>
          <cell r="O4367">
            <v>516.83638507752858</v>
          </cell>
          <cell r="P4367">
            <v>576.27239688308396</v>
          </cell>
          <cell r="Q4367">
            <v>591.40995354589131</v>
          </cell>
          <cell r="R4367">
            <v>679.56856799949469</v>
          </cell>
          <cell r="S4367">
            <v>737.57268246110323</v>
          </cell>
          <cell r="T4367">
            <v>831.87653645464968</v>
          </cell>
          <cell r="U4367">
            <v>0</v>
          </cell>
          <cell r="V4367">
            <v>781.11150577290914</v>
          </cell>
          <cell r="W4367">
            <v>781.11150577290914</v>
          </cell>
          <cell r="Y4367">
            <v>159.53179568900447</v>
          </cell>
          <cell r="Z4367">
            <v>297.99853594577945</v>
          </cell>
          <cell r="AA4367">
            <v>166.68422430408543</v>
          </cell>
          <cell r="AB4367">
            <v>-317.86871418747</v>
          </cell>
          <cell r="AC4367">
            <v>99.718392816096753</v>
          </cell>
          <cell r="AD4367">
            <v>33.357030790549686</v>
          </cell>
          <cell r="AE4367">
            <v>77.415119719482789</v>
          </cell>
          <cell r="AF4367">
            <v>59.436011805555381</v>
          </cell>
          <cell r="AG4367">
            <v>15.137556662807356</v>
          </cell>
          <cell r="AH4367">
            <v>88.158614453603377</v>
          </cell>
          <cell r="AI4367">
            <v>58.004114461608538</v>
          </cell>
          <cell r="AJ4367">
            <v>94.303853993546454</v>
          </cell>
          <cell r="AL4367">
            <v>831.87653645464968</v>
          </cell>
          <cell r="AM4367">
            <v>0</v>
          </cell>
        </row>
        <row r="4368">
          <cell r="A4368" t="str">
            <v>South AfricaPPC SEF/Forfaiting/PESEF</v>
          </cell>
          <cell r="B4368" t="str">
            <v>South AfricaSEF</v>
          </cell>
          <cell r="C4368" t="str">
            <v>SEF</v>
          </cell>
          <cell r="D4368" t="str">
            <v>South Africa</v>
          </cell>
          <cell r="E4368" t="str">
            <v>PPC SEF/Forfaiting/PE</v>
          </cell>
          <cell r="F4368" t="str">
            <v>WB</v>
          </cell>
          <cell r="H4368">
            <v>0</v>
          </cell>
          <cell r="I4368">
            <v>0</v>
          </cell>
          <cell r="J4368">
            <v>0</v>
          </cell>
          <cell r="K4368">
            <v>0</v>
          </cell>
          <cell r="L4368">
            <v>0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Y4368">
            <v>0</v>
          </cell>
          <cell r="Z4368">
            <v>0</v>
          </cell>
          <cell r="AA4368">
            <v>0</v>
          </cell>
          <cell r="AB4368">
            <v>0</v>
          </cell>
          <cell r="AC4368">
            <v>0</v>
          </cell>
          <cell r="AD4368">
            <v>0</v>
          </cell>
          <cell r="AE4368">
            <v>0</v>
          </cell>
          <cell r="AF4368">
            <v>0</v>
          </cell>
          <cell r="AG4368">
            <v>0</v>
          </cell>
          <cell r="AH4368">
            <v>0</v>
          </cell>
          <cell r="AI4368">
            <v>0</v>
          </cell>
          <cell r="AJ4368">
            <v>0</v>
          </cell>
          <cell r="AL4368">
            <v>0</v>
          </cell>
          <cell r="AM4368">
            <v>0</v>
          </cell>
        </row>
        <row r="4369">
          <cell r="A4369" t="str">
            <v>South AfricaPPC Trade OperationsTrade</v>
          </cell>
          <cell r="B4369" t="str">
            <v>South AfricaTrade</v>
          </cell>
          <cell r="C4369" t="str">
            <v>Trade</v>
          </cell>
          <cell r="D4369" t="str">
            <v>South Africa</v>
          </cell>
          <cell r="E4369" t="str">
            <v>PPC Trade Operations</v>
          </cell>
          <cell r="F4369" t="str">
            <v>WB</v>
          </cell>
          <cell r="H4369">
            <v>0</v>
          </cell>
          <cell r="I4369">
            <v>63.095430163108887</v>
          </cell>
          <cell r="J4369">
            <v>162.28543720649594</v>
          </cell>
          <cell r="K4369">
            <v>248.1125244069955</v>
          </cell>
          <cell r="L4369">
            <v>28.580018967539033</v>
          </cell>
          <cell r="M4369">
            <v>36.160169436081873</v>
          </cell>
          <cell r="N4369">
            <v>40.500152976602635</v>
          </cell>
          <cell r="O4369">
            <v>45.376169304074836</v>
          </cell>
          <cell r="P4369">
            <v>50.115059275364615</v>
          </cell>
          <cell r="Q4369">
            <v>50.758644744978042</v>
          </cell>
          <cell r="R4369">
            <v>57.245278251531801</v>
          </cell>
          <cell r="S4369">
            <v>62.551180947835313</v>
          </cell>
          <cell r="T4369">
            <v>69.929098314989204</v>
          </cell>
          <cell r="U4369">
            <v>0</v>
          </cell>
          <cell r="V4369">
            <v>512.11898830118616</v>
          </cell>
          <cell r="W4369">
            <v>512.11898830118616</v>
          </cell>
          <cell r="Y4369">
            <v>63.095430163108887</v>
          </cell>
          <cell r="Z4369">
            <v>99.190007043387055</v>
          </cell>
          <cell r="AA4369">
            <v>85.827087200499562</v>
          </cell>
          <cell r="AB4369">
            <v>-219.53250543945649</v>
          </cell>
          <cell r="AC4369">
            <v>7.5801504685428398</v>
          </cell>
          <cell r="AD4369">
            <v>4.3399835405207625</v>
          </cell>
          <cell r="AE4369">
            <v>4.8760163274722004</v>
          </cell>
          <cell r="AF4369">
            <v>4.7388899712897796</v>
          </cell>
          <cell r="AG4369">
            <v>0.64358546961342711</v>
          </cell>
          <cell r="AH4369">
            <v>6.4866335065537584</v>
          </cell>
          <cell r="AI4369">
            <v>5.3059026963035123</v>
          </cell>
          <cell r="AJ4369">
            <v>7.3779173671538913</v>
          </cell>
          <cell r="AL4369">
            <v>69.92909831498919</v>
          </cell>
          <cell r="AM4369">
            <v>0</v>
          </cell>
        </row>
        <row r="4370">
          <cell r="A4370" t="str">
            <v>South AfricaTotal Cost</v>
          </cell>
          <cell r="B4370" t="str">
            <v>South Africa</v>
          </cell>
          <cell r="C4370" t="str">
            <v>Total</v>
          </cell>
          <cell r="D4370" t="str">
            <v>South Africa</v>
          </cell>
          <cell r="E4370" t="str">
            <v>Total Cost</v>
          </cell>
          <cell r="H4370">
            <v>11398.064886859556</v>
          </cell>
          <cell r="I4370">
            <v>457.43520925941459</v>
          </cell>
          <cell r="J4370">
            <v>1034.8341826079693</v>
          </cell>
          <cell r="K4370">
            <v>1430.761795243571</v>
          </cell>
          <cell r="L4370">
            <v>1990.8588080415991</v>
          </cell>
          <cell r="M4370">
            <v>2620.2840528396878</v>
          </cell>
          <cell r="N4370">
            <v>2969.2050047503262</v>
          </cell>
          <cell r="O4370">
            <v>3365.2196777740592</v>
          </cell>
          <cell r="P4370">
            <v>3785.2184539207447</v>
          </cell>
          <cell r="Q4370">
            <v>3974.775260412538</v>
          </cell>
          <cell r="R4370">
            <v>4617.6899753647913</v>
          </cell>
          <cell r="S4370">
            <v>4971.2564607793065</v>
          </cell>
          <cell r="T4370">
            <v>5572.6598860460354</v>
          </cell>
          <cell r="U4370">
            <v>0</v>
          </cell>
          <cell r="V4370">
            <v>5935.9047599579935</v>
          </cell>
          <cell r="W4370">
            <v>5935.9047599579935</v>
          </cell>
          <cell r="Y4370">
            <v>457.43520925941459</v>
          </cell>
          <cell r="Z4370">
            <v>577.3989733485547</v>
          </cell>
          <cell r="AA4370">
            <v>395.92761263560169</v>
          </cell>
          <cell r="AB4370">
            <v>560.09701279802812</v>
          </cell>
          <cell r="AC4370">
            <v>629.42524479808867</v>
          </cell>
          <cell r="AD4370">
            <v>348.92095191063845</v>
          </cell>
          <cell r="AE4370">
            <v>396.01467302373294</v>
          </cell>
          <cell r="AF4370">
            <v>419.99877614668549</v>
          </cell>
          <cell r="AG4370">
            <v>189.5568064917934</v>
          </cell>
          <cell r="AH4370">
            <v>642.91471495225323</v>
          </cell>
          <cell r="AI4370">
            <v>353.56648541451523</v>
          </cell>
          <cell r="AJ4370">
            <v>601.40342526672885</v>
          </cell>
          <cell r="AL4370">
            <v>5572.6598860460354</v>
          </cell>
          <cell r="AM4370">
            <v>0</v>
          </cell>
        </row>
        <row r="4371">
          <cell r="A4371" t="str">
            <v>South AfricaTotal CostTotal</v>
          </cell>
          <cell r="B4371" t="str">
            <v>South AfricaTotal</v>
          </cell>
          <cell r="C4371" t="str">
            <v>Total</v>
          </cell>
          <cell r="D4371" t="str">
            <v>South Africa</v>
          </cell>
          <cell r="E4371" t="str">
            <v>Total Cost</v>
          </cell>
          <cell r="F4371" t="str">
            <v>CB - total</v>
          </cell>
          <cell r="H4371">
            <v>10546.039168853402</v>
          </cell>
          <cell r="I4371">
            <v>166.83760798456765</v>
          </cell>
          <cell r="J4371">
            <v>211.74578564865092</v>
          </cell>
          <cell r="K4371">
            <v>282.7276636168192</v>
          </cell>
          <cell r="L4371">
            <v>1269.9764843241812</v>
          </cell>
          <cell r="M4371">
            <v>1685.7790790376243</v>
          </cell>
          <cell r="N4371">
            <v>1943.1796589426901</v>
          </cell>
          <cell r="O4371">
            <v>2190.4368057879556</v>
          </cell>
          <cell r="P4371">
            <v>2482.7490438177465</v>
          </cell>
          <cell r="Q4371">
            <v>2649.0891506666881</v>
          </cell>
          <cell r="R4371">
            <v>3110.7889583728129</v>
          </cell>
          <cell r="S4371">
            <v>3331.1110100799506</v>
          </cell>
          <cell r="T4371">
            <v>3731.1502077648029</v>
          </cell>
          <cell r="U4371">
            <v>0</v>
          </cell>
          <cell r="V4371">
            <v>4258.3114758922711</v>
          </cell>
          <cell r="W4371">
            <v>4258.3114758922711</v>
          </cell>
          <cell r="Y4371">
            <v>166.83760798456765</v>
          </cell>
          <cell r="Z4371">
            <v>44.908177664083269</v>
          </cell>
          <cell r="AA4371">
            <v>70.981877968168277</v>
          </cell>
          <cell r="AB4371">
            <v>987.24882070736203</v>
          </cell>
          <cell r="AC4371">
            <v>415.80259471344311</v>
          </cell>
          <cell r="AD4371">
            <v>257.4005799050658</v>
          </cell>
          <cell r="AE4371">
            <v>247.25714684526542</v>
          </cell>
          <cell r="AF4371">
            <v>292.31223802979093</v>
          </cell>
          <cell r="AG4371">
            <v>166.34010684894156</v>
          </cell>
          <cell r="AH4371">
            <v>461.69980770612483</v>
          </cell>
          <cell r="AI4371">
            <v>220.32205170713769</v>
          </cell>
          <cell r="AJ4371">
            <v>400.0391976848523</v>
          </cell>
        </row>
        <row r="4372">
          <cell r="A4372" t="str">
            <v>South AfricaPPC Wholesale CentresTotal</v>
          </cell>
          <cell r="B4372" t="str">
            <v>South AfricaTotal</v>
          </cell>
          <cell r="C4372" t="str">
            <v>Total</v>
          </cell>
          <cell r="D4372" t="str">
            <v>South Africa</v>
          </cell>
          <cell r="E4372" t="str">
            <v>PPC Wholesale Centres</v>
          </cell>
          <cell r="F4372" t="str">
            <v>WB - total</v>
          </cell>
          <cell r="H4372">
            <v>852.02571800615476</v>
          </cell>
          <cell r="I4372">
            <v>290.59760127484697</v>
          </cell>
          <cell r="J4372">
            <v>823.08839695931852</v>
          </cell>
          <cell r="K4372">
            <v>1148.0341316267516</v>
          </cell>
          <cell r="L4372">
            <v>720.88232371741788</v>
          </cell>
          <cell r="M4372">
            <v>934.50497380206366</v>
          </cell>
          <cell r="N4372">
            <v>1026.0253458076359</v>
          </cell>
          <cell r="O4372">
            <v>1174.7828719861038</v>
          </cell>
          <cell r="P4372">
            <v>1302.4694101029982</v>
          </cell>
          <cell r="Q4372">
            <v>1325.68610974585</v>
          </cell>
          <cell r="R4372">
            <v>1506.9010169919777</v>
          </cell>
          <cell r="S4372">
            <v>1640.1454506993557</v>
          </cell>
          <cell r="T4372">
            <v>1841.5096782812318</v>
          </cell>
          <cell r="U4372">
            <v>0</v>
          </cell>
          <cell r="V4372">
            <v>1677.5932840657224</v>
          </cell>
          <cell r="W4372">
            <v>1677.5932840657224</v>
          </cell>
          <cell r="Y4372">
            <v>290.59760127484697</v>
          </cell>
          <cell r="Z4372">
            <v>532.49079568447155</v>
          </cell>
          <cell r="AA4372">
            <v>324.94573466743304</v>
          </cell>
          <cell r="AB4372">
            <v>-427.15180790933368</v>
          </cell>
          <cell r="AC4372">
            <v>213.62265008464578</v>
          </cell>
          <cell r="AD4372">
            <v>91.520372005572199</v>
          </cell>
          <cell r="AE4372">
            <v>148.75752617846797</v>
          </cell>
          <cell r="AF4372">
            <v>127.68653811689433</v>
          </cell>
          <cell r="AG4372">
            <v>23.216699642851836</v>
          </cell>
          <cell r="AH4372">
            <v>181.21490724612772</v>
          </cell>
          <cell r="AI4372">
            <v>133.24443370737799</v>
          </cell>
          <cell r="AJ4372">
            <v>201.36422758187609</v>
          </cell>
        </row>
        <row r="4374">
          <cell r="A4374" t="str">
            <v>TanzaniaTotal CostSME</v>
          </cell>
          <cell r="B4374" t="str">
            <v>TanzaniaSME</v>
          </cell>
          <cell r="C4374" t="str">
            <v>SME</v>
          </cell>
          <cell r="D4374" t="str">
            <v>Tanzania</v>
          </cell>
          <cell r="E4374" t="str">
            <v>Total Cost</v>
          </cell>
          <cell r="F4374" t="str">
            <v>CB</v>
          </cell>
          <cell r="H4374">
            <v>351.22426779497641</v>
          </cell>
          <cell r="I4374">
            <v>22.833425082085405</v>
          </cell>
          <cell r="J4374">
            <v>48.947605249421542</v>
          </cell>
          <cell r="K4374">
            <v>52.895277328871906</v>
          </cell>
          <cell r="L4374">
            <v>74.541335668201285</v>
          </cell>
          <cell r="M4374">
            <v>95.420508728326439</v>
          </cell>
          <cell r="N4374">
            <v>115.84084891925642</v>
          </cell>
          <cell r="O4374">
            <v>137.21658993895767</v>
          </cell>
          <cell r="P4374">
            <v>159.53213258258842</v>
          </cell>
          <cell r="Q4374">
            <v>185.18071698985233</v>
          </cell>
          <cell r="R4374">
            <v>205.94853137896479</v>
          </cell>
          <cell r="S4374">
            <v>224.55617640947582</v>
          </cell>
          <cell r="T4374">
            <v>242.09071182925527</v>
          </cell>
          <cell r="U4374">
            <v>0</v>
          </cell>
          <cell r="V4374">
            <v>254.8901222711315</v>
          </cell>
          <cell r="W4374">
            <v>254.8901222711315</v>
          </cell>
          <cell r="Y4374">
            <v>22.833425082085405</v>
          </cell>
          <cell r="Z4374">
            <v>26.114180167336137</v>
          </cell>
          <cell r="AA4374">
            <v>3.9476720794503635</v>
          </cell>
          <cell r="AB4374">
            <v>21.646058339329379</v>
          </cell>
          <cell r="AC4374">
            <v>20.879173060125154</v>
          </cell>
          <cell r="AD4374">
            <v>20.420340190929977</v>
          </cell>
          <cell r="AE4374">
            <v>21.375741019701252</v>
          </cell>
          <cell r="AF4374">
            <v>22.315542643630749</v>
          </cell>
          <cell r="AG4374">
            <v>25.648584407263911</v>
          </cell>
          <cell r="AH4374">
            <v>20.767814389112459</v>
          </cell>
          <cell r="AI4374">
            <v>18.607645030511037</v>
          </cell>
          <cell r="AJ4374">
            <v>17.534535419779445</v>
          </cell>
          <cell r="AL4374">
            <v>242.09071182925527</v>
          </cell>
          <cell r="AM4374">
            <v>0</v>
          </cell>
        </row>
        <row r="4375">
          <cell r="A4375" t="str">
            <v>TanzaniaTotal CostCCPL</v>
          </cell>
          <cell r="B4375" t="str">
            <v>TanzaniaCCPL</v>
          </cell>
          <cell r="C4375" t="str">
            <v>CCPL</v>
          </cell>
          <cell r="D4375" t="str">
            <v>Tanzania</v>
          </cell>
          <cell r="E4375" t="str">
            <v>Total Cost</v>
          </cell>
          <cell r="F4375" t="str">
            <v>CB</v>
          </cell>
          <cell r="H4375">
            <v>157.55157519533472</v>
          </cell>
          <cell r="I4375">
            <v>19.726848252356877</v>
          </cell>
          <cell r="J4375">
            <v>28.723957528326615</v>
          </cell>
          <cell r="K4375">
            <v>48.041472126393053</v>
          </cell>
          <cell r="L4375">
            <v>66.225789711627229</v>
          </cell>
          <cell r="M4375">
            <v>87.332151279649651</v>
          </cell>
          <cell r="N4375">
            <v>104.52055982437393</v>
          </cell>
          <cell r="O4375">
            <v>127.42653967374126</v>
          </cell>
          <cell r="P4375">
            <v>153.48656569673261</v>
          </cell>
          <cell r="Q4375">
            <v>179.9167792806274</v>
          </cell>
          <cell r="R4375">
            <v>200.43157766891161</v>
          </cell>
          <cell r="S4375">
            <v>219.95297617215306</v>
          </cell>
          <cell r="T4375">
            <v>229.75290257686197</v>
          </cell>
          <cell r="U4375">
            <v>0</v>
          </cell>
          <cell r="V4375">
            <v>223.36914952735839</v>
          </cell>
          <cell r="W4375">
            <v>223.36914952735839</v>
          </cell>
          <cell r="Y4375">
            <v>19.726848252356877</v>
          </cell>
          <cell r="Z4375">
            <v>8.9971092759697378</v>
          </cell>
          <cell r="AA4375">
            <v>19.317514598066438</v>
          </cell>
          <cell r="AB4375">
            <v>18.184317585234176</v>
          </cell>
          <cell r="AC4375">
            <v>21.106361568022422</v>
          </cell>
          <cell r="AD4375">
            <v>17.188408544724282</v>
          </cell>
          <cell r="AE4375">
            <v>22.905979849367327</v>
          </cell>
          <cell r="AF4375">
            <v>26.060026022991352</v>
          </cell>
          <cell r="AG4375">
            <v>26.430213583894783</v>
          </cell>
          <cell r="AH4375">
            <v>20.51479838828422</v>
          </cell>
          <cell r="AI4375">
            <v>19.521398503241443</v>
          </cell>
          <cell r="AJ4375">
            <v>9.7999264047089127</v>
          </cell>
          <cell r="AL4375">
            <v>229.75290257686197</v>
          </cell>
          <cell r="AM4375">
            <v>0</v>
          </cell>
        </row>
        <row r="4376">
          <cell r="A4376" t="str">
            <v>TanzaniaTotal CostM &amp; AL</v>
          </cell>
          <cell r="B4376" t="str">
            <v>TanzaniaM &amp; AL</v>
          </cell>
          <cell r="C4376" t="str">
            <v>M &amp; AL</v>
          </cell>
          <cell r="D4376" t="str">
            <v>Tanzania</v>
          </cell>
          <cell r="E4376" t="str">
            <v>Total Cost</v>
          </cell>
          <cell r="F4376" t="str">
            <v>CB</v>
          </cell>
          <cell r="H4376">
            <v>0</v>
          </cell>
          <cell r="I4376">
            <v>5.8981510161737081</v>
          </cell>
          <cell r="J4376">
            <v>8.463347610705906</v>
          </cell>
          <cell r="K4376">
            <v>14.347185307424056</v>
          </cell>
          <cell r="L4376">
            <v>19.31496626493303</v>
          </cell>
          <cell r="M4376">
            <v>25.546941115646348</v>
          </cell>
          <cell r="N4376">
            <v>30.173297604182633</v>
          </cell>
          <cell r="O4376">
            <v>37.138202381709732</v>
          </cell>
          <cell r="P4376">
            <v>42.742292741086317</v>
          </cell>
          <cell r="Q4376">
            <v>50.206001816031531</v>
          </cell>
          <cell r="R4376">
            <v>55.699780302066628</v>
          </cell>
          <cell r="S4376">
            <v>61.221850805355317</v>
          </cell>
          <cell r="T4376">
            <v>65.196715781822718</v>
          </cell>
          <cell r="U4376">
            <v>0</v>
          </cell>
          <cell r="V4376">
            <v>70.658041027647158</v>
          </cell>
          <cell r="W4376">
            <v>70.658041027647158</v>
          </cell>
          <cell r="Y4376">
            <v>5.8981510161737081</v>
          </cell>
          <cell r="Z4376">
            <v>2.5651965945321979</v>
          </cell>
          <cell r="AA4376">
            <v>5.8838376967181496</v>
          </cell>
          <cell r="AB4376">
            <v>4.9677809575089746</v>
          </cell>
          <cell r="AC4376">
            <v>6.2319748507133177</v>
          </cell>
          <cell r="AD4376">
            <v>4.6263564885362847</v>
          </cell>
          <cell r="AE4376">
            <v>6.9649047775270994</v>
          </cell>
          <cell r="AF4376">
            <v>5.6040903593765847</v>
          </cell>
          <cell r="AG4376">
            <v>7.4637090749452142</v>
          </cell>
          <cell r="AH4376">
            <v>5.4937784860350973</v>
          </cell>
          <cell r="AI4376">
            <v>5.5220705032886883</v>
          </cell>
          <cell r="AJ4376">
            <v>3.9748649764674013</v>
          </cell>
          <cell r="AL4376">
            <v>65.196715781822718</v>
          </cell>
          <cell r="AM4376">
            <v>0</v>
          </cell>
        </row>
        <row r="4377">
          <cell r="A4377" t="str">
            <v>TanzaniaTotal CostOthCB</v>
          </cell>
          <cell r="B4377" t="str">
            <v>TanzaniaOthCB</v>
          </cell>
          <cell r="C4377" t="str">
            <v>OthCB</v>
          </cell>
          <cell r="D4377" t="str">
            <v>Tanzania</v>
          </cell>
          <cell r="E4377" t="str">
            <v>Total Cost</v>
          </cell>
          <cell r="F4377" t="str">
            <v>CB</v>
          </cell>
          <cell r="H4377">
            <v>0</v>
          </cell>
          <cell r="I4377">
            <v>0</v>
          </cell>
          <cell r="J4377">
            <v>0</v>
          </cell>
          <cell r="K4377">
            <v>0</v>
          </cell>
          <cell r="L4377">
            <v>0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G4377">
            <v>0</v>
          </cell>
          <cell r="AH4377">
            <v>0</v>
          </cell>
          <cell r="AI4377">
            <v>0</v>
          </cell>
          <cell r="AJ4377">
            <v>0</v>
          </cell>
          <cell r="AL4377">
            <v>0</v>
          </cell>
          <cell r="AM4377">
            <v>0</v>
          </cell>
        </row>
        <row r="4378">
          <cell r="A4378" t="str">
            <v>TanzaniaTotal CostWM</v>
          </cell>
          <cell r="B4378" t="str">
            <v>TanzaniaWM</v>
          </cell>
          <cell r="C4378" t="str">
            <v>WM</v>
          </cell>
          <cell r="D4378" t="str">
            <v>Tanzania</v>
          </cell>
          <cell r="E4378" t="str">
            <v>Total Cost</v>
          </cell>
          <cell r="F4378" t="str">
            <v>CB</v>
          </cell>
          <cell r="H4378">
            <v>448.76904571031474</v>
          </cell>
          <cell r="I4378">
            <v>42.141666419674713</v>
          </cell>
          <cell r="J4378">
            <v>62.309157116185162</v>
          </cell>
          <cell r="K4378">
            <v>90.018071435524462</v>
          </cell>
          <cell r="L4378">
            <v>128.01340522462482</v>
          </cell>
          <cell r="M4378">
            <v>169.78713198439738</v>
          </cell>
          <cell r="N4378">
            <v>205.07245075323058</v>
          </cell>
          <cell r="O4378">
            <v>244.51275221547496</v>
          </cell>
          <cell r="P4378">
            <v>293.18821527764175</v>
          </cell>
          <cell r="Q4378">
            <v>345.61288285839203</v>
          </cell>
          <cell r="R4378">
            <v>384.98850565995809</v>
          </cell>
          <cell r="S4378">
            <v>421.15814576743793</v>
          </cell>
          <cell r="T4378">
            <v>439.93045912774539</v>
          </cell>
          <cell r="U4378">
            <v>0</v>
          </cell>
          <cell r="V4378">
            <v>467.76406917563935</v>
          </cell>
          <cell r="W4378">
            <v>467.76406917563935</v>
          </cell>
          <cell r="Y4378">
            <v>42.141666419674713</v>
          </cell>
          <cell r="Z4378">
            <v>20.167490696510448</v>
          </cell>
          <cell r="AA4378">
            <v>27.7089143193393</v>
          </cell>
          <cell r="AB4378">
            <v>37.995333789100357</v>
          </cell>
          <cell r="AC4378">
            <v>41.773726759772558</v>
          </cell>
          <cell r="AD4378">
            <v>35.285318768833207</v>
          </cell>
          <cell r="AE4378">
            <v>39.440301462244378</v>
          </cell>
          <cell r="AF4378">
            <v>48.675463062166784</v>
          </cell>
          <cell r="AG4378">
            <v>52.424667580750281</v>
          </cell>
          <cell r="AH4378">
            <v>39.375622801566067</v>
          </cell>
          <cell r="AI4378">
            <v>36.169640107479836</v>
          </cell>
          <cell r="AJ4378">
            <v>18.772313360307464</v>
          </cell>
          <cell r="AL4378">
            <v>439.93045912774539</v>
          </cell>
          <cell r="AM4378">
            <v>0</v>
          </cell>
        </row>
        <row r="4379">
          <cell r="A4379" t="str">
            <v>TanzaniaPPC Cash OperationsCash</v>
          </cell>
          <cell r="B4379" t="str">
            <v>TanzaniaCash</v>
          </cell>
          <cell r="C4379" t="str">
            <v>Cash</v>
          </cell>
          <cell r="D4379" t="str">
            <v>Tanzania</v>
          </cell>
          <cell r="E4379" t="str">
            <v>PPC Cash Operations</v>
          </cell>
          <cell r="F4379" t="str">
            <v>WB</v>
          </cell>
          <cell r="H4379">
            <v>452.51901242797226</v>
          </cell>
          <cell r="I4379">
            <v>32.057929430467233</v>
          </cell>
          <cell r="J4379">
            <v>64.160581488904128</v>
          </cell>
          <cell r="K4379">
            <v>64.915297010670344</v>
          </cell>
          <cell r="L4379">
            <v>96.990969976251634</v>
          </cell>
          <cell r="M4379">
            <v>125.88283287654033</v>
          </cell>
          <cell r="N4379">
            <v>154.27131980914703</v>
          </cell>
          <cell r="O4379">
            <v>183.55030320333606</v>
          </cell>
          <cell r="P4379">
            <v>217.70561428133391</v>
          </cell>
          <cell r="Q4379">
            <v>255.20542467098852</v>
          </cell>
          <cell r="R4379">
            <v>282.76565791053309</v>
          </cell>
          <cell r="S4379">
            <v>309.21880954683292</v>
          </cell>
          <cell r="T4379">
            <v>329.69589242638745</v>
          </cell>
          <cell r="U4379">
            <v>0</v>
          </cell>
          <cell r="V4379">
            <v>349.47319140325624</v>
          </cell>
          <cell r="W4379">
            <v>349.47319140325624</v>
          </cell>
          <cell r="Y4379">
            <v>32.057929430467233</v>
          </cell>
          <cell r="Z4379">
            <v>32.102652058436895</v>
          </cell>
          <cell r="AA4379">
            <v>0.75471552176621515</v>
          </cell>
          <cell r="AB4379">
            <v>32.07567296558129</v>
          </cell>
          <cell r="AC4379">
            <v>28.8918629002887</v>
          </cell>
          <cell r="AD4379">
            <v>28.388486932606696</v>
          </cell>
          <cell r="AE4379">
            <v>29.278983394189027</v>
          </cell>
          <cell r="AF4379">
            <v>34.155311077997851</v>
          </cell>
          <cell r="AG4379">
            <v>37.499810389654613</v>
          </cell>
          <cell r="AH4379">
            <v>27.560233239544573</v>
          </cell>
          <cell r="AI4379">
            <v>26.453151636299822</v>
          </cell>
          <cell r="AJ4379">
            <v>20.47708287955453</v>
          </cell>
          <cell r="AL4379">
            <v>329.69589242638745</v>
          </cell>
          <cell r="AM4379">
            <v>0</v>
          </cell>
        </row>
        <row r="4380">
          <cell r="A4380" t="str">
            <v>TanzaniaPPC Corp Lending Agency OpsCROps</v>
          </cell>
          <cell r="B4380" t="str">
            <v>TanzaniaCROps</v>
          </cell>
          <cell r="C4380" t="str">
            <v>CROps</v>
          </cell>
          <cell r="D4380" t="str">
            <v>Tanzania</v>
          </cell>
          <cell r="E4380" t="str">
            <v>PPC Corp Lending Agency Ops</v>
          </cell>
          <cell r="F4380" t="str">
            <v>WB</v>
          </cell>
          <cell r="H4380">
            <v>78.154784469082557</v>
          </cell>
          <cell r="I4380">
            <v>9.7232629790595109</v>
          </cell>
          <cell r="J4380">
            <v>22.450736087897791</v>
          </cell>
          <cell r="K4380">
            <v>20.619706405307674</v>
          </cell>
          <cell r="L4380">
            <v>30.075676288860191</v>
          </cell>
          <cell r="M4380">
            <v>39.861820110162057</v>
          </cell>
          <cell r="N4380">
            <v>47.981696048865217</v>
          </cell>
          <cell r="O4380">
            <v>58.045300109597321</v>
          </cell>
          <cell r="P4380">
            <v>68.019149101890861</v>
          </cell>
          <cell r="Q4380">
            <v>80.286307284229352</v>
          </cell>
          <cell r="R4380">
            <v>88.388511736283732</v>
          </cell>
          <cell r="S4380">
            <v>97.011673851168297</v>
          </cell>
          <cell r="T4380">
            <v>103.39526343879139</v>
          </cell>
          <cell r="U4380">
            <v>0</v>
          </cell>
          <cell r="V4380">
            <v>110.65096006445351</v>
          </cell>
          <cell r="W4380">
            <v>110.65096006445351</v>
          </cell>
          <cell r="Y4380">
            <v>9.7232629790595109</v>
          </cell>
          <cell r="Z4380">
            <v>12.72747310883828</v>
          </cell>
          <cell r="AA4380">
            <v>-1.8310296825901169</v>
          </cell>
          <cell r="AB4380">
            <v>9.4559698835525161</v>
          </cell>
          <cell r="AC4380">
            <v>9.7861438213018666</v>
          </cell>
          <cell r="AD4380">
            <v>8.11987593870316</v>
          </cell>
          <cell r="AE4380">
            <v>10.063604060732104</v>
          </cell>
          <cell r="AF4380">
            <v>9.9738489922935401</v>
          </cell>
          <cell r="AG4380">
            <v>12.267158182338491</v>
          </cell>
          <cell r="AH4380">
            <v>8.1022044520543801</v>
          </cell>
          <cell r="AI4380">
            <v>8.6231621148845647</v>
          </cell>
          <cell r="AJ4380">
            <v>6.3835895876230921</v>
          </cell>
          <cell r="AL4380">
            <v>103.39526343879139</v>
          </cell>
          <cell r="AM4380">
            <v>0</v>
          </cell>
        </row>
        <row r="4381">
          <cell r="A4381" t="str">
            <v>TanzaniaPPC GM Ops - Fixed IncomeFI</v>
          </cell>
          <cell r="B4381" t="str">
            <v>TanzaniaFI</v>
          </cell>
          <cell r="C4381" t="str">
            <v>FI</v>
          </cell>
          <cell r="D4381" t="str">
            <v>Tanzania</v>
          </cell>
          <cell r="E4381" t="str">
            <v>PPC GM Ops - Fixed Income</v>
          </cell>
          <cell r="F4381" t="str">
            <v>WB</v>
          </cell>
          <cell r="H4381">
            <v>0</v>
          </cell>
          <cell r="I4381">
            <v>0.16963829213508846</v>
          </cell>
          <cell r="J4381">
            <v>0.26702391120556773</v>
          </cell>
          <cell r="K4381">
            <v>1.7526063540709163E-2</v>
          </cell>
          <cell r="L4381">
            <v>0.19280629309462929</v>
          </cell>
          <cell r="M4381">
            <v>0.34924309243674712</v>
          </cell>
          <cell r="N4381">
            <v>0.47627631965261968</v>
          </cell>
          <cell r="O4381">
            <v>0.58975310706386697</v>
          </cell>
          <cell r="P4381">
            <v>0.75809348167240065</v>
          </cell>
          <cell r="Q4381">
            <v>0.96658069699098403</v>
          </cell>
          <cell r="R4381">
            <v>1.0730387396681951</v>
          </cell>
          <cell r="S4381">
            <v>1.1829041797376825</v>
          </cell>
          <cell r="T4381">
            <v>1.0956277344190473</v>
          </cell>
          <cell r="U4381">
            <v>0</v>
          </cell>
          <cell r="V4381">
            <v>1.6312663190550984</v>
          </cell>
          <cell r="W4381">
            <v>1.6312663190550984</v>
          </cell>
          <cell r="Y4381">
            <v>0.16963829213508846</v>
          </cell>
          <cell r="Z4381">
            <v>9.7385619070479268E-2</v>
          </cell>
          <cell r="AA4381">
            <v>-0.24949784766485858</v>
          </cell>
          <cell r="AB4381">
            <v>0.17528022955392014</v>
          </cell>
          <cell r="AC4381">
            <v>0.15643679934211782</v>
          </cell>
          <cell r="AD4381">
            <v>0.12703322721587257</v>
          </cell>
          <cell r="AE4381">
            <v>0.11347678741124728</v>
          </cell>
          <cell r="AF4381">
            <v>0.16834037460853368</v>
          </cell>
          <cell r="AG4381">
            <v>0.20848721531858339</v>
          </cell>
          <cell r="AH4381">
            <v>0.10645804267721104</v>
          </cell>
          <cell r="AI4381">
            <v>0.1098654400694874</v>
          </cell>
          <cell r="AJ4381">
            <v>-8.727644531863521E-2</v>
          </cell>
          <cell r="AL4381">
            <v>1.0956277344190473</v>
          </cell>
          <cell r="AM4381">
            <v>0</v>
          </cell>
        </row>
        <row r="4382">
          <cell r="A4382" t="str">
            <v>TanzaniaPPC Global Mkts OpsFX/MM</v>
          </cell>
          <cell r="B4382" t="str">
            <v>TanzaniaFX/MM</v>
          </cell>
          <cell r="C4382" t="str">
            <v>FX/MM</v>
          </cell>
          <cell r="D4382" t="str">
            <v>Tanzania</v>
          </cell>
          <cell r="E4382" t="str">
            <v>PPC Global Mkts Ops</v>
          </cell>
          <cell r="F4382" t="str">
            <v>WB</v>
          </cell>
          <cell r="H4382">
            <v>175.37801456693612</v>
          </cell>
          <cell r="I4382">
            <v>20.081002612641207</v>
          </cell>
          <cell r="J4382">
            <v>40.085866921974358</v>
          </cell>
          <cell r="K4382">
            <v>51.715043027263313</v>
          </cell>
          <cell r="L4382">
            <v>70.699062273484046</v>
          </cell>
          <cell r="M4382">
            <v>90.359525692674296</v>
          </cell>
          <cell r="N4382">
            <v>98.455650893072445</v>
          </cell>
          <cell r="O4382">
            <v>113.72608461630823</v>
          </cell>
          <cell r="P4382">
            <v>121.30201134225317</v>
          </cell>
          <cell r="Q4382">
            <v>144.10513801109835</v>
          </cell>
          <cell r="R4382">
            <v>159.05626887808327</v>
          </cell>
          <cell r="S4382">
            <v>169.12148237198383</v>
          </cell>
          <cell r="T4382">
            <v>188.31596381728181</v>
          </cell>
          <cell r="U4382">
            <v>0</v>
          </cell>
          <cell r="V4382">
            <v>213.69771635225317</v>
          </cell>
          <cell r="W4382">
            <v>213.69771635225317</v>
          </cell>
          <cell r="Y4382">
            <v>20.081002612641207</v>
          </cell>
          <cell r="Z4382">
            <v>20.004864309333151</v>
          </cell>
          <cell r="AA4382">
            <v>11.629176105288956</v>
          </cell>
          <cell r="AB4382">
            <v>18.984019246220733</v>
          </cell>
          <cell r="AC4382">
            <v>19.660463419190251</v>
          </cell>
          <cell r="AD4382">
            <v>8.0961252003981485</v>
          </cell>
          <cell r="AE4382">
            <v>15.270433723235783</v>
          </cell>
          <cell r="AF4382">
            <v>7.5759267259449388</v>
          </cell>
          <cell r="AG4382">
            <v>22.803126668845181</v>
          </cell>
          <cell r="AH4382">
            <v>14.951130866984926</v>
          </cell>
          <cell r="AI4382">
            <v>10.065213493900558</v>
          </cell>
          <cell r="AJ4382">
            <v>19.194481445297981</v>
          </cell>
          <cell r="AL4382">
            <v>188.31596381728181</v>
          </cell>
          <cell r="AM4382">
            <v>0</v>
          </cell>
        </row>
        <row r="4383">
          <cell r="A4383" t="str">
            <v>TanzaniaPPC SEF/Forfaiting/PESEF</v>
          </cell>
          <cell r="B4383" t="str">
            <v>TanzaniaSEF</v>
          </cell>
          <cell r="C4383" t="str">
            <v>SEF</v>
          </cell>
          <cell r="D4383" t="str">
            <v>Tanzania</v>
          </cell>
          <cell r="E4383" t="str">
            <v>PPC SEF/Forfaiting/PE</v>
          </cell>
          <cell r="F4383" t="str">
            <v>WB</v>
          </cell>
          <cell r="H4383">
            <v>0</v>
          </cell>
          <cell r="I4383">
            <v>0</v>
          </cell>
          <cell r="J4383">
            <v>0</v>
          </cell>
          <cell r="K4383">
            <v>0</v>
          </cell>
          <cell r="L4383">
            <v>0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  <cell r="AJ4383">
            <v>0</v>
          </cell>
          <cell r="AL4383">
            <v>0</v>
          </cell>
          <cell r="AM4383">
            <v>0</v>
          </cell>
        </row>
        <row r="4384">
          <cell r="A4384" t="str">
            <v>TanzaniaPPC Trade OperationsTrade</v>
          </cell>
          <cell r="B4384" t="str">
            <v>TanzaniaTrade</v>
          </cell>
          <cell r="C4384" t="str">
            <v>Trade</v>
          </cell>
          <cell r="D4384" t="str">
            <v>Tanzania</v>
          </cell>
          <cell r="E4384" t="str">
            <v>PPC Trade Operations</v>
          </cell>
          <cell r="F4384" t="str">
            <v>WB</v>
          </cell>
          <cell r="H4384">
            <v>185.66998038711233</v>
          </cell>
          <cell r="I4384">
            <v>20.632623723634595</v>
          </cell>
          <cell r="J4384">
            <v>41.30608570109667</v>
          </cell>
          <cell r="K4384">
            <v>59.917413848702132</v>
          </cell>
          <cell r="L4384">
            <v>78.444456274966868</v>
          </cell>
          <cell r="M4384">
            <v>102.20564618152724</v>
          </cell>
          <cell r="N4384">
            <v>121.07571158348331</v>
          </cell>
          <cell r="O4384">
            <v>141.00437872962158</v>
          </cell>
          <cell r="P4384">
            <v>155.67870967246759</v>
          </cell>
          <cell r="Q4384">
            <v>177.87105896032122</v>
          </cell>
          <cell r="R4384">
            <v>194.52901989929842</v>
          </cell>
          <cell r="S4384">
            <v>210.88382031332532</v>
          </cell>
          <cell r="T4384">
            <v>227.00175202295236</v>
          </cell>
          <cell r="U4384">
            <v>0</v>
          </cell>
          <cell r="V4384">
            <v>247.0908859245647</v>
          </cell>
          <cell r="W4384">
            <v>247.0908859245647</v>
          </cell>
          <cell r="Y4384">
            <v>20.632623723634595</v>
          </cell>
          <cell r="Z4384">
            <v>20.673461977462075</v>
          </cell>
          <cell r="AA4384">
            <v>18.611328147605462</v>
          </cell>
          <cell r="AB4384">
            <v>18.527042426264735</v>
          </cell>
          <cell r="AC4384">
            <v>23.761189906560375</v>
          </cell>
          <cell r="AD4384">
            <v>18.870065401956069</v>
          </cell>
          <cell r="AE4384">
            <v>19.928667146138267</v>
          </cell>
          <cell r="AF4384">
            <v>14.674330942846012</v>
          </cell>
          <cell r="AG4384">
            <v>22.192349287853631</v>
          </cell>
          <cell r="AH4384">
            <v>16.657960938977197</v>
          </cell>
          <cell r="AI4384">
            <v>16.354800414026897</v>
          </cell>
          <cell r="AJ4384">
            <v>16.117931709627044</v>
          </cell>
          <cell r="AL4384">
            <v>227.00175202295236</v>
          </cell>
          <cell r="AM4384">
            <v>0</v>
          </cell>
        </row>
        <row r="4385">
          <cell r="A4385" t="str">
            <v>TanzaniaTotal Cost</v>
          </cell>
          <cell r="B4385" t="str">
            <v>Tanzania</v>
          </cell>
          <cell r="C4385" t="str">
            <v>Total</v>
          </cell>
          <cell r="D4385" t="str">
            <v>Tanzania</v>
          </cell>
          <cell r="E4385" t="str">
            <v>Total Cost</v>
          </cell>
          <cell r="H4385">
            <v>1849.2666805517292</v>
          </cell>
          <cell r="I4385">
            <v>173.26454780822834</v>
          </cell>
          <cell r="J4385">
            <v>316.71436161571773</v>
          </cell>
          <cell r="K4385">
            <v>402.48699255369763</v>
          </cell>
          <cell r="L4385">
            <v>564.49846797604368</v>
          </cell>
          <cell r="M4385">
            <v>736.74580106136045</v>
          </cell>
          <cell r="N4385">
            <v>877.86781175526403</v>
          </cell>
          <cell r="O4385">
            <v>1043.2099039758107</v>
          </cell>
          <cell r="P4385">
            <v>1212.4127841776672</v>
          </cell>
          <cell r="Q4385">
            <v>1419.3508905685319</v>
          </cell>
          <cell r="R4385">
            <v>1572.880892173768</v>
          </cell>
          <cell r="S4385">
            <v>1714.3078394174702</v>
          </cell>
          <cell r="T4385">
            <v>1826.4752887555171</v>
          </cell>
          <cell r="U4385">
            <v>0</v>
          </cell>
          <cell r="V4385">
            <v>1939.2254020653593</v>
          </cell>
          <cell r="W4385">
            <v>1939.2254020653593</v>
          </cell>
          <cell r="Y4385">
            <v>173.26454780822834</v>
          </cell>
          <cell r="Z4385">
            <v>143.44981380748939</v>
          </cell>
          <cell r="AA4385">
            <v>85.772630937979898</v>
          </cell>
          <cell r="AB4385">
            <v>162.01147542234605</v>
          </cell>
          <cell r="AC4385">
            <v>172.24733308531677</v>
          </cell>
          <cell r="AD4385">
            <v>141.12201069390358</v>
          </cell>
          <cell r="AE4385">
            <v>165.34209222054665</v>
          </cell>
          <cell r="AF4385">
            <v>169.20288020185649</v>
          </cell>
          <cell r="AG4385">
            <v>206.93810639086473</v>
          </cell>
          <cell r="AH4385">
            <v>153.53000160523607</v>
          </cell>
          <cell r="AI4385">
            <v>141.42694724370222</v>
          </cell>
          <cell r="AJ4385">
            <v>112.16744933804694</v>
          </cell>
          <cell r="AL4385">
            <v>1826.4752887555171</v>
          </cell>
          <cell r="AM4385">
            <v>0</v>
          </cell>
        </row>
        <row r="4386">
          <cell r="A4386" t="str">
            <v>TanzaniaTotal CostTotal</v>
          </cell>
          <cell r="B4386" t="str">
            <v>TanzaniaTotal</v>
          </cell>
          <cell r="C4386" t="str">
            <v>Total</v>
          </cell>
          <cell r="D4386" t="str">
            <v>Tanzania</v>
          </cell>
          <cell r="E4386" t="str">
            <v>Total Cost</v>
          </cell>
          <cell r="F4386" t="str">
            <v>CB - total</v>
          </cell>
          <cell r="H4386">
            <v>957.54488870062596</v>
          </cell>
          <cell r="I4386">
            <v>90.600090770290706</v>
          </cell>
          <cell r="J4386">
            <v>148.44406750463924</v>
          </cell>
          <cell r="K4386">
            <v>205.30200619821346</v>
          </cell>
          <cell r="L4386">
            <v>288.09549686938635</v>
          </cell>
          <cell r="M4386">
            <v>378.08673310801981</v>
          </cell>
          <cell r="N4386">
            <v>455.60715710104358</v>
          </cell>
          <cell r="O4386">
            <v>546.29408420988364</v>
          </cell>
          <cell r="P4386">
            <v>648.94920629804915</v>
          </cell>
          <cell r="Q4386">
            <v>760.91638094490327</v>
          </cell>
          <cell r="R4386">
            <v>847.06839500990122</v>
          </cell>
          <cell r="S4386">
            <v>926.88914915442206</v>
          </cell>
          <cell r="T4386">
            <v>976.97078931568535</v>
          </cell>
          <cell r="U4386">
            <v>0</v>
          </cell>
          <cell r="V4386">
            <v>1016.6813820017765</v>
          </cell>
          <cell r="W4386">
            <v>1016.6813820017765</v>
          </cell>
          <cell r="Y4386">
            <v>90.600090770290706</v>
          </cell>
          <cell r="Z4386">
            <v>57.84397673434853</v>
          </cell>
          <cell r="AA4386">
            <v>56.857938693574226</v>
          </cell>
          <cell r="AB4386">
            <v>82.79349067117289</v>
          </cell>
          <cell r="AC4386">
            <v>89.991236238633462</v>
          </cell>
          <cell r="AD4386">
            <v>77.520423993023769</v>
          </cell>
          <cell r="AE4386">
            <v>90.686927108840052</v>
          </cell>
          <cell r="AF4386">
            <v>102.65512208816551</v>
          </cell>
          <cell r="AG4386">
            <v>111.96717464685412</v>
          </cell>
          <cell r="AH4386">
            <v>86.152014064997957</v>
          </cell>
          <cell r="AI4386">
            <v>79.820754144520834</v>
          </cell>
          <cell r="AJ4386">
            <v>50.081640161263294</v>
          </cell>
        </row>
        <row r="4387">
          <cell r="A4387" t="str">
            <v>TanzaniaPPC Wholesale CentresTotal</v>
          </cell>
          <cell r="B4387" t="str">
            <v>TanzaniaTotal</v>
          </cell>
          <cell r="C4387" t="str">
            <v>Total</v>
          </cell>
          <cell r="D4387" t="str">
            <v>Tanzania</v>
          </cell>
          <cell r="E4387" t="str">
            <v>PPC Wholesale Centres</v>
          </cell>
          <cell r="F4387" t="str">
            <v>WB - total</v>
          </cell>
          <cell r="H4387">
            <v>891.72179185110326</v>
          </cell>
          <cell r="I4387">
            <v>82.664457037937638</v>
          </cell>
          <cell r="J4387">
            <v>168.27029411107853</v>
          </cell>
          <cell r="K4387">
            <v>197.18498635548417</v>
          </cell>
          <cell r="L4387">
            <v>276.40297110665739</v>
          </cell>
          <cell r="M4387">
            <v>358.6590679533407</v>
          </cell>
          <cell r="N4387">
            <v>422.26065465422062</v>
          </cell>
          <cell r="O4387">
            <v>496.91581976592704</v>
          </cell>
          <cell r="P4387">
            <v>563.4635778796179</v>
          </cell>
          <cell r="Q4387">
            <v>658.4345096236284</v>
          </cell>
          <cell r="R4387">
            <v>725.81249716386674</v>
          </cell>
          <cell r="S4387">
            <v>787.41869026304812</v>
          </cell>
          <cell r="T4387">
            <v>849.5044994398321</v>
          </cell>
          <cell r="U4387">
            <v>0</v>
          </cell>
          <cell r="V4387">
            <v>922.54402006358259</v>
          </cell>
          <cell r="W4387">
            <v>922.54402006358259</v>
          </cell>
          <cell r="Y4387">
            <v>82.664457037937638</v>
          </cell>
          <cell r="Z4387">
            <v>85.60583707314089</v>
          </cell>
          <cell r="AA4387">
            <v>28.914692244405643</v>
          </cell>
          <cell r="AB4387">
            <v>79.217984751173219</v>
          </cell>
          <cell r="AC4387">
            <v>82.256096846683306</v>
          </cell>
          <cell r="AD4387">
            <v>63.60158670087992</v>
          </cell>
          <cell r="AE4387">
            <v>74.655165111706424</v>
          </cell>
          <cell r="AF4387">
            <v>66.547758113690861</v>
          </cell>
          <cell r="AG4387">
            <v>94.9709317440105</v>
          </cell>
          <cell r="AH4387">
            <v>67.377987540238337</v>
          </cell>
          <cell r="AI4387">
            <v>61.606193099181382</v>
          </cell>
          <cell r="AJ4387">
            <v>62.085809176783982</v>
          </cell>
        </row>
        <row r="4389">
          <cell r="A4389" t="str">
            <v>UgandaTotal CostSME</v>
          </cell>
          <cell r="B4389" t="str">
            <v>UgandaSME</v>
          </cell>
          <cell r="C4389" t="str">
            <v>SME</v>
          </cell>
          <cell r="D4389" t="str">
            <v>Uganda</v>
          </cell>
          <cell r="E4389" t="str">
            <v>Total Cost</v>
          </cell>
          <cell r="F4389" t="str">
            <v>CB</v>
          </cell>
          <cell r="H4389">
            <v>619.38811114174837</v>
          </cell>
          <cell r="I4389">
            <v>40.277290574330884</v>
          </cell>
          <cell r="J4389">
            <v>75.724876216238144</v>
          </cell>
          <cell r="K4389">
            <v>111.88539284448142</v>
          </cell>
          <cell r="L4389">
            <v>150.44730492554362</v>
          </cell>
          <cell r="M4389">
            <v>187.28070704290704</v>
          </cell>
          <cell r="N4389">
            <v>228.9214151098989</v>
          </cell>
          <cell r="O4389">
            <v>266.25883487617517</v>
          </cell>
          <cell r="P4389">
            <v>304.61012058765692</v>
          </cell>
          <cell r="Q4389">
            <v>351.89245370319009</v>
          </cell>
          <cell r="R4389">
            <v>390.24515778115671</v>
          </cell>
          <cell r="S4389">
            <v>429.5106618399156</v>
          </cell>
          <cell r="T4389">
            <v>474.50692284843319</v>
          </cell>
          <cell r="U4389">
            <v>0</v>
          </cell>
          <cell r="V4389">
            <v>440.74060469167762</v>
          </cell>
          <cell r="W4389">
            <v>440.74060469167762</v>
          </cell>
          <cell r="Y4389">
            <v>40.277290574330884</v>
          </cell>
          <cell r="Z4389">
            <v>35.44758564190726</v>
          </cell>
          <cell r="AA4389">
            <v>36.160516628243272</v>
          </cell>
          <cell r="AB4389">
            <v>38.561912081062204</v>
          </cell>
          <cell r="AC4389">
            <v>36.83340211736342</v>
          </cell>
          <cell r="AD4389">
            <v>41.640708066991863</v>
          </cell>
          <cell r="AE4389">
            <v>37.33741976627627</v>
          </cell>
          <cell r="AF4389">
            <v>38.351285711481751</v>
          </cell>
          <cell r="AG4389">
            <v>47.282333115533163</v>
          </cell>
          <cell r="AH4389">
            <v>38.352704077966621</v>
          </cell>
          <cell r="AI4389">
            <v>39.265504058758893</v>
          </cell>
          <cell r="AJ4389">
            <v>44.996261008517592</v>
          </cell>
          <cell r="AL4389">
            <v>474.50692284843319</v>
          </cell>
          <cell r="AM4389">
            <v>0</v>
          </cell>
        </row>
        <row r="4390">
          <cell r="A4390" t="str">
            <v>UgandaTotal CostCCPL</v>
          </cell>
          <cell r="B4390" t="str">
            <v>UgandaCCPL</v>
          </cell>
          <cell r="C4390" t="str">
            <v>CCPL</v>
          </cell>
          <cell r="D4390" t="str">
            <v>Uganda</v>
          </cell>
          <cell r="E4390" t="str">
            <v>Total Cost</v>
          </cell>
          <cell r="F4390" t="str">
            <v>CB</v>
          </cell>
          <cell r="H4390">
            <v>26.085734608196681</v>
          </cell>
          <cell r="I4390">
            <v>4.5734389262246014</v>
          </cell>
          <cell r="J4390">
            <v>10.311212940355869</v>
          </cell>
          <cell r="K4390">
            <v>16.195755583149218</v>
          </cell>
          <cell r="L4390">
            <v>21.684753287737212</v>
          </cell>
          <cell r="M4390">
            <v>28.030666825693338</v>
          </cell>
          <cell r="N4390">
            <v>34.759997594171409</v>
          </cell>
          <cell r="O4390">
            <v>40.650878549449878</v>
          </cell>
          <cell r="P4390">
            <v>46.685803561715481</v>
          </cell>
          <cell r="Q4390">
            <v>54.3671840237418</v>
          </cell>
          <cell r="R4390">
            <v>60.723413396548175</v>
          </cell>
          <cell r="S4390">
            <v>68.607622883912782</v>
          </cell>
          <cell r="T4390">
            <v>76.971457819650794</v>
          </cell>
          <cell r="U4390">
            <v>0</v>
          </cell>
          <cell r="V4390">
            <v>67.275969971548008</v>
          </cell>
          <cell r="W4390">
            <v>67.275969971548008</v>
          </cell>
          <cell r="Y4390">
            <v>4.5734389262246014</v>
          </cell>
          <cell r="Z4390">
            <v>5.7377740141312676</v>
          </cell>
          <cell r="AA4390">
            <v>5.8845426427933489</v>
          </cell>
          <cell r="AB4390">
            <v>5.4889977045879945</v>
          </cell>
          <cell r="AC4390">
            <v>6.3459135379561253</v>
          </cell>
          <cell r="AD4390">
            <v>6.7293307684780714</v>
          </cell>
          <cell r="AE4390">
            <v>5.8908809552784689</v>
          </cell>
          <cell r="AF4390">
            <v>6.0349250122656031</v>
          </cell>
          <cell r="AG4390">
            <v>7.6813804620263184</v>
          </cell>
          <cell r="AH4390">
            <v>6.356229372806375</v>
          </cell>
          <cell r="AI4390">
            <v>7.8842094873646076</v>
          </cell>
          <cell r="AJ4390">
            <v>8.3638349357380122</v>
          </cell>
          <cell r="AL4390">
            <v>76.971457819650794</v>
          </cell>
          <cell r="AM4390">
            <v>0</v>
          </cell>
        </row>
        <row r="4391">
          <cell r="A4391" t="str">
            <v>UgandaTotal CostM &amp; AL</v>
          </cell>
          <cell r="B4391" t="str">
            <v>UgandaM &amp; AL</v>
          </cell>
          <cell r="C4391" t="str">
            <v>M &amp; AL</v>
          </cell>
          <cell r="D4391" t="str">
            <v>Uganda</v>
          </cell>
          <cell r="E4391" t="str">
            <v>Total Cost</v>
          </cell>
          <cell r="F4391" t="str">
            <v>CB</v>
          </cell>
          <cell r="H4391">
            <v>0</v>
          </cell>
          <cell r="I4391">
            <v>5.7238470219548004E-2</v>
          </cell>
          <cell r="J4391">
            <v>0.12618829270491846</v>
          </cell>
          <cell r="K4391">
            <v>0.19622161867310672</v>
          </cell>
          <cell r="L4391">
            <v>0.26429984208603613</v>
          </cell>
          <cell r="M4391">
            <v>0.33894288007837775</v>
          </cell>
          <cell r="N4391">
            <v>0.4228126208638921</v>
          </cell>
          <cell r="O4391">
            <v>0.49626210499333384</v>
          </cell>
          <cell r="P4391">
            <v>0.58612003539812996</v>
          </cell>
          <cell r="Q4391">
            <v>0.69534002268812622</v>
          </cell>
          <cell r="R4391">
            <v>0.78824453685631246</v>
          </cell>
          <cell r="S4391">
            <v>0.88301087833289937</v>
          </cell>
          <cell r="T4391">
            <v>1.0000707122401584</v>
          </cell>
          <cell r="U4391">
            <v>0</v>
          </cell>
          <cell r="V4391">
            <v>0.72905233480303189</v>
          </cell>
          <cell r="W4391">
            <v>0.72905233480303189</v>
          </cell>
          <cell r="Y4391">
            <v>5.7238470219548004E-2</v>
          </cell>
          <cell r="Z4391">
            <v>6.894982248537046E-2</v>
          </cell>
          <cell r="AA4391">
            <v>7.0033325968188259E-2</v>
          </cell>
          <cell r="AB4391">
            <v>6.8078223412929406E-2</v>
          </cell>
          <cell r="AC4391">
            <v>7.4643037992341621E-2</v>
          </cell>
          <cell r="AD4391">
            <v>8.3869740785514346E-2</v>
          </cell>
          <cell r="AE4391">
            <v>7.3449484129441744E-2</v>
          </cell>
          <cell r="AF4391">
            <v>8.9857930404796116E-2</v>
          </cell>
          <cell r="AG4391">
            <v>0.10921998728999627</v>
          </cell>
          <cell r="AH4391">
            <v>9.2904514168186236E-2</v>
          </cell>
          <cell r="AI4391">
            <v>9.4766341476586913E-2</v>
          </cell>
          <cell r="AJ4391">
            <v>0.11705983390725905</v>
          </cell>
          <cell r="AL4391">
            <v>1.0000707122401584</v>
          </cell>
          <cell r="AM4391">
            <v>0</v>
          </cell>
        </row>
        <row r="4392">
          <cell r="A4392" t="str">
            <v>UgandaTotal CostOthCB</v>
          </cell>
          <cell r="B4392" t="str">
            <v>UgandaOthCB</v>
          </cell>
          <cell r="C4392" t="str">
            <v>OthCB</v>
          </cell>
          <cell r="D4392" t="str">
            <v>Uganda</v>
          </cell>
          <cell r="E4392" t="str">
            <v>Total Cost</v>
          </cell>
          <cell r="F4392" t="str">
            <v>CB</v>
          </cell>
          <cell r="H4392">
            <v>29.281766917687978</v>
          </cell>
          <cell r="I4392">
            <v>0</v>
          </cell>
          <cell r="J4392">
            <v>0</v>
          </cell>
          <cell r="K4392">
            <v>0</v>
          </cell>
          <cell r="L4392">
            <v>0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Y4392">
            <v>0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0</v>
          </cell>
          <cell r="AE4392">
            <v>0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  <cell r="AJ4392">
            <v>0</v>
          </cell>
          <cell r="AL4392">
            <v>0</v>
          </cell>
          <cell r="AM4392">
            <v>0</v>
          </cell>
        </row>
        <row r="4393">
          <cell r="A4393" t="str">
            <v>UgandaTotal CostWM</v>
          </cell>
          <cell r="B4393" t="str">
            <v>UgandaWM</v>
          </cell>
          <cell r="C4393" t="str">
            <v>WM</v>
          </cell>
          <cell r="D4393" t="str">
            <v>Uganda</v>
          </cell>
          <cell r="E4393" t="str">
            <v>Total Cost</v>
          </cell>
          <cell r="F4393" t="str">
            <v>CB</v>
          </cell>
          <cell r="H4393">
            <v>447.66272589581058</v>
          </cell>
          <cell r="I4393">
            <v>62.013558385040895</v>
          </cell>
          <cell r="J4393">
            <v>114.64180738883525</v>
          </cell>
          <cell r="K4393">
            <v>170.78333196034754</v>
          </cell>
          <cell r="L4393">
            <v>224.29719018772354</v>
          </cell>
          <cell r="M4393">
            <v>278.06151563192651</v>
          </cell>
          <cell r="N4393">
            <v>337.0082238478056</v>
          </cell>
          <cell r="O4393">
            <v>388.75364385102688</v>
          </cell>
          <cell r="P4393">
            <v>440.92152704762981</v>
          </cell>
          <cell r="Q4393">
            <v>499.21584171343886</v>
          </cell>
          <cell r="R4393">
            <v>550.02171509319976</v>
          </cell>
          <cell r="S4393">
            <v>605.33938358776948</v>
          </cell>
          <cell r="T4393">
            <v>665.02849368256227</v>
          </cell>
          <cell r="U4393">
            <v>0</v>
          </cell>
          <cell r="V4393">
            <v>665.56555918559036</v>
          </cell>
          <cell r="W4393">
            <v>665.56555918559036</v>
          </cell>
          <cell r="Y4393">
            <v>62.013558385040895</v>
          </cell>
          <cell r="Z4393">
            <v>52.628249003794352</v>
          </cell>
          <cell r="AA4393">
            <v>56.141524571512292</v>
          </cell>
          <cell r="AB4393">
            <v>53.513858227376005</v>
          </cell>
          <cell r="AC4393">
            <v>53.764325444202967</v>
          </cell>
          <cell r="AD4393">
            <v>58.946708215879084</v>
          </cell>
          <cell r="AE4393">
            <v>51.745420003221284</v>
          </cell>
          <cell r="AF4393">
            <v>52.167883196602929</v>
          </cell>
          <cell r="AG4393">
            <v>58.294314665809054</v>
          </cell>
          <cell r="AH4393">
            <v>50.805873379760897</v>
          </cell>
          <cell r="AI4393">
            <v>55.317668494569716</v>
          </cell>
          <cell r="AJ4393">
            <v>59.689110094792795</v>
          </cell>
          <cell r="AL4393">
            <v>665.02849368256227</v>
          </cell>
          <cell r="AM4393">
            <v>0</v>
          </cell>
        </row>
        <row r="4394">
          <cell r="A4394" t="str">
            <v>UgandaPPC Cash OperationsCash</v>
          </cell>
          <cell r="B4394" t="str">
            <v>UgandaCash</v>
          </cell>
          <cell r="C4394" t="str">
            <v>Cash</v>
          </cell>
          <cell r="D4394" t="str">
            <v>Uganda</v>
          </cell>
          <cell r="E4394" t="str">
            <v>PPC Cash Operations</v>
          </cell>
          <cell r="F4394" t="str">
            <v>WB</v>
          </cell>
          <cell r="H4394">
            <v>574.59078805171816</v>
          </cell>
          <cell r="I4394">
            <v>49.02937549555601</v>
          </cell>
          <cell r="J4394">
            <v>91.450292215333633</v>
          </cell>
          <cell r="K4394">
            <v>133.07273182264726</v>
          </cell>
          <cell r="L4394">
            <v>179.69464014546742</v>
          </cell>
          <cell r="M4394">
            <v>222.57269296809963</v>
          </cell>
          <cell r="N4394">
            <v>271.14365111753835</v>
          </cell>
          <cell r="O4394">
            <v>315.68302314210985</v>
          </cell>
          <cell r="P4394">
            <v>361.20765749039276</v>
          </cell>
          <cell r="Q4394">
            <v>418.34800767856746</v>
          </cell>
          <cell r="R4394">
            <v>463.3448977055391</v>
          </cell>
          <cell r="S4394">
            <v>508.95589753368199</v>
          </cell>
          <cell r="T4394">
            <v>560.10944048777947</v>
          </cell>
          <cell r="U4394">
            <v>0</v>
          </cell>
          <cell r="V4394">
            <v>529.96576707378813</v>
          </cell>
          <cell r="W4394">
            <v>529.96576707378813</v>
          </cell>
          <cell r="Y4394">
            <v>49.02937549555601</v>
          </cell>
          <cell r="Z4394">
            <v>42.420916719777622</v>
          </cell>
          <cell r="AA4394">
            <v>41.622439607313623</v>
          </cell>
          <cell r="AB4394">
            <v>46.621908322820161</v>
          </cell>
          <cell r="AC4394">
            <v>42.878052822632213</v>
          </cell>
          <cell r="AD4394">
            <v>48.570958149438724</v>
          </cell>
          <cell r="AE4394">
            <v>44.539372024571492</v>
          </cell>
          <cell r="AF4394">
            <v>45.524634348282916</v>
          </cell>
          <cell r="AG4394">
            <v>57.140350188174693</v>
          </cell>
          <cell r="AH4394">
            <v>44.996890026971641</v>
          </cell>
          <cell r="AI4394">
            <v>45.610999828142894</v>
          </cell>
          <cell r="AJ4394">
            <v>51.153542954097475</v>
          </cell>
          <cell r="AL4394">
            <v>560.10944048777947</v>
          </cell>
          <cell r="AM4394">
            <v>0</v>
          </cell>
        </row>
        <row r="4395">
          <cell r="A4395" t="str">
            <v>UgandaPPC Corp Lending Agency OpsCROps</v>
          </cell>
          <cell r="B4395" t="str">
            <v>UgandaCROps</v>
          </cell>
          <cell r="C4395" t="str">
            <v>CROps</v>
          </cell>
          <cell r="D4395" t="str">
            <v>Uganda</v>
          </cell>
          <cell r="E4395" t="str">
            <v>PPC Corp Lending Agency Ops</v>
          </cell>
          <cell r="F4395" t="str">
            <v>WB</v>
          </cell>
          <cell r="H4395">
            <v>184.92943792606223</v>
          </cell>
          <cell r="I4395">
            <v>11.011720657884005</v>
          </cell>
          <cell r="J4395">
            <v>22.93629148796926</v>
          </cell>
          <cell r="K4395">
            <v>34.425580412634147</v>
          </cell>
          <cell r="L4395">
            <v>46.519790587702104</v>
          </cell>
          <cell r="M4395">
            <v>59.343029906288869</v>
          </cell>
          <cell r="N4395">
            <v>73.098233343416965</v>
          </cell>
          <cell r="O4395">
            <v>85.751624304790283</v>
          </cell>
          <cell r="P4395">
            <v>98.479903646000182</v>
          </cell>
          <cell r="Q4395">
            <v>114.83892167918961</v>
          </cell>
          <cell r="R4395">
            <v>128.1468504880238</v>
          </cell>
          <cell r="S4395">
            <v>143.36823554430489</v>
          </cell>
          <cell r="T4395">
            <v>159.65001675623535</v>
          </cell>
          <cell r="U4395">
            <v>0</v>
          </cell>
          <cell r="V4395">
            <v>145.43034284847323</v>
          </cell>
          <cell r="W4395">
            <v>145.43034284847323</v>
          </cell>
          <cell r="Y4395">
            <v>11.011720657884005</v>
          </cell>
          <cell r="Z4395">
            <v>11.924570830085255</v>
          </cell>
          <cell r="AA4395">
            <v>11.489288924664887</v>
          </cell>
          <cell r="AB4395">
            <v>12.094210175067957</v>
          </cell>
          <cell r="AC4395">
            <v>12.823239318586765</v>
          </cell>
          <cell r="AD4395">
            <v>13.755203437128095</v>
          </cell>
          <cell r="AE4395">
            <v>12.653390961373319</v>
          </cell>
          <cell r="AF4395">
            <v>12.728279341209898</v>
          </cell>
          <cell r="AG4395">
            <v>16.359018033189429</v>
          </cell>
          <cell r="AH4395">
            <v>13.307928808834191</v>
          </cell>
          <cell r="AI4395">
            <v>15.221385056281093</v>
          </cell>
          <cell r="AJ4395">
            <v>16.281781211930451</v>
          </cell>
          <cell r="AL4395">
            <v>159.65001675623535</v>
          </cell>
          <cell r="AM4395">
            <v>0</v>
          </cell>
        </row>
        <row r="4396">
          <cell r="A4396" t="str">
            <v>UgandaPPC GM Ops - Fixed IncomeFI</v>
          </cell>
          <cell r="B4396" t="str">
            <v>UgandaFI</v>
          </cell>
          <cell r="C4396" t="str">
            <v>FI</v>
          </cell>
          <cell r="D4396" t="str">
            <v>Uganda</v>
          </cell>
          <cell r="E4396" t="str">
            <v>PPC GM Ops - Fixed Income</v>
          </cell>
          <cell r="F4396" t="str">
            <v>WB</v>
          </cell>
          <cell r="H4396">
            <v>0.38210280004628167</v>
          </cell>
          <cell r="I4396">
            <v>0.39009741747002435</v>
          </cell>
          <cell r="J4396">
            <v>0.74503670390517751</v>
          </cell>
          <cell r="K4396">
            <v>0.98724770603273615</v>
          </cell>
          <cell r="L4396">
            <v>1.2518684546432537</v>
          </cell>
          <cell r="M4396">
            <v>1.5121144413972956</v>
          </cell>
          <cell r="N4396">
            <v>1.8057106536236924</v>
          </cell>
          <cell r="O4396">
            <v>2.0581911302122329</v>
          </cell>
          <cell r="P4396">
            <v>2.3037373631836147</v>
          </cell>
          <cell r="Q4396">
            <v>2.6095775402276833</v>
          </cell>
          <cell r="R4396">
            <v>2.8028352897188649</v>
          </cell>
          <cell r="S4396">
            <v>3.0864125070563269</v>
          </cell>
          <cell r="T4396">
            <v>3.2213763661705337</v>
          </cell>
          <cell r="U4396">
            <v>0</v>
          </cell>
          <cell r="V4396">
            <v>4.2869060129128007</v>
          </cell>
          <cell r="W4396">
            <v>4.2869060129128007</v>
          </cell>
          <cell r="Y4396">
            <v>0.39009741747002435</v>
          </cell>
          <cell r="Z4396">
            <v>0.35493928643515316</v>
          </cell>
          <cell r="AA4396">
            <v>0.24221100212755864</v>
          </cell>
          <cell r="AB4396">
            <v>0.26462074861051754</v>
          </cell>
          <cell r="AC4396">
            <v>0.26024598675404187</v>
          </cell>
          <cell r="AD4396">
            <v>0.29359621222639687</v>
          </cell>
          <cell r="AE4396">
            <v>0.25248047658854045</v>
          </cell>
          <cell r="AF4396">
            <v>0.24554623297138178</v>
          </cell>
          <cell r="AG4396">
            <v>0.30584017704406863</v>
          </cell>
          <cell r="AH4396">
            <v>0.19325774949118157</v>
          </cell>
          <cell r="AI4396">
            <v>0.283577217337462</v>
          </cell>
          <cell r="AJ4396">
            <v>0.13496385911420683</v>
          </cell>
          <cell r="AL4396">
            <v>3.2213763661705337</v>
          </cell>
          <cell r="AM4396">
            <v>0</v>
          </cell>
        </row>
        <row r="4397">
          <cell r="A4397" t="str">
            <v>UgandaPPC Global Mkts OpsFX/MM</v>
          </cell>
          <cell r="B4397" t="str">
            <v>UgandaFX/MM</v>
          </cell>
          <cell r="C4397" t="str">
            <v>FX/MM</v>
          </cell>
          <cell r="D4397" t="str">
            <v>Uganda</v>
          </cell>
          <cell r="E4397" t="str">
            <v>PPC Global Mkts Ops</v>
          </cell>
          <cell r="F4397" t="str">
            <v>WB</v>
          </cell>
          <cell r="H4397">
            <v>563.85982051083988</v>
          </cell>
          <cell r="I4397">
            <v>17.741146491456199</v>
          </cell>
          <cell r="J4397">
            <v>33.139826369818913</v>
          </cell>
          <cell r="K4397">
            <v>48.208522659713552</v>
          </cell>
          <cell r="L4397">
            <v>55.276986121787672</v>
          </cell>
          <cell r="M4397">
            <v>69.106164258883439</v>
          </cell>
          <cell r="N4397">
            <v>84.745410620589581</v>
          </cell>
          <cell r="O4397">
            <v>98.134149854839009</v>
          </cell>
          <cell r="P4397">
            <v>112.17221195941113</v>
          </cell>
          <cell r="Q4397">
            <v>122.40055251786367</v>
          </cell>
          <cell r="R4397">
            <v>145.32847935152887</v>
          </cell>
          <cell r="S4397">
            <v>170.28117482756571</v>
          </cell>
          <cell r="T4397">
            <v>189.99823001370112</v>
          </cell>
          <cell r="U4397">
            <v>0</v>
          </cell>
          <cell r="V4397">
            <v>204.99659378503395</v>
          </cell>
          <cell r="W4397">
            <v>204.99659378503395</v>
          </cell>
          <cell r="Y4397">
            <v>17.741146491456199</v>
          </cell>
          <cell r="Z4397">
            <v>15.398679878362714</v>
          </cell>
          <cell r="AA4397">
            <v>15.068696289894639</v>
          </cell>
          <cell r="AB4397">
            <v>7.0684634620741207</v>
          </cell>
          <cell r="AC4397">
            <v>13.829178137095766</v>
          </cell>
          <cell r="AD4397">
            <v>15.639246361706142</v>
          </cell>
          <cell r="AE4397">
            <v>13.388739234249428</v>
          </cell>
          <cell r="AF4397">
            <v>14.03806210457212</v>
          </cell>
          <cell r="AG4397">
            <v>10.228340558452544</v>
          </cell>
          <cell r="AH4397">
            <v>22.927926833665197</v>
          </cell>
          <cell r="AI4397">
            <v>24.952695476036837</v>
          </cell>
          <cell r="AJ4397">
            <v>19.717055186135411</v>
          </cell>
          <cell r="AL4397">
            <v>189.99823001370112</v>
          </cell>
          <cell r="AM4397">
            <v>0</v>
          </cell>
        </row>
        <row r="4398">
          <cell r="A4398" t="str">
            <v>UgandaPPC SEF/Forfaiting/PESEF</v>
          </cell>
          <cell r="B4398" t="str">
            <v>UgandaSEF</v>
          </cell>
          <cell r="C4398" t="str">
            <v>SEF</v>
          </cell>
          <cell r="D4398" t="str">
            <v>Uganda</v>
          </cell>
          <cell r="E4398" t="str">
            <v>PPC SEF/Forfaiting/PE</v>
          </cell>
          <cell r="F4398" t="str">
            <v>WB</v>
          </cell>
          <cell r="H4398">
            <v>0</v>
          </cell>
          <cell r="I4398">
            <v>0.54262356935721145</v>
          </cell>
          <cell r="J4398">
            <v>1.0220611342806389</v>
          </cell>
          <cell r="K4398">
            <v>1.3458559163743513</v>
          </cell>
          <cell r="L4398">
            <v>1.7287145470242056</v>
          </cell>
          <cell r="M4398">
            <v>2.0886720977986659</v>
          </cell>
          <cell r="N4398">
            <v>2.4931706876601671</v>
          </cell>
          <cell r="O4398">
            <v>2.856985235227488</v>
          </cell>
          <cell r="P4398">
            <v>3.2019798186309147</v>
          </cell>
          <cell r="Q4398">
            <v>3.6418040817473298</v>
          </cell>
          <cell r="R4398">
            <v>3.9228870012529153</v>
          </cell>
          <cell r="S4398">
            <v>4.3092231217778973</v>
          </cell>
          <cell r="T4398">
            <v>4.5101540918575145</v>
          </cell>
          <cell r="U4398">
            <v>0</v>
          </cell>
          <cell r="V4398">
            <v>5.9281688490953179</v>
          </cell>
          <cell r="W4398">
            <v>5.9281688490953179</v>
          </cell>
          <cell r="Y4398">
            <v>0.54262356935721145</v>
          </cell>
          <cell r="Z4398">
            <v>0.47943756492342748</v>
          </cell>
          <cell r="AA4398">
            <v>0.32379478209371237</v>
          </cell>
          <cell r="AB4398">
            <v>0.38285863064985426</v>
          </cell>
          <cell r="AC4398">
            <v>0.35995755077446034</v>
          </cell>
          <cell r="AD4398">
            <v>0.40449858986150122</v>
          </cell>
          <cell r="AE4398">
            <v>0.3638145475673209</v>
          </cell>
          <cell r="AF4398">
            <v>0.3449945834034267</v>
          </cell>
          <cell r="AG4398">
            <v>0.43982426311641509</v>
          </cell>
          <cell r="AH4398">
            <v>0.2810829195055855</v>
          </cell>
          <cell r="AI4398">
            <v>0.38633612052498201</v>
          </cell>
          <cell r="AJ4398">
            <v>0.20093097007961713</v>
          </cell>
          <cell r="AL4398">
            <v>4.5101540918575145</v>
          </cell>
          <cell r="AM4398">
            <v>0</v>
          </cell>
        </row>
        <row r="4399">
          <cell r="A4399" t="str">
            <v>UgandaPPC Trade OperationsTrade</v>
          </cell>
          <cell r="B4399" t="str">
            <v>UgandaTrade</v>
          </cell>
          <cell r="C4399" t="str">
            <v>Trade</v>
          </cell>
          <cell r="D4399" t="str">
            <v>Uganda</v>
          </cell>
          <cell r="E4399" t="str">
            <v>PPC Trade Operations</v>
          </cell>
          <cell r="F4399" t="str">
            <v>WB</v>
          </cell>
          <cell r="H4399">
            <v>174.38265409034707</v>
          </cell>
          <cell r="I4399">
            <v>20.776889477249675</v>
          </cell>
          <cell r="J4399">
            <v>42.003015939912103</v>
          </cell>
          <cell r="K4399">
            <v>63.505725269261461</v>
          </cell>
          <cell r="L4399">
            <v>86.905591351095808</v>
          </cell>
          <cell r="M4399">
            <v>111.31063628244911</v>
          </cell>
          <cell r="N4399">
            <v>142.32039007518159</v>
          </cell>
          <cell r="O4399">
            <v>167.65018363183754</v>
          </cell>
          <cell r="P4399">
            <v>193.73943371469426</v>
          </cell>
          <cell r="Q4399">
            <v>223.01355494694093</v>
          </cell>
          <cell r="R4399">
            <v>252.3348871160764</v>
          </cell>
          <cell r="S4399">
            <v>287.98863734580107</v>
          </cell>
          <cell r="T4399">
            <v>321.48552991166059</v>
          </cell>
          <cell r="U4399">
            <v>0</v>
          </cell>
          <cell r="V4399">
            <v>239.91974492449657</v>
          </cell>
          <cell r="W4399">
            <v>239.91974492449657</v>
          </cell>
          <cell r="Y4399">
            <v>20.776889477249675</v>
          </cell>
          <cell r="Z4399">
            <v>21.226126462662428</v>
          </cell>
          <cell r="AA4399">
            <v>21.502709329349358</v>
          </cell>
          <cell r="AB4399">
            <v>23.399866081834347</v>
          </cell>
          <cell r="AC4399">
            <v>24.405044931353302</v>
          </cell>
          <cell r="AD4399">
            <v>31.009753792732482</v>
          </cell>
          <cell r="AE4399">
            <v>25.329793556655943</v>
          </cell>
          <cell r="AF4399">
            <v>26.089250082856722</v>
          </cell>
          <cell r="AG4399">
            <v>29.274121232246671</v>
          </cell>
          <cell r="AH4399">
            <v>29.321332169135474</v>
          </cell>
          <cell r="AI4399">
            <v>35.653750229724665</v>
          </cell>
          <cell r="AJ4399">
            <v>33.496892565859525</v>
          </cell>
          <cell r="AL4399">
            <v>321.48552991166059</v>
          </cell>
          <cell r="AM4399">
            <v>0</v>
          </cell>
        </row>
        <row r="4400">
          <cell r="A4400" t="str">
            <v>UgandaTotal Cost</v>
          </cell>
          <cell r="B4400" t="str">
            <v>Uganda</v>
          </cell>
          <cell r="C4400" t="str">
            <v>Total</v>
          </cell>
          <cell r="D4400" t="str">
            <v>Uganda</v>
          </cell>
          <cell r="E4400" t="str">
            <v>Total Cost</v>
          </cell>
          <cell r="H4400">
            <v>2620.5631419424576</v>
          </cell>
          <cell r="I4400">
            <v>206.41337946478907</v>
          </cell>
          <cell r="J4400">
            <v>392.10060868935386</v>
          </cell>
          <cell r="K4400">
            <v>580.60636579331481</v>
          </cell>
          <cell r="L4400">
            <v>768.07113945081096</v>
          </cell>
          <cell r="M4400">
            <v>959.64514233552222</v>
          </cell>
          <cell r="N4400">
            <v>1176.7190156707504</v>
          </cell>
          <cell r="O4400">
            <v>1368.2937766806617</v>
          </cell>
          <cell r="P4400">
            <v>1563.9084952247133</v>
          </cell>
          <cell r="Q4400">
            <v>1791.0232379075956</v>
          </cell>
          <cell r="R4400">
            <v>1997.6593677599008</v>
          </cell>
          <cell r="S4400">
            <v>2222.330260070119</v>
          </cell>
          <cell r="T4400">
            <v>2456.4816926902913</v>
          </cell>
          <cell r="U4400">
            <v>0</v>
          </cell>
          <cell r="V4400">
            <v>2304.8387096774195</v>
          </cell>
          <cell r="W4400">
            <v>2304.8387096774195</v>
          </cell>
          <cell r="Y4400">
            <v>206.41337946478907</v>
          </cell>
          <cell r="Z4400">
            <v>185.68722922456479</v>
          </cell>
          <cell r="AA4400">
            <v>188.50575710396095</v>
          </cell>
          <cell r="AB4400">
            <v>187.46477365749615</v>
          </cell>
          <cell r="AC4400">
            <v>191.57400288471126</v>
          </cell>
          <cell r="AD4400">
            <v>217.0738733352282</v>
          </cell>
          <cell r="AE4400">
            <v>191.5747610099113</v>
          </cell>
          <cell r="AF4400">
            <v>195.61471854405158</v>
          </cell>
          <cell r="AG4400">
            <v>227.11474268288225</v>
          </cell>
          <cell r="AH4400">
            <v>206.6361298523052</v>
          </cell>
          <cell r="AI4400">
            <v>224.67089231021828</v>
          </cell>
          <cell r="AJ4400">
            <v>234.15143262017227</v>
          </cell>
          <cell r="AL4400">
            <v>2456.4816926902913</v>
          </cell>
          <cell r="AM4400">
            <v>0</v>
          </cell>
        </row>
        <row r="4401">
          <cell r="A4401" t="str">
            <v>UgandaTotal CostTotal</v>
          </cell>
          <cell r="B4401" t="str">
            <v>UgandaTotal</v>
          </cell>
          <cell r="C4401" t="str">
            <v>Total</v>
          </cell>
          <cell r="D4401" t="str">
            <v>Uganda</v>
          </cell>
          <cell r="E4401" t="str">
            <v>Total Cost</v>
          </cell>
          <cell r="F4401" t="str">
            <v>CB - total</v>
          </cell>
          <cell r="H4401">
            <v>1122.4183385634437</v>
          </cell>
          <cell r="I4401">
            <v>106.92152635581593</v>
          </cell>
          <cell r="J4401">
            <v>200.8040848381342</v>
          </cell>
          <cell r="K4401">
            <v>299.06070200665124</v>
          </cell>
          <cell r="L4401">
            <v>396.69354824309039</v>
          </cell>
          <cell r="M4401">
            <v>493.7118323806053</v>
          </cell>
          <cell r="N4401">
            <v>601.11244917273984</v>
          </cell>
          <cell r="O4401">
            <v>696.15961938164526</v>
          </cell>
          <cell r="P4401">
            <v>792.80357123240037</v>
          </cell>
          <cell r="Q4401">
            <v>906.17081946305893</v>
          </cell>
          <cell r="R4401">
            <v>1001.7785308077609</v>
          </cell>
          <cell r="S4401">
            <v>1104.3406791899308</v>
          </cell>
          <cell r="T4401">
            <v>1217.5069450628864</v>
          </cell>
          <cell r="U4401">
            <v>0</v>
          </cell>
          <cell r="V4401">
            <v>1174.3111861836192</v>
          </cell>
          <cell r="W4401">
            <v>1174.3111861836192</v>
          </cell>
          <cell r="Y4401">
            <v>106.92152635581593</v>
          </cell>
          <cell r="Z4401">
            <v>93.882558482318274</v>
          </cell>
          <cell r="AA4401">
            <v>98.256617168517039</v>
          </cell>
          <cell r="AB4401">
            <v>97.63284623643915</v>
          </cell>
          <cell r="AC4401">
            <v>97.018284137514911</v>
          </cell>
          <cell r="AD4401">
            <v>107.40061679213454</v>
          </cell>
          <cell r="AE4401">
            <v>95.047170208905413</v>
          </cell>
          <cell r="AF4401">
            <v>96.643951850755116</v>
          </cell>
          <cell r="AG4401">
            <v>113.36724823065856</v>
          </cell>
          <cell r="AH4401">
            <v>95.607711344702011</v>
          </cell>
          <cell r="AI4401">
            <v>102.56214838216988</v>
          </cell>
          <cell r="AJ4401">
            <v>113.16626587295559</v>
          </cell>
        </row>
        <row r="4402">
          <cell r="A4402" t="str">
            <v>UgandaPPC Wholesale CentresTotal</v>
          </cell>
          <cell r="B4402" t="str">
            <v>UgandaTotal</v>
          </cell>
          <cell r="C4402" t="str">
            <v>Total</v>
          </cell>
          <cell r="D4402" t="str">
            <v>Uganda</v>
          </cell>
          <cell r="E4402" t="str">
            <v>PPC Wholesale Centres</v>
          </cell>
          <cell r="F4402" t="str">
            <v>WB - total</v>
          </cell>
          <cell r="H4402">
            <v>1498.1448033790136</v>
          </cell>
          <cell r="I4402">
            <v>99.491853108973118</v>
          </cell>
          <cell r="J4402">
            <v>191.29652385121972</v>
          </cell>
          <cell r="K4402">
            <v>281.54566378666345</v>
          </cell>
          <cell r="L4402">
            <v>371.37759120772046</v>
          </cell>
          <cell r="M4402">
            <v>465.93330995491704</v>
          </cell>
          <cell r="N4402">
            <v>575.60656649801035</v>
          </cell>
          <cell r="O4402">
            <v>672.13415729901635</v>
          </cell>
          <cell r="P4402">
            <v>771.10492399231293</v>
          </cell>
          <cell r="Q4402">
            <v>884.85241844453662</v>
          </cell>
          <cell r="R4402">
            <v>995.88083695213982</v>
          </cell>
          <cell r="S4402">
            <v>1117.989580880188</v>
          </cell>
          <cell r="T4402">
            <v>1238.9747476274047</v>
          </cell>
          <cell r="U4402">
            <v>0</v>
          </cell>
          <cell r="V4402">
            <v>1130.5275234937999</v>
          </cell>
          <cell r="W4402">
            <v>1130.5275234937999</v>
          </cell>
          <cell r="Y4402">
            <v>99.491853108973118</v>
          </cell>
          <cell r="Z4402">
            <v>91.8046707422466</v>
          </cell>
          <cell r="AA4402">
            <v>90.249139935443736</v>
          </cell>
          <cell r="AB4402">
            <v>89.831927421057003</v>
          </cell>
          <cell r="AC4402">
            <v>94.555718747196579</v>
          </cell>
          <cell r="AD4402">
            <v>109.67325654309332</v>
          </cell>
          <cell r="AE4402">
            <v>96.527590801005999</v>
          </cell>
          <cell r="AF4402">
            <v>98.970766693296582</v>
          </cell>
          <cell r="AG4402">
            <v>113.74749445222369</v>
          </cell>
          <cell r="AH4402">
            <v>111.02841850760319</v>
          </cell>
          <cell r="AI4402">
            <v>122.10874392804817</v>
          </cell>
          <cell r="AJ4402">
            <v>120.98516674721668</v>
          </cell>
        </row>
        <row r="4404">
          <cell r="A4404" t="str">
            <v>ZambiaTotal CostSME</v>
          </cell>
          <cell r="B4404" t="str">
            <v>ZambiaSME</v>
          </cell>
          <cell r="C4404" t="str">
            <v>SME</v>
          </cell>
          <cell r="D4404" t="str">
            <v>Zambia</v>
          </cell>
          <cell r="E4404" t="str">
            <v>Total Cost</v>
          </cell>
          <cell r="F4404" t="str">
            <v>CB</v>
          </cell>
          <cell r="H4404">
            <v>1113.0947709120514</v>
          </cell>
          <cell r="I4404">
            <v>92.277972698790165</v>
          </cell>
          <cell r="J4404">
            <v>149.55230233410865</v>
          </cell>
          <cell r="K4404">
            <v>220.64962024060958</v>
          </cell>
          <cell r="L4404">
            <v>322.875132657123</v>
          </cell>
          <cell r="M4404">
            <v>407.55509958333795</v>
          </cell>
          <cell r="N4404">
            <v>492.4187304970672</v>
          </cell>
          <cell r="O4404">
            <v>571.63232538254044</v>
          </cell>
          <cell r="P4404">
            <v>660.38981568523991</v>
          </cell>
          <cell r="Q4404">
            <v>738.2568372968974</v>
          </cell>
          <cell r="R4404">
            <v>822.11405951989707</v>
          </cell>
          <cell r="S4404">
            <v>917.19511938618314</v>
          </cell>
          <cell r="T4404">
            <v>1031.5409931641441</v>
          </cell>
          <cell r="U4404">
            <v>0</v>
          </cell>
          <cell r="V4404">
            <v>1101.9886570983047</v>
          </cell>
          <cell r="W4404">
            <v>1101.9886570983047</v>
          </cell>
          <cell r="Y4404">
            <v>92.277972698790165</v>
          </cell>
          <cell r="Z4404">
            <v>57.27432963531848</v>
          </cell>
          <cell r="AA4404">
            <v>71.097317906500933</v>
          </cell>
          <cell r="AB4404">
            <v>102.22551241651342</v>
          </cell>
          <cell r="AC4404">
            <v>84.679966926214945</v>
          </cell>
          <cell r="AD4404">
            <v>84.863630913729253</v>
          </cell>
          <cell r="AE4404">
            <v>79.213594885473242</v>
          </cell>
          <cell r="AF4404">
            <v>88.757490302699466</v>
          </cell>
          <cell r="AG4404">
            <v>77.867021611657492</v>
          </cell>
          <cell r="AH4404">
            <v>83.857222222999667</v>
          </cell>
          <cell r="AI4404">
            <v>95.081059866286068</v>
          </cell>
          <cell r="AJ4404">
            <v>114.34587377796095</v>
          </cell>
          <cell r="AL4404">
            <v>1031.5409931641441</v>
          </cell>
          <cell r="AM4404">
            <v>0</v>
          </cell>
        </row>
        <row r="4405">
          <cell r="A4405" t="str">
            <v>ZambiaTotal CostCCPL</v>
          </cell>
          <cell r="B4405" t="str">
            <v>ZambiaCCPL</v>
          </cell>
          <cell r="C4405" t="str">
            <v>CCPL</v>
          </cell>
          <cell r="D4405" t="str">
            <v>Zambia</v>
          </cell>
          <cell r="E4405" t="str">
            <v>Total Cost</v>
          </cell>
          <cell r="F4405" t="str">
            <v>CB</v>
          </cell>
          <cell r="H4405">
            <v>14.842463128338323</v>
          </cell>
          <cell r="I4405">
            <v>18.117225246039038</v>
          </cell>
          <cell r="J4405">
            <v>38.85827786060068</v>
          </cell>
          <cell r="K4405">
            <v>58.150917311677119</v>
          </cell>
          <cell r="L4405">
            <v>77.587524285731561</v>
          </cell>
          <cell r="M4405">
            <v>99.075351291571963</v>
          </cell>
          <cell r="N4405">
            <v>123.35454326108183</v>
          </cell>
          <cell r="O4405">
            <v>146.54380025833484</v>
          </cell>
          <cell r="P4405">
            <v>168.81997597422694</v>
          </cell>
          <cell r="Q4405">
            <v>185.99081236789169</v>
          </cell>
          <cell r="R4405">
            <v>208.61373362403333</v>
          </cell>
          <cell r="S4405">
            <v>233.32569050915211</v>
          </cell>
          <cell r="T4405">
            <v>267.18638128373777</v>
          </cell>
          <cell r="U4405">
            <v>0</v>
          </cell>
          <cell r="V4405">
            <v>245.71074007692141</v>
          </cell>
          <cell r="W4405">
            <v>245.71074007692141</v>
          </cell>
          <cell r="Y4405">
            <v>18.117225246039038</v>
          </cell>
          <cell r="Z4405">
            <v>20.741052614561642</v>
          </cell>
          <cell r="AA4405">
            <v>19.29263945107644</v>
          </cell>
          <cell r="AB4405">
            <v>19.436606974054442</v>
          </cell>
          <cell r="AC4405">
            <v>21.487827005840401</v>
          </cell>
          <cell r="AD4405">
            <v>24.279191969509867</v>
          </cell>
          <cell r="AE4405">
            <v>23.189256997253011</v>
          </cell>
          <cell r="AF4405">
            <v>22.276175715892094</v>
          </cell>
          <cell r="AG4405">
            <v>17.170836393664757</v>
          </cell>
          <cell r="AH4405">
            <v>22.622921256141638</v>
          </cell>
          <cell r="AI4405">
            <v>24.711956885118781</v>
          </cell>
          <cell r="AJ4405">
            <v>33.860690774585663</v>
          </cell>
          <cell r="AL4405">
            <v>267.18638128373777</v>
          </cell>
          <cell r="AM4405">
            <v>0</v>
          </cell>
        </row>
        <row r="4406">
          <cell r="A4406" t="str">
            <v>ZambiaTotal CostM &amp; AL</v>
          </cell>
          <cell r="B4406" t="str">
            <v>ZambiaM &amp; AL</v>
          </cell>
          <cell r="C4406" t="str">
            <v>M &amp; AL</v>
          </cell>
          <cell r="D4406" t="str">
            <v>Zambia</v>
          </cell>
          <cell r="E4406" t="str">
            <v>Total Cost</v>
          </cell>
          <cell r="F4406" t="str">
            <v>CB</v>
          </cell>
          <cell r="H4406">
            <v>0.20442959501638344</v>
          </cell>
          <cell r="I4406">
            <v>3.1187097703136875</v>
          </cell>
          <cell r="J4406">
            <v>6.8019031433550419</v>
          </cell>
          <cell r="K4406">
            <v>10.144597247534881</v>
          </cell>
          <cell r="L4406">
            <v>13.527270340130599</v>
          </cell>
          <cell r="M4406">
            <v>17.25321539167761</v>
          </cell>
          <cell r="N4406">
            <v>21.479763217155536</v>
          </cell>
          <cell r="O4406">
            <v>25.48991003355389</v>
          </cell>
          <cell r="P4406">
            <v>29.395495124530509</v>
          </cell>
          <cell r="Q4406">
            <v>32.401339757938622</v>
          </cell>
          <cell r="R4406">
            <v>36.329324654281969</v>
          </cell>
          <cell r="S4406">
            <v>40.643220703948899</v>
          </cell>
          <cell r="T4406">
            <v>46.800672063465164</v>
          </cell>
          <cell r="U4406">
            <v>0</v>
          </cell>
          <cell r="V4406">
            <v>43.053523670796224</v>
          </cell>
          <cell r="W4406">
            <v>43.053523670796224</v>
          </cell>
          <cell r="Y4406">
            <v>3.1187097703136875</v>
          </cell>
          <cell r="Z4406">
            <v>3.6831933730413544</v>
          </cell>
          <cell r="AA4406">
            <v>3.3426941041798388</v>
          </cell>
          <cell r="AB4406">
            <v>3.3826730925957182</v>
          </cell>
          <cell r="AC4406">
            <v>3.7259450515470114</v>
          </cell>
          <cell r="AD4406">
            <v>4.2265478254779261</v>
          </cell>
          <cell r="AE4406">
            <v>4.010146816398354</v>
          </cell>
          <cell r="AF4406">
            <v>3.9055850909766185</v>
          </cell>
          <cell r="AG4406">
            <v>3.0058446334081133</v>
          </cell>
          <cell r="AH4406">
            <v>3.9279848963433466</v>
          </cell>
          <cell r="AI4406">
            <v>4.3138960496669299</v>
          </cell>
          <cell r="AJ4406">
            <v>6.1574513595162657</v>
          </cell>
          <cell r="AL4406">
            <v>46.800672063465164</v>
          </cell>
          <cell r="AM4406">
            <v>0</v>
          </cell>
        </row>
        <row r="4407">
          <cell r="A4407" t="str">
            <v>ZambiaTotal CostOthCB</v>
          </cell>
          <cell r="B4407" t="str">
            <v>ZambiaOthCB</v>
          </cell>
          <cell r="C4407" t="str">
            <v>OthCB</v>
          </cell>
          <cell r="D4407" t="str">
            <v>Zambia</v>
          </cell>
          <cell r="E4407" t="str">
            <v>Total Cost</v>
          </cell>
          <cell r="F4407" t="str">
            <v>CB</v>
          </cell>
          <cell r="H4407">
            <v>0</v>
          </cell>
          <cell r="I4407">
            <v>0</v>
          </cell>
          <cell r="J4407">
            <v>0</v>
          </cell>
          <cell r="K4407">
            <v>0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Y4407">
            <v>0</v>
          </cell>
          <cell r="Z4407">
            <v>0</v>
          </cell>
          <cell r="AA4407">
            <v>0</v>
          </cell>
          <cell r="AB4407">
            <v>0</v>
          </cell>
          <cell r="AC4407">
            <v>0</v>
          </cell>
          <cell r="AD4407">
            <v>0</v>
          </cell>
          <cell r="AE4407">
            <v>0</v>
          </cell>
          <cell r="AF4407">
            <v>0</v>
          </cell>
          <cell r="AG4407">
            <v>0</v>
          </cell>
          <cell r="AH4407">
            <v>0</v>
          </cell>
          <cell r="AI4407">
            <v>0</v>
          </cell>
          <cell r="AJ4407">
            <v>0</v>
          </cell>
          <cell r="AL4407">
            <v>0</v>
          </cell>
          <cell r="AM4407">
            <v>0</v>
          </cell>
        </row>
        <row r="4408">
          <cell r="A4408" t="str">
            <v>ZambiaTotal CostWM</v>
          </cell>
          <cell r="B4408" t="str">
            <v>ZambiaWM</v>
          </cell>
          <cell r="C4408" t="str">
            <v>WM</v>
          </cell>
          <cell r="D4408" t="str">
            <v>Zambia</v>
          </cell>
          <cell r="E4408" t="str">
            <v>Total Cost</v>
          </cell>
          <cell r="F4408" t="str">
            <v>CB</v>
          </cell>
          <cell r="H4408">
            <v>1361.303050020301</v>
          </cell>
          <cell r="I4408">
            <v>60.876673802316802</v>
          </cell>
          <cell r="J4408">
            <v>102.69420231043567</v>
          </cell>
          <cell r="K4408">
            <v>162.5696506393277</v>
          </cell>
          <cell r="L4408">
            <v>223.63836536662876</v>
          </cell>
          <cell r="M4408">
            <v>289.26839719256401</v>
          </cell>
          <cell r="N4408">
            <v>351.47873938391524</v>
          </cell>
          <cell r="O4408">
            <v>414.3645973346521</v>
          </cell>
          <cell r="P4408">
            <v>476.61788300477599</v>
          </cell>
          <cell r="Q4408">
            <v>533.1237963202226</v>
          </cell>
          <cell r="R4408">
            <v>597.49307239911161</v>
          </cell>
          <cell r="S4408">
            <v>667.04271220735461</v>
          </cell>
          <cell r="T4408">
            <v>754.56671254937498</v>
          </cell>
          <cell r="U4408">
            <v>0</v>
          </cell>
          <cell r="V4408">
            <v>727.30275647401754</v>
          </cell>
          <cell r="W4408">
            <v>727.30275647401754</v>
          </cell>
          <cell r="Y4408">
            <v>60.876673802316802</v>
          </cell>
          <cell r="Z4408">
            <v>41.817528508118869</v>
          </cell>
          <cell r="AA4408">
            <v>59.875448328892034</v>
          </cell>
          <cell r="AB4408">
            <v>61.068714727301057</v>
          </cell>
          <cell r="AC4408">
            <v>65.630031825935248</v>
          </cell>
          <cell r="AD4408">
            <v>62.210342191351231</v>
          </cell>
          <cell r="AE4408">
            <v>62.885857950736863</v>
          </cell>
          <cell r="AF4408">
            <v>62.253285670123887</v>
          </cell>
          <cell r="AG4408">
            <v>56.505913315446605</v>
          </cell>
          <cell r="AH4408">
            <v>64.369276078889015</v>
          </cell>
          <cell r="AI4408">
            <v>69.549639808243001</v>
          </cell>
          <cell r="AJ4408">
            <v>87.524000342020372</v>
          </cell>
          <cell r="AL4408">
            <v>754.56671254937498</v>
          </cell>
          <cell r="AM4408">
            <v>0</v>
          </cell>
        </row>
        <row r="4409">
          <cell r="A4409" t="str">
            <v>ZambiaPPC Cash OperationsCash</v>
          </cell>
          <cell r="B4409" t="str">
            <v>ZambiaCash</v>
          </cell>
          <cell r="C4409" t="str">
            <v>Cash</v>
          </cell>
          <cell r="D4409" t="str">
            <v>Zambia</v>
          </cell>
          <cell r="E4409" t="str">
            <v>PPC Cash Operations</v>
          </cell>
          <cell r="F4409" t="str">
            <v>WB</v>
          </cell>
          <cell r="H4409">
            <v>477.03743202177367</v>
          </cell>
          <cell r="I4409">
            <v>72.566976836480364</v>
          </cell>
          <cell r="J4409">
            <v>120.16633291667659</v>
          </cell>
          <cell r="K4409">
            <v>184.0450380323791</v>
          </cell>
          <cell r="L4409">
            <v>259.68079233817059</v>
          </cell>
          <cell r="M4409">
            <v>332.50271090439998</v>
          </cell>
          <cell r="N4409">
            <v>400.82353779132677</v>
          </cell>
          <cell r="O4409">
            <v>469.20748228483751</v>
          </cell>
          <cell r="P4409">
            <v>540.23010270927784</v>
          </cell>
          <cell r="Q4409">
            <v>604.39195171083429</v>
          </cell>
          <cell r="R4409">
            <v>675.57648590536019</v>
          </cell>
          <cell r="S4409">
            <v>753.84862072402177</v>
          </cell>
          <cell r="T4409">
            <v>851.80583687921171</v>
          </cell>
          <cell r="U4409">
            <v>0</v>
          </cell>
          <cell r="V4409">
            <v>832.75176667600022</v>
          </cell>
          <cell r="W4409">
            <v>832.75176667600022</v>
          </cell>
          <cell r="Y4409">
            <v>72.566976836480364</v>
          </cell>
          <cell r="Z4409">
            <v>47.59935608019623</v>
          </cell>
          <cell r="AA4409">
            <v>63.878705115702502</v>
          </cell>
          <cell r="AB4409">
            <v>75.635754305791494</v>
          </cell>
          <cell r="AC4409">
            <v>72.821918566229385</v>
          </cell>
          <cell r="AD4409">
            <v>68.320826886926795</v>
          </cell>
          <cell r="AE4409">
            <v>68.383944493510739</v>
          </cell>
          <cell r="AF4409">
            <v>71.022620424440333</v>
          </cell>
          <cell r="AG4409">
            <v>64.161849001556448</v>
          </cell>
          <cell r="AH4409">
            <v>71.184534194525895</v>
          </cell>
          <cell r="AI4409">
            <v>78.272134818661584</v>
          </cell>
          <cell r="AJ4409">
            <v>97.95721615518994</v>
          </cell>
          <cell r="AL4409">
            <v>851.80583687921171</v>
          </cell>
          <cell r="AM4409">
            <v>0</v>
          </cell>
        </row>
        <row r="4410">
          <cell r="A4410" t="str">
            <v>ZambiaPPC Corp Lending Agency OpsCROps</v>
          </cell>
          <cell r="B4410" t="str">
            <v>ZambiaCROps</v>
          </cell>
          <cell r="C4410" t="str">
            <v>CROps</v>
          </cell>
          <cell r="D4410" t="str">
            <v>Zambia</v>
          </cell>
          <cell r="E4410" t="str">
            <v>PPC Corp Lending Agency Ops</v>
          </cell>
          <cell r="F4410" t="str">
            <v>WB</v>
          </cell>
          <cell r="H4410">
            <v>150.69752322805272</v>
          </cell>
          <cell r="I4410">
            <v>6.8449988458561606</v>
          </cell>
          <cell r="J4410">
            <v>11.37591154304307</v>
          </cell>
          <cell r="K4410">
            <v>18.328956055144658</v>
          </cell>
          <cell r="L4410">
            <v>24.13207005017037</v>
          </cell>
          <cell r="M4410">
            <v>31.946027314954335</v>
          </cell>
          <cell r="N4410">
            <v>38.286530076130305</v>
          </cell>
          <cell r="O4410">
            <v>45.543830949105782</v>
          </cell>
          <cell r="P4410">
            <v>51.816191835177378</v>
          </cell>
          <cell r="Q4410">
            <v>57.802460061820028</v>
          </cell>
          <cell r="R4410">
            <v>65.111291276559257</v>
          </cell>
          <cell r="S4410">
            <v>73.008098976501458</v>
          </cell>
          <cell r="T4410">
            <v>82.19795639740974</v>
          </cell>
          <cell r="U4410">
            <v>0</v>
          </cell>
          <cell r="V4410">
            <v>70.587709969825482</v>
          </cell>
          <cell r="W4410">
            <v>70.587709969825482</v>
          </cell>
          <cell r="Y4410">
            <v>6.8449988458561606</v>
          </cell>
          <cell r="Z4410">
            <v>4.5309126971869098</v>
          </cell>
          <cell r="AA4410">
            <v>6.953044512101588</v>
          </cell>
          <cell r="AB4410">
            <v>5.8031139950257113</v>
          </cell>
          <cell r="AC4410">
            <v>7.8139572647839657</v>
          </cell>
          <cell r="AD4410">
            <v>6.3405027611759692</v>
          </cell>
          <cell r="AE4410">
            <v>7.2573008729754775</v>
          </cell>
          <cell r="AF4410">
            <v>6.2723608860715956</v>
          </cell>
          <cell r="AG4410">
            <v>5.9862682266426503</v>
          </cell>
          <cell r="AH4410">
            <v>7.3088312147392287</v>
          </cell>
          <cell r="AI4410">
            <v>7.896807699942201</v>
          </cell>
          <cell r="AJ4410">
            <v>9.1898574209082824</v>
          </cell>
          <cell r="AL4410">
            <v>82.19795639740974</v>
          </cell>
          <cell r="AM4410">
            <v>0</v>
          </cell>
        </row>
        <row r="4411">
          <cell r="A4411" t="str">
            <v>ZambiaPPC GM Ops - Fixed IncomeFI</v>
          </cell>
          <cell r="B4411" t="str">
            <v>ZambiaFI</v>
          </cell>
          <cell r="C4411" t="str">
            <v>FI</v>
          </cell>
          <cell r="D4411" t="str">
            <v>Zambia</v>
          </cell>
          <cell r="E4411" t="str">
            <v>PPC GM Ops - Fixed Income</v>
          </cell>
          <cell r="F4411" t="str">
            <v>WB</v>
          </cell>
          <cell r="H4411">
            <v>0</v>
          </cell>
          <cell r="I4411">
            <v>0</v>
          </cell>
          <cell r="J4411">
            <v>0</v>
          </cell>
          <cell r="K4411">
            <v>0</v>
          </cell>
          <cell r="L4411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G4411">
            <v>0</v>
          </cell>
          <cell r="AH4411">
            <v>0</v>
          </cell>
          <cell r="AI4411">
            <v>0</v>
          </cell>
          <cell r="AJ4411">
            <v>0</v>
          </cell>
          <cell r="AL4411">
            <v>0</v>
          </cell>
          <cell r="AM4411">
            <v>0</v>
          </cell>
        </row>
        <row r="4412">
          <cell r="A4412" t="str">
            <v>ZambiaPPC Global Mkts OpsFX/MM</v>
          </cell>
          <cell r="B4412" t="str">
            <v>ZambiaFX/MM</v>
          </cell>
          <cell r="C4412" t="str">
            <v>FX/MM</v>
          </cell>
          <cell r="D4412" t="str">
            <v>Zambia</v>
          </cell>
          <cell r="E4412" t="str">
            <v>PPC Global Mkts Ops</v>
          </cell>
          <cell r="F4412" t="str">
            <v>WB</v>
          </cell>
          <cell r="H4412">
            <v>201.12342675006897</v>
          </cell>
          <cell r="I4412">
            <v>14.031979230853377</v>
          </cell>
          <cell r="J4412">
            <v>28.172177889497949</v>
          </cell>
          <cell r="K4412">
            <v>46.035264439214139</v>
          </cell>
          <cell r="L4412">
            <v>56.816186293621577</v>
          </cell>
          <cell r="M4412">
            <v>75.327039763534358</v>
          </cell>
          <cell r="N4412">
            <v>92.041370245711136</v>
          </cell>
          <cell r="O4412">
            <v>111.16580665461555</v>
          </cell>
          <cell r="P4412">
            <v>128.57039295549978</v>
          </cell>
          <cell r="Q4412">
            <v>143.14914847416895</v>
          </cell>
          <cell r="R4412">
            <v>160.39609668828658</v>
          </cell>
          <cell r="S4412">
            <v>178.18921512237631</v>
          </cell>
          <cell r="T4412">
            <v>196.12727188672864</v>
          </cell>
          <cell r="U4412">
            <v>0</v>
          </cell>
          <cell r="V4412">
            <v>162.29005884968717</v>
          </cell>
          <cell r="W4412">
            <v>162.29005884968717</v>
          </cell>
          <cell r="Y4412">
            <v>14.031979230853377</v>
          </cell>
          <cell r="Z4412">
            <v>14.140198658644572</v>
          </cell>
          <cell r="AA4412">
            <v>17.86308654971619</v>
          </cell>
          <cell r="AB4412">
            <v>10.780921854407438</v>
          </cell>
          <cell r="AC4412">
            <v>18.510853469912782</v>
          </cell>
          <cell r="AD4412">
            <v>16.714330482176777</v>
          </cell>
          <cell r="AE4412">
            <v>19.124436408904415</v>
          </cell>
          <cell r="AF4412">
            <v>17.404586300884233</v>
          </cell>
          <cell r="AG4412">
            <v>14.578755518669169</v>
          </cell>
          <cell r="AH4412">
            <v>17.246948214117623</v>
          </cell>
          <cell r="AI4412">
            <v>17.793118434089735</v>
          </cell>
          <cell r="AJ4412">
            <v>17.938056764352325</v>
          </cell>
          <cell r="AL4412">
            <v>196.12727188672864</v>
          </cell>
          <cell r="AM4412">
            <v>0</v>
          </cell>
        </row>
        <row r="4413">
          <cell r="A4413" t="str">
            <v>ZambiaPPC SEF/Forfaiting/PESEF</v>
          </cell>
          <cell r="B4413" t="str">
            <v>ZambiaSEF</v>
          </cell>
          <cell r="C4413" t="str">
            <v>SEF</v>
          </cell>
          <cell r="D4413" t="str">
            <v>Zambia</v>
          </cell>
          <cell r="E4413" t="str">
            <v>PPC SEF/Forfaiting/PE</v>
          </cell>
          <cell r="F4413" t="str">
            <v>WB</v>
          </cell>
          <cell r="H4413">
            <v>0</v>
          </cell>
          <cell r="I4413">
            <v>0</v>
          </cell>
          <cell r="J4413">
            <v>0</v>
          </cell>
          <cell r="K4413">
            <v>0</v>
          </cell>
          <cell r="L4413">
            <v>0</v>
          </cell>
          <cell r="M4413">
            <v>0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  <cell r="AJ4413">
            <v>0</v>
          </cell>
          <cell r="AL4413">
            <v>0</v>
          </cell>
          <cell r="AM4413">
            <v>0</v>
          </cell>
        </row>
        <row r="4414">
          <cell r="A4414" t="str">
            <v>ZambiaPPC Trade OperationsTrade</v>
          </cell>
          <cell r="B4414" t="str">
            <v>ZambiaTrade</v>
          </cell>
          <cell r="C4414" t="str">
            <v>Trade</v>
          </cell>
          <cell r="D4414" t="str">
            <v>Zambia</v>
          </cell>
          <cell r="E4414" t="str">
            <v>PPC Trade Operations</v>
          </cell>
          <cell r="F4414" t="str">
            <v>WB</v>
          </cell>
          <cell r="H4414">
            <v>94.778037107309061</v>
          </cell>
          <cell r="I4414">
            <v>11.381361374971231</v>
          </cell>
          <cell r="J4414">
            <v>20.552169490833414</v>
          </cell>
          <cell r="K4414">
            <v>30.77199877172799</v>
          </cell>
          <cell r="L4414">
            <v>42.710679755874402</v>
          </cell>
          <cell r="M4414">
            <v>54.318258768156852</v>
          </cell>
          <cell r="N4414">
            <v>65.686241001549234</v>
          </cell>
          <cell r="O4414">
            <v>78.532439006266941</v>
          </cell>
          <cell r="P4414">
            <v>91.018570223624678</v>
          </cell>
          <cell r="Q4414">
            <v>102.29448118468181</v>
          </cell>
          <cell r="R4414">
            <v>115.13145916839409</v>
          </cell>
          <cell r="S4414">
            <v>129.33186329263449</v>
          </cell>
          <cell r="T4414">
            <v>144.3296938668405</v>
          </cell>
          <cell r="U4414">
            <v>0</v>
          </cell>
          <cell r="V4414">
            <v>134.62830233597145</v>
          </cell>
          <cell r="W4414">
            <v>134.62830233597145</v>
          </cell>
          <cell r="Y4414">
            <v>11.381361374971231</v>
          </cell>
          <cell r="Z4414">
            <v>9.170808115862183</v>
          </cell>
          <cell r="AA4414">
            <v>10.219829280894576</v>
          </cell>
          <cell r="AB4414">
            <v>11.938680984146412</v>
          </cell>
          <cell r="AC4414">
            <v>11.60757901228245</v>
          </cell>
          <cell r="AD4414">
            <v>11.367982233392382</v>
          </cell>
          <cell r="AE4414">
            <v>12.846198004717706</v>
          </cell>
          <cell r="AF4414">
            <v>12.486131217357737</v>
          </cell>
          <cell r="AG4414">
            <v>11.275910961057136</v>
          </cell>
          <cell r="AH4414">
            <v>12.836977983712273</v>
          </cell>
          <cell r="AI4414">
            <v>14.200404124240407</v>
          </cell>
          <cell r="AJ4414">
            <v>14.997830574206006</v>
          </cell>
          <cell r="AL4414">
            <v>144.3296938668405</v>
          </cell>
          <cell r="AM4414">
            <v>0</v>
          </cell>
        </row>
        <row r="4415">
          <cell r="A4415" t="str">
            <v>ZambiaTotal Cost</v>
          </cell>
          <cell r="B4415" t="str">
            <v>Zambia</v>
          </cell>
          <cell r="C4415" t="str">
            <v>Total</v>
          </cell>
          <cell r="D4415" t="str">
            <v>Zambia</v>
          </cell>
          <cell r="E4415" t="str">
            <v>Total Cost</v>
          </cell>
          <cell r="H4415">
            <v>3413.0811327629121</v>
          </cell>
          <cell r="I4415">
            <v>279.21589780562078</v>
          </cell>
          <cell r="J4415">
            <v>478.17327748855109</v>
          </cell>
          <cell r="K4415">
            <v>730.69604273761524</v>
          </cell>
          <cell r="L4415">
            <v>1020.9680210874509</v>
          </cell>
          <cell r="M4415">
            <v>1307.2461002101973</v>
          </cell>
          <cell r="N4415">
            <v>1585.5694554739371</v>
          </cell>
          <cell r="O4415">
            <v>1862.4801919039071</v>
          </cell>
          <cell r="P4415">
            <v>2146.8584275123526</v>
          </cell>
          <cell r="Q4415">
            <v>2397.4108271744558</v>
          </cell>
          <cell r="R4415">
            <v>2680.7655232359239</v>
          </cell>
          <cell r="S4415">
            <v>2992.5845409221729</v>
          </cell>
          <cell r="T4415">
            <v>3374.5555180909123</v>
          </cell>
          <cell r="U4415">
            <v>0</v>
          </cell>
          <cell r="V4415">
            <v>3318.3135151515244</v>
          </cell>
          <cell r="W4415">
            <v>3318.3135151515244</v>
          </cell>
          <cell r="Y4415">
            <v>279.21589780562078</v>
          </cell>
          <cell r="Z4415">
            <v>198.95737968293031</v>
          </cell>
          <cell r="AA4415">
            <v>252.52276524906415</v>
          </cell>
          <cell r="AB4415">
            <v>290.27197834983565</v>
          </cell>
          <cell r="AC4415">
            <v>286.27807912274636</v>
          </cell>
          <cell r="AD4415">
            <v>278.32335526373981</v>
          </cell>
          <cell r="AE4415">
            <v>276.91073642997003</v>
          </cell>
          <cell r="AF4415">
            <v>284.37823560844549</v>
          </cell>
          <cell r="AG4415">
            <v>250.5523996621032</v>
          </cell>
          <cell r="AH4415">
            <v>283.35469606146808</v>
          </cell>
          <cell r="AI4415">
            <v>311.81901768624903</v>
          </cell>
          <cell r="AJ4415">
            <v>381.97097716873941</v>
          </cell>
          <cell r="AL4415">
            <v>3374.5555180909123</v>
          </cell>
          <cell r="AM4415">
            <v>0</v>
          </cell>
        </row>
        <row r="4416">
          <cell r="A4416" t="str">
            <v>ZambiaTotal CostTotal</v>
          </cell>
          <cell r="B4416" t="str">
            <v>ZambiaTotal</v>
          </cell>
          <cell r="C4416" t="str">
            <v>Total</v>
          </cell>
          <cell r="D4416" t="str">
            <v>Zambia</v>
          </cell>
          <cell r="E4416" t="str">
            <v>Total Cost</v>
          </cell>
          <cell r="F4416" t="str">
            <v>CB - total</v>
          </cell>
          <cell r="H4416">
            <v>2489.4447136557073</v>
          </cell>
          <cell r="I4416">
            <v>174.39058151745968</v>
          </cell>
          <cell r="J4416">
            <v>297.90668564850006</v>
          </cell>
          <cell r="K4416">
            <v>451.51478543914925</v>
          </cell>
          <cell r="L4416">
            <v>637.62829264961397</v>
          </cell>
          <cell r="M4416">
            <v>813.15206345915158</v>
          </cell>
          <cell r="N4416">
            <v>988.73177635921979</v>
          </cell>
          <cell r="O4416">
            <v>1158.0306330090812</v>
          </cell>
          <cell r="P4416">
            <v>1335.2231697887732</v>
          </cell>
          <cell r="Q4416">
            <v>1489.7727857429504</v>
          </cell>
          <cell r="R4416">
            <v>1664.5501901973239</v>
          </cell>
          <cell r="S4416">
            <v>1858.2067428066389</v>
          </cell>
          <cell r="T4416">
            <v>2100.094759060722</v>
          </cell>
          <cell r="U4416">
            <v>0</v>
          </cell>
          <cell r="V4416">
            <v>2118.0556773200396</v>
          </cell>
          <cell r="W4416">
            <v>2118.0556773200396</v>
          </cell>
          <cell r="Y4416">
            <v>174.39058151745968</v>
          </cell>
          <cell r="Z4416">
            <v>123.51610413104038</v>
          </cell>
          <cell r="AA4416">
            <v>153.60809979064919</v>
          </cell>
          <cell r="AB4416">
            <v>186.11350721046472</v>
          </cell>
          <cell r="AC4416">
            <v>175.52377080953761</v>
          </cell>
          <cell r="AD4416">
            <v>175.57971290006822</v>
          </cell>
          <cell r="AE4416">
            <v>169.29885664986136</v>
          </cell>
          <cell r="AF4416">
            <v>177.19253677969209</v>
          </cell>
          <cell r="AG4416">
            <v>154.54961595417717</v>
          </cell>
          <cell r="AH4416">
            <v>174.77740445437348</v>
          </cell>
          <cell r="AI4416">
            <v>193.65655260931499</v>
          </cell>
          <cell r="AJ4416">
            <v>241.88801625408314</v>
          </cell>
        </row>
        <row r="4417">
          <cell r="A4417" t="str">
            <v>ZambiaPPC Wholesale CentresTotal</v>
          </cell>
          <cell r="B4417" t="str">
            <v>ZambiaTotal</v>
          </cell>
          <cell r="C4417" t="str">
            <v>Total</v>
          </cell>
          <cell r="D4417" t="str">
            <v>Zambia</v>
          </cell>
          <cell r="E4417" t="str">
            <v>PPC Wholesale Centres</v>
          </cell>
          <cell r="F4417" t="str">
            <v>WB - total</v>
          </cell>
          <cell r="H4417">
            <v>923.63641910720435</v>
          </cell>
          <cell r="I4417">
            <v>104.82531628816115</v>
          </cell>
          <cell r="J4417">
            <v>180.26659184005103</v>
          </cell>
          <cell r="K4417">
            <v>279.18125729846588</v>
          </cell>
          <cell r="L4417">
            <v>383.33972843783692</v>
          </cell>
          <cell r="M4417">
            <v>494.09403675104551</v>
          </cell>
          <cell r="N4417">
            <v>596.83767911471739</v>
          </cell>
          <cell r="O4417">
            <v>704.44955889482571</v>
          </cell>
          <cell r="P4417">
            <v>811.63525772357968</v>
          </cell>
          <cell r="Q4417">
            <v>907.63804143150503</v>
          </cell>
          <cell r="R4417">
            <v>1016.2153330386002</v>
          </cell>
          <cell r="S4417">
            <v>1134.377798115534</v>
          </cell>
          <cell r="T4417">
            <v>1274.4607590301905</v>
          </cell>
          <cell r="U4417">
            <v>0</v>
          </cell>
          <cell r="V4417">
            <v>1200.2578378314843</v>
          </cell>
          <cell r="W4417">
            <v>1200.2578378314843</v>
          </cell>
          <cell r="Y4417">
            <v>104.82531628816115</v>
          </cell>
          <cell r="Z4417">
            <v>75.441275551889888</v>
          </cell>
          <cell r="AA4417">
            <v>98.914665458414845</v>
          </cell>
          <cell r="AB4417">
            <v>104.15847113937104</v>
          </cell>
          <cell r="AC4417">
            <v>110.75430831320858</v>
          </cell>
          <cell r="AD4417">
            <v>102.74364236367188</v>
          </cell>
          <cell r="AE4417">
            <v>107.61187978010832</v>
          </cell>
          <cell r="AF4417">
            <v>107.18569882875397</v>
          </cell>
          <cell r="AG4417">
            <v>96.002783707925346</v>
          </cell>
          <cell r="AH4417">
            <v>108.57729160709516</v>
          </cell>
          <cell r="AI4417">
            <v>118.16246507693381</v>
          </cell>
          <cell r="AJ4417">
            <v>140.0829609146565</v>
          </cell>
        </row>
        <row r="4419">
          <cell r="A4419" t="str">
            <v>ZimbabweTotal CostSME</v>
          </cell>
          <cell r="B4419" t="str">
            <v>ZimbabweSME</v>
          </cell>
          <cell r="C4419" t="str">
            <v>SME</v>
          </cell>
          <cell r="D4419" t="str">
            <v>Zimbabwe</v>
          </cell>
          <cell r="E4419" t="str">
            <v>Total Cost</v>
          </cell>
          <cell r="F4419" t="str">
            <v>CB</v>
          </cell>
          <cell r="H4419">
            <v>829.11173472564064</v>
          </cell>
          <cell r="I4419">
            <v>133.35310563637788</v>
          </cell>
          <cell r="J4419">
            <v>299.51500502091426</v>
          </cell>
          <cell r="K4419">
            <v>434.16427225844586</v>
          </cell>
          <cell r="L4419">
            <v>677.32590399222033</v>
          </cell>
          <cell r="M4419">
            <v>721.68703157335267</v>
          </cell>
          <cell r="N4419">
            <v>652.46570671565826</v>
          </cell>
          <cell r="O4419">
            <v>639.48368705384746</v>
          </cell>
          <cell r="P4419">
            <v>321.08088283113483</v>
          </cell>
          <cell r="Q4419">
            <v>378.71640837722771</v>
          </cell>
          <cell r="R4419">
            <v>446.97656722919714</v>
          </cell>
          <cell r="S4419">
            <v>694.66492155565049</v>
          </cell>
          <cell r="T4419">
            <v>884.84263259543081</v>
          </cell>
          <cell r="U4419">
            <v>0</v>
          </cell>
          <cell r="V4419">
            <v>1235.2055586395593</v>
          </cell>
          <cell r="W4419">
            <v>1235.2055586395593</v>
          </cell>
          <cell r="Y4419">
            <v>133.35310563637788</v>
          </cell>
          <cell r="Z4419">
            <v>166.16189938453638</v>
          </cell>
          <cell r="AA4419">
            <v>134.6492672375316</v>
          </cell>
          <cell r="AB4419">
            <v>243.16163173377447</v>
          </cell>
          <cell r="AC4419">
            <v>44.361127581132337</v>
          </cell>
          <cell r="AD4419">
            <v>-69.221324857694412</v>
          </cell>
          <cell r="AE4419">
            <v>-12.982019661810796</v>
          </cell>
          <cell r="AF4419">
            <v>-318.40280422271263</v>
          </cell>
          <cell r="AG4419">
            <v>57.635525546092879</v>
          </cell>
          <cell r="AH4419">
            <v>68.260158851969436</v>
          </cell>
          <cell r="AI4419">
            <v>247.68835432645335</v>
          </cell>
          <cell r="AJ4419">
            <v>190.17771103978032</v>
          </cell>
          <cell r="AL4419">
            <v>884.84263259543081</v>
          </cell>
          <cell r="AM4419">
            <v>0</v>
          </cell>
        </row>
        <row r="4420">
          <cell r="A4420" t="str">
            <v>ZimbabweTotal CostCCPL</v>
          </cell>
          <cell r="B4420" t="str">
            <v>ZimbabweCCPL</v>
          </cell>
          <cell r="C4420" t="str">
            <v>CCPL</v>
          </cell>
          <cell r="D4420" t="str">
            <v>Zimbabwe</v>
          </cell>
          <cell r="E4420" t="str">
            <v>Total Cost</v>
          </cell>
          <cell r="F4420" t="str">
            <v>CB</v>
          </cell>
          <cell r="H4420">
            <v>300.25766442542698</v>
          </cell>
          <cell r="I4420">
            <v>70.639093554486919</v>
          </cell>
          <cell r="J4420">
            <v>149.95095648476945</v>
          </cell>
          <cell r="K4420">
            <v>221.40969982059059</v>
          </cell>
          <cell r="L4420">
            <v>340.65433512892804</v>
          </cell>
          <cell r="M4420">
            <v>360.36119492715261</v>
          </cell>
          <cell r="N4420">
            <v>318.69739011679229</v>
          </cell>
          <cell r="O4420">
            <v>316.29679441695782</v>
          </cell>
          <cell r="P4420">
            <v>158.84133013812482</v>
          </cell>
          <cell r="Q4420">
            <v>211.99829342740804</v>
          </cell>
          <cell r="R4420">
            <v>245.0998430223876</v>
          </cell>
          <cell r="S4420">
            <v>343.35607477341233</v>
          </cell>
          <cell r="T4420">
            <v>440.73350606239666</v>
          </cell>
          <cell r="U4420">
            <v>0</v>
          </cell>
          <cell r="V4420">
            <v>828.9166586842864</v>
          </cell>
          <cell r="W4420">
            <v>828.9166586842864</v>
          </cell>
          <cell r="Y4420">
            <v>70.639093554486919</v>
          </cell>
          <cell r="Z4420">
            <v>79.31186293028253</v>
          </cell>
          <cell r="AA4420">
            <v>71.45874333582114</v>
          </cell>
          <cell r="AB4420">
            <v>119.24463530833745</v>
          </cell>
          <cell r="AC4420">
            <v>19.706859798224571</v>
          </cell>
          <cell r="AD4420">
            <v>-41.663804810360318</v>
          </cell>
          <cell r="AE4420">
            <v>-2.4005956998344686</v>
          </cell>
          <cell r="AF4420">
            <v>-157.45546427883301</v>
          </cell>
          <cell r="AG4420">
            <v>53.156963289283226</v>
          </cell>
          <cell r="AH4420">
            <v>33.101549594979559</v>
          </cell>
          <cell r="AI4420">
            <v>98.256231751024728</v>
          </cell>
          <cell r="AJ4420">
            <v>97.377431288984326</v>
          </cell>
          <cell r="AL4420">
            <v>440.73350606239666</v>
          </cell>
          <cell r="AM4420">
            <v>0</v>
          </cell>
        </row>
        <row r="4421">
          <cell r="A4421" t="str">
            <v>ZimbabweTotal CostM &amp; AL</v>
          </cell>
          <cell r="B4421" t="str">
            <v>ZimbabweM &amp; AL</v>
          </cell>
          <cell r="C4421" t="str">
            <v>M &amp; AL</v>
          </cell>
          <cell r="D4421" t="str">
            <v>Zimbabwe</v>
          </cell>
          <cell r="E4421" t="str">
            <v>Total Cost</v>
          </cell>
          <cell r="F4421" t="str">
            <v>CB</v>
          </cell>
          <cell r="H4421">
            <v>25.817417673215658</v>
          </cell>
          <cell r="I4421">
            <v>0</v>
          </cell>
          <cell r="J4421">
            <v>0</v>
          </cell>
          <cell r="K4421">
            <v>0</v>
          </cell>
          <cell r="L4421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Y4421">
            <v>0</v>
          </cell>
          <cell r="Z4421">
            <v>0</v>
          </cell>
          <cell r="AA4421">
            <v>0</v>
          </cell>
          <cell r="AB4421">
            <v>0</v>
          </cell>
          <cell r="AC4421">
            <v>0</v>
          </cell>
          <cell r="AD4421">
            <v>0</v>
          </cell>
          <cell r="AE4421">
            <v>0</v>
          </cell>
          <cell r="AF4421">
            <v>0</v>
          </cell>
          <cell r="AG4421">
            <v>0</v>
          </cell>
          <cell r="AH4421">
            <v>0</v>
          </cell>
          <cell r="AI4421">
            <v>0</v>
          </cell>
          <cell r="AJ4421">
            <v>0</v>
          </cell>
          <cell r="AL4421">
            <v>0</v>
          </cell>
          <cell r="AM4421">
            <v>0</v>
          </cell>
        </row>
        <row r="4422">
          <cell r="A4422" t="str">
            <v>ZimbabweTotal CostOthCB</v>
          </cell>
          <cell r="B4422" t="str">
            <v>ZimbabweOthCB</v>
          </cell>
          <cell r="C4422" t="str">
            <v>OthCB</v>
          </cell>
          <cell r="D4422" t="str">
            <v>Zimbabwe</v>
          </cell>
          <cell r="E4422" t="str">
            <v>Total Cost</v>
          </cell>
          <cell r="F4422" t="str">
            <v>CB</v>
          </cell>
          <cell r="H4422">
            <v>0</v>
          </cell>
          <cell r="I4422">
            <v>0</v>
          </cell>
          <cell r="J4422">
            <v>0</v>
          </cell>
          <cell r="K4422">
            <v>0</v>
          </cell>
          <cell r="L4422">
            <v>0</v>
          </cell>
          <cell r="M4422">
            <v>0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0</v>
          </cell>
          <cell r="AE4422">
            <v>0</v>
          </cell>
          <cell r="AF4422">
            <v>0</v>
          </cell>
          <cell r="AG4422">
            <v>0</v>
          </cell>
          <cell r="AH4422">
            <v>0</v>
          </cell>
          <cell r="AI4422">
            <v>0</v>
          </cell>
          <cell r="AJ4422">
            <v>0</v>
          </cell>
          <cell r="AL4422">
            <v>0</v>
          </cell>
          <cell r="AM4422">
            <v>0</v>
          </cell>
        </row>
        <row r="4423">
          <cell r="A4423" t="str">
            <v>ZimbabweTotal CostWM</v>
          </cell>
          <cell r="B4423" t="str">
            <v>ZimbabweWM</v>
          </cell>
          <cell r="C4423" t="str">
            <v>WM</v>
          </cell>
          <cell r="D4423" t="str">
            <v>Zimbabwe</v>
          </cell>
          <cell r="E4423" t="str">
            <v>Total Cost</v>
          </cell>
          <cell r="F4423" t="str">
            <v>CB</v>
          </cell>
          <cell r="H4423">
            <v>1692.6107529971657</v>
          </cell>
          <cell r="I4423">
            <v>164.70645328532996</v>
          </cell>
          <cell r="J4423">
            <v>355.59016900053263</v>
          </cell>
          <cell r="K4423">
            <v>522.2385032430393</v>
          </cell>
          <cell r="L4423">
            <v>826.68949571265489</v>
          </cell>
          <cell r="M4423">
            <v>875.71720427912942</v>
          </cell>
          <cell r="N4423">
            <v>770.93494745246551</v>
          </cell>
          <cell r="O4423">
            <v>740.06225021856596</v>
          </cell>
          <cell r="P4423">
            <v>369.4321702367065</v>
          </cell>
          <cell r="Q4423">
            <v>471.53379927420195</v>
          </cell>
          <cell r="R4423">
            <v>552.85062350133762</v>
          </cell>
          <cell r="S4423">
            <v>803.31257982285422</v>
          </cell>
          <cell r="T4423">
            <v>1064.2964288324458</v>
          </cell>
          <cell r="U4423">
            <v>0</v>
          </cell>
          <cell r="V4423">
            <v>1844.922747507821</v>
          </cell>
          <cell r="W4423">
            <v>1844.922747507821</v>
          </cell>
          <cell r="Y4423">
            <v>164.70645328532996</v>
          </cell>
          <cell r="Z4423">
            <v>190.88371571520267</v>
          </cell>
          <cell r="AA4423">
            <v>166.64833424250668</v>
          </cell>
          <cell r="AB4423">
            <v>304.45099246961558</v>
          </cell>
          <cell r="AC4423">
            <v>49.02770856647453</v>
          </cell>
          <cell r="AD4423">
            <v>-104.78225682666391</v>
          </cell>
          <cell r="AE4423">
            <v>-30.872697233899544</v>
          </cell>
          <cell r="AF4423">
            <v>-370.63007998185947</v>
          </cell>
          <cell r="AG4423">
            <v>102.10162903749546</v>
          </cell>
          <cell r="AH4423">
            <v>81.316824227135669</v>
          </cell>
          <cell r="AI4423">
            <v>250.4619563215166</v>
          </cell>
          <cell r="AJ4423">
            <v>260.98384900959161</v>
          </cell>
          <cell r="AL4423">
            <v>1064.2964288324458</v>
          </cell>
          <cell r="AM4423">
            <v>0</v>
          </cell>
        </row>
        <row r="4424">
          <cell r="A4424" t="str">
            <v>ZimbabwePPC Cash OperationsCash</v>
          </cell>
          <cell r="B4424" t="str">
            <v>ZimbabweCash</v>
          </cell>
          <cell r="C4424" t="str">
            <v>Cash</v>
          </cell>
          <cell r="D4424" t="str">
            <v>Zimbabwe</v>
          </cell>
          <cell r="E4424" t="str">
            <v>PPC Cash Operations</v>
          </cell>
          <cell r="F4424" t="str">
            <v>WB</v>
          </cell>
          <cell r="H4424">
            <v>859.28663317627218</v>
          </cell>
          <cell r="I4424">
            <v>139.41691151480197</v>
          </cell>
          <cell r="J4424">
            <v>296.85596740304629</v>
          </cell>
          <cell r="K4424">
            <v>426.72873907656924</v>
          </cell>
          <cell r="L4424">
            <v>697.37580964557799</v>
          </cell>
          <cell r="M4424">
            <v>732.85129143893994</v>
          </cell>
          <cell r="N4424">
            <v>658.09158214133845</v>
          </cell>
          <cell r="O4424">
            <v>641.67011746236426</v>
          </cell>
          <cell r="P4424">
            <v>333.5303223780063</v>
          </cell>
          <cell r="Q4424">
            <v>400.33101896833142</v>
          </cell>
          <cell r="R4424">
            <v>468.14086109427586</v>
          </cell>
          <cell r="S4424">
            <v>912.64795053084572</v>
          </cell>
          <cell r="T4424">
            <v>1100.5348061502391</v>
          </cell>
          <cell r="U4424">
            <v>0</v>
          </cell>
          <cell r="V4424">
            <v>1206.3279700102496</v>
          </cell>
          <cell r="W4424">
            <v>1206.3279700102496</v>
          </cell>
          <cell r="Y4424">
            <v>139.41691151480197</v>
          </cell>
          <cell r="Z4424">
            <v>157.43905588824433</v>
          </cell>
          <cell r="AA4424">
            <v>129.87277167352295</v>
          </cell>
          <cell r="AB4424">
            <v>270.64707056900875</v>
          </cell>
          <cell r="AC4424">
            <v>35.475481793361951</v>
          </cell>
          <cell r="AD4424">
            <v>-74.759709297601489</v>
          </cell>
          <cell r="AE4424">
            <v>-16.421464678974189</v>
          </cell>
          <cell r="AF4424">
            <v>-308.13979508435796</v>
          </cell>
          <cell r="AG4424">
            <v>66.800696590325117</v>
          </cell>
          <cell r="AH4424">
            <v>67.809842125944442</v>
          </cell>
          <cell r="AI4424">
            <v>444.50708943656986</v>
          </cell>
          <cell r="AJ4424">
            <v>187.88685561939337</v>
          </cell>
          <cell r="AL4424">
            <v>1100.5348061502391</v>
          </cell>
          <cell r="AM4424">
            <v>0</v>
          </cell>
        </row>
        <row r="4425">
          <cell r="A4425" t="str">
            <v>ZimbabwePPC Corp Lending Agency OpsCROps</v>
          </cell>
          <cell r="B4425" t="str">
            <v>ZimbabweCROps</v>
          </cell>
          <cell r="C4425" t="str">
            <v>CROps</v>
          </cell>
          <cell r="D4425" t="str">
            <v>Zimbabwe</v>
          </cell>
          <cell r="E4425" t="str">
            <v>PPC Corp Lending Agency Ops</v>
          </cell>
          <cell r="F4425" t="str">
            <v>WB</v>
          </cell>
          <cell r="H4425">
            <v>295.7957970348433</v>
          </cell>
          <cell r="I4425">
            <v>26.385513807927026</v>
          </cell>
          <cell r="J4425">
            <v>53.061238027482872</v>
          </cell>
          <cell r="K4425">
            <v>80.728138720801198</v>
          </cell>
          <cell r="L4425">
            <v>133.90504641006194</v>
          </cell>
          <cell r="M4425">
            <v>144.64160732136054</v>
          </cell>
          <cell r="N4425">
            <v>128.70425556692368</v>
          </cell>
          <cell r="O4425">
            <v>123.37928253361582</v>
          </cell>
          <cell r="P4425">
            <v>62.083128914829366</v>
          </cell>
          <cell r="Q4425">
            <v>73.569651753283466</v>
          </cell>
          <cell r="R4425">
            <v>86.845718975644218</v>
          </cell>
          <cell r="S4425">
            <v>136.15358064836821</v>
          </cell>
          <cell r="T4425">
            <v>179.03942630198699</v>
          </cell>
          <cell r="U4425">
            <v>0</v>
          </cell>
          <cell r="V4425">
            <v>257.63557290843113</v>
          </cell>
          <cell r="W4425">
            <v>257.63557290843113</v>
          </cell>
          <cell r="Y4425">
            <v>26.385513807927026</v>
          </cell>
          <cell r="Z4425">
            <v>26.675724219555846</v>
          </cell>
          <cell r="AA4425">
            <v>27.666900693318325</v>
          </cell>
          <cell r="AB4425">
            <v>53.176907689260744</v>
          </cell>
          <cell r="AC4425">
            <v>10.736560911298596</v>
          </cell>
          <cell r="AD4425">
            <v>-15.937351754436861</v>
          </cell>
          <cell r="AE4425">
            <v>-5.324973033307856</v>
          </cell>
          <cell r="AF4425">
            <v>-61.296153618786455</v>
          </cell>
          <cell r="AG4425">
            <v>11.4865228384541</v>
          </cell>
          <cell r="AH4425">
            <v>13.276067222360751</v>
          </cell>
          <cell r="AI4425">
            <v>49.307861672723988</v>
          </cell>
          <cell r="AJ4425">
            <v>42.885845653618787</v>
          </cell>
          <cell r="AL4425">
            <v>179.03942630198699</v>
          </cell>
          <cell r="AM4425">
            <v>0</v>
          </cell>
        </row>
        <row r="4426">
          <cell r="A4426" t="str">
            <v>ZimbabwePPC GM Ops - Fixed IncomeFI</v>
          </cell>
          <cell r="B4426" t="str">
            <v>ZimbabweFI</v>
          </cell>
          <cell r="C4426" t="str">
            <v>FI</v>
          </cell>
          <cell r="D4426" t="str">
            <v>Zimbabwe</v>
          </cell>
          <cell r="E4426" t="str">
            <v>PPC GM Ops - Fixed Income</v>
          </cell>
          <cell r="F4426" t="str">
            <v>WB</v>
          </cell>
          <cell r="H4426">
            <v>476.86708404046607</v>
          </cell>
          <cell r="I4426">
            <v>0.19728286182335814</v>
          </cell>
          <cell r="J4426">
            <v>0.51949436064591126</v>
          </cell>
          <cell r="K4426">
            <v>0.74977523136812996</v>
          </cell>
          <cell r="L4426">
            <v>1.5173224652542714</v>
          </cell>
          <cell r="M4426">
            <v>1.691436553749015</v>
          </cell>
          <cell r="N4426">
            <v>1.4838203352522421</v>
          </cell>
          <cell r="O4426">
            <v>1.1495350768924961</v>
          </cell>
          <cell r="P4426">
            <v>0.57590248395530874</v>
          </cell>
          <cell r="Q4426">
            <v>0.67134283718079124</v>
          </cell>
          <cell r="R4426">
            <v>0.80519926310954526</v>
          </cell>
          <cell r="S4426">
            <v>1.3272095775238273</v>
          </cell>
          <cell r="T4426">
            <v>2.0027136219368438</v>
          </cell>
          <cell r="U4426">
            <v>0</v>
          </cell>
          <cell r="V4426">
            <v>2.8989714779581943</v>
          </cell>
          <cell r="W4426">
            <v>2.8989714779581943</v>
          </cell>
          <cell r="Y4426">
            <v>0.19728286182335814</v>
          </cell>
          <cell r="Z4426">
            <v>0.32221149882255312</v>
          </cell>
          <cell r="AA4426">
            <v>0.2302808707222187</v>
          </cell>
          <cell r="AB4426">
            <v>0.76754723388614143</v>
          </cell>
          <cell r="AC4426">
            <v>0.17411408849474364</v>
          </cell>
          <cell r="AD4426">
            <v>-0.20761621849677292</v>
          </cell>
          <cell r="AE4426">
            <v>-0.33428525835974598</v>
          </cell>
          <cell r="AF4426">
            <v>-0.57363259293718738</v>
          </cell>
          <cell r="AG4426">
            <v>9.5440353225482499E-2</v>
          </cell>
          <cell r="AH4426">
            <v>0.13385642592875402</v>
          </cell>
          <cell r="AI4426">
            <v>0.52201031441428203</v>
          </cell>
          <cell r="AJ4426">
            <v>0.67550404441301648</v>
          </cell>
          <cell r="AL4426">
            <v>2.0027136219368438</v>
          </cell>
          <cell r="AM4426">
            <v>0</v>
          </cell>
        </row>
        <row r="4427">
          <cell r="A4427" t="str">
            <v>ZimbabwePPC Global Mkts OpsFX/MM</v>
          </cell>
          <cell r="B4427" t="str">
            <v>ZimbabweFX/MM</v>
          </cell>
          <cell r="C4427" t="str">
            <v>FX/MM</v>
          </cell>
          <cell r="D4427" t="str">
            <v>Zimbabwe</v>
          </cell>
          <cell r="E4427" t="str">
            <v>PPC Global Mkts Ops</v>
          </cell>
          <cell r="F4427" t="str">
            <v>WB</v>
          </cell>
          <cell r="H4427">
            <v>140.32540738084157</v>
          </cell>
          <cell r="I4427">
            <v>88.640987648740577</v>
          </cell>
          <cell r="J4427">
            <v>197.14986415469284</v>
          </cell>
          <cell r="K4427">
            <v>280.71699771875427</v>
          </cell>
          <cell r="L4427">
            <v>433.07445211443422</v>
          </cell>
          <cell r="M4427">
            <v>459.9434077651909</v>
          </cell>
          <cell r="N4427">
            <v>410.01615865239421</v>
          </cell>
          <cell r="O4427">
            <v>403.52576839754386</v>
          </cell>
          <cell r="P4427">
            <v>207.12177752723733</v>
          </cell>
          <cell r="Q4427">
            <v>243.75152902625138</v>
          </cell>
          <cell r="R4427">
            <v>294.52492226737331</v>
          </cell>
          <cell r="S4427">
            <v>458.17279921274957</v>
          </cell>
          <cell r="T4427">
            <v>597.17684511719449</v>
          </cell>
          <cell r="U4427">
            <v>0</v>
          </cell>
          <cell r="V4427">
            <v>848.64862245422285</v>
          </cell>
          <cell r="W4427">
            <v>848.64862245422285</v>
          </cell>
          <cell r="Y4427">
            <v>88.640987648740577</v>
          </cell>
          <cell r="Z4427">
            <v>108.50887650595226</v>
          </cell>
          <cell r="AA4427">
            <v>83.567133564061436</v>
          </cell>
          <cell r="AB4427">
            <v>152.35745439567995</v>
          </cell>
          <cell r="AC4427">
            <v>26.868955650756675</v>
          </cell>
          <cell r="AD4427">
            <v>-49.927249112796687</v>
          </cell>
          <cell r="AE4427">
            <v>-6.4903902548503538</v>
          </cell>
          <cell r="AF4427">
            <v>-196.40399087030653</v>
          </cell>
          <cell r="AG4427">
            <v>36.629751499014048</v>
          </cell>
          <cell r="AH4427">
            <v>50.773393241121937</v>
          </cell>
          <cell r="AI4427">
            <v>163.64787694537625</v>
          </cell>
          <cell r="AJ4427">
            <v>139.00404590444492</v>
          </cell>
          <cell r="AL4427">
            <v>597.17684511719449</v>
          </cell>
          <cell r="AM4427">
            <v>0</v>
          </cell>
        </row>
        <row r="4428">
          <cell r="A4428" t="str">
            <v>ZimbabwePPC SEF/Forfaiting/PESEF</v>
          </cell>
          <cell r="B4428" t="str">
            <v>ZimbabweSEF</v>
          </cell>
          <cell r="C4428" t="str">
            <v>SEF</v>
          </cell>
          <cell r="D4428" t="str">
            <v>Zimbabwe</v>
          </cell>
          <cell r="E4428" t="str">
            <v>PPC SEF/Forfaiting/PE</v>
          </cell>
          <cell r="F4428" t="str">
            <v>WB</v>
          </cell>
          <cell r="H4428">
            <v>0</v>
          </cell>
          <cell r="I4428">
            <v>0</v>
          </cell>
          <cell r="J4428">
            <v>0</v>
          </cell>
          <cell r="K4428">
            <v>0</v>
          </cell>
          <cell r="L4428">
            <v>0</v>
          </cell>
          <cell r="M4428">
            <v>0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  <cell r="AJ4428">
            <v>0</v>
          </cell>
          <cell r="AL4428">
            <v>0</v>
          </cell>
          <cell r="AM4428">
            <v>0</v>
          </cell>
        </row>
        <row r="4429">
          <cell r="A4429" t="str">
            <v>ZimbabwePPC Trade OperationsTrade</v>
          </cell>
          <cell r="B4429" t="str">
            <v>ZimbabweTrade</v>
          </cell>
          <cell r="C4429" t="str">
            <v>Trade</v>
          </cell>
          <cell r="D4429" t="str">
            <v>Zimbabwe</v>
          </cell>
          <cell r="E4429" t="str">
            <v>PPC Trade Operations</v>
          </cell>
          <cell r="F4429" t="str">
            <v>WB</v>
          </cell>
          <cell r="H4429">
            <v>339.39827606783541</v>
          </cell>
          <cell r="I4429">
            <v>8.3557991733044457</v>
          </cell>
          <cell r="J4429">
            <v>17.338203210770256</v>
          </cell>
          <cell r="K4429">
            <v>25.750776944086148</v>
          </cell>
          <cell r="L4429">
            <v>39.960176504249489</v>
          </cell>
          <cell r="M4429">
            <v>42.929733897339169</v>
          </cell>
          <cell r="N4429">
            <v>38.904825750664422</v>
          </cell>
          <cell r="O4429">
            <v>38.975544217638344</v>
          </cell>
          <cell r="P4429">
            <v>19.757295775093837</v>
          </cell>
          <cell r="Q4429">
            <v>23.311912237656966</v>
          </cell>
          <cell r="R4429">
            <v>27.039164154313234</v>
          </cell>
          <cell r="S4429">
            <v>42.040585749901751</v>
          </cell>
          <cell r="T4429">
            <v>52.104209685756281</v>
          </cell>
          <cell r="U4429">
            <v>0</v>
          </cell>
          <cell r="V4429">
            <v>74.779403325949048</v>
          </cell>
          <cell r="W4429">
            <v>74.779403325949048</v>
          </cell>
          <cell r="Y4429">
            <v>8.3557991733044457</v>
          </cell>
          <cell r="Z4429">
            <v>8.9824040374658107</v>
          </cell>
          <cell r="AA4429">
            <v>8.4125737333158916</v>
          </cell>
          <cell r="AB4429">
            <v>14.209399560163341</v>
          </cell>
          <cell r="AC4429">
            <v>2.9695573930896799</v>
          </cell>
          <cell r="AD4429">
            <v>-4.0249081466747469</v>
          </cell>
          <cell r="AE4429">
            <v>7.0718466973922034E-2</v>
          </cell>
          <cell r="AF4429">
            <v>-19.218248442544507</v>
          </cell>
          <cell r="AG4429">
            <v>3.5546164625631285</v>
          </cell>
          <cell r="AH4429">
            <v>3.7272519166562681</v>
          </cell>
          <cell r="AI4429">
            <v>15.001421595588518</v>
          </cell>
          <cell r="AJ4429">
            <v>10.06362393585453</v>
          </cell>
          <cell r="AL4429">
            <v>52.104209685756281</v>
          </cell>
          <cell r="AM4429">
            <v>0</v>
          </cell>
        </row>
        <row r="4430">
          <cell r="A4430" t="str">
            <v>ZimbabweTotal Cost</v>
          </cell>
          <cell r="B4430" t="str">
            <v>Zimbabwe</v>
          </cell>
          <cell r="C4430" t="str">
            <v>Total</v>
          </cell>
          <cell r="D4430" t="str">
            <v>Zimbabwe</v>
          </cell>
          <cell r="E4430" t="str">
            <v>Total Cost</v>
          </cell>
          <cell r="H4430">
            <v>4959.4707675217069</v>
          </cell>
          <cell r="I4430">
            <v>631.69514748279232</v>
          </cell>
          <cell r="J4430">
            <v>1369.9808976628544</v>
          </cell>
          <cell r="K4430">
            <v>1992.4869030136547</v>
          </cell>
          <cell r="L4430">
            <v>3150.5025419733811</v>
          </cell>
          <cell r="M4430">
            <v>3339.8229077562141</v>
          </cell>
          <cell r="N4430">
            <v>2979.2986867314885</v>
          </cell>
          <cell r="O4430">
            <v>2904.5429793774256</v>
          </cell>
          <cell r="P4430">
            <v>1472.4228102850882</v>
          </cell>
          <cell r="Q4430">
            <v>1803.8839559015419</v>
          </cell>
          <cell r="R4430">
            <v>2122.2828995076384</v>
          </cell>
          <cell r="S4430">
            <v>3391.6757018713056</v>
          </cell>
          <cell r="T4430">
            <v>4320.7305683673876</v>
          </cell>
          <cell r="U4430">
            <v>0</v>
          </cell>
          <cell r="V4430">
            <v>6299.3355050084774</v>
          </cell>
          <cell r="W4430">
            <v>6299.3355050084774</v>
          </cell>
          <cell r="Y4430">
            <v>631.69514748279232</v>
          </cell>
          <cell r="Z4430">
            <v>738.28575018006211</v>
          </cell>
          <cell r="AA4430">
            <v>622.50600535080025</v>
          </cell>
          <cell r="AB4430">
            <v>1158.0156389597264</v>
          </cell>
          <cell r="AC4430">
            <v>189.32036578283305</v>
          </cell>
          <cell r="AD4430">
            <v>-360.52422102472565</v>
          </cell>
          <cell r="AE4430">
            <v>-74.755707354062906</v>
          </cell>
          <cell r="AF4430">
            <v>-1432.1201690923374</v>
          </cell>
          <cell r="AG4430">
            <v>331.46114561645368</v>
          </cell>
          <cell r="AH4430">
            <v>318.39894360609651</v>
          </cell>
          <cell r="AI4430">
            <v>1269.3928023636672</v>
          </cell>
          <cell r="AJ4430">
            <v>929.05486649608201</v>
          </cell>
          <cell r="AL4430">
            <v>4320.7305683673876</v>
          </cell>
          <cell r="AM4430">
            <v>0</v>
          </cell>
        </row>
        <row r="4431">
          <cell r="A4431" t="str">
            <v>ZimbabweTotal CostTotal</v>
          </cell>
          <cell r="B4431" t="str">
            <v>ZimbabweTotal</v>
          </cell>
          <cell r="C4431" t="str">
            <v>Total</v>
          </cell>
          <cell r="D4431" t="str">
            <v>Zimbabwe</v>
          </cell>
          <cell r="E4431" t="str">
            <v>Total Cost</v>
          </cell>
          <cell r="F4431" t="str">
            <v>CB - total</v>
          </cell>
          <cell r="H4431">
            <v>2847.7975698214491</v>
          </cell>
          <cell r="I4431">
            <v>368.69865247619475</v>
          </cell>
          <cell r="J4431">
            <v>805.05613050621628</v>
          </cell>
          <cell r="K4431">
            <v>1177.8124753220759</v>
          </cell>
          <cell r="L4431">
            <v>1844.6697348338032</v>
          </cell>
          <cell r="M4431">
            <v>1957.7654307796347</v>
          </cell>
          <cell r="N4431">
            <v>1742.0980442849159</v>
          </cell>
          <cell r="O4431">
            <v>1695.8427316893712</v>
          </cell>
          <cell r="P4431">
            <v>849.35438320596609</v>
          </cell>
          <cell r="Q4431">
            <v>1062.2485010788378</v>
          </cell>
          <cell r="R4431">
            <v>1244.9270337529224</v>
          </cell>
          <cell r="S4431">
            <v>1841.333576151917</v>
          </cell>
          <cell r="T4431">
            <v>2389.8725674902735</v>
          </cell>
          <cell r="U4431">
            <v>0</v>
          </cell>
          <cell r="V4431">
            <v>3909.0449648316667</v>
          </cell>
          <cell r="W4431">
            <v>3909.0449648316667</v>
          </cell>
          <cell r="Y4431">
            <v>368.69865247619475</v>
          </cell>
          <cell r="Z4431">
            <v>436.35747803002153</v>
          </cell>
          <cell r="AA4431">
            <v>372.75634481585962</v>
          </cell>
          <cell r="AB4431">
            <v>666.85725951172731</v>
          </cell>
          <cell r="AC4431">
            <v>113.09569594583149</v>
          </cell>
          <cell r="AD4431">
            <v>-215.66738649471881</v>
          </cell>
          <cell r="AE4431">
            <v>-46.255312595544638</v>
          </cell>
          <cell r="AF4431">
            <v>-846.48834848340516</v>
          </cell>
          <cell r="AG4431">
            <v>212.89411787287167</v>
          </cell>
          <cell r="AH4431">
            <v>182.67853267408464</v>
          </cell>
          <cell r="AI4431">
            <v>596.40654239899459</v>
          </cell>
          <cell r="AJ4431">
            <v>548.53899133835648</v>
          </cell>
        </row>
        <row r="4432">
          <cell r="A4432" t="str">
            <v>ZimbabwePPC Wholesale CentresTotal</v>
          </cell>
          <cell r="B4432" t="str">
            <v>ZimbabweTotal</v>
          </cell>
          <cell r="C4432" t="str">
            <v>Total</v>
          </cell>
          <cell r="D4432" t="str">
            <v>Zimbabwe</v>
          </cell>
          <cell r="E4432" t="str">
            <v>PPC Wholesale Centres</v>
          </cell>
          <cell r="F4432" t="str">
            <v>WB - total</v>
          </cell>
          <cell r="H4432">
            <v>2111.6731977002587</v>
          </cell>
          <cell r="I4432">
            <v>262.9964950065974</v>
          </cell>
          <cell r="J4432">
            <v>564.92476715663827</v>
          </cell>
          <cell r="K4432">
            <v>814.67442769157901</v>
          </cell>
          <cell r="L4432">
            <v>1305.8328071395781</v>
          </cell>
          <cell r="M4432">
            <v>1382.0574769765797</v>
          </cell>
          <cell r="N4432">
            <v>1237.2006424465731</v>
          </cell>
          <cell r="O4432">
            <v>1208.7002476880548</v>
          </cell>
          <cell r="P4432">
            <v>623.0684270791221</v>
          </cell>
          <cell r="Q4432">
            <v>741.63545482270411</v>
          </cell>
          <cell r="R4432">
            <v>877.35586575471621</v>
          </cell>
          <cell r="S4432">
            <v>1550.3421257193891</v>
          </cell>
          <cell r="T4432">
            <v>1930.8580008771139</v>
          </cell>
          <cell r="U4432">
            <v>0</v>
          </cell>
          <cell r="V4432">
            <v>2390.2905401768112</v>
          </cell>
          <cell r="W4432">
            <v>2390.2905401768112</v>
          </cell>
          <cell r="Y4432">
            <v>262.9964950065974</v>
          </cell>
          <cell r="Z4432">
            <v>301.92827215004087</v>
          </cell>
          <cell r="AA4432">
            <v>249.74966053494074</v>
          </cell>
          <cell r="AB4432">
            <v>491.1583794479991</v>
          </cell>
          <cell r="AC4432">
            <v>76.224669837001557</v>
          </cell>
          <cell r="AD4432">
            <v>-144.85683453000661</v>
          </cell>
          <cell r="AE4432">
            <v>-28.500394758518269</v>
          </cell>
          <cell r="AF4432">
            <v>-585.63182060893268</v>
          </cell>
          <cell r="AG4432">
            <v>118.567027743582</v>
          </cell>
          <cell r="AH4432">
            <v>135.7204109320121</v>
          </cell>
          <cell r="AI4432">
            <v>672.98625996467285</v>
          </cell>
          <cell r="AJ4432">
            <v>380.51587515772485</v>
          </cell>
        </row>
        <row r="4433">
          <cell r="A4433" t="str">
            <v/>
          </cell>
          <cell r="Y4433">
            <v>0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0</v>
          </cell>
          <cell r="AE4433">
            <v>0</v>
          </cell>
          <cell r="AF4433">
            <v>0</v>
          </cell>
          <cell r="AG4433">
            <v>0</v>
          </cell>
          <cell r="AH4433">
            <v>0</v>
          </cell>
          <cell r="AI4433">
            <v>0</v>
          </cell>
          <cell r="AJ4433">
            <v>0</v>
          </cell>
          <cell r="AL4433">
            <v>0</v>
          </cell>
          <cell r="AM4433">
            <v>0</v>
          </cell>
        </row>
        <row r="4434">
          <cell r="A4434" t="str">
            <v>SC GroupTotal CostSME</v>
          </cell>
          <cell r="B4434" t="str">
            <v>SC GroupSME</v>
          </cell>
          <cell r="C4434" t="str">
            <v>SME</v>
          </cell>
          <cell r="D4434" t="str">
            <v>SC Group</v>
          </cell>
          <cell r="E4434" t="str">
            <v>Total Cost</v>
          </cell>
          <cell r="F4434" t="str">
            <v>CB</v>
          </cell>
          <cell r="H4434">
            <v>8216.824418328908</v>
          </cell>
          <cell r="I4434">
            <v>746.1238841655952</v>
          </cell>
          <cell r="J4434">
            <v>1589.1893202567685</v>
          </cell>
          <cell r="K4434">
            <v>2307.9654628594017</v>
          </cell>
          <cell r="L4434">
            <v>3138.6404182510364</v>
          </cell>
          <cell r="M4434">
            <v>3806.01512854258</v>
          </cell>
          <cell r="N4434">
            <v>4330.4611845076797</v>
          </cell>
          <cell r="O4434">
            <v>4893.5249706528321</v>
          </cell>
          <cell r="P4434">
            <v>5133.7856284405925</v>
          </cell>
          <cell r="Q4434">
            <v>5897.2926879203042</v>
          </cell>
          <cell r="R4434">
            <v>6574.8805655893948</v>
          </cell>
          <cell r="S4434">
            <v>7385.7398443495831</v>
          </cell>
          <cell r="T4434">
            <v>8207.8732987271687</v>
          </cell>
          <cell r="U4434">
            <v>0</v>
          </cell>
          <cell r="V4434">
            <v>8833.2374166835179</v>
          </cell>
          <cell r="W4434">
            <v>8833.2374166835179</v>
          </cell>
          <cell r="Y4434">
            <v>746.1238841655952</v>
          </cell>
          <cell r="Z4434">
            <v>843.0654360911733</v>
          </cell>
          <cell r="AA4434">
            <v>718.77614260263317</v>
          </cell>
          <cell r="AB4434">
            <v>830.67495539163474</v>
          </cell>
          <cell r="AC4434">
            <v>667.37471029154358</v>
          </cell>
          <cell r="AD4434">
            <v>524.44605596509973</v>
          </cell>
          <cell r="AE4434">
            <v>563.06378614515233</v>
          </cell>
          <cell r="AF4434">
            <v>240.26065778776046</v>
          </cell>
          <cell r="AG4434">
            <v>763.50705947971164</v>
          </cell>
          <cell r="AH4434">
            <v>677.58787766909063</v>
          </cell>
          <cell r="AI4434">
            <v>810.85927876018832</v>
          </cell>
          <cell r="AJ4434">
            <v>822.13345437758562</v>
          </cell>
          <cell r="AL4434">
            <v>8207.8732987271687</v>
          </cell>
          <cell r="AM4434">
            <v>0</v>
          </cell>
        </row>
        <row r="4435">
          <cell r="A4435" t="str">
            <v>SC GroupTotal CostCCPL</v>
          </cell>
          <cell r="B4435" t="str">
            <v>SC GroupCCPL</v>
          </cell>
          <cell r="C4435" t="str">
            <v>CCPL</v>
          </cell>
          <cell r="D4435" t="str">
            <v>SC Group</v>
          </cell>
          <cell r="E4435" t="str">
            <v>Total Cost</v>
          </cell>
          <cell r="F4435" t="str">
            <v>CB</v>
          </cell>
          <cell r="H4435">
            <v>7417.7478908368321</v>
          </cell>
          <cell r="I4435">
            <v>356.99194297292826</v>
          </cell>
          <cell r="J4435">
            <v>651.44387949069289</v>
          </cell>
          <cell r="K4435">
            <v>977.31385755170288</v>
          </cell>
          <cell r="L4435">
            <v>1632.384490792057</v>
          </cell>
          <cell r="M4435">
            <v>2030.6949234649269</v>
          </cell>
          <cell r="N4435">
            <v>2294.3313580652939</v>
          </cell>
          <cell r="O4435">
            <v>2611.6648232973948</v>
          </cell>
          <cell r="P4435">
            <v>2733.9793005599449</v>
          </cell>
          <cell r="Q4435">
            <v>3091.1366118174747</v>
          </cell>
          <cell r="R4435">
            <v>3541.7259592098831</v>
          </cell>
          <cell r="S4435">
            <v>3904.37925748105</v>
          </cell>
          <cell r="T4435">
            <v>4374.4716014376827</v>
          </cell>
          <cell r="U4435">
            <v>0</v>
          </cell>
          <cell r="V4435">
            <v>4997.103368342141</v>
          </cell>
          <cell r="W4435">
            <v>4997.103368342141</v>
          </cell>
          <cell r="Y4435">
            <v>356.99194297292826</v>
          </cell>
          <cell r="Z4435">
            <v>294.45193651776464</v>
          </cell>
          <cell r="AA4435">
            <v>325.86997806100999</v>
          </cell>
          <cell r="AB4435">
            <v>655.07063324035414</v>
          </cell>
          <cell r="AC4435">
            <v>398.31043267286987</v>
          </cell>
          <cell r="AD4435">
            <v>263.63643460036701</v>
          </cell>
          <cell r="AE4435">
            <v>317.33346523210093</v>
          </cell>
          <cell r="AF4435">
            <v>122.3144772625501</v>
          </cell>
          <cell r="AG4435">
            <v>357.15731125752973</v>
          </cell>
          <cell r="AH4435">
            <v>450.5893473924084</v>
          </cell>
          <cell r="AI4435">
            <v>362.65329827116693</v>
          </cell>
          <cell r="AJ4435">
            <v>470.0923439566327</v>
          </cell>
          <cell r="AL4435">
            <v>4374.4716014376827</v>
          </cell>
          <cell r="AM4435">
            <v>0</v>
          </cell>
        </row>
        <row r="4436">
          <cell r="A4436" t="str">
            <v>SC GroupTotal CostM &amp; AL</v>
          </cell>
          <cell r="B4436" t="str">
            <v>SC GroupM &amp; AL</v>
          </cell>
          <cell r="C4436" t="str">
            <v>M &amp; AL</v>
          </cell>
          <cell r="D4436" t="str">
            <v>SC Group</v>
          </cell>
          <cell r="E4436" t="str">
            <v>Total Cost</v>
          </cell>
          <cell r="F4436" t="str">
            <v>CB</v>
          </cell>
          <cell r="H4436">
            <v>694.62702959728313</v>
          </cell>
          <cell r="I4436">
            <v>94.885226572276395</v>
          </cell>
          <cell r="J4436">
            <v>202.84512268706999</v>
          </cell>
          <cell r="K4436">
            <v>311.86147253889351</v>
          </cell>
          <cell r="L4436">
            <v>996.94559570200317</v>
          </cell>
          <cell r="M4436">
            <v>1310.0037389093527</v>
          </cell>
          <cell r="N4436">
            <v>1517.1252594803486</v>
          </cell>
          <cell r="O4436">
            <v>1735.4875494299722</v>
          </cell>
          <cell r="P4436">
            <v>1942.8724830180706</v>
          </cell>
          <cell r="Q4436">
            <v>2150.8896817473346</v>
          </cell>
          <cell r="R4436">
            <v>2439.7410931449344</v>
          </cell>
          <cell r="S4436">
            <v>2608.9984710574167</v>
          </cell>
          <cell r="T4436">
            <v>2884.836379223631</v>
          </cell>
          <cell r="U4436">
            <v>0</v>
          </cell>
          <cell r="V4436">
            <v>1014.3206147601879</v>
          </cell>
          <cell r="W4436">
            <v>1014.3206147601879</v>
          </cell>
          <cell r="Y4436">
            <v>94.885226572276395</v>
          </cell>
          <cell r="Z4436">
            <v>107.95989611479359</v>
          </cell>
          <cell r="AA4436">
            <v>109.01634985182352</v>
          </cell>
          <cell r="AB4436">
            <v>685.08412316310967</v>
          </cell>
          <cell r="AC4436">
            <v>313.05814320734953</v>
          </cell>
          <cell r="AD4436">
            <v>207.12152057099593</v>
          </cell>
          <cell r="AE4436">
            <v>218.36228994962357</v>
          </cell>
          <cell r="AF4436">
            <v>207.38493358809842</v>
          </cell>
          <cell r="AG4436">
            <v>208.01719872926401</v>
          </cell>
          <cell r="AH4436">
            <v>288.8514113975998</v>
          </cell>
          <cell r="AI4436">
            <v>169.2573779124823</v>
          </cell>
          <cell r="AJ4436">
            <v>275.83790816621422</v>
          </cell>
          <cell r="AL4436">
            <v>2884.836379223631</v>
          </cell>
          <cell r="AM4436">
            <v>0</v>
          </cell>
        </row>
        <row r="4437">
          <cell r="A4437" t="str">
            <v>SC GroupTotal CostOthCB</v>
          </cell>
          <cell r="B4437" t="str">
            <v>SC GroupOthCB</v>
          </cell>
          <cell r="C4437" t="str">
            <v>OthCB</v>
          </cell>
          <cell r="D4437" t="str">
            <v>SC Group</v>
          </cell>
          <cell r="E4437" t="str">
            <v>Total Cost</v>
          </cell>
          <cell r="F4437" t="str">
            <v>CB</v>
          </cell>
          <cell r="H4437">
            <v>29.281766917687978</v>
          </cell>
          <cell r="I4437">
            <v>0</v>
          </cell>
          <cell r="J4437">
            <v>0</v>
          </cell>
          <cell r="K4437">
            <v>0</v>
          </cell>
          <cell r="L4437">
            <v>0</v>
          </cell>
          <cell r="M4437">
            <v>0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  <cell r="AJ4437">
            <v>0</v>
          </cell>
          <cell r="AL4437">
            <v>0</v>
          </cell>
          <cell r="AM4437">
            <v>0</v>
          </cell>
        </row>
        <row r="4438">
          <cell r="A4438" t="str">
            <v>SC GroupTotal CostWM</v>
          </cell>
          <cell r="B4438" t="str">
            <v>SC GroupWM</v>
          </cell>
          <cell r="C4438" t="str">
            <v>WM</v>
          </cell>
          <cell r="D4438" t="str">
            <v>SC Group</v>
          </cell>
          <cell r="E4438" t="str">
            <v>Total Cost</v>
          </cell>
          <cell r="F4438" t="str">
            <v>CB</v>
          </cell>
          <cell r="H4438">
            <v>19735.498817602183</v>
          </cell>
          <cell r="I4438">
            <v>1084.598319739888</v>
          </cell>
          <cell r="J4438">
            <v>2287.9068853569493</v>
          </cell>
          <cell r="K4438">
            <v>3289.6660011748463</v>
          </cell>
          <cell r="L4438">
            <v>4388.6891691906276</v>
          </cell>
          <cell r="M4438">
            <v>5334.9446203355137</v>
          </cell>
          <cell r="N4438">
            <v>6075.5119952675905</v>
          </cell>
          <cell r="O4438">
            <v>6844.8283675676657</v>
          </cell>
          <cell r="P4438">
            <v>7233.7434001734518</v>
          </cell>
          <cell r="Q4438">
            <v>8377.0255328920921</v>
          </cell>
          <cell r="R4438">
            <v>9321.3146737488823</v>
          </cell>
          <cell r="S4438">
            <v>10347.036368032774</v>
          </cell>
          <cell r="T4438">
            <v>11450.363323305604</v>
          </cell>
          <cell r="U4438">
            <v>0</v>
          </cell>
          <cell r="V4438">
            <v>14827.796274311917</v>
          </cell>
          <cell r="W4438">
            <v>14827.796274311917</v>
          </cell>
          <cell r="Y4438">
            <v>1084.598319739888</v>
          </cell>
          <cell r="Z4438">
            <v>1203.3085656170613</v>
          </cell>
          <cell r="AA4438">
            <v>1001.7591158178971</v>
          </cell>
          <cell r="AB4438">
            <v>1099.0231680157813</v>
          </cell>
          <cell r="AC4438">
            <v>946.25545114488614</v>
          </cell>
          <cell r="AD4438">
            <v>740.56737493207675</v>
          </cell>
          <cell r="AE4438">
            <v>769.31637230007527</v>
          </cell>
          <cell r="AF4438">
            <v>388.91503260578611</v>
          </cell>
          <cell r="AG4438">
            <v>1143.2821327186402</v>
          </cell>
          <cell r="AH4438">
            <v>944.28914085679025</v>
          </cell>
          <cell r="AI4438">
            <v>1025.7216942838913</v>
          </cell>
          <cell r="AJ4438">
            <v>1103.3269552728307</v>
          </cell>
          <cell r="AL4438">
            <v>11450.363323305604</v>
          </cell>
          <cell r="AM4438">
            <v>0</v>
          </cell>
        </row>
        <row r="4439">
          <cell r="A4439" t="str">
            <v>SC GroupPPC Cash OperationsCash</v>
          </cell>
          <cell r="B4439" t="str">
            <v>SC GroupCash</v>
          </cell>
          <cell r="C4439" t="str">
            <v>Cash</v>
          </cell>
          <cell r="D4439" t="str">
            <v>SC Group</v>
          </cell>
          <cell r="E4439" t="str">
            <v>PPC Cash Operations</v>
          </cell>
          <cell r="F4439" t="str">
            <v>WB</v>
          </cell>
          <cell r="H4439">
            <v>6332.6137105394355</v>
          </cell>
          <cell r="I4439">
            <v>866.51376948500297</v>
          </cell>
          <cell r="J4439">
            <v>1826.3552525964863</v>
          </cell>
          <cell r="K4439">
            <v>2588.4268453731838</v>
          </cell>
          <cell r="L4439">
            <v>3316.48194874813</v>
          </cell>
          <cell r="M4439">
            <v>4036.6195935575347</v>
          </cell>
          <cell r="N4439">
            <v>4525.1746750494594</v>
          </cell>
          <cell r="O4439">
            <v>5195.1695498159261</v>
          </cell>
          <cell r="P4439">
            <v>5446.3062938050734</v>
          </cell>
          <cell r="Q4439">
            <v>6213.1760462723487</v>
          </cell>
          <cell r="R4439">
            <v>6832.4472059319269</v>
          </cell>
          <cell r="S4439">
            <v>7830.8872841566972</v>
          </cell>
          <cell r="T4439">
            <v>8711.6323169284224</v>
          </cell>
          <cell r="U4439">
            <v>0</v>
          </cell>
          <cell r="V4439">
            <v>9135.3497725856469</v>
          </cell>
          <cell r="W4439">
            <v>9135.3497725856469</v>
          </cell>
          <cell r="Y4439">
            <v>866.51376948500297</v>
          </cell>
          <cell r="Z4439">
            <v>959.84148311148329</v>
          </cell>
          <cell r="AA4439">
            <v>762.07159277669757</v>
          </cell>
          <cell r="AB4439">
            <v>728.05510337494616</v>
          </cell>
          <cell r="AC4439">
            <v>720.13764480940472</v>
          </cell>
          <cell r="AD4439">
            <v>488.55508149192474</v>
          </cell>
          <cell r="AE4439">
            <v>669.99487476646664</v>
          </cell>
          <cell r="AF4439">
            <v>251.13674398914736</v>
          </cell>
          <cell r="AG4439">
            <v>766.86975246727525</v>
          </cell>
          <cell r="AH4439">
            <v>619.27115965957819</v>
          </cell>
          <cell r="AI4439">
            <v>998.44007822477033</v>
          </cell>
          <cell r="AJ4439">
            <v>880.74503277172516</v>
          </cell>
          <cell r="AL4439">
            <v>8711.6323169284224</v>
          </cell>
          <cell r="AM4439">
            <v>0</v>
          </cell>
        </row>
        <row r="4440">
          <cell r="A4440" t="str">
            <v>SC GroupPPC Corp Lending Agency OpsCROps</v>
          </cell>
          <cell r="B4440" t="str">
            <v>SC GroupCROps</v>
          </cell>
          <cell r="C4440" t="str">
            <v>CROps</v>
          </cell>
          <cell r="D4440" t="str">
            <v>SC Group</v>
          </cell>
          <cell r="E4440" t="str">
            <v>PPC Corp Lending Agency Ops</v>
          </cell>
          <cell r="F4440" t="str">
            <v>WB</v>
          </cell>
          <cell r="H4440">
            <v>2995.4232113938729</v>
          </cell>
          <cell r="I4440">
            <v>282.73367853753814</v>
          </cell>
          <cell r="J4440">
            <v>618.48517180314161</v>
          </cell>
          <cell r="K4440">
            <v>863.54393722538816</v>
          </cell>
          <cell r="L4440">
            <v>1439.1524465953516</v>
          </cell>
          <cell r="M4440">
            <v>1794.4435966647143</v>
          </cell>
          <cell r="N4440">
            <v>2028.1567619812122</v>
          </cell>
          <cell r="O4440">
            <v>2322.9491961883896</v>
          </cell>
          <cell r="P4440">
            <v>2507.7818304056145</v>
          </cell>
          <cell r="Q4440">
            <v>2787.8128139013638</v>
          </cell>
          <cell r="R4440">
            <v>3111.5662259468691</v>
          </cell>
          <cell r="S4440">
            <v>3407.9724179197046</v>
          </cell>
          <cell r="T4440">
            <v>3752.802334255498</v>
          </cell>
          <cell r="U4440">
            <v>0</v>
          </cell>
          <cell r="V4440">
            <v>2891.7157000733591</v>
          </cell>
          <cell r="W4440">
            <v>2891.7157000733591</v>
          </cell>
          <cell r="Y4440">
            <v>282.73367853753814</v>
          </cell>
          <cell r="Z4440">
            <v>335.75149326560347</v>
          </cell>
          <cell r="AA4440">
            <v>245.05876542224655</v>
          </cell>
          <cell r="AB4440">
            <v>575.60850936996349</v>
          </cell>
          <cell r="AC4440">
            <v>355.29115006936263</v>
          </cell>
          <cell r="AD4440">
            <v>233.71316531649791</v>
          </cell>
          <cell r="AE4440">
            <v>294.79243420717739</v>
          </cell>
          <cell r="AF4440">
            <v>184.83263421722495</v>
          </cell>
          <cell r="AG4440">
            <v>280.0309834957493</v>
          </cell>
          <cell r="AH4440">
            <v>323.75341204550523</v>
          </cell>
          <cell r="AI4440">
            <v>296.40619197283559</v>
          </cell>
          <cell r="AJ4440">
            <v>344.82991633579331</v>
          </cell>
          <cell r="AL4440">
            <v>3752.802334255498</v>
          </cell>
          <cell r="AM4440">
            <v>0</v>
          </cell>
        </row>
        <row r="4441">
          <cell r="A4441" t="str">
            <v>SC GroupPPC GM Ops - Fixed IncomeFI</v>
          </cell>
          <cell r="B4441" t="str">
            <v>SC GroupFI</v>
          </cell>
          <cell r="C4441" t="str">
            <v>FI</v>
          </cell>
          <cell r="D4441" t="str">
            <v>SC Group</v>
          </cell>
          <cell r="E4441" t="str">
            <v>PPC GM Ops - Fixed Income</v>
          </cell>
          <cell r="F4441" t="str">
            <v>WB</v>
          </cell>
          <cell r="H4441">
            <v>714.57653912784531</v>
          </cell>
          <cell r="I4441">
            <v>19.916279471246611</v>
          </cell>
          <cell r="J4441">
            <v>58.742354706321244</v>
          </cell>
          <cell r="K4441">
            <v>73.220027681800076</v>
          </cell>
          <cell r="L4441">
            <v>83.408773068117611</v>
          </cell>
          <cell r="M4441">
            <v>93.208938323766347</v>
          </cell>
          <cell r="N4441">
            <v>106.2444351739296</v>
          </cell>
          <cell r="O4441">
            <v>117.10779271972362</v>
          </cell>
          <cell r="P4441">
            <v>133.35461016102835</v>
          </cell>
          <cell r="Q4441">
            <v>165.47883071723777</v>
          </cell>
          <cell r="R4441">
            <v>181.97865916509178</v>
          </cell>
          <cell r="S4441">
            <v>193.84951545546554</v>
          </cell>
          <cell r="T4441">
            <v>196.94044454912157</v>
          </cell>
          <cell r="U4441">
            <v>0</v>
          </cell>
          <cell r="V4441">
            <v>204.99157588197892</v>
          </cell>
          <cell r="W4441">
            <v>204.99157588197892</v>
          </cell>
          <cell r="Y4441">
            <v>19.916279471246611</v>
          </cell>
          <cell r="Z4441">
            <v>38.826075235074633</v>
          </cell>
          <cell r="AA4441">
            <v>14.477672975478832</v>
          </cell>
          <cell r="AB4441">
            <v>10.188745386317535</v>
          </cell>
          <cell r="AC4441">
            <v>9.8001652556487358</v>
          </cell>
          <cell r="AD4441">
            <v>13.035496850163256</v>
          </cell>
          <cell r="AE4441">
            <v>10.863357545794017</v>
          </cell>
          <cell r="AF4441">
            <v>16.246817441304728</v>
          </cell>
          <cell r="AG4441">
            <v>32.124220556209423</v>
          </cell>
          <cell r="AH4441">
            <v>16.499828447854014</v>
          </cell>
          <cell r="AI4441">
            <v>11.870856290373752</v>
          </cell>
          <cell r="AJ4441">
            <v>3.0909290936560296</v>
          </cell>
          <cell r="AL4441">
            <v>196.94044454912157</v>
          </cell>
          <cell r="AM4441">
            <v>0</v>
          </cell>
        </row>
        <row r="4442">
          <cell r="A4442" t="str">
            <v>SC GroupPPC Global Mkts OpsFX/MM</v>
          </cell>
          <cell r="B4442" t="str">
            <v>SC GroupFX/MM</v>
          </cell>
          <cell r="C4442" t="str">
            <v>FX/MM</v>
          </cell>
          <cell r="D4442" t="str">
            <v>SC Group</v>
          </cell>
          <cell r="E4442" t="str">
            <v>PPC Global Mkts Ops</v>
          </cell>
          <cell r="F4442" t="str">
            <v>WB</v>
          </cell>
          <cell r="H4442">
            <v>4022.8548071146988</v>
          </cell>
          <cell r="I4442">
            <v>482.20796148992304</v>
          </cell>
          <cell r="J4442">
            <v>1278.6672843137303</v>
          </cell>
          <cell r="K4442">
            <v>1775.6102989769993</v>
          </cell>
          <cell r="L4442">
            <v>1852.527671240199</v>
          </cell>
          <cell r="M4442">
            <v>2190.7047907791766</v>
          </cell>
          <cell r="N4442">
            <v>2370.8480019212152</v>
          </cell>
          <cell r="O4442">
            <v>2628.8713022380002</v>
          </cell>
          <cell r="P4442">
            <v>2691.0453861008123</v>
          </cell>
          <cell r="Q4442">
            <v>3016.8820191771238</v>
          </cell>
          <cell r="R4442">
            <v>3307.6703036016856</v>
          </cell>
          <cell r="S4442">
            <v>4200.9134951923324</v>
          </cell>
          <cell r="T4442">
            <v>4614.4633087947223</v>
          </cell>
          <cell r="U4442">
            <v>0</v>
          </cell>
          <cell r="V4442">
            <v>4272.2453481206194</v>
          </cell>
          <cell r="W4442">
            <v>4272.2453481206194</v>
          </cell>
          <cell r="Y4442">
            <v>482.20796148992304</v>
          </cell>
          <cell r="Z4442">
            <v>796.45932282380727</v>
          </cell>
          <cell r="AA4442">
            <v>496.94301466326897</v>
          </cell>
          <cell r="AB4442">
            <v>76.917372263199695</v>
          </cell>
          <cell r="AC4442">
            <v>338.17711953897765</v>
          </cell>
          <cell r="AD4442">
            <v>180.14321114203858</v>
          </cell>
          <cell r="AE4442">
            <v>258.02330031678503</v>
          </cell>
          <cell r="AF4442">
            <v>62.17408386281204</v>
          </cell>
          <cell r="AG4442">
            <v>325.8366330763115</v>
          </cell>
          <cell r="AH4442">
            <v>290.78828442456188</v>
          </cell>
          <cell r="AI4442">
            <v>893.2431915906468</v>
          </cell>
          <cell r="AJ4442">
            <v>413.5498136023898</v>
          </cell>
          <cell r="AL4442">
            <v>4614.4633087947223</v>
          </cell>
          <cell r="AM4442">
            <v>0</v>
          </cell>
        </row>
        <row r="4443">
          <cell r="A4443" t="str">
            <v>SC GroupPPC SEF/Forfaiting/PESEF</v>
          </cell>
          <cell r="B4443" t="str">
            <v>SC GroupSEF</v>
          </cell>
          <cell r="C4443" t="str">
            <v>SEF</v>
          </cell>
          <cell r="D4443" t="str">
            <v>SC Group</v>
          </cell>
          <cell r="E4443" t="str">
            <v>PPC SEF/Forfaiting/PE</v>
          </cell>
          <cell r="F4443" t="str">
            <v>WB</v>
          </cell>
          <cell r="H4443">
            <v>5.5743840253647666E-3</v>
          </cell>
          <cell r="I4443">
            <v>0.5592544407132829</v>
          </cell>
          <cell r="J4443">
            <v>1.0748679708048769</v>
          </cell>
          <cell r="K4443">
            <v>1.427666405092509</v>
          </cell>
          <cell r="L4443">
            <v>1.8388932937480955</v>
          </cell>
          <cell r="M4443">
            <v>2.230905149648668</v>
          </cell>
          <cell r="N4443">
            <v>2.651421647287906</v>
          </cell>
          <cell r="O4443">
            <v>3.0506380835149174</v>
          </cell>
          <cell r="P4443">
            <v>3.4066228492198842</v>
          </cell>
          <cell r="Q4443">
            <v>3.9123063101405626</v>
          </cell>
          <cell r="R4443">
            <v>4.1931648868470832</v>
          </cell>
          <cell r="S4443">
            <v>4.6140286549287222</v>
          </cell>
          <cell r="T4443">
            <v>4.8585741891902146</v>
          </cell>
          <cell r="U4443">
            <v>0</v>
          </cell>
          <cell r="V4443">
            <v>6.2784384334260679</v>
          </cell>
          <cell r="W4443">
            <v>6.2784384334260679</v>
          </cell>
          <cell r="Y4443">
            <v>0.5592544407132829</v>
          </cell>
          <cell r="Z4443">
            <v>0.51561353009159405</v>
          </cell>
          <cell r="AA4443">
            <v>0.35279843428763202</v>
          </cell>
          <cell r="AB4443">
            <v>0.41122688865558654</v>
          </cell>
          <cell r="AC4443">
            <v>0.39201185590057253</v>
          </cell>
          <cell r="AD4443">
            <v>0.42051649763923793</v>
          </cell>
          <cell r="AE4443">
            <v>0.39921643622701142</v>
          </cell>
          <cell r="AF4443">
            <v>0.35598476570496684</v>
          </cell>
          <cell r="AG4443">
            <v>0.5056834609206784</v>
          </cell>
          <cell r="AH4443">
            <v>0.28085857670652059</v>
          </cell>
          <cell r="AI4443">
            <v>0.42086376808163894</v>
          </cell>
          <cell r="AJ4443">
            <v>0.24454553426149239</v>
          </cell>
          <cell r="AL4443">
            <v>4.8585741891902146</v>
          </cell>
          <cell r="AM4443">
            <v>0</v>
          </cell>
        </row>
        <row r="4444">
          <cell r="A4444" t="str">
            <v>SC GroupPPC Trade OperationsTrade</v>
          </cell>
          <cell r="B4444" t="str">
            <v>SC GroupTrade</v>
          </cell>
          <cell r="C4444" t="str">
            <v>Trade</v>
          </cell>
          <cell r="D4444" t="str">
            <v>SC Group</v>
          </cell>
          <cell r="E4444" t="str">
            <v>PPC Trade Operations</v>
          </cell>
          <cell r="F4444" t="str">
            <v>WB</v>
          </cell>
          <cell r="H4444">
            <v>3760.9245094472781</v>
          </cell>
          <cell r="I4444">
            <v>359.36310593398463</v>
          </cell>
          <cell r="J4444">
            <v>826.14870934835221</v>
          </cell>
          <cell r="K4444">
            <v>1250.2042188693849</v>
          </cell>
          <cell r="L4444">
            <v>1346.8142600800879</v>
          </cell>
          <cell r="M4444">
            <v>1639.3193020473279</v>
          </cell>
          <cell r="N4444">
            <v>2025.1211464723656</v>
          </cell>
          <cell r="O4444">
            <v>2347.5165394041805</v>
          </cell>
          <cell r="P4444">
            <v>2561.6058299470283</v>
          </cell>
          <cell r="Q4444">
            <v>3023.4132023848401</v>
          </cell>
          <cell r="R4444">
            <v>3441.8836911582639</v>
          </cell>
          <cell r="S4444">
            <v>3741.2210884122856</v>
          </cell>
          <cell r="T4444">
            <v>4022.0940734570772</v>
          </cell>
          <cell r="U4444">
            <v>0</v>
          </cell>
          <cell r="V4444">
            <v>4210.2034009980835</v>
          </cell>
          <cell r="W4444">
            <v>4210.2034009980835</v>
          </cell>
          <cell r="Y4444">
            <v>359.36310593398463</v>
          </cell>
          <cell r="Z4444">
            <v>466.78560341436759</v>
          </cell>
          <cell r="AA4444">
            <v>424.05550952103272</v>
          </cell>
          <cell r="AB4444">
            <v>96.610041210703002</v>
          </cell>
          <cell r="AC4444">
            <v>292.50504196724</v>
          </cell>
          <cell r="AD4444">
            <v>385.80184442503764</v>
          </cell>
          <cell r="AE4444">
            <v>322.39539293181497</v>
          </cell>
          <cell r="AF4444">
            <v>214.08929054284772</v>
          </cell>
          <cell r="AG4444">
            <v>461.80737243781186</v>
          </cell>
          <cell r="AH4444">
            <v>418.47048877342377</v>
          </cell>
          <cell r="AI4444">
            <v>299.33739725402165</v>
          </cell>
          <cell r="AJ4444">
            <v>280.87298504479168</v>
          </cell>
          <cell r="AL4444">
            <v>4022.0940734570772</v>
          </cell>
          <cell r="AM4444">
            <v>0</v>
          </cell>
        </row>
        <row r="4445">
          <cell r="A4445" t="str">
            <v>SC GroupTotal Cost</v>
          </cell>
          <cell r="B4445" t="str">
            <v>SC Group</v>
          </cell>
          <cell r="C4445" t="str">
            <v>Total</v>
          </cell>
          <cell r="D4445" t="str">
            <v>SC Group</v>
          </cell>
          <cell r="E4445" t="str">
            <v>Total Cost</v>
          </cell>
          <cell r="H4445">
            <v>53920.378275290059</v>
          </cell>
          <cell r="I4445">
            <v>4293.8934228090966</v>
          </cell>
          <cell r="J4445">
            <v>9340.8588485303153</v>
          </cell>
          <cell r="K4445">
            <v>13439.239788656692</v>
          </cell>
          <cell r="L4445">
            <v>18196.883666961359</v>
          </cell>
          <cell r="M4445">
            <v>22238.185537774538</v>
          </cell>
          <cell r="N4445">
            <v>25275.62623956638</v>
          </cell>
          <cell r="O4445">
            <v>28700.170729397596</v>
          </cell>
          <cell r="P4445">
            <v>30387.881385460834</v>
          </cell>
          <cell r="Q4445">
            <v>34727.01973314026</v>
          </cell>
          <cell r="R4445">
            <v>38757.401542383777</v>
          </cell>
          <cell r="S4445">
            <v>43625.611770712232</v>
          </cell>
          <cell r="T4445">
            <v>48220.335654868111</v>
          </cell>
          <cell r="U4445">
            <v>0</v>
          </cell>
          <cell r="V4445">
            <v>50393.241910190867</v>
          </cell>
          <cell r="W4445">
            <v>50393.241910190867</v>
          </cell>
          <cell r="Y4445">
            <v>4293.8934228090966</v>
          </cell>
          <cell r="Z4445">
            <v>5046.9654257212187</v>
          </cell>
          <cell r="AA4445">
            <v>4098.380940126377</v>
          </cell>
          <cell r="AB4445">
            <v>4757.6438783046669</v>
          </cell>
          <cell r="AC4445">
            <v>4041.3018708131785</v>
          </cell>
          <cell r="AD4445">
            <v>3037.440701791842</v>
          </cell>
          <cell r="AE4445">
            <v>3424.5444898312162</v>
          </cell>
          <cell r="AF4445">
            <v>1687.7106560632383</v>
          </cell>
          <cell r="AG4445">
            <v>4339.1383476794254</v>
          </cell>
          <cell r="AH4445">
            <v>4030.3818092435176</v>
          </cell>
          <cell r="AI4445">
            <v>4868.2102283284548</v>
          </cell>
          <cell r="AJ4445">
            <v>4594.7238841558792</v>
          </cell>
          <cell r="AL4445">
            <v>48220.335654868111</v>
          </cell>
          <cell r="AM4445">
            <v>0</v>
          </cell>
        </row>
        <row r="4446">
          <cell r="A4446" t="str">
            <v>SC GroupTotal CostTotal</v>
          </cell>
          <cell r="B4446" t="str">
            <v>SC GroupTotal</v>
          </cell>
          <cell r="C4446" t="str">
            <v>Total</v>
          </cell>
          <cell r="D4446" t="str">
            <v>SC Group</v>
          </cell>
          <cell r="E4446" t="str">
            <v>Total Cost</v>
          </cell>
          <cell r="F4446" t="str">
            <v>CB - total</v>
          </cell>
          <cell r="H4446">
            <v>36093.979923282895</v>
          </cell>
          <cell r="I4446">
            <v>2282.5993734506878</v>
          </cell>
          <cell r="J4446">
            <v>4731.3852077914798</v>
          </cell>
          <cell r="K4446">
            <v>6886.8067941248446</v>
          </cell>
          <cell r="L4446">
            <v>10156.659673935725</v>
          </cell>
          <cell r="M4446">
            <v>12481.658411252374</v>
          </cell>
          <cell r="N4446">
            <v>14217.429797320912</v>
          </cell>
          <cell r="O4446">
            <v>16085.505710947866</v>
          </cell>
          <cell r="P4446">
            <v>17044.380812192059</v>
          </cell>
          <cell r="Q4446">
            <v>19516.344514377204</v>
          </cell>
          <cell r="R4446">
            <v>21877.662291693094</v>
          </cell>
          <cell r="S4446">
            <v>24246.153940920824</v>
          </cell>
          <cell r="T4446">
            <v>26917.544602694084</v>
          </cell>
          <cell r="U4446">
            <v>0</v>
          </cell>
          <cell r="V4446">
            <v>29672.457674097765</v>
          </cell>
          <cell r="W4446">
            <v>29672.457674097765</v>
          </cell>
          <cell r="Y4446">
            <v>2282.5993734506878</v>
          </cell>
          <cell r="Z4446">
            <v>2448.785834340792</v>
          </cell>
          <cell r="AA4446">
            <v>2155.4215863333648</v>
          </cell>
          <cell r="AB4446">
            <v>3269.85287981088</v>
          </cell>
          <cell r="AC4446">
            <v>2324.9987373166496</v>
          </cell>
          <cell r="AD4446">
            <v>1735.771386068538</v>
          </cell>
          <cell r="AE4446">
            <v>1868.0759136269535</v>
          </cell>
          <cell r="AF4446">
            <v>958.8751012441935</v>
          </cell>
          <cell r="AG4446">
            <v>2471.9637021851449</v>
          </cell>
          <cell r="AH4446">
            <v>2361.3177773158895</v>
          </cell>
          <cell r="AI4446">
            <v>2368.4916492277298</v>
          </cell>
          <cell r="AJ4446">
            <v>2671.3906617732609</v>
          </cell>
        </row>
        <row r="4447">
          <cell r="A4447" t="str">
            <v>SC GroupPPC Wholesale CentresTotal</v>
          </cell>
          <cell r="B4447" t="str">
            <v>SC GroupTotal</v>
          </cell>
          <cell r="C4447" t="str">
            <v>Total</v>
          </cell>
          <cell r="D4447" t="str">
            <v>SC Group</v>
          </cell>
          <cell r="E4447" t="str">
            <v>PPC Wholesale Centres</v>
          </cell>
          <cell r="F4447" t="str">
            <v>WB - total</v>
          </cell>
          <cell r="H4447">
            <v>17826.398352007156</v>
          </cell>
          <cell r="I4447">
            <v>2011.2940493584083</v>
          </cell>
          <cell r="J4447">
            <v>4609.4736407388364</v>
          </cell>
          <cell r="K4447">
            <v>6552.4329945318486</v>
          </cell>
          <cell r="L4447">
            <v>8040.2239930256346</v>
          </cell>
          <cell r="M4447">
            <v>9756.5271265221672</v>
          </cell>
          <cell r="N4447">
            <v>11058.196442245469</v>
          </cell>
          <cell r="O4447">
            <v>12614.665018449734</v>
          </cell>
          <cell r="P4447">
            <v>13343.500573268775</v>
          </cell>
          <cell r="Q4447">
            <v>15210.675218763055</v>
          </cell>
          <cell r="R4447">
            <v>16879.739250690684</v>
          </cell>
          <cell r="S4447">
            <v>19379.457829791416</v>
          </cell>
          <cell r="T4447">
            <v>21302.79105217403</v>
          </cell>
          <cell r="U4447">
            <v>0</v>
          </cell>
          <cell r="V4447">
            <v>20720.78423609311</v>
          </cell>
          <cell r="W4447">
            <v>20720.78423609311</v>
          </cell>
          <cell r="Y4447">
            <v>2011.2940493584083</v>
          </cell>
          <cell r="Z4447">
            <v>2598.1795913804281</v>
          </cell>
          <cell r="AA4447">
            <v>1942.9593537930123</v>
          </cell>
          <cell r="AB4447">
            <v>1487.790998493786</v>
          </cell>
          <cell r="AC4447">
            <v>1716.3031334965326</v>
          </cell>
          <cell r="AD4447">
            <v>1301.6693157233021</v>
          </cell>
          <cell r="AE4447">
            <v>1556.4685762042645</v>
          </cell>
          <cell r="AF4447">
            <v>728.83555481904114</v>
          </cell>
          <cell r="AG4447">
            <v>1867.1746454942804</v>
          </cell>
          <cell r="AH4447">
            <v>1669.0640319276281</v>
          </cell>
          <cell r="AI4447">
            <v>2499.7185791007323</v>
          </cell>
          <cell r="AJ4447">
            <v>1923.3332223826146</v>
          </cell>
        </row>
        <row r="4449">
          <cell r="E4449" t="str">
            <v>check</v>
          </cell>
          <cell r="F4449" t="str">
            <v>Total</v>
          </cell>
        </row>
        <row r="4450">
          <cell r="F4450" t="str">
            <v>CB</v>
          </cell>
          <cell r="H4450">
            <v>36093.979923282903</v>
          </cell>
          <cell r="I4450">
            <v>2282.5993734506878</v>
          </cell>
          <cell r="J4450">
            <v>4731.3852077914808</v>
          </cell>
          <cell r="K4450">
            <v>6886.8067941248428</v>
          </cell>
          <cell r="L4450">
            <v>10156.659673935725</v>
          </cell>
          <cell r="M4450">
            <v>12481.658411252372</v>
          </cell>
          <cell r="N4450">
            <v>14217.429797320912</v>
          </cell>
          <cell r="O4450">
            <v>16085.505710947866</v>
          </cell>
          <cell r="P4450">
            <v>17044.380812192063</v>
          </cell>
          <cell r="Q4450">
            <v>19516.344514377204</v>
          </cell>
          <cell r="R4450">
            <v>21877.662291693101</v>
          </cell>
          <cell r="S4450">
            <v>24246.153940920824</v>
          </cell>
          <cell r="T4450">
            <v>26917.544602694084</v>
          </cell>
          <cell r="U4450">
            <v>0</v>
          </cell>
          <cell r="V4450">
            <v>29672.457674097768</v>
          </cell>
          <cell r="W4450">
            <v>29672.457674097768</v>
          </cell>
          <cell r="Y4450">
            <v>2282.5993734506874</v>
          </cell>
          <cell r="Z4450">
            <v>2448.7858343407925</v>
          </cell>
          <cell r="AA4450">
            <v>2155.4215863333629</v>
          </cell>
          <cell r="AB4450">
            <v>3269.85287981088</v>
          </cell>
          <cell r="AC4450">
            <v>2324.9987373166496</v>
          </cell>
          <cell r="AD4450">
            <v>1735.7713860685376</v>
          </cell>
          <cell r="AE4450">
            <v>1868.0759136269539</v>
          </cell>
          <cell r="AF4450">
            <v>958.87510124419566</v>
          </cell>
          <cell r="AG4450">
            <v>2471.9637021851449</v>
          </cell>
          <cell r="AH4450">
            <v>2361.3177773158905</v>
          </cell>
          <cell r="AI4450">
            <v>2368.4916492277262</v>
          </cell>
          <cell r="AJ4450">
            <v>2671.3906617732619</v>
          </cell>
        </row>
        <row r="4451">
          <cell r="F4451" t="str">
            <v>WB</v>
          </cell>
          <cell r="H4451">
            <v>17826.398352007156</v>
          </cell>
          <cell r="I4451">
            <v>2011.2940493584085</v>
          </cell>
          <cell r="J4451">
            <v>4609.4736407388373</v>
          </cell>
          <cell r="K4451">
            <v>6552.4329945318486</v>
          </cell>
          <cell r="L4451">
            <v>8040.2239930256364</v>
          </cell>
          <cell r="M4451">
            <v>9756.5271265221672</v>
          </cell>
          <cell r="N4451">
            <v>11058.196442245468</v>
          </cell>
          <cell r="O4451">
            <v>12614.665018449734</v>
          </cell>
          <cell r="P4451">
            <v>13343.500573268775</v>
          </cell>
          <cell r="Q4451">
            <v>15210.675218763052</v>
          </cell>
          <cell r="R4451">
            <v>16879.739250690687</v>
          </cell>
          <cell r="S4451">
            <v>19379.457829791412</v>
          </cell>
          <cell r="T4451">
            <v>21302.79105217403</v>
          </cell>
          <cell r="U4451">
            <v>0</v>
          </cell>
          <cell r="V4451">
            <v>20720.78423609311</v>
          </cell>
          <cell r="W4451">
            <v>20720.78423609311</v>
          </cell>
          <cell r="Y4451">
            <v>2011.2940493584088</v>
          </cell>
          <cell r="Z4451">
            <v>2598.1795913804276</v>
          </cell>
          <cell r="AA4451">
            <v>1942.959353793012</v>
          </cell>
          <cell r="AB4451">
            <v>1487.7909984937853</v>
          </cell>
          <cell r="AC4451">
            <v>1716.3031334965337</v>
          </cell>
          <cell r="AD4451">
            <v>1301.669315723301</v>
          </cell>
          <cell r="AE4451">
            <v>1556.4685762042659</v>
          </cell>
          <cell r="AF4451">
            <v>728.83555481904136</v>
          </cell>
          <cell r="AG4451">
            <v>1867.1746454942768</v>
          </cell>
          <cell r="AH4451">
            <v>1669.0640319276338</v>
          </cell>
          <cell r="AI4451">
            <v>2499.7185791007273</v>
          </cell>
          <cell r="AJ4451">
            <v>1923.3332223826183</v>
          </cell>
        </row>
        <row r="4452">
          <cell r="H4452">
            <v>53920.378275290059</v>
          </cell>
          <cell r="I4452">
            <v>4293.8934228090966</v>
          </cell>
          <cell r="J4452">
            <v>9340.8588485303189</v>
          </cell>
          <cell r="K4452">
            <v>13439.239788656691</v>
          </cell>
          <cell r="L4452">
            <v>18196.883666961359</v>
          </cell>
          <cell r="M4452">
            <v>22238.185537774538</v>
          </cell>
          <cell r="N4452">
            <v>25275.62623956638</v>
          </cell>
          <cell r="O4452">
            <v>28700.1707293976</v>
          </cell>
          <cell r="P4452">
            <v>30387.881385460838</v>
          </cell>
          <cell r="Q4452">
            <v>34727.01973314026</v>
          </cell>
          <cell r="R4452">
            <v>38757.401542383785</v>
          </cell>
          <cell r="S4452">
            <v>43625.611770712232</v>
          </cell>
          <cell r="T4452">
            <v>48220.335654868119</v>
          </cell>
          <cell r="U4452">
            <v>0</v>
          </cell>
          <cell r="V4452">
            <v>50393.241910190874</v>
          </cell>
          <cell r="W4452">
            <v>50393.241910190874</v>
          </cell>
          <cell r="Y4452">
            <v>4293.8934228090966</v>
          </cell>
          <cell r="Z4452">
            <v>5046.9654257212205</v>
          </cell>
          <cell r="AA4452">
            <v>4098.3809401263752</v>
          </cell>
          <cell r="AB4452">
            <v>4757.6438783046651</v>
          </cell>
          <cell r="AC4452">
            <v>4041.3018708131831</v>
          </cell>
          <cell r="AD4452">
            <v>3037.4407017918384</v>
          </cell>
          <cell r="AE4452">
            <v>3424.5444898312198</v>
          </cell>
          <cell r="AF4452">
            <v>1687.7106560632369</v>
          </cell>
          <cell r="AG4452">
            <v>4339.1383476794217</v>
          </cell>
          <cell r="AH4452">
            <v>4030.381809243524</v>
          </cell>
          <cell r="AI4452">
            <v>4868.210228328453</v>
          </cell>
          <cell r="AJ4452">
            <v>4594.7238841558801</v>
          </cell>
        </row>
        <row r="4453">
          <cell r="F4453" t="str">
            <v>check s/be 0</v>
          </cell>
          <cell r="H4453">
            <v>0</v>
          </cell>
          <cell r="I4453">
            <v>0</v>
          </cell>
          <cell r="J4453">
            <v>0</v>
          </cell>
          <cell r="K4453">
            <v>0</v>
          </cell>
          <cell r="L4453">
            <v>0</v>
          </cell>
          <cell r="M4453">
            <v>0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Y4453">
            <v>0</v>
          </cell>
          <cell r="Z4453">
            <v>0</v>
          </cell>
          <cell r="AA4453">
            <v>0</v>
          </cell>
          <cell r="AB4453">
            <v>0</v>
          </cell>
          <cell r="AC4453">
            <v>4.5474735088646412E-12</v>
          </cell>
          <cell r="AD4453">
            <v>-3.637978807091713E-12</v>
          </cell>
          <cell r="AE4453">
            <v>3.637978807091713E-12</v>
          </cell>
          <cell r="AF4453">
            <v>0</v>
          </cell>
          <cell r="AG4453">
            <v>0</v>
          </cell>
          <cell r="AH4453">
            <v>6.3664629124104977E-12</v>
          </cell>
          <cell r="AI4453">
            <v>0</v>
          </cell>
          <cell r="AJ4453">
            <v>0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 for update"/>
      <sheetName val="setups"/>
      <sheetName val="Master sheet"/>
      <sheetName val="Template_2006 &amp; 2005 costs"/>
      <sheetName val="Template_2005"/>
      <sheetName val="Cost Data 06_2006 cube"/>
      <sheetName val="Cost Data 05_2006 cube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For CB make 000's</v>
          </cell>
          <cell r="B1">
            <v>1000</v>
          </cell>
          <cell r="G1">
            <v>25</v>
          </cell>
          <cell r="H1">
            <v>26</v>
          </cell>
          <cell r="I1">
            <v>27</v>
          </cell>
          <cell r="J1">
            <v>28</v>
          </cell>
          <cell r="K1">
            <v>29</v>
          </cell>
          <cell r="L1">
            <v>30</v>
          </cell>
          <cell r="M1">
            <v>31</v>
          </cell>
          <cell r="N1">
            <v>32</v>
          </cell>
          <cell r="O1">
            <v>33</v>
          </cell>
          <cell r="P1">
            <v>34</v>
          </cell>
          <cell r="Q1">
            <v>35</v>
          </cell>
          <cell r="R1">
            <v>36</v>
          </cell>
          <cell r="S1">
            <v>10</v>
          </cell>
          <cell r="T1">
            <v>23</v>
          </cell>
          <cell r="U1">
            <v>22</v>
          </cell>
          <cell r="V1">
            <v>21</v>
          </cell>
          <cell r="W1">
            <v>10</v>
          </cell>
          <cell r="X1">
            <v>8</v>
          </cell>
          <cell r="AC1">
            <v>25</v>
          </cell>
          <cell r="AD1">
            <v>26</v>
          </cell>
          <cell r="AE1">
            <v>27</v>
          </cell>
          <cell r="AF1">
            <v>28</v>
          </cell>
          <cell r="AG1">
            <v>29</v>
          </cell>
          <cell r="AH1">
            <v>30</v>
          </cell>
          <cell r="AI1">
            <v>31</v>
          </cell>
          <cell r="AJ1">
            <v>32</v>
          </cell>
          <cell r="AK1">
            <v>33</v>
          </cell>
          <cell r="AL1">
            <v>34</v>
          </cell>
          <cell r="AM1">
            <v>35</v>
          </cell>
          <cell r="AN1">
            <v>36</v>
          </cell>
          <cell r="AO1">
            <v>20</v>
          </cell>
          <cell r="AP1">
            <v>23</v>
          </cell>
          <cell r="AQ1">
            <v>22</v>
          </cell>
          <cell r="AR1">
            <v>21</v>
          </cell>
          <cell r="AS1">
            <v>8</v>
          </cell>
          <cell r="AT1">
            <v>8</v>
          </cell>
        </row>
        <row r="2">
          <cell r="G2" t="str">
            <v>2006 DATA</v>
          </cell>
          <cell r="W2" t="str">
            <v xml:space="preserve">2005 data </v>
          </cell>
          <cell r="AC2" t="str">
            <v xml:space="preserve">2005 Data </v>
          </cell>
        </row>
        <row r="3">
          <cell r="C3" t="str">
            <v>to adjust</v>
          </cell>
          <cell r="S3" t="str">
            <v>YTD Act</v>
          </cell>
          <cell r="T3" t="str">
            <v>YTD budgte</v>
          </cell>
          <cell r="U3" t="str">
            <v>FY budget</v>
          </cell>
          <cell r="W3" t="str">
            <v>prior yr YTD</v>
          </cell>
          <cell r="X3" t="str">
            <v>prior yr Full year</v>
          </cell>
          <cell r="AS3" t="str">
            <v>prior yr YTD</v>
          </cell>
          <cell r="AT3" t="str">
            <v>prior yr Full year</v>
          </cell>
        </row>
        <row r="4">
          <cell r="A4" t="str">
            <v>Template for transfer of data to Master File</v>
          </cell>
          <cell r="G4" t="str">
            <v>Y2006Jan</v>
          </cell>
          <cell r="H4" t="str">
            <v>Y2006Feb</v>
          </cell>
          <cell r="I4" t="str">
            <v>Y2006Mar</v>
          </cell>
          <cell r="J4" t="str">
            <v>Y2006Apr</v>
          </cell>
          <cell r="K4" t="str">
            <v>Y2006May</v>
          </cell>
          <cell r="L4" t="str">
            <v>Y2006Jun</v>
          </cell>
          <cell r="M4" t="str">
            <v>Y2006Jul</v>
          </cell>
          <cell r="N4" t="str">
            <v>Y2006Aug</v>
          </cell>
          <cell r="O4" t="str">
            <v>Y2006Sep</v>
          </cell>
          <cell r="P4" t="str">
            <v>Y2006Oct</v>
          </cell>
          <cell r="Q4" t="str">
            <v>Y2006Nov</v>
          </cell>
          <cell r="R4" t="str">
            <v>Y2006Dec</v>
          </cell>
          <cell r="S4" t="str">
            <v>Y2006Feb</v>
          </cell>
          <cell r="T4" t="str">
            <v>Y2006Feb</v>
          </cell>
          <cell r="U4" t="str">
            <v>Y2006DEC</v>
          </cell>
          <cell r="V4" t="str">
            <v>Y2006Dec</v>
          </cell>
          <cell r="W4" t="str">
            <v>Y2005Feb</v>
          </cell>
          <cell r="X4" t="str">
            <v>Y2005DEC</v>
          </cell>
          <cell r="AC4" t="str">
            <v>Y2005Jan</v>
          </cell>
          <cell r="AD4" t="str">
            <v>Y2005Feb</v>
          </cell>
          <cell r="AE4" t="str">
            <v>Y2005Mar</v>
          </cell>
          <cell r="AF4" t="str">
            <v>Y2005Apr</v>
          </cell>
          <cell r="AG4" t="str">
            <v>Y2005May</v>
          </cell>
          <cell r="AH4" t="str">
            <v>Y2005Jun</v>
          </cell>
          <cell r="AI4" t="str">
            <v>Y2005Jul</v>
          </cell>
          <cell r="AJ4" t="str">
            <v>Y2005Aug</v>
          </cell>
          <cell r="AK4" t="str">
            <v>Y2005Sep</v>
          </cell>
          <cell r="AL4" t="str">
            <v>Y2005Oct</v>
          </cell>
          <cell r="AM4" t="str">
            <v>Y2005Nov</v>
          </cell>
          <cell r="AN4" t="str">
            <v>Y2005Dec</v>
          </cell>
          <cell r="AO4" t="str">
            <v>Y2005Dec</v>
          </cell>
          <cell r="AP4" t="str">
            <v>Y2005Dec</v>
          </cell>
          <cell r="AQ4" t="str">
            <v>Y2005DEC</v>
          </cell>
          <cell r="AR4" t="str">
            <v>Y2005Dec</v>
          </cell>
          <cell r="AS4" t="str">
            <v>Y2004Dec</v>
          </cell>
          <cell r="AT4" t="str">
            <v>Y2004DEC</v>
          </cell>
          <cell r="AU4" t="str">
            <v/>
          </cell>
        </row>
        <row r="5">
          <cell r="G5" t="str">
            <v>TOTAL PRODUCT SEGMENTS</v>
          </cell>
          <cell r="H5" t="str">
            <v>TOTAL PRODUCT SEGMENTS</v>
          </cell>
          <cell r="I5" t="str">
            <v>TOTAL PRODUCT SEGMENTS</v>
          </cell>
          <cell r="J5" t="str">
            <v>TOTAL PRODUCT SEGMENTS</v>
          </cell>
          <cell r="K5" t="str">
            <v>TOTAL PRODUCT SEGMENTS</v>
          </cell>
          <cell r="L5" t="str">
            <v>TOTAL PRODUCT SEGMENTS</v>
          </cell>
          <cell r="M5" t="str">
            <v>TOTAL PRODUCT SEGMENTS</v>
          </cell>
          <cell r="N5" t="str">
            <v>TOTAL PRODUCT SEGMENTS</v>
          </cell>
          <cell r="O5" t="str">
            <v>TOTAL PRODUCT SEGMENTS</v>
          </cell>
          <cell r="P5" t="str">
            <v>TOTAL PRODUCT SEGMENTS</v>
          </cell>
          <cell r="Q5" t="str">
            <v>TOTAL PRODUCT SEGMENTS</v>
          </cell>
          <cell r="R5" t="str">
            <v>TOTAL PRODUCT SEGMENTS</v>
          </cell>
          <cell r="S5" t="str">
            <v>TOTAL PRODUCT SEGMENTS</v>
          </cell>
          <cell r="T5" t="str">
            <v>TOTAL PRODUCT SEGMENTS</v>
          </cell>
          <cell r="U5" t="str">
            <v>TOTAL PRODUCT SEGMENTS</v>
          </cell>
          <cell r="V5" t="str">
            <v>TOTAL PRODUCT SEGMENTS</v>
          </cell>
          <cell r="W5" t="str">
            <v>TOTAL PRODUCT SEGMENTS</v>
          </cell>
          <cell r="X5" t="str">
            <v>TOTAL PRODUCT SEGMENTS</v>
          </cell>
          <cell r="AC5" t="str">
            <v>TOTAL PRODUCT SEGMENTS</v>
          </cell>
          <cell r="AD5" t="str">
            <v>TOTAL PRODUCT SEGMENTS</v>
          </cell>
          <cell r="AE5" t="str">
            <v>TOTAL PRODUCT SEGMENTS</v>
          </cell>
          <cell r="AF5" t="str">
            <v>TOTAL PRODUCT SEGMENTS</v>
          </cell>
          <cell r="AG5" t="str">
            <v>TOTAL PRODUCT SEGMENTS</v>
          </cell>
          <cell r="AH5" t="str">
            <v>TOTAL PRODUCT SEGMENTS</v>
          </cell>
          <cell r="AI5" t="str">
            <v>TOTAL PRODUCT SEGMENTS</v>
          </cell>
          <cell r="AJ5" t="str">
            <v>TOTAL PRODUCT SEGMENTS</v>
          </cell>
          <cell r="AK5" t="str">
            <v>TOTAL PRODUCT SEGMENTS</v>
          </cell>
          <cell r="AL5" t="str">
            <v>TOTAL PRODUCT SEGMENTS</v>
          </cell>
          <cell r="AM5" t="str">
            <v>TOTAL PRODUCT SEGMENTS</v>
          </cell>
          <cell r="AN5" t="str">
            <v>TOTAL PRODUCT SEGMENTS</v>
          </cell>
          <cell r="AO5" t="str">
            <v>TOTAL PRODUCT SEGMENTS</v>
          </cell>
          <cell r="AP5" t="str">
            <v>TOTAL PRODUCT SEGMENTS</v>
          </cell>
          <cell r="AQ5" t="str">
            <v>TOTAL PRODUCT SEGMENTS</v>
          </cell>
          <cell r="AR5" t="str">
            <v>TOTAL PRODUCT SEGMENTS</v>
          </cell>
          <cell r="AS5" t="str">
            <v>TOTAL PRODUCT SEGMENTS</v>
          </cell>
          <cell r="AT5" t="str">
            <v>TOTAL PRODUCT SEGMENTS</v>
          </cell>
        </row>
        <row r="6">
          <cell r="G6" t="str">
            <v>USD ACTUAL</v>
          </cell>
          <cell r="H6" t="str">
            <v>USD ACTUAL</v>
          </cell>
          <cell r="I6" t="str">
            <v>USD ACTUAL</v>
          </cell>
          <cell r="J6" t="str">
            <v>USD ACTUAL</v>
          </cell>
          <cell r="K6" t="str">
            <v>USD ACTUAL</v>
          </cell>
          <cell r="L6" t="str">
            <v>USD ACTUAL</v>
          </cell>
          <cell r="M6" t="str">
            <v>USD ACTUAL</v>
          </cell>
          <cell r="N6" t="str">
            <v>USD ACTUAL</v>
          </cell>
          <cell r="O6" t="str">
            <v>USD ACTUAL</v>
          </cell>
          <cell r="P6" t="str">
            <v>USD ACTUAL</v>
          </cell>
          <cell r="Q6" t="str">
            <v>USD ACTUAL</v>
          </cell>
          <cell r="R6" t="str">
            <v>USD ACTUAL</v>
          </cell>
          <cell r="S6" t="str">
            <v>USD ACTUAL</v>
          </cell>
          <cell r="T6" t="str">
            <v>USD BUDGET</v>
          </cell>
          <cell r="U6" t="str">
            <v>USD BUDGET</v>
          </cell>
          <cell r="V6" t="str">
            <v>USD FORECAST</v>
          </cell>
          <cell r="W6" t="str">
            <v>USD ACTUAL</v>
          </cell>
          <cell r="X6" t="str">
            <v>USD ACTUAL</v>
          </cell>
          <cell r="AC6" t="str">
            <v>USD ACTUAL</v>
          </cell>
          <cell r="AD6" t="str">
            <v>USD ACTUAL</v>
          </cell>
          <cell r="AE6" t="str">
            <v>USD ACTUAL</v>
          </cell>
          <cell r="AF6" t="str">
            <v>USD ACTUAL</v>
          </cell>
          <cell r="AG6" t="str">
            <v>USD ACTUAL</v>
          </cell>
          <cell r="AH6" t="str">
            <v>USD ACTUAL</v>
          </cell>
          <cell r="AI6" t="str">
            <v>USD ACTUAL</v>
          </cell>
          <cell r="AJ6" t="str">
            <v>USD ACTUAL</v>
          </cell>
          <cell r="AK6" t="str">
            <v>USD ACTUAL</v>
          </cell>
          <cell r="AL6" t="str">
            <v>USD ACTUAL</v>
          </cell>
          <cell r="AM6" t="str">
            <v>USD ACTUAL</v>
          </cell>
          <cell r="AN6" t="str">
            <v>USD ACTUAL</v>
          </cell>
          <cell r="AO6" t="str">
            <v>USD ACTUAL</v>
          </cell>
          <cell r="AP6" t="str">
            <v>USD BUDGET</v>
          </cell>
          <cell r="AQ6" t="str">
            <v>USD BUDGET</v>
          </cell>
          <cell r="AR6" t="str">
            <v>USD FORECAST</v>
          </cell>
          <cell r="AS6" t="str">
            <v>USD ACTUAL</v>
          </cell>
          <cell r="AT6" t="str">
            <v>USD ACTUAL</v>
          </cell>
        </row>
        <row r="7">
          <cell r="G7" t="str">
            <v>MTD</v>
          </cell>
          <cell r="H7" t="str">
            <v>MTD</v>
          </cell>
          <cell r="I7" t="str">
            <v>MTD</v>
          </cell>
          <cell r="J7" t="str">
            <v>MTD</v>
          </cell>
          <cell r="K7" t="str">
            <v>MTD</v>
          </cell>
          <cell r="L7" t="str">
            <v>MTD</v>
          </cell>
          <cell r="M7" t="str">
            <v>MTD</v>
          </cell>
          <cell r="N7" t="str">
            <v>MTD</v>
          </cell>
          <cell r="O7" t="str">
            <v>MTD</v>
          </cell>
          <cell r="P7" t="str">
            <v>MTD</v>
          </cell>
          <cell r="Q7" t="str">
            <v>MTD</v>
          </cell>
          <cell r="R7" t="str">
            <v>MTD</v>
          </cell>
          <cell r="S7" t="str">
            <v>YTD</v>
          </cell>
          <cell r="T7" t="str">
            <v>YTD</v>
          </cell>
          <cell r="U7" t="str">
            <v>YTD</v>
          </cell>
          <cell r="V7" t="str">
            <v>FYF</v>
          </cell>
          <cell r="W7" t="str">
            <v>YTD</v>
          </cell>
          <cell r="X7" t="str">
            <v>YTD</v>
          </cell>
          <cell r="AC7" t="str">
            <v>MTD</v>
          </cell>
          <cell r="AD7" t="str">
            <v>MTD</v>
          </cell>
          <cell r="AE7" t="str">
            <v>MTD</v>
          </cell>
          <cell r="AF7" t="str">
            <v>MTD</v>
          </cell>
          <cell r="AG7" t="str">
            <v>MTD</v>
          </cell>
          <cell r="AH7" t="str">
            <v>MTD</v>
          </cell>
          <cell r="AI7" t="str">
            <v>MTD</v>
          </cell>
          <cell r="AJ7" t="str">
            <v>MTD</v>
          </cell>
          <cell r="AK7" t="str">
            <v>MTD</v>
          </cell>
          <cell r="AL7" t="str">
            <v>MTD</v>
          </cell>
          <cell r="AM7" t="str">
            <v>MTD</v>
          </cell>
          <cell r="AN7" t="str">
            <v>MTD</v>
          </cell>
          <cell r="AO7" t="str">
            <v>YTD</v>
          </cell>
          <cell r="AP7" t="str">
            <v>YTD</v>
          </cell>
          <cell r="AQ7" t="str">
            <v>YTD</v>
          </cell>
          <cell r="AR7" t="str">
            <v>FYF</v>
          </cell>
          <cell r="AS7" t="str">
            <v>YTD</v>
          </cell>
          <cell r="AT7" t="str">
            <v>YTD</v>
          </cell>
        </row>
        <row r="8">
          <cell r="G8" t="str">
            <v>Y2006</v>
          </cell>
          <cell r="H8" t="str">
            <v>Y2006</v>
          </cell>
          <cell r="I8" t="str">
            <v>Y2006</v>
          </cell>
          <cell r="J8" t="str">
            <v>Y2006</v>
          </cell>
          <cell r="K8" t="str">
            <v>Y2006</v>
          </cell>
          <cell r="L8" t="str">
            <v>Y2006</v>
          </cell>
          <cell r="M8" t="str">
            <v>Y2006</v>
          </cell>
          <cell r="N8" t="str">
            <v>Y2006</v>
          </cell>
          <cell r="O8" t="str">
            <v>Y2006</v>
          </cell>
          <cell r="P8" t="str">
            <v>Y2006</v>
          </cell>
          <cell r="Q8" t="str">
            <v>Y2006</v>
          </cell>
          <cell r="R8" t="str">
            <v>Y2006</v>
          </cell>
          <cell r="S8" t="str">
            <v>Y2006</v>
          </cell>
          <cell r="T8" t="str">
            <v>Y2006</v>
          </cell>
          <cell r="U8" t="str">
            <v>Y2006</v>
          </cell>
          <cell r="V8" t="str">
            <v>Y2006</v>
          </cell>
          <cell r="W8" t="str">
            <v>Y2005</v>
          </cell>
          <cell r="X8" t="str">
            <v>Y2005</v>
          </cell>
          <cell r="AC8" t="str">
            <v>Y2005</v>
          </cell>
          <cell r="AD8" t="str">
            <v>Y2005</v>
          </cell>
          <cell r="AE8" t="str">
            <v>Y2005</v>
          </cell>
          <cell r="AF8" t="str">
            <v>Y2005</v>
          </cell>
          <cell r="AG8" t="str">
            <v>Y2005</v>
          </cell>
          <cell r="AH8" t="str">
            <v>Y2005</v>
          </cell>
          <cell r="AI8" t="str">
            <v>Y2005</v>
          </cell>
          <cell r="AJ8" t="str">
            <v>Y2005</v>
          </cell>
          <cell r="AK8" t="str">
            <v>Y2005</v>
          </cell>
          <cell r="AL8" t="str">
            <v>Y2005</v>
          </cell>
          <cell r="AM8" t="str">
            <v>Y2005</v>
          </cell>
          <cell r="AN8" t="str">
            <v>Y2005</v>
          </cell>
          <cell r="AO8" t="str">
            <v>Y2005</v>
          </cell>
          <cell r="AP8" t="str">
            <v>Y2005</v>
          </cell>
          <cell r="AQ8" t="str">
            <v>Y2005</v>
          </cell>
          <cell r="AR8" t="str">
            <v>Y2005</v>
          </cell>
          <cell r="AS8" t="str">
            <v>Y2004</v>
          </cell>
          <cell r="AT8" t="str">
            <v>Y2004</v>
          </cell>
        </row>
        <row r="9">
          <cell r="G9" t="str">
            <v>Jan</v>
          </cell>
          <cell r="H9" t="str">
            <v>Feb</v>
          </cell>
          <cell r="I9" t="str">
            <v>Mar</v>
          </cell>
          <cell r="J9" t="str">
            <v>Apr</v>
          </cell>
          <cell r="K9" t="str">
            <v>May</v>
          </cell>
          <cell r="L9" t="str">
            <v>Jun</v>
          </cell>
          <cell r="M9" t="str">
            <v>Jul</v>
          </cell>
          <cell r="N9" t="str">
            <v>Aug</v>
          </cell>
          <cell r="O9" t="str">
            <v>Sep</v>
          </cell>
          <cell r="P9" t="str">
            <v>Oct</v>
          </cell>
          <cell r="Q9" t="str">
            <v>Nov</v>
          </cell>
          <cell r="R9" t="str">
            <v>Dec</v>
          </cell>
          <cell r="S9" t="str">
            <v>Feb</v>
          </cell>
          <cell r="T9" t="str">
            <v>Feb</v>
          </cell>
          <cell r="U9" t="str">
            <v>DEC</v>
          </cell>
          <cell r="V9" t="str">
            <v>Dec</v>
          </cell>
          <cell r="W9" t="str">
            <v>Feb</v>
          </cell>
          <cell r="X9" t="str">
            <v>DEC</v>
          </cell>
          <cell r="AC9" t="str">
            <v>Jan</v>
          </cell>
          <cell r="AD9" t="str">
            <v>Feb</v>
          </cell>
          <cell r="AE9" t="str">
            <v>Mar</v>
          </cell>
          <cell r="AF9" t="str">
            <v>Apr</v>
          </cell>
          <cell r="AG9" t="str">
            <v>May</v>
          </cell>
          <cell r="AH9" t="str">
            <v>Jun</v>
          </cell>
          <cell r="AI9" t="str">
            <v>Jul</v>
          </cell>
          <cell r="AJ9" t="str">
            <v>Aug</v>
          </cell>
          <cell r="AK9" t="str">
            <v>Sep</v>
          </cell>
          <cell r="AL9" t="str">
            <v>Oct</v>
          </cell>
          <cell r="AM9" t="str">
            <v>Nov</v>
          </cell>
          <cell r="AN9" t="str">
            <v>Dec</v>
          </cell>
          <cell r="AO9" t="str">
            <v>Dec</v>
          </cell>
          <cell r="AP9" t="str">
            <v>Dec</v>
          </cell>
          <cell r="AQ9" t="str">
            <v>DEC</v>
          </cell>
          <cell r="AR9" t="str">
            <v>Dec</v>
          </cell>
          <cell r="AS9" t="str">
            <v>Dec</v>
          </cell>
          <cell r="AT9" t="str">
            <v>DEC</v>
          </cell>
        </row>
        <row r="10">
          <cell r="A10" t="str">
            <v>CONSUMER FINANCIALS</v>
          </cell>
        </row>
        <row r="12">
          <cell r="A12" t="str">
            <v>Africa OtherTotal CostSME</v>
          </cell>
          <cell r="B12" t="str">
            <v>Total Cost</v>
          </cell>
          <cell r="C12" t="str">
            <v>SME</v>
          </cell>
          <cell r="D12" t="str">
            <v>Africa Other</v>
          </cell>
          <cell r="G12">
            <v>28571.908057488399</v>
          </cell>
          <cell r="H12">
            <v>4586.6875305200738</v>
          </cell>
          <cell r="I12">
            <v>-33158.595588008473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33158.595588008473</v>
          </cell>
          <cell r="T12">
            <v>57840</v>
          </cell>
          <cell r="U12">
            <v>347072.4</v>
          </cell>
          <cell r="V12">
            <v>0</v>
          </cell>
          <cell r="W12">
            <v>146247.2487883009</v>
          </cell>
          <cell r="X12">
            <v>477301.33697483176</v>
          </cell>
          <cell r="AC12">
            <v>48269.661627346381</v>
          </cell>
          <cell r="AD12">
            <v>97977.587160954528</v>
          </cell>
          <cell r="AE12">
            <v>34823.901832205651</v>
          </cell>
          <cell r="AF12">
            <v>22015.096888431261</v>
          </cell>
          <cell r="AG12">
            <v>23604.85319608435</v>
          </cell>
          <cell r="AH12">
            <v>32378.446087376291</v>
          </cell>
          <cell r="AI12">
            <v>26267.359263087714</v>
          </cell>
          <cell r="AJ12">
            <v>42164.967919829338</v>
          </cell>
          <cell r="AK12">
            <v>78143.732963921022</v>
          </cell>
          <cell r="AL12">
            <v>40970.233965837622</v>
          </cell>
          <cell r="AM12">
            <v>26650.715991889741</v>
          </cell>
          <cell r="AN12">
            <v>4034.7800778678788</v>
          </cell>
          <cell r="AO12">
            <v>477301.33697483176</v>
          </cell>
          <cell r="AP12">
            <v>491778.17117293581</v>
          </cell>
          <cell r="AQ12">
            <v>491778.17117293581</v>
          </cell>
          <cell r="AR12">
            <v>0</v>
          </cell>
          <cell r="AS12">
            <v>550756.87037498248</v>
          </cell>
          <cell r="AT12">
            <v>550756.87037498248</v>
          </cell>
        </row>
        <row r="13">
          <cell r="A13" t="str">
            <v>Africa OtherTotal CostCCPL</v>
          </cell>
          <cell r="B13" t="str">
            <v>Total Cost</v>
          </cell>
          <cell r="C13" t="str">
            <v>CCPL</v>
          </cell>
          <cell r="D13" t="str">
            <v>Africa Other</v>
          </cell>
          <cell r="G13">
            <v>751.85896562006985</v>
          </cell>
          <cell r="H13">
            <v>13174.75118134349</v>
          </cell>
          <cell r="I13">
            <v>-13926.61014696356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13926.61014696356</v>
          </cell>
          <cell r="T13">
            <v>24300</v>
          </cell>
          <cell r="U13">
            <v>145768.79999999999</v>
          </cell>
          <cell r="V13">
            <v>0</v>
          </cell>
          <cell r="W13">
            <v>61423.844491086362</v>
          </cell>
          <cell r="X13">
            <v>200466.56152942943</v>
          </cell>
          <cell r="AC13">
            <v>20273.257883485479</v>
          </cell>
          <cell r="AD13">
            <v>41150.586607600882</v>
          </cell>
          <cell r="AE13">
            <v>14626.03876952624</v>
          </cell>
          <cell r="AF13">
            <v>9246.3406931411355</v>
          </cell>
          <cell r="AG13">
            <v>9914.0383423555959</v>
          </cell>
          <cell r="AH13">
            <v>13598.947356698147</v>
          </cell>
          <cell r="AI13">
            <v>11032.290890496768</v>
          </cell>
          <cell r="AJ13">
            <v>17709.286526328156</v>
          </cell>
          <cell r="AK13">
            <v>32820.367844847111</v>
          </cell>
          <cell r="AL13">
            <v>17207.498265651622</v>
          </cell>
          <cell r="AM13">
            <v>11193.300716593625</v>
          </cell>
          <cell r="AN13">
            <v>1694.6076327046455</v>
          </cell>
          <cell r="AO13">
            <v>200466.56152942943</v>
          </cell>
          <cell r="AP13">
            <v>206546.83189263302</v>
          </cell>
          <cell r="AQ13">
            <v>206546.83189263302</v>
          </cell>
          <cell r="AR13">
            <v>0</v>
          </cell>
          <cell r="AS13">
            <v>231317.88555749302</v>
          </cell>
          <cell r="AT13">
            <v>231317.88555749302</v>
          </cell>
        </row>
        <row r="14">
          <cell r="A14" t="str">
            <v>Africa OtherTotal CostM &amp; AL</v>
          </cell>
          <cell r="B14" t="str">
            <v>Total Cost</v>
          </cell>
          <cell r="C14" t="str">
            <v>M &amp; AL</v>
          </cell>
          <cell r="D14" t="str">
            <v>Africa Other</v>
          </cell>
          <cell r="G14">
            <v>0</v>
          </cell>
          <cell r="H14">
            <v>5968.5472058415262</v>
          </cell>
          <cell r="I14">
            <v>-5968.5472058415262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5968.5472058415262</v>
          </cell>
          <cell r="T14">
            <v>10440</v>
          </cell>
          <cell r="U14">
            <v>62470.8</v>
          </cell>
          <cell r="V14">
            <v>0</v>
          </cell>
          <cell r="W14">
            <v>26324.504781894186</v>
          </cell>
          <cell r="X14">
            <v>85914.240655469766</v>
          </cell>
          <cell r="AC14">
            <v>8688.539092922354</v>
          </cell>
          <cell r="AD14">
            <v>17635.965688971828</v>
          </cell>
          <cell r="AE14">
            <v>6268.3023297969885</v>
          </cell>
          <cell r="AF14">
            <v>3962.717439917647</v>
          </cell>
          <cell r="AG14">
            <v>4248.873575295207</v>
          </cell>
          <cell r="AH14">
            <v>5828.1202957277428</v>
          </cell>
          <cell r="AI14">
            <v>4728.1246673558217</v>
          </cell>
          <cell r="AJ14">
            <v>7589.6942255692466</v>
          </cell>
          <cell r="AK14">
            <v>14065.871933505818</v>
          </cell>
          <cell r="AL14">
            <v>7374.6421138506548</v>
          </cell>
          <cell r="AM14">
            <v>4797.1288785401639</v>
          </cell>
          <cell r="AN14">
            <v>726.26041401629493</v>
          </cell>
          <cell r="AO14">
            <v>85914.240655469766</v>
          </cell>
          <cell r="AP14">
            <v>88520.070811128389</v>
          </cell>
          <cell r="AQ14">
            <v>88520.070811128389</v>
          </cell>
          <cell r="AR14">
            <v>0</v>
          </cell>
          <cell r="AS14">
            <v>99136.236667497025</v>
          </cell>
          <cell r="AT14">
            <v>99136.236667497025</v>
          </cell>
        </row>
        <row r="15">
          <cell r="A15" t="str">
            <v>Africa OtherTotal CostOthCB</v>
          </cell>
          <cell r="B15" t="str">
            <v>Total Cost</v>
          </cell>
          <cell r="C15" t="str">
            <v>OthCB</v>
          </cell>
          <cell r="D15" t="str">
            <v>Africa Other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</row>
        <row r="16">
          <cell r="A16" t="str">
            <v>Africa OtherTotal CostWM</v>
          </cell>
          <cell r="B16" t="str">
            <v>Total Cost</v>
          </cell>
          <cell r="C16" t="str">
            <v>WM</v>
          </cell>
          <cell r="D16" t="str">
            <v>Africa Other</v>
          </cell>
          <cell r="G16">
            <v>36319.495222396588</v>
          </cell>
          <cell r="H16">
            <v>43261.134188823751</v>
          </cell>
          <cell r="I16">
            <v>-79580.629411220347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79580.629411220347</v>
          </cell>
          <cell r="T16">
            <v>138839.99999999997</v>
          </cell>
          <cell r="U16">
            <v>832976.4</v>
          </cell>
          <cell r="V16">
            <v>0</v>
          </cell>
          <cell r="W16">
            <v>350993.397091922</v>
          </cell>
          <cell r="X16">
            <v>1145523.2087395962</v>
          </cell>
          <cell r="AC16">
            <v>115847.18790563133</v>
          </cell>
          <cell r="AD16">
            <v>235146.20918629068</v>
          </cell>
          <cell r="AE16">
            <v>83577.364397293757</v>
          </cell>
          <cell r="AF16">
            <v>52836.232532234877</v>
          </cell>
          <cell r="AG16">
            <v>56651.64767060247</v>
          </cell>
          <cell r="AH16">
            <v>77708.270609703279</v>
          </cell>
          <cell r="AI16">
            <v>63041.662231410439</v>
          </cell>
          <cell r="AJ16">
            <v>101195.92300759041</v>
          </cell>
          <cell r="AK16">
            <v>187544.95911341018</v>
          </cell>
          <cell r="AL16">
            <v>98328.561518010698</v>
          </cell>
          <cell r="AM16">
            <v>63961.718380534876</v>
          </cell>
          <cell r="AN16">
            <v>9683.4721868831366</v>
          </cell>
          <cell r="AO16">
            <v>1145523.2087395962</v>
          </cell>
          <cell r="AP16">
            <v>1180267.6108150459</v>
          </cell>
          <cell r="AQ16">
            <v>1180267.6108150459</v>
          </cell>
          <cell r="AR16">
            <v>0</v>
          </cell>
          <cell r="AS16">
            <v>1321816.4888999572</v>
          </cell>
          <cell r="AT16">
            <v>1321816.4888999572</v>
          </cell>
        </row>
        <row r="17">
          <cell r="A17" t="str">
            <v>Africa OtherTotal CostTOTAL</v>
          </cell>
          <cell r="B17" t="str">
            <v>Total Cost</v>
          </cell>
          <cell r="C17" t="str">
            <v>TOTAL</v>
          </cell>
          <cell r="D17" t="str">
            <v>Africa Other</v>
          </cell>
          <cell r="G17">
            <v>65643.262245505059</v>
          </cell>
          <cell r="H17">
            <v>66991.120106528833</v>
          </cell>
          <cell r="I17">
            <v>-132634.38235203389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132634.38235203389</v>
          </cell>
          <cell r="T17">
            <v>231419.99999999997</v>
          </cell>
          <cell r="U17">
            <v>1388288.4</v>
          </cell>
          <cell r="V17">
            <v>0</v>
          </cell>
          <cell r="W17">
            <v>584988.99515320337</v>
          </cell>
          <cell r="X17">
            <v>1909205.3478993271</v>
          </cell>
          <cell r="AC17">
            <v>193078.64650938555</v>
          </cell>
          <cell r="AD17">
            <v>391910.34864381788</v>
          </cell>
          <cell r="AE17">
            <v>139295.60732882272</v>
          </cell>
          <cell r="AF17">
            <v>88060.387553724926</v>
          </cell>
          <cell r="AG17">
            <v>94419.412784337619</v>
          </cell>
          <cell r="AH17">
            <v>129513.78434950538</v>
          </cell>
          <cell r="AI17">
            <v>105069.43705235086</v>
          </cell>
          <cell r="AJ17">
            <v>168659.87167931712</v>
          </cell>
          <cell r="AK17">
            <v>312574.93185568409</v>
          </cell>
          <cell r="AL17">
            <v>163880.93586335049</v>
          </cell>
          <cell r="AM17">
            <v>106602.8639675585</v>
          </cell>
          <cell r="AN17">
            <v>16139.12031147197</v>
          </cell>
          <cell r="AO17">
            <v>1909205.3478993271</v>
          </cell>
          <cell r="AP17">
            <v>1967112.684691743</v>
          </cell>
          <cell r="AQ17">
            <v>1967112.684691743</v>
          </cell>
          <cell r="AR17">
            <v>0</v>
          </cell>
          <cell r="AS17">
            <v>2203027.4814999299</v>
          </cell>
          <cell r="AT17">
            <v>2203027.4814999299</v>
          </cell>
        </row>
        <row r="18">
          <cell r="A18" t="str">
            <v>BotswanaTotal CostSME</v>
          </cell>
          <cell r="B18" t="str">
            <v>Total Cost</v>
          </cell>
          <cell r="C18" t="str">
            <v>SME</v>
          </cell>
          <cell r="D18" t="str">
            <v>Botswana</v>
          </cell>
          <cell r="G18">
            <v>110713.27284850074</v>
          </cell>
          <cell r="H18">
            <v>136346.68814038424</v>
          </cell>
          <cell r="I18">
            <v>-247059.96098888497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247059.96098888497</v>
          </cell>
          <cell r="T18">
            <v>251282.14285714284</v>
          </cell>
          <cell r="U18">
            <v>1507713.7857142857</v>
          </cell>
          <cell r="V18">
            <v>0</v>
          </cell>
          <cell r="W18">
            <v>239051.94449017377</v>
          </cell>
          <cell r="X18">
            <v>1352546.9296550339</v>
          </cell>
          <cell r="AC18">
            <v>116080.81843432189</v>
          </cell>
          <cell r="AD18">
            <v>122971.1260558519</v>
          </cell>
          <cell r="AE18">
            <v>123822.52881223135</v>
          </cell>
          <cell r="AF18">
            <v>120703.58274765323</v>
          </cell>
          <cell r="AG18">
            <v>136949.0529573588</v>
          </cell>
          <cell r="AH18">
            <v>109652.69180129292</v>
          </cell>
          <cell r="AI18">
            <v>94769.416985942822</v>
          </cell>
          <cell r="AJ18">
            <v>103674.89489048671</v>
          </cell>
          <cell r="AK18">
            <v>109176.63692833594</v>
          </cell>
          <cell r="AL18">
            <v>108819.10013780338</v>
          </cell>
          <cell r="AM18">
            <v>98485.010061741836</v>
          </cell>
          <cell r="AN18">
            <v>107442.06984201309</v>
          </cell>
          <cell r="AO18">
            <v>1352546.9296550339</v>
          </cell>
          <cell r="AP18">
            <v>1432461.2491416377</v>
          </cell>
          <cell r="AQ18">
            <v>1432461.2491416377</v>
          </cell>
          <cell r="AR18">
            <v>0</v>
          </cell>
          <cell r="AS18">
            <v>498943.69883412437</v>
          </cell>
          <cell r="AT18">
            <v>498943.69883412437</v>
          </cell>
        </row>
        <row r="19">
          <cell r="A19" t="str">
            <v>BotswanaTotal CostCCPL</v>
          </cell>
          <cell r="B19" t="str">
            <v>Total Cost</v>
          </cell>
          <cell r="C19" t="str">
            <v>CCPL</v>
          </cell>
          <cell r="D19" t="str">
            <v>Botswana</v>
          </cell>
          <cell r="G19">
            <v>81721.261843886299</v>
          </cell>
          <cell r="H19">
            <v>84485.948545539126</v>
          </cell>
          <cell r="I19">
            <v>-166207.21038942543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166207.21038942543</v>
          </cell>
          <cell r="T19">
            <v>182082.14285714287</v>
          </cell>
          <cell r="U19">
            <v>1092471.3571428573</v>
          </cell>
          <cell r="V19">
            <v>0</v>
          </cell>
          <cell r="W19">
            <v>94262.914957742702</v>
          </cell>
          <cell r="X19">
            <v>596669.51200754615</v>
          </cell>
          <cell r="AC19">
            <v>43316.98069278396</v>
          </cell>
          <cell r="AD19">
            <v>50945.934264958734</v>
          </cell>
          <cell r="AE19">
            <v>54314.541247023088</v>
          </cell>
          <cell r="AF19">
            <v>49055.456631346999</v>
          </cell>
          <cell r="AG19">
            <v>67076.389009127408</v>
          </cell>
          <cell r="AH19">
            <v>43743.216194256318</v>
          </cell>
          <cell r="AI19">
            <v>56796.116364621295</v>
          </cell>
          <cell r="AJ19">
            <v>39986.062842933163</v>
          </cell>
          <cell r="AK19">
            <v>46687.880053483525</v>
          </cell>
          <cell r="AL19">
            <v>51543.530140732968</v>
          </cell>
          <cell r="AM19">
            <v>42591.380276813426</v>
          </cell>
          <cell r="AN19">
            <v>50612.02428946524</v>
          </cell>
          <cell r="AO19">
            <v>596669.51200754615</v>
          </cell>
          <cell r="AP19">
            <v>431433.72983775137</v>
          </cell>
          <cell r="AQ19">
            <v>431433.72983775137</v>
          </cell>
          <cell r="AR19">
            <v>0</v>
          </cell>
          <cell r="AS19">
            <v>1973322.3204512994</v>
          </cell>
          <cell r="AT19">
            <v>1973322.3204512994</v>
          </cell>
        </row>
        <row r="20">
          <cell r="A20" t="str">
            <v>BotswanaTotal CostM &amp; AL</v>
          </cell>
          <cell r="B20" t="str">
            <v>Total Cost</v>
          </cell>
          <cell r="C20" t="str">
            <v>M &amp; AL</v>
          </cell>
          <cell r="D20" t="str">
            <v>Botswana</v>
          </cell>
          <cell r="G20">
            <v>10541.580725438131</v>
          </cell>
          <cell r="H20">
            <v>10809.809262475323</v>
          </cell>
          <cell r="I20">
            <v>-21351.389987913455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21351.389987913455</v>
          </cell>
          <cell r="T20">
            <v>23457.142857142859</v>
          </cell>
          <cell r="U20">
            <v>140744.50000000003</v>
          </cell>
          <cell r="V20">
            <v>0</v>
          </cell>
          <cell r="W20">
            <v>127535.07904079679</v>
          </cell>
          <cell r="X20">
            <v>810979.10210913455</v>
          </cell>
          <cell r="AC20">
            <v>58379.864323900045</v>
          </cell>
          <cell r="AD20">
            <v>69155.214716896749</v>
          </cell>
          <cell r="AE20">
            <v>73577.913625906047</v>
          </cell>
          <cell r="AF20">
            <v>66476.120937585045</v>
          </cell>
          <cell r="AG20">
            <v>91696.781014182357</v>
          </cell>
          <cell r="AH20">
            <v>59608.409470865692</v>
          </cell>
          <cell r="AI20">
            <v>77883.265618616351</v>
          </cell>
          <cell r="AJ20">
            <v>54090.685068785715</v>
          </cell>
          <cell r="AK20">
            <v>63357.847202898483</v>
          </cell>
          <cell r="AL20">
            <v>70339.669703696476</v>
          </cell>
          <cell r="AM20">
            <v>57484.513467549048</v>
          </cell>
          <cell r="AN20">
            <v>68928.816958252588</v>
          </cell>
          <cell r="AO20">
            <v>810979.10210913455</v>
          </cell>
          <cell r="AP20">
            <v>562924.87481106992</v>
          </cell>
          <cell r="AQ20">
            <v>562924.87481106992</v>
          </cell>
          <cell r="AR20">
            <v>0</v>
          </cell>
          <cell r="AS20">
            <v>527517.30661656556</v>
          </cell>
          <cell r="AT20">
            <v>527517.30661656556</v>
          </cell>
        </row>
        <row r="21">
          <cell r="A21" t="str">
            <v>BotswanaTotal CostOthCB</v>
          </cell>
          <cell r="B21" t="str">
            <v>Total Cost</v>
          </cell>
          <cell r="C21" t="str">
            <v>OthCB</v>
          </cell>
          <cell r="D21" t="str">
            <v>Botswana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</row>
        <row r="22">
          <cell r="A22" t="str">
            <v>BotswanaTotal CostWM</v>
          </cell>
          <cell r="B22" t="str">
            <v>Total Cost</v>
          </cell>
          <cell r="C22" t="str">
            <v>WM</v>
          </cell>
          <cell r="D22" t="str">
            <v>Botswana</v>
          </cell>
          <cell r="G22">
            <v>108316.57162290462</v>
          </cell>
          <cell r="H22">
            <v>139187.12628020201</v>
          </cell>
          <cell r="I22">
            <v>-247503.69790310663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247503.69790310663</v>
          </cell>
          <cell r="T22">
            <v>243017.85714285716</v>
          </cell>
          <cell r="U22">
            <v>1458147.8571428573</v>
          </cell>
          <cell r="V22">
            <v>0</v>
          </cell>
          <cell r="W22">
            <v>280631.17227815889</v>
          </cell>
          <cell r="X22">
            <v>1427785.0878171176</v>
          </cell>
          <cell r="AC22">
            <v>140074.45883517319</v>
          </cell>
          <cell r="AD22">
            <v>140556.7134429857</v>
          </cell>
          <cell r="AE22">
            <v>117476.80980921001</v>
          </cell>
          <cell r="AF22">
            <v>135593.98387565295</v>
          </cell>
          <cell r="AG22">
            <v>133412.96638259452</v>
          </cell>
          <cell r="AH22">
            <v>116532.75010757238</v>
          </cell>
          <cell r="AI22">
            <v>64405.034716598835</v>
          </cell>
          <cell r="AJ22">
            <v>109141.09088637576</v>
          </cell>
          <cell r="AK22">
            <v>119383.04997204273</v>
          </cell>
          <cell r="AL22">
            <v>119586.98079990063</v>
          </cell>
          <cell r="AM22">
            <v>115593.19243291179</v>
          </cell>
          <cell r="AN22">
            <v>116028.05655609905</v>
          </cell>
          <cell r="AO22">
            <v>1427785.0878171176</v>
          </cell>
          <cell r="AP22">
            <v>2048345.683343383</v>
          </cell>
          <cell r="AQ22">
            <v>2048345.683343383</v>
          </cell>
          <cell r="AR22">
            <v>0</v>
          </cell>
          <cell r="AS22">
            <v>2412226.2321636844</v>
          </cell>
          <cell r="AT22">
            <v>2412226.2321636844</v>
          </cell>
        </row>
        <row r="23">
          <cell r="A23" t="str">
            <v>BotswanaTotal CostTOTAL</v>
          </cell>
          <cell r="B23" t="str">
            <v>Total Cost</v>
          </cell>
          <cell r="C23" t="str">
            <v>TOTAL</v>
          </cell>
          <cell r="D23" t="str">
            <v>Botswana</v>
          </cell>
          <cell r="G23">
            <v>311292.6870407298</v>
          </cell>
          <cell r="H23">
            <v>370829.57222860068</v>
          </cell>
          <cell r="I23">
            <v>-682122.25926933042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682122.25926933042</v>
          </cell>
          <cell r="T23">
            <v>699839.2857142858</v>
          </cell>
          <cell r="U23">
            <v>4199077.4999999991</v>
          </cell>
          <cell r="V23">
            <v>0</v>
          </cell>
          <cell r="W23">
            <v>741481.11076687218</v>
          </cell>
          <cell r="X23">
            <v>4187980.6315888325</v>
          </cell>
          <cell r="AC23">
            <v>357852.1222861791</v>
          </cell>
          <cell r="AD23">
            <v>383628.98848069314</v>
          </cell>
          <cell r="AE23">
            <v>369191.79349437059</v>
          </cell>
          <cell r="AF23">
            <v>371829.14419223811</v>
          </cell>
          <cell r="AG23">
            <v>429135.1893632632</v>
          </cell>
          <cell r="AH23">
            <v>329537.06757398706</v>
          </cell>
          <cell r="AI23">
            <v>293853.83368577959</v>
          </cell>
          <cell r="AJ23">
            <v>306892.73368858133</v>
          </cell>
          <cell r="AK23">
            <v>338605.41415676061</v>
          </cell>
          <cell r="AL23">
            <v>350289.28078213357</v>
          </cell>
          <cell r="AM23">
            <v>314154.09623901587</v>
          </cell>
          <cell r="AN23">
            <v>343010.96764583053</v>
          </cell>
          <cell r="AO23">
            <v>4187980.6315888325</v>
          </cell>
          <cell r="AP23">
            <v>4475165.5371338418</v>
          </cell>
          <cell r="AQ23">
            <v>4475165.5371338418</v>
          </cell>
          <cell r="AR23">
            <v>0</v>
          </cell>
          <cell r="AS23">
            <v>5412009.5580656733</v>
          </cell>
          <cell r="AT23">
            <v>5412009.5580656733</v>
          </cell>
        </row>
        <row r="24">
          <cell r="A24" t="str">
            <v>CameroonTotal CostSME</v>
          </cell>
          <cell r="B24" t="str">
            <v>Total Cost</v>
          </cell>
          <cell r="C24" t="str">
            <v>SME</v>
          </cell>
          <cell r="D24" t="str">
            <v>Cameroon</v>
          </cell>
          <cell r="G24">
            <v>11272.907879433975</v>
          </cell>
          <cell r="H24">
            <v>11677.450879243323</v>
          </cell>
          <cell r="I24">
            <v>-22950.358758677296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22950.358758677296</v>
          </cell>
          <cell r="T24">
            <v>37891.885148020745</v>
          </cell>
          <cell r="U24">
            <v>227560.91040333649</v>
          </cell>
          <cell r="V24">
            <v>0</v>
          </cell>
          <cell r="W24">
            <v>32892.325697251988</v>
          </cell>
          <cell r="X24">
            <v>179847.73499155149</v>
          </cell>
          <cell r="AC24">
            <v>15961.604909607122</v>
          </cell>
          <cell r="AD24">
            <v>16930.72078764487</v>
          </cell>
          <cell r="AE24">
            <v>14968.602161138491</v>
          </cell>
          <cell r="AF24">
            <v>15484.53935059743</v>
          </cell>
          <cell r="AG24">
            <v>16092.673487738381</v>
          </cell>
          <cell r="AH24">
            <v>19576.237532264371</v>
          </cell>
          <cell r="AI24">
            <v>21111.381453874797</v>
          </cell>
          <cell r="AJ24">
            <v>8151.2329220354331</v>
          </cell>
          <cell r="AK24">
            <v>15320.727702630109</v>
          </cell>
          <cell r="AL24">
            <v>12817.599385599464</v>
          </cell>
          <cell r="AM24">
            <v>5221.7200786151352</v>
          </cell>
          <cell r="AN24">
            <v>18210.695219805901</v>
          </cell>
          <cell r="AO24">
            <v>179847.73499155149</v>
          </cell>
          <cell r="AP24">
            <v>202483.32856096004</v>
          </cell>
          <cell r="AQ24">
            <v>202483.32856096004</v>
          </cell>
          <cell r="AR24">
            <v>0</v>
          </cell>
          <cell r="AS24">
            <v>316809.38172694528</v>
          </cell>
          <cell r="AT24">
            <v>316809.38172694528</v>
          </cell>
        </row>
        <row r="25">
          <cell r="A25" t="str">
            <v>CameroonTotal CostCCPL</v>
          </cell>
          <cell r="B25" t="str">
            <v>Total Cost</v>
          </cell>
          <cell r="C25" t="str">
            <v>CCPL</v>
          </cell>
          <cell r="D25" t="str">
            <v>Cameroon</v>
          </cell>
          <cell r="G25">
            <v>6662.7928262928926</v>
          </cell>
          <cell r="H25">
            <v>14810.119587102879</v>
          </cell>
          <cell r="I25">
            <v>-21472.91241339577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21472.91241339577</v>
          </cell>
          <cell r="T25">
            <v>20995.597697257024</v>
          </cell>
          <cell r="U25">
            <v>125682.71338692142</v>
          </cell>
          <cell r="V25">
            <v>0</v>
          </cell>
          <cell r="W25">
            <v>43776.617844144595</v>
          </cell>
          <cell r="X25">
            <v>226533.53853258665</v>
          </cell>
          <cell r="AC25">
            <v>21339.568188995534</v>
          </cell>
          <cell r="AD25">
            <v>22437.049655149061</v>
          </cell>
          <cell r="AE25">
            <v>20383.006168778407</v>
          </cell>
          <cell r="AF25">
            <v>20443.943798993841</v>
          </cell>
          <cell r="AG25">
            <v>21047.397453305122</v>
          </cell>
          <cell r="AH25">
            <v>30300.863523395976</v>
          </cell>
          <cell r="AI25">
            <v>27732.369663161022</v>
          </cell>
          <cell r="AJ25">
            <v>9136.7122442860309</v>
          </cell>
          <cell r="AK25">
            <v>19841.300027028923</v>
          </cell>
          <cell r="AL25">
            <v>19584.652190009139</v>
          </cell>
          <cell r="AM25">
            <v>-10704.101130259716</v>
          </cell>
          <cell r="AN25">
            <v>24990.776749743305</v>
          </cell>
          <cell r="AO25">
            <v>226533.53853258665</v>
          </cell>
          <cell r="AP25">
            <v>275620.60697182053</v>
          </cell>
          <cell r="AQ25">
            <v>275620.60697182053</v>
          </cell>
          <cell r="AR25">
            <v>0</v>
          </cell>
          <cell r="AS25">
            <v>61403.974483403996</v>
          </cell>
          <cell r="AT25">
            <v>61403.974483403996</v>
          </cell>
        </row>
        <row r="26">
          <cell r="A26" t="str">
            <v>CameroonTotal CostM &amp; AL</v>
          </cell>
          <cell r="B26" t="str">
            <v>Total Cost</v>
          </cell>
          <cell r="C26" t="str">
            <v>M &amp; AL</v>
          </cell>
          <cell r="D26" t="str">
            <v>Cameroon</v>
          </cell>
          <cell r="G26">
            <v>728.84386638336082</v>
          </cell>
          <cell r="H26">
            <v>905.67229506304307</v>
          </cell>
          <cell r="I26">
            <v>-1634.5161614464039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1634.5161614464039</v>
          </cell>
          <cell r="T26">
            <v>2067.4782112748858</v>
          </cell>
          <cell r="U26">
            <v>12611.617088776802</v>
          </cell>
          <cell r="V26">
            <v>0</v>
          </cell>
          <cell r="W26">
            <v>2939.3498497921983</v>
          </cell>
          <cell r="X26">
            <v>17619.764323077834</v>
          </cell>
          <cell r="AC26">
            <v>1382.3511001305483</v>
          </cell>
          <cell r="AD26">
            <v>1556.9987496616502</v>
          </cell>
          <cell r="AE26">
            <v>1288.5189513627386</v>
          </cell>
          <cell r="AF26">
            <v>1548.4675671588448</v>
          </cell>
          <cell r="AG26">
            <v>1589.7372778270951</v>
          </cell>
          <cell r="AH26">
            <v>1418.4099398678241</v>
          </cell>
          <cell r="AI26">
            <v>2048.4990904623023</v>
          </cell>
          <cell r="AJ26">
            <v>609.89550449783712</v>
          </cell>
          <cell r="AK26">
            <v>1451.5821735178563</v>
          </cell>
          <cell r="AL26">
            <v>2612.3857129732037</v>
          </cell>
          <cell r="AM26">
            <v>280.91517040830462</v>
          </cell>
          <cell r="AN26">
            <v>1832.0030852096299</v>
          </cell>
          <cell r="AO26">
            <v>17619.764323077834</v>
          </cell>
          <cell r="AP26">
            <v>18690.271298477604</v>
          </cell>
          <cell r="AQ26">
            <v>18690.271298477604</v>
          </cell>
          <cell r="AR26">
            <v>0</v>
          </cell>
          <cell r="AS26">
            <v>0</v>
          </cell>
          <cell r="AT26">
            <v>0</v>
          </cell>
        </row>
        <row r="27">
          <cell r="A27" t="str">
            <v>CameroonTotal CostOthCB</v>
          </cell>
          <cell r="B27" t="str">
            <v>Total Cost</v>
          </cell>
          <cell r="C27" t="str">
            <v>OthCB</v>
          </cell>
          <cell r="D27" t="str">
            <v>Cameroon</v>
          </cell>
          <cell r="G27">
            <v>0</v>
          </cell>
          <cell r="H27">
            <v>5064.111901857118</v>
          </cell>
          <cell r="I27">
            <v>-5064.111901857118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5064.111901857118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</row>
        <row r="28">
          <cell r="A28" t="str">
            <v>CameroonTotal CostWM</v>
          </cell>
          <cell r="B28" t="str">
            <v>Total Cost</v>
          </cell>
          <cell r="C28" t="str">
            <v>WM</v>
          </cell>
          <cell r="D28" t="str">
            <v>Cameroon</v>
          </cell>
          <cell r="G28">
            <v>45441.471268967754</v>
          </cell>
          <cell r="H28">
            <v>80568.045318361445</v>
          </cell>
          <cell r="I28">
            <v>-126009.5165873292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126009.5165873292</v>
          </cell>
          <cell r="T28">
            <v>90469.994831304488</v>
          </cell>
          <cell r="U28">
            <v>543524.33742670261</v>
          </cell>
          <cell r="V28">
            <v>0</v>
          </cell>
          <cell r="W28">
            <v>85392.832598566427</v>
          </cell>
          <cell r="X28">
            <v>468567.6596812777</v>
          </cell>
          <cell r="AC28">
            <v>42076.176143383069</v>
          </cell>
          <cell r="AD28">
            <v>43316.656455183365</v>
          </cell>
          <cell r="AE28">
            <v>38959.980572042565</v>
          </cell>
          <cell r="AF28">
            <v>39592.403946914957</v>
          </cell>
          <cell r="AG28">
            <v>41120.925993884637</v>
          </cell>
          <cell r="AH28">
            <v>46598.226962735425</v>
          </cell>
          <cell r="AI28">
            <v>58282.421236337257</v>
          </cell>
          <cell r="AJ28">
            <v>19199.42765644953</v>
          </cell>
          <cell r="AK28">
            <v>37156.365698518413</v>
          </cell>
          <cell r="AL28">
            <v>28212.074555772062</v>
          </cell>
          <cell r="AM28">
            <v>28230.39973659502</v>
          </cell>
          <cell r="AN28">
            <v>45822.600723461393</v>
          </cell>
          <cell r="AO28">
            <v>468567.6596812777</v>
          </cell>
          <cell r="AP28">
            <v>511468.04203454906</v>
          </cell>
          <cell r="AQ28">
            <v>511468.04203454906</v>
          </cell>
          <cell r="AR28">
            <v>0</v>
          </cell>
          <cell r="AS28">
            <v>643912.84956338268</v>
          </cell>
          <cell r="AT28">
            <v>643912.84956338268</v>
          </cell>
        </row>
        <row r="29">
          <cell r="A29" t="str">
            <v>CameroonTotal CostTOTAL</v>
          </cell>
          <cell r="B29" t="str">
            <v>Total Cost</v>
          </cell>
          <cell r="C29" t="str">
            <v>TOTAL</v>
          </cell>
          <cell r="D29" t="str">
            <v>Cameroon</v>
          </cell>
          <cell r="G29">
            <v>64106.015841077977</v>
          </cell>
          <cell r="H29">
            <v>113025.39998162782</v>
          </cell>
          <cell r="I29">
            <v>-177131.41582270581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177131.41582270581</v>
          </cell>
          <cell r="T29">
            <v>151424.95588785716</v>
          </cell>
          <cell r="U29">
            <v>909379.57830573735</v>
          </cell>
          <cell r="V29">
            <v>0</v>
          </cell>
          <cell r="W29">
            <v>165001.12598975524</v>
          </cell>
          <cell r="X29">
            <v>892568.69752849371</v>
          </cell>
          <cell r="AC29">
            <v>80759.700342116281</v>
          </cell>
          <cell r="AD29">
            <v>84241.425647638942</v>
          </cell>
          <cell r="AE29">
            <v>75600.107853322188</v>
          </cell>
          <cell r="AF29">
            <v>77069.354663665144</v>
          </cell>
          <cell r="AG29">
            <v>79850.734212755182</v>
          </cell>
          <cell r="AH29">
            <v>97893.737958263562</v>
          </cell>
          <cell r="AI29">
            <v>109174.67144383534</v>
          </cell>
          <cell r="AJ29">
            <v>37097.268327268917</v>
          </cell>
          <cell r="AK29">
            <v>73769.975601695245</v>
          </cell>
          <cell r="AL29">
            <v>63226.711844353871</v>
          </cell>
          <cell r="AM29">
            <v>23028.933855358788</v>
          </cell>
          <cell r="AN29">
            <v>90856.075778220198</v>
          </cell>
          <cell r="AO29">
            <v>892568.69752849371</v>
          </cell>
          <cell r="AP29">
            <v>1008262.2488658072</v>
          </cell>
          <cell r="AQ29">
            <v>1008262.2488658072</v>
          </cell>
          <cell r="AR29">
            <v>0</v>
          </cell>
          <cell r="AS29">
            <v>1022126.2057737319</v>
          </cell>
          <cell r="AT29">
            <v>1022126.2057737319</v>
          </cell>
        </row>
        <row r="30">
          <cell r="A30" t="str">
            <v>Cote DIvoireTotal CostSME</v>
          </cell>
          <cell r="B30" t="str">
            <v>Total Cost</v>
          </cell>
          <cell r="C30" t="str">
            <v>SME</v>
          </cell>
          <cell r="D30" t="str">
            <v>Cote DIvoire</v>
          </cell>
          <cell r="G30">
            <v>43358.754299475506</v>
          </cell>
          <cell r="H30">
            <v>-10059.23901130069</v>
          </cell>
          <cell r="I30">
            <v>-33299.515288174814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33299.515288174814</v>
          </cell>
          <cell r="T30">
            <v>50189.81588750067</v>
          </cell>
          <cell r="U30">
            <v>301537.41957331536</v>
          </cell>
          <cell r="V30">
            <v>0</v>
          </cell>
          <cell r="W30">
            <v>27889.790073392076</v>
          </cell>
          <cell r="X30">
            <v>145507.20923132706</v>
          </cell>
          <cell r="AC30">
            <v>13300.378256552631</v>
          </cell>
          <cell r="AD30">
            <v>14589.411816839447</v>
          </cell>
          <cell r="AE30">
            <v>10909.615247945525</v>
          </cell>
          <cell r="AF30">
            <v>11732.411747223765</v>
          </cell>
          <cell r="AG30">
            <v>16188.89969251724</v>
          </cell>
          <cell r="AH30">
            <v>11799.224190538198</v>
          </cell>
          <cell r="AI30">
            <v>13946.722581181206</v>
          </cell>
          <cell r="AJ30">
            <v>10462.307081562272</v>
          </cell>
          <cell r="AK30">
            <v>12686.100996754107</v>
          </cell>
          <cell r="AL30">
            <v>12625.862078420028</v>
          </cell>
          <cell r="AM30">
            <v>8731.6694884481476</v>
          </cell>
          <cell r="AN30">
            <v>8534.6060533445034</v>
          </cell>
          <cell r="AO30">
            <v>145507.20923132706</v>
          </cell>
          <cell r="AP30">
            <v>256901.81005405789</v>
          </cell>
          <cell r="AQ30">
            <v>256901.81005405789</v>
          </cell>
          <cell r="AR30">
            <v>0</v>
          </cell>
          <cell r="AS30">
            <v>89404.428957865282</v>
          </cell>
          <cell r="AT30">
            <v>89404.428957865282</v>
          </cell>
        </row>
        <row r="31">
          <cell r="A31" t="str">
            <v>Cote DIvoireTotal CostCCPL</v>
          </cell>
          <cell r="B31" t="str">
            <v>Total Cost</v>
          </cell>
          <cell r="C31" t="str">
            <v>CCPL</v>
          </cell>
          <cell r="D31" t="str">
            <v>Cote DIvoire</v>
          </cell>
          <cell r="G31">
            <v>4255.4107299158923</v>
          </cell>
          <cell r="H31">
            <v>4094.5427142572084</v>
          </cell>
          <cell r="I31">
            <v>-8349.9534441731012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8349.9534441731012</v>
          </cell>
          <cell r="T31">
            <v>4134.9564225497716</v>
          </cell>
          <cell r="U31">
            <v>24773.379435721039</v>
          </cell>
          <cell r="V31">
            <v>0</v>
          </cell>
          <cell r="W31">
            <v>322.28918330740021</v>
          </cell>
          <cell r="X31">
            <v>1806.6960558599033</v>
          </cell>
          <cell r="AC31">
            <v>141.91649298625643</v>
          </cell>
          <cell r="AD31">
            <v>180.37269032114375</v>
          </cell>
          <cell r="AE31">
            <v>173.72924556608578</v>
          </cell>
          <cell r="AF31">
            <v>141.85595751001884</v>
          </cell>
          <cell r="AG31">
            <v>198.37589657624488</v>
          </cell>
          <cell r="AH31">
            <v>146.58887721567837</v>
          </cell>
          <cell r="AI31">
            <v>171.11060994075066</v>
          </cell>
          <cell r="AJ31">
            <v>132.98085522446357</v>
          </cell>
          <cell r="AK31">
            <v>157.47726141602359</v>
          </cell>
          <cell r="AL31">
            <v>160.56658750685961</v>
          </cell>
          <cell r="AM31">
            <v>100.97973573472152</v>
          </cell>
          <cell r="AN31">
            <v>100.74184586165624</v>
          </cell>
          <cell r="AO31">
            <v>1806.6960558599033</v>
          </cell>
          <cell r="AP31">
            <v>2015.2077086929121</v>
          </cell>
          <cell r="AQ31">
            <v>2015.2077086929121</v>
          </cell>
          <cell r="AR31">
            <v>0</v>
          </cell>
          <cell r="AS31">
            <v>14322.896438259411</v>
          </cell>
          <cell r="AT31">
            <v>14322.896438259411</v>
          </cell>
        </row>
        <row r="32">
          <cell r="A32" t="str">
            <v>Cote DIvoireTotal CostM &amp; AL</v>
          </cell>
          <cell r="B32" t="str">
            <v>Total Cost</v>
          </cell>
          <cell r="C32" t="str">
            <v>M &amp; AL</v>
          </cell>
          <cell r="D32" t="str">
            <v>Cote DIvoire</v>
          </cell>
          <cell r="G32">
            <v>2270.8171955081693</v>
          </cell>
          <cell r="H32">
            <v>2263.9572431668921</v>
          </cell>
          <cell r="I32">
            <v>-4534.774438675061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4534.774438675061</v>
          </cell>
          <cell r="T32">
            <v>2138.7705633878131</v>
          </cell>
          <cell r="U32">
            <v>13087.850000891156</v>
          </cell>
          <cell r="V32">
            <v>0</v>
          </cell>
          <cell r="W32">
            <v>5014.1167045791808</v>
          </cell>
          <cell r="X32">
            <v>43394.556983319584</v>
          </cell>
          <cell r="AC32">
            <v>2085.6228072761073</v>
          </cell>
          <cell r="AD32">
            <v>2928.493897303073</v>
          </cell>
          <cell r="AE32">
            <v>6561.7315215960734</v>
          </cell>
          <cell r="AF32">
            <v>2846.2456998902803</v>
          </cell>
          <cell r="AG32">
            <v>4382.3973051620387</v>
          </cell>
          <cell r="AH32">
            <v>3301.0774621666174</v>
          </cell>
          <cell r="AI32">
            <v>3871.2149028152821</v>
          </cell>
          <cell r="AJ32">
            <v>3196.5442508888309</v>
          </cell>
          <cell r="AK32">
            <v>3656.0093308813784</v>
          </cell>
          <cell r="AL32">
            <v>3915.3801450580941</v>
          </cell>
          <cell r="AM32">
            <v>3225.9752467576277</v>
          </cell>
          <cell r="AN32">
            <v>3423.8644135241784</v>
          </cell>
          <cell r="AO32">
            <v>43394.556983319584</v>
          </cell>
          <cell r="AP32">
            <v>50278.848121559182</v>
          </cell>
          <cell r="AQ32">
            <v>50278.848121559182</v>
          </cell>
          <cell r="AR32">
            <v>0</v>
          </cell>
          <cell r="AS32">
            <v>1818.7805000964329</v>
          </cell>
          <cell r="AT32">
            <v>1818.7805000964329</v>
          </cell>
        </row>
        <row r="33">
          <cell r="A33" t="str">
            <v>Cote DIvoireTotal CostOthCB</v>
          </cell>
          <cell r="B33" t="str">
            <v>Total Cost</v>
          </cell>
          <cell r="C33" t="str">
            <v>OthCB</v>
          </cell>
          <cell r="D33" t="str">
            <v>Cote DIvoire</v>
          </cell>
          <cell r="G33">
            <v>25909.690898467859</v>
          </cell>
          <cell r="H33">
            <v>24237.922549088991</v>
          </cell>
          <cell r="I33">
            <v>-50147.613447556847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50147.613447556847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</row>
        <row r="34">
          <cell r="A34" t="str">
            <v>Cote DIvoireTotal CostWM</v>
          </cell>
          <cell r="B34" t="str">
            <v>Total Cost</v>
          </cell>
          <cell r="C34" t="str">
            <v>WM</v>
          </cell>
          <cell r="D34" t="str">
            <v>Cote DIvoire</v>
          </cell>
          <cell r="G34">
            <v>38365.73372975619</v>
          </cell>
          <cell r="H34">
            <v>34884.531145662535</v>
          </cell>
          <cell r="I34">
            <v>-73250.264875418725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73250.264875418725</v>
          </cell>
          <cell r="T34">
            <v>33828.221077583905</v>
          </cell>
          <cell r="U34">
            <v>202639.2428752206</v>
          </cell>
          <cell r="V34">
            <v>0</v>
          </cell>
          <cell r="W34">
            <v>45285.613761952576</v>
          </cell>
          <cell r="X34">
            <v>219809.9972066324</v>
          </cell>
          <cell r="AC34">
            <v>21804.75844296658</v>
          </cell>
          <cell r="AD34">
            <v>23480.855318985996</v>
          </cell>
          <cell r="AE34">
            <v>15855.390340722777</v>
          </cell>
          <cell r="AF34">
            <v>19193.983173806842</v>
          </cell>
          <cell r="AG34">
            <v>24528.306223811058</v>
          </cell>
          <cell r="AH34">
            <v>18489.215941425457</v>
          </cell>
          <cell r="AI34">
            <v>21769.07825836058</v>
          </cell>
          <cell r="AJ34">
            <v>16384.425778268906</v>
          </cell>
          <cell r="AK34">
            <v>19677.892910810384</v>
          </cell>
          <cell r="AL34">
            <v>18971.578261029947</v>
          </cell>
          <cell r="AM34">
            <v>10289.959749253341</v>
          </cell>
          <cell r="AN34">
            <v>9364.5528071905355</v>
          </cell>
          <cell r="AO34">
            <v>219809.9972066324</v>
          </cell>
          <cell r="AP34">
            <v>279173.04907781037</v>
          </cell>
          <cell r="AQ34">
            <v>279173.04907781037</v>
          </cell>
          <cell r="AR34">
            <v>0</v>
          </cell>
          <cell r="AS34">
            <v>164182.83139412178</v>
          </cell>
          <cell r="AT34">
            <v>164182.83139412178</v>
          </cell>
        </row>
        <row r="35">
          <cell r="A35" t="str">
            <v>Cote DIvoireTotal CostTOTAL</v>
          </cell>
          <cell r="B35" t="str">
            <v>Total Cost</v>
          </cell>
          <cell r="C35" t="str">
            <v>TOTAL</v>
          </cell>
          <cell r="D35" t="str">
            <v>Cote DIvoire</v>
          </cell>
          <cell r="G35">
            <v>114160.40685312361</v>
          </cell>
          <cell r="H35">
            <v>55421.71464087494</v>
          </cell>
          <cell r="I35">
            <v>-169582.12149399857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169582.12149399857</v>
          </cell>
          <cell r="T35">
            <v>90291.763951022163</v>
          </cell>
          <cell r="U35">
            <v>542037.89188514813</v>
          </cell>
          <cell r="V35">
            <v>0</v>
          </cell>
          <cell r="W35">
            <v>78511.809723231243</v>
          </cell>
          <cell r="X35">
            <v>410518.45947713894</v>
          </cell>
          <cell r="AC35">
            <v>37332.675999781568</v>
          </cell>
          <cell r="AD35">
            <v>41179.133723449668</v>
          </cell>
          <cell r="AE35">
            <v>33500.466355830453</v>
          </cell>
          <cell r="AF35">
            <v>33914.496578430902</v>
          </cell>
          <cell r="AG35">
            <v>45297.979118066592</v>
          </cell>
          <cell r="AH35">
            <v>33736.106471345949</v>
          </cell>
          <cell r="AI35">
            <v>39758.126352297804</v>
          </cell>
          <cell r="AJ35">
            <v>30176.2579659445</v>
          </cell>
          <cell r="AK35">
            <v>36177.480499861871</v>
          </cell>
          <cell r="AL35">
            <v>35673.387072014921</v>
          </cell>
          <cell r="AM35">
            <v>22348.584220193858</v>
          </cell>
          <cell r="AN35">
            <v>21423.765119920859</v>
          </cell>
          <cell r="AO35">
            <v>410518.45947713894</v>
          </cell>
          <cell r="AP35">
            <v>588368.91496212035</v>
          </cell>
          <cell r="AQ35">
            <v>588368.91496212035</v>
          </cell>
          <cell r="AR35">
            <v>0</v>
          </cell>
          <cell r="AS35">
            <v>269728.93729034293</v>
          </cell>
          <cell r="AT35">
            <v>269728.93729034293</v>
          </cell>
        </row>
        <row r="36">
          <cell r="A36" t="str">
            <v>GambiaTotal CostSME</v>
          </cell>
          <cell r="B36" t="str">
            <v>Total Cost</v>
          </cell>
          <cell r="C36" t="str">
            <v>SME</v>
          </cell>
          <cell r="D36" t="str">
            <v>Gambia</v>
          </cell>
          <cell r="G36">
            <v>7755.1927907777645</v>
          </cell>
          <cell r="H36">
            <v>7728.5066842119295</v>
          </cell>
          <cell r="I36">
            <v>-15483.699474989693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15483.699474989693</v>
          </cell>
          <cell r="T36">
            <v>14620.983606557378</v>
          </cell>
          <cell r="U36">
            <v>87730.13770491803</v>
          </cell>
          <cell r="V36">
            <v>0</v>
          </cell>
          <cell r="W36">
            <v>24324.729319001101</v>
          </cell>
          <cell r="X36">
            <v>132532.74270356222</v>
          </cell>
          <cell r="AC36">
            <v>10154.236388160001</v>
          </cell>
          <cell r="AD36">
            <v>14170.492930841099</v>
          </cell>
          <cell r="AE36">
            <v>10401.836682186555</v>
          </cell>
          <cell r="AF36">
            <v>8686.2721757542258</v>
          </cell>
          <cell r="AG36">
            <v>13438.550611419039</v>
          </cell>
          <cell r="AH36">
            <v>11553.42585313268</v>
          </cell>
          <cell r="AI36">
            <v>12098.965766531252</v>
          </cell>
          <cell r="AJ36">
            <v>6318.7941256410768</v>
          </cell>
          <cell r="AK36">
            <v>14435.811885188599</v>
          </cell>
          <cell r="AL36">
            <v>11912.885571165831</v>
          </cell>
          <cell r="AM36">
            <v>6383.6010756304095</v>
          </cell>
          <cell r="AN36">
            <v>12977.869637911468</v>
          </cell>
          <cell r="AO36">
            <v>132532.74270356222</v>
          </cell>
          <cell r="AP36">
            <v>134298.12507151609</v>
          </cell>
          <cell r="AQ36">
            <v>134298.12507151609</v>
          </cell>
          <cell r="AR36">
            <v>0</v>
          </cell>
          <cell r="AS36">
            <v>189675.66704783356</v>
          </cell>
          <cell r="AT36">
            <v>189675.66704783356</v>
          </cell>
        </row>
        <row r="37">
          <cell r="A37" t="str">
            <v>GambiaTotal CostCCPL</v>
          </cell>
          <cell r="B37" t="str">
            <v>Total Cost</v>
          </cell>
          <cell r="C37" t="str">
            <v>CCPL</v>
          </cell>
          <cell r="D37" t="str">
            <v>Gambia</v>
          </cell>
          <cell r="G37">
            <v>17610.128829892921</v>
          </cell>
          <cell r="H37">
            <v>23931.797830159412</v>
          </cell>
          <cell r="I37">
            <v>-41541.926660052333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41541.926660052333</v>
          </cell>
          <cell r="T37">
            <v>76340.983606557376</v>
          </cell>
          <cell r="U37">
            <v>458050.24262295081</v>
          </cell>
          <cell r="V37">
            <v>0</v>
          </cell>
          <cell r="W37">
            <v>32155.408821065335</v>
          </cell>
          <cell r="X37">
            <v>245735.32662813427</v>
          </cell>
          <cell r="AC37">
            <v>14088.138894880552</v>
          </cell>
          <cell r="AD37">
            <v>18067.269926184785</v>
          </cell>
          <cell r="AE37">
            <v>30939.011432914307</v>
          </cell>
          <cell r="AF37">
            <v>15587.066021552722</v>
          </cell>
          <cell r="AG37">
            <v>21425.144519909922</v>
          </cell>
          <cell r="AH37">
            <v>20369.707541206011</v>
          </cell>
          <cell r="AI37">
            <v>20642.57187495369</v>
          </cell>
          <cell r="AJ37">
            <v>4902.0663221035647</v>
          </cell>
          <cell r="AK37">
            <v>37284.325172167199</v>
          </cell>
          <cell r="AL37">
            <v>19827.628697490582</v>
          </cell>
          <cell r="AM37">
            <v>21469.358727471958</v>
          </cell>
          <cell r="AN37">
            <v>21133.03749729897</v>
          </cell>
          <cell r="AO37">
            <v>245735.32662813427</v>
          </cell>
          <cell r="AP37">
            <v>202225.99921689864</v>
          </cell>
          <cell r="AQ37">
            <v>202225.99921689864</v>
          </cell>
          <cell r="AR37">
            <v>0</v>
          </cell>
          <cell r="AS37">
            <v>59359.884314632691</v>
          </cell>
          <cell r="AT37">
            <v>59359.884314632691</v>
          </cell>
        </row>
        <row r="38">
          <cell r="A38" t="str">
            <v>GambiaTotal CostM &amp; AL</v>
          </cell>
          <cell r="B38" t="str">
            <v>Total Cost</v>
          </cell>
          <cell r="C38" t="str">
            <v>M &amp; AL</v>
          </cell>
          <cell r="D38" t="str">
            <v>Gambia</v>
          </cell>
          <cell r="G38">
            <v>244.40498433142338</v>
          </cell>
          <cell r="H38">
            <v>329.59540621851244</v>
          </cell>
          <cell r="I38">
            <v>-574.00039054993579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574.00039054993579</v>
          </cell>
          <cell r="T38">
            <v>1055.0819672131149</v>
          </cell>
          <cell r="U38">
            <v>6328.8786885245909</v>
          </cell>
          <cell r="V38">
            <v>0</v>
          </cell>
          <cell r="W38">
            <v>0</v>
          </cell>
          <cell r="X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</row>
        <row r="39">
          <cell r="A39" t="str">
            <v>GambiaTotal CostOthCB</v>
          </cell>
          <cell r="B39" t="str">
            <v>Total Cost</v>
          </cell>
          <cell r="C39" t="str">
            <v>OthCB</v>
          </cell>
          <cell r="D39" t="str">
            <v>Gambia</v>
          </cell>
          <cell r="G39">
            <v>277.65082381767922</v>
          </cell>
          <cell r="H39">
            <v>343.68409867046159</v>
          </cell>
          <cell r="I39">
            <v>-621.33492248814082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621.33492248814082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</row>
        <row r="40">
          <cell r="A40" t="str">
            <v>GambiaTotal CostWM</v>
          </cell>
          <cell r="B40" t="str">
            <v>Total Cost</v>
          </cell>
          <cell r="C40" t="str">
            <v>WM</v>
          </cell>
          <cell r="D40" t="str">
            <v>Gambia</v>
          </cell>
          <cell r="G40">
            <v>35604.975313122093</v>
          </cell>
          <cell r="H40">
            <v>44007.885251688844</v>
          </cell>
          <cell r="I40">
            <v>-79612.860564810937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79612.860564810937</v>
          </cell>
          <cell r="T40">
            <v>91426.229508196731</v>
          </cell>
          <cell r="U40">
            <v>548560.7475409836</v>
          </cell>
          <cell r="V40">
            <v>0</v>
          </cell>
          <cell r="W40">
            <v>101792.68951362117</v>
          </cell>
          <cell r="X40">
            <v>545825.21228886547</v>
          </cell>
          <cell r="AC40">
            <v>43824.085085308412</v>
          </cell>
          <cell r="AD40">
            <v>57968.604428312756</v>
          </cell>
          <cell r="AE40">
            <v>48035.159078803714</v>
          </cell>
          <cell r="AF40">
            <v>38556.557204085235</v>
          </cell>
          <cell r="AG40">
            <v>57146.329750236415</v>
          </cell>
          <cell r="AH40">
            <v>51830.779815232461</v>
          </cell>
          <cell r="AI40">
            <v>54201.926084316598</v>
          </cell>
          <cell r="AJ40">
            <v>6234.8128360183073</v>
          </cell>
          <cell r="AK40">
            <v>73117.644070547787</v>
          </cell>
          <cell r="AL40">
            <v>52653.49687188262</v>
          </cell>
          <cell r="AM40">
            <v>10766.086810097135</v>
          </cell>
          <cell r="AN40">
            <v>51489.730254024042</v>
          </cell>
          <cell r="AO40">
            <v>545825.21228886547</v>
          </cell>
          <cell r="AP40">
            <v>556581.81387060985</v>
          </cell>
          <cell r="AQ40">
            <v>556581.81387060985</v>
          </cell>
          <cell r="AR40">
            <v>0</v>
          </cell>
          <cell r="AS40">
            <v>601009.50593492598</v>
          </cell>
          <cell r="AT40">
            <v>601009.50593492598</v>
          </cell>
        </row>
        <row r="41">
          <cell r="A41" t="str">
            <v>GambiaTotal CostTOTAL</v>
          </cell>
          <cell r="B41" t="str">
            <v>Total Cost</v>
          </cell>
          <cell r="C41" t="str">
            <v>TOTAL</v>
          </cell>
          <cell r="D41" t="str">
            <v>Gambia</v>
          </cell>
          <cell r="G41">
            <v>61492.352741941882</v>
          </cell>
          <cell r="H41">
            <v>76341.46927094915</v>
          </cell>
          <cell r="I41">
            <v>-137833.82201289103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137833.82201289103</v>
          </cell>
          <cell r="T41">
            <v>183443.27868852456</v>
          </cell>
          <cell r="U41">
            <v>1100670.0065573771</v>
          </cell>
          <cell r="V41">
            <v>0</v>
          </cell>
          <cell r="W41">
            <v>158272.82765368762</v>
          </cell>
          <cell r="X41">
            <v>924093.28162056208</v>
          </cell>
          <cell r="AC41">
            <v>68066.460368348969</v>
          </cell>
          <cell r="AD41">
            <v>90206.367285338638</v>
          </cell>
          <cell r="AE41">
            <v>89376.007193904574</v>
          </cell>
          <cell r="AF41">
            <v>62829.895401392147</v>
          </cell>
          <cell r="AG41">
            <v>92010.024881565419</v>
          </cell>
          <cell r="AH41">
            <v>83753.913209571125</v>
          </cell>
          <cell r="AI41">
            <v>86943.463725801616</v>
          </cell>
          <cell r="AJ41">
            <v>17455.673283762961</v>
          </cell>
          <cell r="AK41">
            <v>124837.78112790355</v>
          </cell>
          <cell r="AL41">
            <v>84394.011140538962</v>
          </cell>
          <cell r="AM41">
            <v>38619.046613199542</v>
          </cell>
          <cell r="AN41">
            <v>85600.637389234515</v>
          </cell>
          <cell r="AO41">
            <v>924093.28162056208</v>
          </cell>
          <cell r="AP41">
            <v>893105.93815902458</v>
          </cell>
          <cell r="AQ41">
            <v>893105.93815902458</v>
          </cell>
          <cell r="AR41">
            <v>0</v>
          </cell>
          <cell r="AS41">
            <v>850045.05729739228</v>
          </cell>
          <cell r="AT41">
            <v>850045.05729739228</v>
          </cell>
        </row>
        <row r="42">
          <cell r="A42" t="str">
            <v>GhanaTotal CostSME</v>
          </cell>
          <cell r="B42" t="str">
            <v>Total Cost</v>
          </cell>
          <cell r="C42" t="str">
            <v>SME</v>
          </cell>
          <cell r="D42" t="str">
            <v>Ghana</v>
          </cell>
          <cell r="G42">
            <v>143663.59151199294</v>
          </cell>
          <cell r="H42">
            <v>122705.37243655292</v>
          </cell>
          <cell r="I42">
            <v>-266368.96394854586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266368.96394854586</v>
          </cell>
          <cell r="T42">
            <v>226681.25000000003</v>
          </cell>
          <cell r="U42">
            <v>1360051.75</v>
          </cell>
          <cell r="V42">
            <v>0</v>
          </cell>
          <cell r="W42">
            <v>224463.94343738843</v>
          </cell>
          <cell r="X42">
            <v>1239385.2738344069</v>
          </cell>
          <cell r="AC42">
            <v>101194.04420617191</v>
          </cell>
          <cell r="AD42">
            <v>123269.89923121651</v>
          </cell>
          <cell r="AE42">
            <v>115763.81212408506</v>
          </cell>
          <cell r="AF42">
            <v>76592.625075414166</v>
          </cell>
          <cell r="AG42">
            <v>99730.900973130469</v>
          </cell>
          <cell r="AH42">
            <v>108974.7135484149</v>
          </cell>
          <cell r="AI42">
            <v>88588.553337233403</v>
          </cell>
          <cell r="AJ42">
            <v>86808.506040367996</v>
          </cell>
          <cell r="AK42">
            <v>105986.29935571784</v>
          </cell>
          <cell r="AL42">
            <v>146236.67680608016</v>
          </cell>
          <cell r="AM42">
            <v>70837.730914537809</v>
          </cell>
          <cell r="AN42">
            <v>115401.51222203668</v>
          </cell>
          <cell r="AO42">
            <v>1239385.2738344069</v>
          </cell>
          <cell r="AP42">
            <v>1294054.2884542418</v>
          </cell>
          <cell r="AQ42">
            <v>1294054.2884542418</v>
          </cell>
          <cell r="AR42">
            <v>0</v>
          </cell>
          <cell r="AS42">
            <v>952780.99096338847</v>
          </cell>
          <cell r="AT42">
            <v>952780.99096338847</v>
          </cell>
        </row>
        <row r="43">
          <cell r="A43" t="str">
            <v>GhanaTotal CostCCPL</v>
          </cell>
          <cell r="B43" t="str">
            <v>Total Cost</v>
          </cell>
          <cell r="C43" t="str">
            <v>CCPL</v>
          </cell>
          <cell r="D43" t="str">
            <v>Ghana</v>
          </cell>
          <cell r="G43">
            <v>8383.5407110132073</v>
          </cell>
          <cell r="H43">
            <v>54768.495247255414</v>
          </cell>
          <cell r="I43">
            <v>-63152.035958268629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63152.035958268629</v>
          </cell>
          <cell r="T43">
            <v>12335.416666666668</v>
          </cell>
          <cell r="U43">
            <v>74003.125</v>
          </cell>
          <cell r="V43">
            <v>0</v>
          </cell>
          <cell r="W43">
            <v>70521.613081640389</v>
          </cell>
          <cell r="X43">
            <v>398586.45566349151</v>
          </cell>
          <cell r="AC43">
            <v>51474.63079326813</v>
          </cell>
          <cell r="AD43">
            <v>19046.982288372263</v>
          </cell>
          <cell r="AE43">
            <v>27130.067812893074</v>
          </cell>
          <cell r="AF43">
            <v>35969.447155635447</v>
          </cell>
          <cell r="AG43">
            <v>31021.443452606887</v>
          </cell>
          <cell r="AH43">
            <v>30941.462319179664</v>
          </cell>
          <cell r="AI43">
            <v>29862.234269206965</v>
          </cell>
          <cell r="AJ43">
            <v>21737.081296122455</v>
          </cell>
          <cell r="AK43">
            <v>45005.006466789579</v>
          </cell>
          <cell r="AL43">
            <v>43472.242268401998</v>
          </cell>
          <cell r="AM43">
            <v>25822.465660224738</v>
          </cell>
          <cell r="AN43">
            <v>37103.391880790296</v>
          </cell>
          <cell r="AO43">
            <v>398586.45566349151</v>
          </cell>
          <cell r="AP43">
            <v>497805.04482713219</v>
          </cell>
          <cell r="AQ43">
            <v>497805.04482713219</v>
          </cell>
          <cell r="AR43">
            <v>0</v>
          </cell>
          <cell r="AS43">
            <v>515513.94756579929</v>
          </cell>
          <cell r="AT43">
            <v>515513.94756579929</v>
          </cell>
        </row>
        <row r="44">
          <cell r="A44" t="str">
            <v>GhanaTotal CostM &amp; AL</v>
          </cell>
          <cell r="B44" t="str">
            <v>Total Cost</v>
          </cell>
          <cell r="C44" t="str">
            <v>M &amp; AL</v>
          </cell>
          <cell r="D44" t="str">
            <v>Ghana</v>
          </cell>
          <cell r="G44">
            <v>4959.6808940380461</v>
          </cell>
          <cell r="H44">
            <v>4970.654448338465</v>
          </cell>
          <cell r="I44">
            <v>-9930.3353423765111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9930.3353423765111</v>
          </cell>
          <cell r="T44">
            <v>7622.916666666667</v>
          </cell>
          <cell r="U44">
            <v>45757.583333333336</v>
          </cell>
          <cell r="V44">
            <v>0</v>
          </cell>
          <cell r="W44">
            <v>11928.839675871597</v>
          </cell>
          <cell r="X44">
            <v>68175.498848839095</v>
          </cell>
          <cell r="AC44">
            <v>8330.0553012376149</v>
          </cell>
          <cell r="AD44">
            <v>3598.7843746339827</v>
          </cell>
          <cell r="AE44">
            <v>4612.7425701582042</v>
          </cell>
          <cell r="AF44">
            <v>5915.3525514690809</v>
          </cell>
          <cell r="AG44">
            <v>5258.993334908816</v>
          </cell>
          <cell r="AH44">
            <v>5253.3207664615911</v>
          </cell>
          <cell r="AI44">
            <v>5168.8652525659218</v>
          </cell>
          <cell r="AJ44">
            <v>3401.5567158035938</v>
          </cell>
          <cell r="AK44">
            <v>7670.6534030432249</v>
          </cell>
          <cell r="AL44">
            <v>7907.8570868863735</v>
          </cell>
          <cell r="AM44">
            <v>4554.3166254561884</v>
          </cell>
          <cell r="AN44">
            <v>6503.0008662145065</v>
          </cell>
          <cell r="AO44">
            <v>68175.498848839095</v>
          </cell>
          <cell r="AP44">
            <v>84487.273815173234</v>
          </cell>
          <cell r="AQ44">
            <v>84487.273815173234</v>
          </cell>
          <cell r="AR44">
            <v>0</v>
          </cell>
          <cell r="AS44">
            <v>893.85008871808338</v>
          </cell>
          <cell r="AT44">
            <v>893.85008871808338</v>
          </cell>
        </row>
        <row r="45">
          <cell r="A45" t="str">
            <v>GhanaTotal CostOthCB</v>
          </cell>
          <cell r="B45" t="str">
            <v>Total Cost</v>
          </cell>
          <cell r="C45" t="str">
            <v>OthCB</v>
          </cell>
          <cell r="D45" t="str">
            <v>Ghana</v>
          </cell>
          <cell r="G45">
            <v>9458.674819337135</v>
          </cell>
          <cell r="H45">
            <v>7437.1160799691779</v>
          </cell>
          <cell r="I45">
            <v>-16895.790899306314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16895.790899306314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</row>
        <row r="46">
          <cell r="A46" t="str">
            <v>GhanaTotal CostWM</v>
          </cell>
          <cell r="B46" t="str">
            <v>Total Cost</v>
          </cell>
          <cell r="C46" t="str">
            <v>WM</v>
          </cell>
          <cell r="D46" t="str">
            <v>Ghana</v>
          </cell>
          <cell r="G46">
            <v>194031.08712024993</v>
          </cell>
          <cell r="H46">
            <v>179371.89282478561</v>
          </cell>
          <cell r="I46">
            <v>-373402.97994503553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373402.97994503553</v>
          </cell>
          <cell r="T46">
            <v>313402.08333333331</v>
          </cell>
          <cell r="U46">
            <v>1880433.3750000002</v>
          </cell>
          <cell r="V46">
            <v>0</v>
          </cell>
          <cell r="W46">
            <v>308790.40511719993</v>
          </cell>
          <cell r="X46">
            <v>1601679.9852527084</v>
          </cell>
          <cell r="AC46">
            <v>161621.62178335356</v>
          </cell>
          <cell r="AD46">
            <v>147168.7833338464</v>
          </cell>
          <cell r="AE46">
            <v>150235.01964397752</v>
          </cell>
          <cell r="AF46">
            <v>100523.38275143251</v>
          </cell>
          <cell r="AG46">
            <v>138526.89062585251</v>
          </cell>
          <cell r="AH46">
            <v>147820.56267909933</v>
          </cell>
          <cell r="AI46">
            <v>111970.93890318729</v>
          </cell>
          <cell r="AJ46">
            <v>106493.41974720301</v>
          </cell>
          <cell r="AK46">
            <v>148466.30739023749</v>
          </cell>
          <cell r="AL46">
            <v>154047.11204107024</v>
          </cell>
          <cell r="AM46">
            <v>97413.930965517691</v>
          </cell>
          <cell r="AN46">
            <v>137392.01538793076</v>
          </cell>
          <cell r="AO46">
            <v>1601679.9852527084</v>
          </cell>
          <cell r="AP46">
            <v>1792416.544839886</v>
          </cell>
          <cell r="AQ46">
            <v>1792416.544839886</v>
          </cell>
          <cell r="AR46">
            <v>0</v>
          </cell>
          <cell r="AS46">
            <v>1550491.270841303</v>
          </cell>
          <cell r="AT46">
            <v>1550491.270841303</v>
          </cell>
        </row>
        <row r="47">
          <cell r="A47" t="str">
            <v>GhanaTotal CostTOTAL</v>
          </cell>
          <cell r="B47" t="str">
            <v>Total Cost</v>
          </cell>
          <cell r="C47" t="str">
            <v>TOTAL</v>
          </cell>
          <cell r="D47" t="str">
            <v>Ghana</v>
          </cell>
          <cell r="G47">
            <v>360496.57505663129</v>
          </cell>
          <cell r="H47">
            <v>369253.53103690158</v>
          </cell>
          <cell r="I47">
            <v>-729750.10609353287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729750.10609353287</v>
          </cell>
          <cell r="T47">
            <v>560041.66666666674</v>
          </cell>
          <cell r="U47">
            <v>3360245.8333333335</v>
          </cell>
          <cell r="V47">
            <v>0</v>
          </cell>
          <cell r="W47">
            <v>615704.80131210038</v>
          </cell>
          <cell r="X47">
            <v>3307827.2135994458</v>
          </cell>
          <cell r="AC47">
            <v>322620.35208403121</v>
          </cell>
          <cell r="AD47">
            <v>293084.44922806916</v>
          </cell>
          <cell r="AE47">
            <v>297741.64215111389</v>
          </cell>
          <cell r="AF47">
            <v>219000.80753395116</v>
          </cell>
          <cell r="AG47">
            <v>274538.22838649875</v>
          </cell>
          <cell r="AH47">
            <v>292990.05931315536</v>
          </cell>
          <cell r="AI47">
            <v>235590.59176219354</v>
          </cell>
          <cell r="AJ47">
            <v>218440.56379949689</v>
          </cell>
          <cell r="AK47">
            <v>307128.26661578857</v>
          </cell>
          <cell r="AL47">
            <v>351663.888202439</v>
          </cell>
          <cell r="AM47">
            <v>198628.44416573626</v>
          </cell>
          <cell r="AN47">
            <v>296399.92035697197</v>
          </cell>
          <cell r="AO47">
            <v>3307827.2135994458</v>
          </cell>
          <cell r="AP47">
            <v>3668763.1519364333</v>
          </cell>
          <cell r="AQ47">
            <v>3668763.1519364333</v>
          </cell>
          <cell r="AR47">
            <v>0</v>
          </cell>
          <cell r="AS47">
            <v>3019680.0594592085</v>
          </cell>
          <cell r="AT47">
            <v>3019680.0594592085</v>
          </cell>
        </row>
        <row r="48">
          <cell r="A48" t="str">
            <v>KenyaTotal CostSME</v>
          </cell>
          <cell r="B48" t="str">
            <v>Total Cost</v>
          </cell>
          <cell r="C48" t="str">
            <v>SME</v>
          </cell>
          <cell r="D48" t="str">
            <v>Kenya</v>
          </cell>
          <cell r="G48">
            <v>110681.81494347127</v>
          </cell>
          <cell r="H48">
            <v>115477.62989366152</v>
          </cell>
          <cell r="I48">
            <v>-226159.44483713279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226159.44483713279</v>
          </cell>
          <cell r="T48">
            <v>272616.64596273296</v>
          </cell>
          <cell r="U48">
            <v>1635701.9080745338</v>
          </cell>
          <cell r="V48">
            <v>0</v>
          </cell>
          <cell r="W48">
            <v>238582.91696415737</v>
          </cell>
          <cell r="X48">
            <v>1523971.7404900938</v>
          </cell>
          <cell r="AC48">
            <v>111052.56534403033</v>
          </cell>
          <cell r="AD48">
            <v>127530.35162012704</v>
          </cell>
          <cell r="AE48">
            <v>118648.89361775537</v>
          </cell>
          <cell r="AF48">
            <v>123719.931083983</v>
          </cell>
          <cell r="AG48">
            <v>134240.63383487475</v>
          </cell>
          <cell r="AH48">
            <v>104534.15902522068</v>
          </cell>
          <cell r="AI48">
            <v>136581.81798817634</v>
          </cell>
          <cell r="AJ48">
            <v>109256.19420144142</v>
          </cell>
          <cell r="AK48">
            <v>177599.7773935569</v>
          </cell>
          <cell r="AL48">
            <v>91360.968584643153</v>
          </cell>
          <cell r="AM48">
            <v>145197.0955441916</v>
          </cell>
          <cell r="AN48">
            <v>144249.35225209332</v>
          </cell>
          <cell r="AO48">
            <v>1523971.7404900938</v>
          </cell>
          <cell r="AP48">
            <v>1448694.4748455363</v>
          </cell>
          <cell r="AQ48">
            <v>1448694.4748455363</v>
          </cell>
          <cell r="AR48">
            <v>0</v>
          </cell>
          <cell r="AS48">
            <v>2062886.3911502832</v>
          </cell>
          <cell r="AT48">
            <v>2062886.3911502832</v>
          </cell>
        </row>
        <row r="49">
          <cell r="A49" t="str">
            <v>KenyaTotal CostCCPL</v>
          </cell>
          <cell r="B49" t="str">
            <v>Total Cost</v>
          </cell>
          <cell r="C49" t="str">
            <v>CCPL</v>
          </cell>
          <cell r="D49" t="str">
            <v>Kenya</v>
          </cell>
          <cell r="G49">
            <v>11488.547498963913</v>
          </cell>
          <cell r="H49">
            <v>16593.312513205419</v>
          </cell>
          <cell r="I49">
            <v>-28081.860012169331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28081.860012169331</v>
          </cell>
          <cell r="T49">
            <v>34227.577639751558</v>
          </cell>
          <cell r="U49">
            <v>205363.38881987578</v>
          </cell>
          <cell r="V49">
            <v>0</v>
          </cell>
          <cell r="W49">
            <v>35421.021364981265</v>
          </cell>
          <cell r="X49">
            <v>233347.62971362058</v>
          </cell>
          <cell r="AC49">
            <v>16141.4318291462</v>
          </cell>
          <cell r="AD49">
            <v>19279.589535835064</v>
          </cell>
          <cell r="AE49">
            <v>17586.75590291353</v>
          </cell>
          <cell r="AF49">
            <v>21090.020801634695</v>
          </cell>
          <cell r="AG49">
            <v>20356.416601068035</v>
          </cell>
          <cell r="AH49">
            <v>14939.929062799678</v>
          </cell>
          <cell r="AI49">
            <v>22508.09480319107</v>
          </cell>
          <cell r="AJ49">
            <v>15618.818183447303</v>
          </cell>
          <cell r="AK49">
            <v>25458.072789052068</v>
          </cell>
          <cell r="AL49">
            <v>14397.275616309686</v>
          </cell>
          <cell r="AM49">
            <v>19951.833956172777</v>
          </cell>
          <cell r="AN49">
            <v>26019.390632050487</v>
          </cell>
          <cell r="AO49">
            <v>233347.62971362058</v>
          </cell>
          <cell r="AP49">
            <v>184827.73181331117</v>
          </cell>
          <cell r="AQ49">
            <v>184827.73181331117</v>
          </cell>
          <cell r="AR49">
            <v>0</v>
          </cell>
          <cell r="AS49">
            <v>446641.24127755419</v>
          </cell>
          <cell r="AT49">
            <v>446641.24127755419</v>
          </cell>
        </row>
        <row r="50">
          <cell r="A50" t="str">
            <v>KenyaTotal CostM &amp; AL</v>
          </cell>
          <cell r="B50" t="str">
            <v>Total Cost</v>
          </cell>
          <cell r="C50" t="str">
            <v>M &amp; AL</v>
          </cell>
          <cell r="D50" t="str">
            <v>Kenya</v>
          </cell>
          <cell r="G50">
            <v>1697.8863143570316</v>
          </cell>
          <cell r="H50">
            <v>2521.922999167823</v>
          </cell>
          <cell r="I50">
            <v>-4219.8093135248546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4219.8093135248546</v>
          </cell>
          <cell r="T50">
            <v>4925.2173913043471</v>
          </cell>
          <cell r="U50">
            <v>29554.131677018639</v>
          </cell>
          <cell r="V50">
            <v>0</v>
          </cell>
          <cell r="W50">
            <v>7493.6549482889623</v>
          </cell>
          <cell r="X50">
            <v>46784.577224361667</v>
          </cell>
          <cell r="AC50">
            <v>3704.6966434714541</v>
          </cell>
          <cell r="AD50">
            <v>3788.9583048175082</v>
          </cell>
          <cell r="AE50">
            <v>3304.481452916968</v>
          </cell>
          <cell r="AF50">
            <v>4086.288492188281</v>
          </cell>
          <cell r="AG50">
            <v>4086.2011844024728</v>
          </cell>
          <cell r="AH50">
            <v>3503.0832950436588</v>
          </cell>
          <cell r="AI50">
            <v>4083.9766620575801</v>
          </cell>
          <cell r="AJ50">
            <v>3192.8340070891218</v>
          </cell>
          <cell r="AK50">
            <v>4859.502945271096</v>
          </cell>
          <cell r="AL50">
            <v>3120.8640274151521</v>
          </cell>
          <cell r="AM50">
            <v>3853.6402584341049</v>
          </cell>
          <cell r="AN50">
            <v>5200.0499512542719</v>
          </cell>
          <cell r="AO50">
            <v>46784.577224361667</v>
          </cell>
          <cell r="AP50">
            <v>40963.821599672185</v>
          </cell>
          <cell r="AQ50">
            <v>40963.821599672185</v>
          </cell>
          <cell r="AR50">
            <v>0</v>
          </cell>
          <cell r="AS50">
            <v>27435.750135653441</v>
          </cell>
          <cell r="AT50">
            <v>27435.750135653441</v>
          </cell>
        </row>
        <row r="51">
          <cell r="A51" t="str">
            <v>KenyaTotal CostOthCB</v>
          </cell>
          <cell r="B51" t="str">
            <v>Total Cost</v>
          </cell>
          <cell r="C51" t="str">
            <v>OthCB</v>
          </cell>
          <cell r="D51" t="str">
            <v>Kenya</v>
          </cell>
          <cell r="G51">
            <v>9593.8516635897086</v>
          </cell>
          <cell r="H51">
            <v>12658.800031422574</v>
          </cell>
          <cell r="I51">
            <v>-22252.651695012282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22252.651695012282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</row>
        <row r="52">
          <cell r="A52" t="str">
            <v>KenyaTotal CostWM</v>
          </cell>
          <cell r="B52" t="str">
            <v>Total Cost</v>
          </cell>
          <cell r="C52" t="str">
            <v>WM</v>
          </cell>
          <cell r="D52" t="str">
            <v>Kenya</v>
          </cell>
          <cell r="G52">
            <v>81543.119233032368</v>
          </cell>
          <cell r="H52">
            <v>79957.771163596073</v>
          </cell>
          <cell r="I52">
            <v>-161500.89039662844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161500.89039662844</v>
          </cell>
          <cell r="T52">
            <v>194330.93167701858</v>
          </cell>
          <cell r="U52">
            <v>1165993.6000000001</v>
          </cell>
          <cell r="V52">
            <v>0</v>
          </cell>
          <cell r="W52">
            <v>126272.10427410506</v>
          </cell>
          <cell r="X52">
            <v>1008893.4748516404</v>
          </cell>
          <cell r="AC52">
            <v>26463.566276202666</v>
          </cell>
          <cell r="AD52">
            <v>99808.537997902386</v>
          </cell>
          <cell r="AE52">
            <v>94948.717744316702</v>
          </cell>
          <cell r="AF52">
            <v>83139.606035600373</v>
          </cell>
          <cell r="AG52">
            <v>96952.63133839416</v>
          </cell>
          <cell r="AH52">
            <v>51363.625779863352</v>
          </cell>
          <cell r="AI52">
            <v>100236.55437544546</v>
          </cell>
          <cell r="AJ52">
            <v>61672.212383995429</v>
          </cell>
          <cell r="AK52">
            <v>145013.13908775125</v>
          </cell>
          <cell r="AL52">
            <v>37896.775765080747</v>
          </cell>
          <cell r="AM52">
            <v>109680.35395389085</v>
          </cell>
          <cell r="AN52">
            <v>101717.75411319709</v>
          </cell>
          <cell r="AO52">
            <v>1008893.4748516404</v>
          </cell>
          <cell r="AP52">
            <v>946683.1350255186</v>
          </cell>
          <cell r="AQ52">
            <v>946683.1350255186</v>
          </cell>
          <cell r="AR52">
            <v>0</v>
          </cell>
          <cell r="AS52">
            <v>1179272.3276408822</v>
          </cell>
          <cell r="AT52">
            <v>1179272.3276408822</v>
          </cell>
        </row>
        <row r="53">
          <cell r="A53" t="str">
            <v>KenyaTotal CostTOTAL</v>
          </cell>
          <cell r="B53" t="str">
            <v>Total Cost</v>
          </cell>
          <cell r="C53" t="str">
            <v>TOTAL</v>
          </cell>
          <cell r="D53" t="str">
            <v>Kenya</v>
          </cell>
          <cell r="G53">
            <v>215005.2196534143</v>
          </cell>
          <cell r="H53">
            <v>227209.4366010534</v>
          </cell>
          <cell r="I53">
            <v>-442214.65625446767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442214.65625446767</v>
          </cell>
          <cell r="T53">
            <v>506100.37267080735</v>
          </cell>
          <cell r="U53">
            <v>3036613.0285714278</v>
          </cell>
          <cell r="V53">
            <v>0</v>
          </cell>
          <cell r="W53">
            <v>407769.69755153265</v>
          </cell>
          <cell r="X53">
            <v>2812997.4222797165</v>
          </cell>
          <cell r="AC53">
            <v>157362.26009285066</v>
          </cell>
          <cell r="AD53">
            <v>250407.43745868202</v>
          </cell>
          <cell r="AE53">
            <v>234488.84871790255</v>
          </cell>
          <cell r="AF53">
            <v>232035.84641340637</v>
          </cell>
          <cell r="AG53">
            <v>255635.88295873933</v>
          </cell>
          <cell r="AH53">
            <v>174340.7971629274</v>
          </cell>
          <cell r="AI53">
            <v>263410.44382887025</v>
          </cell>
          <cell r="AJ53">
            <v>189740.05877597348</v>
          </cell>
          <cell r="AK53">
            <v>352930.49221563159</v>
          </cell>
          <cell r="AL53">
            <v>146775.88399344857</v>
          </cell>
          <cell r="AM53">
            <v>278682.92371268896</v>
          </cell>
          <cell r="AN53">
            <v>277186.54694859515</v>
          </cell>
          <cell r="AO53">
            <v>2812997.4222797165</v>
          </cell>
          <cell r="AP53">
            <v>2621169.1632840382</v>
          </cell>
          <cell r="AQ53">
            <v>2621169.1632840382</v>
          </cell>
          <cell r="AR53">
            <v>0</v>
          </cell>
          <cell r="AS53">
            <v>3716235.7102043736</v>
          </cell>
          <cell r="AT53">
            <v>3716235.7102043736</v>
          </cell>
        </row>
        <row r="54">
          <cell r="A54" t="str">
            <v>NigeriaTotal CostSME</v>
          </cell>
          <cell r="B54" t="str">
            <v>Total Cost</v>
          </cell>
          <cell r="C54" t="str">
            <v>SME</v>
          </cell>
          <cell r="D54" t="str">
            <v>Nigeria</v>
          </cell>
          <cell r="G54">
            <v>55798.192353910068</v>
          </cell>
          <cell r="H54">
            <v>31850.358960542366</v>
          </cell>
          <cell r="I54">
            <v>-87648.55131445243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87648.55131445243</v>
          </cell>
          <cell r="T54">
            <v>147664.29629629629</v>
          </cell>
          <cell r="U54">
            <v>885987.16148148139</v>
          </cell>
          <cell r="V54">
            <v>0</v>
          </cell>
          <cell r="W54">
            <v>60842.584107761839</v>
          </cell>
          <cell r="X54">
            <v>393346.86706348427</v>
          </cell>
          <cell r="AC54">
            <v>30506.229746839977</v>
          </cell>
          <cell r="AD54">
            <v>30336.354360921861</v>
          </cell>
          <cell r="AE54">
            <v>32974.714558240419</v>
          </cell>
          <cell r="AF54">
            <v>33261.995089728669</v>
          </cell>
          <cell r="AG54">
            <v>30030.721271792743</v>
          </cell>
          <cell r="AH54">
            <v>36933.191750736594</v>
          </cell>
          <cell r="AI54">
            <v>32913.630420579066</v>
          </cell>
          <cell r="AJ54">
            <v>32265.792643027253</v>
          </cell>
          <cell r="AK54">
            <v>31027.995444380849</v>
          </cell>
          <cell r="AL54">
            <v>32143.833576250643</v>
          </cell>
          <cell r="AM54">
            <v>37382.730667062388</v>
          </cell>
          <cell r="AN54">
            <v>33569.677533923823</v>
          </cell>
          <cell r="AO54">
            <v>393346.86706348427</v>
          </cell>
          <cell r="AP54">
            <v>382686.71069212287</v>
          </cell>
          <cell r="AQ54">
            <v>382686.71069212287</v>
          </cell>
          <cell r="AR54">
            <v>0</v>
          </cell>
          <cell r="AS54">
            <v>584900.06688067934</v>
          </cell>
          <cell r="AT54">
            <v>584900.06688067934</v>
          </cell>
        </row>
        <row r="55">
          <cell r="A55" t="str">
            <v>NigeriaTotal CostCCPL</v>
          </cell>
          <cell r="B55" t="str">
            <v>Total Cost</v>
          </cell>
          <cell r="C55" t="str">
            <v>CCPL</v>
          </cell>
          <cell r="D55" t="str">
            <v>Nigeria</v>
          </cell>
          <cell r="G55">
            <v>8181.0161657332737</v>
          </cell>
          <cell r="H55">
            <v>-5954.2020646275396</v>
          </cell>
          <cell r="I55">
            <v>-2226.8141011057351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2226.8141011057351</v>
          </cell>
          <cell r="T55">
            <v>17237.925925925927</v>
          </cell>
          <cell r="U55">
            <v>103428.4888888889</v>
          </cell>
          <cell r="V55">
            <v>0</v>
          </cell>
          <cell r="W55">
            <v>17798.483856977437</v>
          </cell>
          <cell r="X55">
            <v>125061.6316945139</v>
          </cell>
          <cell r="AC55">
            <v>8612.2773010373894</v>
          </cell>
          <cell r="AD55">
            <v>9186.2065559400489</v>
          </cell>
          <cell r="AE55">
            <v>9323.0677710435866</v>
          </cell>
          <cell r="AF55">
            <v>8897.0314176706743</v>
          </cell>
          <cell r="AG55">
            <v>9688.9812427686556</v>
          </cell>
          <cell r="AH55">
            <v>11847.446063444266</v>
          </cell>
          <cell r="AI55">
            <v>10409.095002035152</v>
          </cell>
          <cell r="AJ55">
            <v>10232.202221297357</v>
          </cell>
          <cell r="AK55">
            <v>10425.943711589327</v>
          </cell>
          <cell r="AL55">
            <v>10175.192461666555</v>
          </cell>
          <cell r="AM55">
            <v>11958.442606285416</v>
          </cell>
          <cell r="AN55">
            <v>14305.745339735466</v>
          </cell>
          <cell r="AO55">
            <v>125061.6316945139</v>
          </cell>
          <cell r="AP55">
            <v>82924.988032111549</v>
          </cell>
          <cell r="AQ55">
            <v>82924.988032111549</v>
          </cell>
          <cell r="AR55">
            <v>0</v>
          </cell>
          <cell r="AS55">
            <v>0</v>
          </cell>
          <cell r="AT55">
            <v>0</v>
          </cell>
        </row>
        <row r="56">
          <cell r="A56" t="str">
            <v>NigeriaTotal CostM &amp; AL</v>
          </cell>
          <cell r="B56" t="str">
            <v>Total Cost</v>
          </cell>
          <cell r="C56" t="str">
            <v>M &amp; AL</v>
          </cell>
          <cell r="D56" t="str">
            <v>Nigeria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</row>
        <row r="57">
          <cell r="A57" t="str">
            <v>NigeriaTotal CostOthCB</v>
          </cell>
          <cell r="B57" t="str">
            <v>Total Cost</v>
          </cell>
          <cell r="C57" t="str">
            <v>OthCB</v>
          </cell>
          <cell r="D57" t="str">
            <v>Nigeria</v>
          </cell>
          <cell r="G57">
            <v>21630.889412343477</v>
          </cell>
          <cell r="H57">
            <v>55106.481170249681</v>
          </cell>
          <cell r="I57">
            <v>-76737.370582593154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76737.370582593154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</row>
        <row r="58">
          <cell r="A58" t="str">
            <v>NigeriaTotal CostWM</v>
          </cell>
          <cell r="B58" t="str">
            <v>Total Cost</v>
          </cell>
          <cell r="C58" t="str">
            <v>WM</v>
          </cell>
          <cell r="D58" t="str">
            <v>Nigeria</v>
          </cell>
          <cell r="G58">
            <v>82785.904448554749</v>
          </cell>
          <cell r="H58">
            <v>90050.183504969129</v>
          </cell>
          <cell r="I58">
            <v>-172836.08795352388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172836.08795352388</v>
          </cell>
          <cell r="T58">
            <v>235120.59259259261</v>
          </cell>
          <cell r="U58">
            <v>1410719.3540740742</v>
          </cell>
          <cell r="V58">
            <v>0</v>
          </cell>
          <cell r="W58">
            <v>179852.46543105712</v>
          </cell>
          <cell r="X58">
            <v>1178187.2093595846</v>
          </cell>
          <cell r="AC58">
            <v>89773.855548590538</v>
          </cell>
          <cell r="AD58">
            <v>90078.609882466582</v>
          </cell>
          <cell r="AE58">
            <v>91328.328698260913</v>
          </cell>
          <cell r="AF58">
            <v>90084.056896464797</v>
          </cell>
          <cell r="AG58">
            <v>90096.560332634574</v>
          </cell>
          <cell r="AH58">
            <v>113672.87466101232</v>
          </cell>
          <cell r="AI58">
            <v>100683.47622160787</v>
          </cell>
          <cell r="AJ58">
            <v>95654.851961984488</v>
          </cell>
          <cell r="AK58">
            <v>94876.280912123781</v>
          </cell>
          <cell r="AL58">
            <v>95966.341007301249</v>
          </cell>
          <cell r="AM58">
            <v>113871.52259786899</v>
          </cell>
          <cell r="AN58">
            <v>112100.4506392685</v>
          </cell>
          <cell r="AO58">
            <v>1178187.2093595846</v>
          </cell>
          <cell r="AP58">
            <v>1058021.3337006862</v>
          </cell>
          <cell r="AQ58">
            <v>1058021.3337006862</v>
          </cell>
          <cell r="AR58">
            <v>0</v>
          </cell>
          <cell r="AS58">
            <v>403961.70270481822</v>
          </cell>
          <cell r="AT58">
            <v>403961.70270481822</v>
          </cell>
        </row>
        <row r="59">
          <cell r="A59" t="str">
            <v>NigeriaTotal CostTOTAL</v>
          </cell>
          <cell r="B59" t="str">
            <v>Total Cost</v>
          </cell>
          <cell r="C59" t="str">
            <v>TOTAL</v>
          </cell>
          <cell r="D59" t="str">
            <v>Nigeria</v>
          </cell>
          <cell r="G59">
            <v>168396.00238054158</v>
          </cell>
          <cell r="H59">
            <v>171052.82157113362</v>
          </cell>
          <cell r="I59">
            <v>-339448.82395167521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339448.82395167521</v>
          </cell>
          <cell r="T59">
            <v>400022.81481481489</v>
          </cell>
          <cell r="U59">
            <v>2400135.0044444446</v>
          </cell>
          <cell r="V59">
            <v>0</v>
          </cell>
          <cell r="W59">
            <v>258493.53339579637</v>
          </cell>
          <cell r="X59">
            <v>1696595.7081175826</v>
          </cell>
          <cell r="AC59">
            <v>128892.36259646791</v>
          </cell>
          <cell r="AD59">
            <v>129601.17079932845</v>
          </cell>
          <cell r="AE59">
            <v>133626.11102754495</v>
          </cell>
          <cell r="AF59">
            <v>132243.08340386409</v>
          </cell>
          <cell r="AG59">
            <v>129816.26284719608</v>
          </cell>
          <cell r="AH59">
            <v>162453.51247519319</v>
          </cell>
          <cell r="AI59">
            <v>144006.20164422208</v>
          </cell>
          <cell r="AJ59">
            <v>138152.84682630908</v>
          </cell>
          <cell r="AK59">
            <v>136330.22006809391</v>
          </cell>
          <cell r="AL59">
            <v>138285.36704521845</v>
          </cell>
          <cell r="AM59">
            <v>163212.69587121674</v>
          </cell>
          <cell r="AN59">
            <v>159975.87351292782</v>
          </cell>
          <cell r="AO59">
            <v>1696595.7081175826</v>
          </cell>
          <cell r="AP59">
            <v>1523633.0324249207</v>
          </cell>
          <cell r="AQ59">
            <v>1523633.0324249207</v>
          </cell>
          <cell r="AR59">
            <v>0</v>
          </cell>
          <cell r="AS59">
            <v>988861.76958549756</v>
          </cell>
          <cell r="AT59">
            <v>988861.76958549756</v>
          </cell>
        </row>
        <row r="60">
          <cell r="A60" t="str">
            <v>Sierra LeoneTotal CostSME</v>
          </cell>
          <cell r="B60" t="str">
            <v>Total Cost</v>
          </cell>
          <cell r="C60" t="str">
            <v>SME</v>
          </cell>
          <cell r="D60" t="str">
            <v>Sierra Leone</v>
          </cell>
          <cell r="G60">
            <v>6701.8946368862698</v>
          </cell>
          <cell r="H60">
            <v>8491.8236119436806</v>
          </cell>
          <cell r="I60">
            <v>-15193.718248829951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15193.718248829951</v>
          </cell>
          <cell r="T60">
            <v>18944.983818770226</v>
          </cell>
          <cell r="U60">
            <v>113679.09385113268</v>
          </cell>
          <cell r="V60">
            <v>0</v>
          </cell>
          <cell r="W60">
            <v>21154.048558658567</v>
          </cell>
          <cell r="X60">
            <v>130452.20334561302</v>
          </cell>
          <cell r="AC60">
            <v>10862.551260980526</v>
          </cell>
          <cell r="AD60">
            <v>10291.497297678041</v>
          </cell>
          <cell r="AE60">
            <v>10607.463715118214</v>
          </cell>
          <cell r="AF60">
            <v>12883.386662169649</v>
          </cell>
          <cell r="AG60">
            <v>10344.754581791847</v>
          </cell>
          <cell r="AH60">
            <v>11340.611862166554</v>
          </cell>
          <cell r="AI60">
            <v>11841.202338905958</v>
          </cell>
          <cell r="AJ60">
            <v>10136.4535282695</v>
          </cell>
          <cell r="AK60">
            <v>10696.512128679955</v>
          </cell>
          <cell r="AL60">
            <v>9462.8180212407078</v>
          </cell>
          <cell r="AM60">
            <v>11326.441656060539</v>
          </cell>
          <cell r="AN60">
            <v>10658.510292551526</v>
          </cell>
          <cell r="AO60">
            <v>130452.20334561302</v>
          </cell>
          <cell r="AP60">
            <v>157054.31598983475</v>
          </cell>
          <cell r="AQ60">
            <v>157054.31598983475</v>
          </cell>
          <cell r="AR60">
            <v>0</v>
          </cell>
          <cell r="AS60">
            <v>57848.037818388118</v>
          </cell>
          <cell r="AT60">
            <v>57848.037818388118</v>
          </cell>
        </row>
        <row r="61">
          <cell r="A61" t="str">
            <v>Sierra LeoneTotal CostCCPL</v>
          </cell>
          <cell r="B61" t="str">
            <v>Total Cost</v>
          </cell>
          <cell r="C61" t="str">
            <v>CCPL</v>
          </cell>
          <cell r="D61" t="str">
            <v>Sierra Leone</v>
          </cell>
          <cell r="G61">
            <v>676.23113176578931</v>
          </cell>
          <cell r="H61">
            <v>14667.71080031426</v>
          </cell>
          <cell r="I61">
            <v>-15343.94193208005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15343.94193208005</v>
          </cell>
          <cell r="T61">
            <v>4478.9644012944973</v>
          </cell>
          <cell r="U61">
            <v>26843.106796116506</v>
          </cell>
          <cell r="V61">
            <v>0</v>
          </cell>
          <cell r="W61">
            <v>281.19319665381227</v>
          </cell>
          <cell r="X61">
            <v>2081.1421933939514</v>
          </cell>
          <cell r="AC61">
            <v>143.71564356461187</v>
          </cell>
          <cell r="AD61">
            <v>137.4775530892004</v>
          </cell>
          <cell r="AE61">
            <v>277.40951153779179</v>
          </cell>
          <cell r="AF61">
            <v>114.98927870807674</v>
          </cell>
          <cell r="AG61">
            <v>218.49271114634172</v>
          </cell>
          <cell r="AH61">
            <v>196.74964091411042</v>
          </cell>
          <cell r="AI61">
            <v>158.14105637971875</v>
          </cell>
          <cell r="AJ61">
            <v>154.39936136359745</v>
          </cell>
          <cell r="AK61">
            <v>177.51871663981888</v>
          </cell>
          <cell r="AL61">
            <v>177.32976669137113</v>
          </cell>
          <cell r="AM61">
            <v>163.86226600867192</v>
          </cell>
          <cell r="AN61">
            <v>161.05668735064026</v>
          </cell>
          <cell r="AO61">
            <v>2081.1421933939514</v>
          </cell>
          <cell r="AP61">
            <v>2523.0046658469055</v>
          </cell>
          <cell r="AQ61">
            <v>2523.0046658469055</v>
          </cell>
          <cell r="AR61">
            <v>0</v>
          </cell>
          <cell r="AS61">
            <v>0</v>
          </cell>
          <cell r="AT61">
            <v>0</v>
          </cell>
        </row>
        <row r="62">
          <cell r="A62" t="str">
            <v>Sierra LeoneTotal CostM &amp; AL</v>
          </cell>
          <cell r="B62" t="str">
            <v>Total Cost</v>
          </cell>
          <cell r="C62" t="str">
            <v>M &amp; AL</v>
          </cell>
          <cell r="D62" t="str">
            <v>Sierra Leone</v>
          </cell>
          <cell r="G62">
            <v>994.77505822784133</v>
          </cell>
          <cell r="H62">
            <v>6192.4108698178006</v>
          </cell>
          <cell r="I62">
            <v>-7187.185928045642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7187.185928045642</v>
          </cell>
          <cell r="T62">
            <v>18912.621359223303</v>
          </cell>
          <cell r="U62">
            <v>113458.51132686084</v>
          </cell>
          <cell r="V62">
            <v>0</v>
          </cell>
          <cell r="W62">
            <v>6218.1386390812277</v>
          </cell>
          <cell r="X62">
            <v>41553.277692389158</v>
          </cell>
          <cell r="AC62">
            <v>3239.998046631345</v>
          </cell>
          <cell r="AD62">
            <v>2978.1405924498827</v>
          </cell>
          <cell r="AE62">
            <v>4106.0942732203703</v>
          </cell>
          <cell r="AF62">
            <v>2881.5248422153081</v>
          </cell>
          <cell r="AG62">
            <v>4562.3461955792809</v>
          </cell>
          <cell r="AH62">
            <v>3231.307159299849</v>
          </cell>
          <cell r="AI62">
            <v>3951.024686152447</v>
          </cell>
          <cell r="AJ62">
            <v>3648.0403904735786</v>
          </cell>
          <cell r="AK62">
            <v>3694.9412831926693</v>
          </cell>
          <cell r="AL62">
            <v>3154.2096469378575</v>
          </cell>
          <cell r="AM62">
            <v>3430.539430129109</v>
          </cell>
          <cell r="AN62">
            <v>2675.1111461074615</v>
          </cell>
          <cell r="AO62">
            <v>41553.277692389158</v>
          </cell>
          <cell r="AP62">
            <v>54014.837269861018</v>
          </cell>
          <cell r="AQ62">
            <v>54014.837269861018</v>
          </cell>
          <cell r="AR62">
            <v>0</v>
          </cell>
          <cell r="AS62">
            <v>0</v>
          </cell>
          <cell r="AT62">
            <v>0</v>
          </cell>
        </row>
        <row r="63">
          <cell r="A63" t="str">
            <v>Sierra LeoneTotal CostOthCB</v>
          </cell>
          <cell r="B63" t="str">
            <v>Total Cost</v>
          </cell>
          <cell r="C63" t="str">
            <v>OthCB</v>
          </cell>
          <cell r="D63" t="str">
            <v>Sierra Leone</v>
          </cell>
          <cell r="G63">
            <v>911.39053267289808</v>
          </cell>
          <cell r="H63">
            <v>-65.09815184339341</v>
          </cell>
          <cell r="I63">
            <v>-846.29238082950462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846.29238082950462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</row>
        <row r="64">
          <cell r="A64" t="str">
            <v>Sierra LeoneTotal CostWM</v>
          </cell>
          <cell r="B64" t="str">
            <v>Total Cost</v>
          </cell>
          <cell r="C64" t="str">
            <v>WM</v>
          </cell>
          <cell r="D64" t="str">
            <v>Sierra Leone</v>
          </cell>
          <cell r="G64">
            <v>10855.557390215943</v>
          </cell>
          <cell r="H64">
            <v>17268.311949751933</v>
          </cell>
          <cell r="I64">
            <v>-28123.869339967874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28123.869339967874</v>
          </cell>
          <cell r="T64">
            <v>39236.245954692553</v>
          </cell>
          <cell r="U64">
            <v>235448.4142394822</v>
          </cell>
          <cell r="V64">
            <v>0</v>
          </cell>
          <cell r="W64">
            <v>29551.171704767516</v>
          </cell>
          <cell r="X64">
            <v>186075.94865721959</v>
          </cell>
          <cell r="AC64">
            <v>14940.069116021197</v>
          </cell>
          <cell r="AD64">
            <v>14611.102588746318</v>
          </cell>
          <cell r="AE64">
            <v>15149.156273906936</v>
          </cell>
          <cell r="AF64">
            <v>16344.03894994837</v>
          </cell>
          <cell r="AG64">
            <v>17737.847430748006</v>
          </cell>
          <cell r="AH64">
            <v>14549.791796634978</v>
          </cell>
          <cell r="AI64">
            <v>18283.987832836912</v>
          </cell>
          <cell r="AJ64">
            <v>16005.433352436199</v>
          </cell>
          <cell r="AK64">
            <v>15921.90436171012</v>
          </cell>
          <cell r="AL64">
            <v>13418.483693239181</v>
          </cell>
          <cell r="AM64">
            <v>15525.167988421344</v>
          </cell>
          <cell r="AN64">
            <v>13588.965272570022</v>
          </cell>
          <cell r="AO64">
            <v>186075.94865721959</v>
          </cell>
          <cell r="AP64">
            <v>236880.15848492054</v>
          </cell>
          <cell r="AQ64">
            <v>236880.15848492054</v>
          </cell>
          <cell r="AR64">
            <v>0</v>
          </cell>
          <cell r="AS64">
            <v>591172.42669372726</v>
          </cell>
          <cell r="AT64">
            <v>591172.42669372726</v>
          </cell>
        </row>
        <row r="65">
          <cell r="A65" t="str">
            <v>Sierra LeoneTotal CostTOTAL</v>
          </cell>
          <cell r="B65" t="str">
            <v>Total Cost</v>
          </cell>
          <cell r="C65" t="str">
            <v>TOTAL</v>
          </cell>
          <cell r="D65" t="str">
            <v>Sierra Leone</v>
          </cell>
          <cell r="G65">
            <v>20139.848749768742</v>
          </cell>
          <cell r="H65">
            <v>46555.159079984282</v>
          </cell>
          <cell r="I65">
            <v>-66695.007829753027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66695.007829753027</v>
          </cell>
          <cell r="T65">
            <v>81572.815533980582</v>
          </cell>
          <cell r="U65">
            <v>489429.12621359219</v>
          </cell>
          <cell r="V65">
            <v>0</v>
          </cell>
          <cell r="W65">
            <v>57204.552099161119</v>
          </cell>
          <cell r="X65">
            <v>360162.57188861573</v>
          </cell>
          <cell r="AC65">
            <v>29186.334067197677</v>
          </cell>
          <cell r="AD65">
            <v>28018.218031963443</v>
          </cell>
          <cell r="AE65">
            <v>30140.123773783314</v>
          </cell>
          <cell r="AF65">
            <v>32223.939733041407</v>
          </cell>
          <cell r="AG65">
            <v>32863.440919265471</v>
          </cell>
          <cell r="AH65">
            <v>29318.460459015485</v>
          </cell>
          <cell r="AI65">
            <v>34234.355914275031</v>
          </cell>
          <cell r="AJ65">
            <v>29944.326632542896</v>
          </cell>
          <cell r="AK65">
            <v>30490.876490222574</v>
          </cell>
          <cell r="AL65">
            <v>26212.841128109063</v>
          </cell>
          <cell r="AM65">
            <v>30446.011340619691</v>
          </cell>
          <cell r="AN65">
            <v>27083.643398579683</v>
          </cell>
          <cell r="AO65">
            <v>360162.57188861573</v>
          </cell>
          <cell r="AP65">
            <v>450472.31641046325</v>
          </cell>
          <cell r="AQ65">
            <v>450472.31641046325</v>
          </cell>
          <cell r="AR65">
            <v>0</v>
          </cell>
          <cell r="AS65">
            <v>649020.46451211534</v>
          </cell>
          <cell r="AT65">
            <v>649020.46451211534</v>
          </cell>
        </row>
        <row r="66">
          <cell r="A66" t="str">
            <v>South AfricaTotal CostSME</v>
          </cell>
          <cell r="B66" t="str">
            <v>Total Cost</v>
          </cell>
          <cell r="C66" t="str">
            <v>SME</v>
          </cell>
          <cell r="D66" t="str">
            <v>South Africa</v>
          </cell>
          <cell r="G66">
            <v>12846.352233777854</v>
          </cell>
          <cell r="H66">
            <v>-12846.352233777854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</row>
        <row r="67">
          <cell r="A67" t="str">
            <v>South AfricaTotal CostCCPL</v>
          </cell>
          <cell r="B67" t="str">
            <v>Total Cost</v>
          </cell>
          <cell r="C67" t="str">
            <v>CCPL</v>
          </cell>
          <cell r="D67" t="str">
            <v>South Africa</v>
          </cell>
          <cell r="G67">
            <v>6246.2691028000163</v>
          </cell>
          <cell r="H67">
            <v>48491.937861052247</v>
          </cell>
          <cell r="I67">
            <v>-54738.206963852266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54738.206963852266</v>
          </cell>
          <cell r="T67">
            <v>100993.6211972522</v>
          </cell>
          <cell r="U67">
            <v>605972.09273797844</v>
          </cell>
          <cell r="V67">
            <v>0</v>
          </cell>
          <cell r="W67">
            <v>52984.17909949043</v>
          </cell>
          <cell r="X67">
            <v>1329538.8596764591</v>
          </cell>
          <cell r="AC67">
            <v>64008.719953031956</v>
          </cell>
          <cell r="AD67">
            <v>-11024.540853541524</v>
          </cell>
          <cell r="AE67">
            <v>31666.393038569309</v>
          </cell>
          <cell r="AF67">
            <v>222242.30570779857</v>
          </cell>
          <cell r="AG67">
            <v>110604.50578909348</v>
          </cell>
          <cell r="AH67">
            <v>66549.572130655855</v>
          </cell>
          <cell r="AI67">
            <v>57837.635715006283</v>
          </cell>
          <cell r="AJ67">
            <v>76104.331088461317</v>
          </cell>
          <cell r="AK67">
            <v>4221.8490764782928</v>
          </cell>
          <cell r="AL67">
            <v>162370.1139586409</v>
          </cell>
          <cell r="AM67">
            <v>71917.722189689361</v>
          </cell>
          <cell r="AN67">
            <v>106637.75608676542</v>
          </cell>
          <cell r="AO67">
            <v>963136.36388064921</v>
          </cell>
          <cell r="AP67">
            <v>1745907.7051158284</v>
          </cell>
          <cell r="AQ67">
            <v>1745907.7051158284</v>
          </cell>
          <cell r="AR67">
            <v>0</v>
          </cell>
          <cell r="AS67">
            <v>3617128.3033910934</v>
          </cell>
          <cell r="AT67">
            <v>3617128.3033910934</v>
          </cell>
        </row>
        <row r="68">
          <cell r="A68" t="str">
            <v>South AfricaTotal CostM &amp; AL</v>
          </cell>
          <cell r="B68" t="str">
            <v>Total Cost</v>
          </cell>
          <cell r="C68" t="str">
            <v>M &amp; AL</v>
          </cell>
          <cell r="D68" t="str">
            <v>South Africa</v>
          </cell>
          <cell r="G68">
            <v>2831.0406473878866</v>
          </cell>
          <cell r="H68">
            <v>35785.894913197306</v>
          </cell>
          <cell r="I68">
            <v>-38616.935560585189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38616.935560585189</v>
          </cell>
          <cell r="T68">
            <v>63907.630029440625</v>
          </cell>
          <cell r="U68">
            <v>383439.83071638865</v>
          </cell>
          <cell r="V68">
            <v>0</v>
          </cell>
          <cell r="W68">
            <v>0</v>
          </cell>
          <cell r="X68">
            <v>1657417.9028295111</v>
          </cell>
          <cell r="AC68">
            <v>0</v>
          </cell>
          <cell r="AD68">
            <v>0</v>
          </cell>
          <cell r="AE68">
            <v>0</v>
          </cell>
          <cell r="AF68">
            <v>204720.74101060964</v>
          </cell>
          <cell r="AG68">
            <v>72863.39314513492</v>
          </cell>
          <cell r="AH68">
            <v>42634.541872016714</v>
          </cell>
          <cell r="AI68">
            <v>13783.969348408049</v>
          </cell>
          <cell r="AJ68">
            <v>33001.528498233711</v>
          </cell>
          <cell r="AK68">
            <v>6767.4875338066158</v>
          </cell>
          <cell r="AL68">
            <v>93678.278582946979</v>
          </cell>
          <cell r="AM68">
            <v>28256.846021730438</v>
          </cell>
          <cell r="AN68">
            <v>62503.629429194232</v>
          </cell>
          <cell r="AO68">
            <v>558210.41544208128</v>
          </cell>
          <cell r="AP68">
            <v>0</v>
          </cell>
          <cell r="AQ68">
            <v>0</v>
          </cell>
          <cell r="AR68">
            <v>0</v>
          </cell>
          <cell r="AS68">
            <v>11803.258320520586</v>
          </cell>
          <cell r="AT68">
            <v>11803.258320520586</v>
          </cell>
        </row>
        <row r="69">
          <cell r="A69" t="str">
            <v>South AfricaTotal CostOthCB</v>
          </cell>
          <cell r="B69" t="str">
            <v>Total Cost</v>
          </cell>
          <cell r="C69" t="str">
            <v>OthCB</v>
          </cell>
          <cell r="D69" t="str">
            <v>South Africa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</row>
        <row r="70">
          <cell r="A70" t="str">
            <v>South AfricaTotal CostWM</v>
          </cell>
          <cell r="B70" t="str">
            <v>Total Cost</v>
          </cell>
          <cell r="C70" t="str">
            <v>WM</v>
          </cell>
          <cell r="D70" t="str">
            <v>South Africa</v>
          </cell>
          <cell r="G70">
            <v>20294.364700626389</v>
          </cell>
          <cell r="H70">
            <v>-20294.364700626389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123025.24367220786</v>
          </cell>
          <cell r="X70">
            <v>744193.4452588323</v>
          </cell>
          <cell r="AC70">
            <v>92110.109200704523</v>
          </cell>
          <cell r="AD70">
            <v>30915.134471503323</v>
          </cell>
          <cell r="AE70">
            <v>30787.394362557094</v>
          </cell>
          <cell r="AF70">
            <v>-35829.993147981069</v>
          </cell>
          <cell r="AG70">
            <v>41773.267054873628</v>
          </cell>
          <cell r="AH70">
            <v>25872.338811148409</v>
          </cell>
          <cell r="AI70">
            <v>22644.1273766263</v>
          </cell>
          <cell r="AJ70">
            <v>34782.009199764274</v>
          </cell>
          <cell r="AK70">
            <v>2159.8881928177034</v>
          </cell>
          <cell r="AL70">
            <v>60262.321029056526</v>
          </cell>
          <cell r="AM70">
            <v>31076.200297309129</v>
          </cell>
          <cell r="AN70">
            <v>41238.15261464256</v>
          </cell>
          <cell r="AO70">
            <v>377790.94946302241</v>
          </cell>
          <cell r="AP70">
            <v>2512403.7707764427</v>
          </cell>
          <cell r="AQ70">
            <v>2512403.7707764427</v>
          </cell>
          <cell r="AR70">
            <v>0</v>
          </cell>
          <cell r="AS70">
            <v>6917107.6071417872</v>
          </cell>
          <cell r="AT70">
            <v>6917107.6071417872</v>
          </cell>
        </row>
        <row r="71">
          <cell r="A71" t="str">
            <v>South AfricaTotal CostTOTAL</v>
          </cell>
          <cell r="B71" t="str">
            <v>Total Cost</v>
          </cell>
          <cell r="C71" t="str">
            <v>TOTAL</v>
          </cell>
          <cell r="D71" t="str">
            <v>South Africa</v>
          </cell>
          <cell r="G71">
            <v>42218.026684592143</v>
          </cell>
          <cell r="H71">
            <v>51137.115839845304</v>
          </cell>
          <cell r="I71">
            <v>-93355.142524437455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93355.142524437455</v>
          </cell>
          <cell r="T71">
            <v>164901.25122669281</v>
          </cell>
          <cell r="U71">
            <v>989411.92345436709</v>
          </cell>
          <cell r="V71">
            <v>0</v>
          </cell>
          <cell r="W71">
            <v>176009.42277169827</v>
          </cell>
          <cell r="X71">
            <v>3731150.207764803</v>
          </cell>
          <cell r="AC71">
            <v>156118.8291537365</v>
          </cell>
          <cell r="AD71">
            <v>19890.593617961771</v>
          </cell>
          <cell r="AE71">
            <v>62453.787401126421</v>
          </cell>
          <cell r="AF71">
            <v>391133.05357042712</v>
          </cell>
          <cell r="AG71">
            <v>225241.16598910201</v>
          </cell>
          <cell r="AH71">
            <v>135056.452813821</v>
          </cell>
          <cell r="AI71">
            <v>94265.732440040665</v>
          </cell>
          <cell r="AJ71">
            <v>143887.86878645921</v>
          </cell>
          <cell r="AK71">
            <v>13149.224803102697</v>
          </cell>
          <cell r="AL71">
            <v>316310.71357064432</v>
          </cell>
          <cell r="AM71">
            <v>131250.76850872891</v>
          </cell>
          <cell r="AN71">
            <v>210379.53813060222</v>
          </cell>
          <cell r="AO71">
            <v>1899137.7287857528</v>
          </cell>
          <cell r="AP71">
            <v>4258311.4758922709</v>
          </cell>
          <cell r="AQ71">
            <v>4258311.4758922709</v>
          </cell>
          <cell r="AR71">
            <v>0</v>
          </cell>
          <cell r="AS71">
            <v>10546039.168853402</v>
          </cell>
          <cell r="AT71">
            <v>10546039.168853402</v>
          </cell>
        </row>
        <row r="72">
          <cell r="A72" t="str">
            <v>TanzaniaTotal CostSME</v>
          </cell>
          <cell r="B72" t="str">
            <v>Total Cost</v>
          </cell>
          <cell r="C72" t="str">
            <v>SME</v>
          </cell>
          <cell r="D72" t="str">
            <v>Tanzania</v>
          </cell>
          <cell r="G72">
            <v>31489.993575978948</v>
          </cell>
          <cell r="H72">
            <v>26848.848417926252</v>
          </cell>
          <cell r="I72">
            <v>-58338.841993905196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58338.841993905196</v>
          </cell>
          <cell r="T72">
            <v>62493.847415914686</v>
          </cell>
          <cell r="U72">
            <v>375255.78342904022</v>
          </cell>
          <cell r="V72">
            <v>0</v>
          </cell>
          <cell r="W72">
            <v>48947.60524942154</v>
          </cell>
          <cell r="X72">
            <v>242090.71182925528</v>
          </cell>
          <cell r="AC72">
            <v>22833.425082085407</v>
          </cell>
          <cell r="AD72">
            <v>26114.180167336137</v>
          </cell>
          <cell r="AE72">
            <v>3947.6720794503635</v>
          </cell>
          <cell r="AF72">
            <v>21646.058339329378</v>
          </cell>
          <cell r="AG72">
            <v>20879.173060125155</v>
          </cell>
          <cell r="AH72">
            <v>20420.340190929976</v>
          </cell>
          <cell r="AI72">
            <v>21375.74101970125</v>
          </cell>
          <cell r="AJ72">
            <v>22315.54264363075</v>
          </cell>
          <cell r="AK72">
            <v>25648.584407263912</v>
          </cell>
          <cell r="AL72">
            <v>20767.81438911246</v>
          </cell>
          <cell r="AM72">
            <v>18607.645030511037</v>
          </cell>
          <cell r="AN72">
            <v>17534.535419779444</v>
          </cell>
          <cell r="AO72">
            <v>242090.71182925528</v>
          </cell>
          <cell r="AP72">
            <v>254890.12227113149</v>
          </cell>
          <cell r="AQ72">
            <v>254890.12227113149</v>
          </cell>
          <cell r="AR72">
            <v>0</v>
          </cell>
          <cell r="AS72">
            <v>351224.26779497642</v>
          </cell>
          <cell r="AT72">
            <v>351224.26779497642</v>
          </cell>
        </row>
        <row r="73">
          <cell r="A73" t="str">
            <v>TanzaniaTotal CostCCPL</v>
          </cell>
          <cell r="B73" t="str">
            <v>Total Cost</v>
          </cell>
          <cell r="C73" t="str">
            <v>CCPL</v>
          </cell>
          <cell r="D73" t="str">
            <v>Tanzania</v>
          </cell>
          <cell r="G73">
            <v>9745.058452223946</v>
          </cell>
          <cell r="H73">
            <v>9768.7422586767862</v>
          </cell>
          <cell r="I73">
            <v>-19513.80071090073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19513.80071090073</v>
          </cell>
          <cell r="T73">
            <v>14667.760459392945</v>
          </cell>
          <cell r="U73">
            <v>87949.794913863821</v>
          </cell>
          <cell r="V73">
            <v>0</v>
          </cell>
          <cell r="W73">
            <v>28723.957528326613</v>
          </cell>
          <cell r="X73">
            <v>229752.90257686196</v>
          </cell>
          <cell r="AC73">
            <v>19726.848252356878</v>
          </cell>
          <cell r="AD73">
            <v>8997.1092759697385</v>
          </cell>
          <cell r="AE73">
            <v>19317.514598066438</v>
          </cell>
          <cell r="AF73">
            <v>18184.317585234177</v>
          </cell>
          <cell r="AG73">
            <v>21106.361568022421</v>
          </cell>
          <cell r="AH73">
            <v>17188.408544724283</v>
          </cell>
          <cell r="AI73">
            <v>22905.979849367326</v>
          </cell>
          <cell r="AJ73">
            <v>26060.026022991351</v>
          </cell>
          <cell r="AK73">
            <v>26430.213583894783</v>
          </cell>
          <cell r="AL73">
            <v>20514.79838828422</v>
          </cell>
          <cell r="AM73">
            <v>19521.398503241442</v>
          </cell>
          <cell r="AN73">
            <v>9799.9264047089127</v>
          </cell>
          <cell r="AO73">
            <v>229752.90257686196</v>
          </cell>
          <cell r="AP73">
            <v>223369.14952735839</v>
          </cell>
          <cell r="AQ73">
            <v>223369.14952735839</v>
          </cell>
          <cell r="AR73">
            <v>0</v>
          </cell>
          <cell r="AS73">
            <v>157551.57519533471</v>
          </cell>
          <cell r="AT73">
            <v>157551.57519533471</v>
          </cell>
        </row>
        <row r="74">
          <cell r="A74" t="str">
            <v>TanzaniaTotal CostM &amp; AL</v>
          </cell>
          <cell r="B74" t="str">
            <v>Total Cost</v>
          </cell>
          <cell r="C74" t="str">
            <v>M &amp; AL</v>
          </cell>
          <cell r="D74" t="str">
            <v>Tanzania</v>
          </cell>
          <cell r="G74">
            <v>4433.2292971386296</v>
          </cell>
          <cell r="H74">
            <v>4447.9420886959397</v>
          </cell>
          <cell r="I74">
            <v>-8881.1713858345702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8881.1713858345702</v>
          </cell>
          <cell r="T74">
            <v>6562.7563576702214</v>
          </cell>
          <cell r="U74">
            <v>39325.348646431492</v>
          </cell>
          <cell r="V74">
            <v>0</v>
          </cell>
          <cell r="W74">
            <v>8463.3476107059068</v>
          </cell>
          <cell r="X74">
            <v>65196.715781822721</v>
          </cell>
          <cell r="AC74">
            <v>5898.1510161737078</v>
          </cell>
          <cell r="AD74">
            <v>2565.1965945321981</v>
          </cell>
          <cell r="AE74">
            <v>5883.8376967181493</v>
          </cell>
          <cell r="AF74">
            <v>4967.780957508975</v>
          </cell>
          <cell r="AG74">
            <v>6231.9748507133181</v>
          </cell>
          <cell r="AH74">
            <v>4626.3564885362848</v>
          </cell>
          <cell r="AI74">
            <v>6964.9047775270992</v>
          </cell>
          <cell r="AJ74">
            <v>5604.0903593765852</v>
          </cell>
          <cell r="AK74">
            <v>7463.7090749452145</v>
          </cell>
          <cell r="AL74">
            <v>5493.7784860350976</v>
          </cell>
          <cell r="AM74">
            <v>5522.0705032886881</v>
          </cell>
          <cell r="AN74">
            <v>3974.8649764674014</v>
          </cell>
          <cell r="AO74">
            <v>65196.715781822721</v>
          </cell>
          <cell r="AP74">
            <v>70658.041027647152</v>
          </cell>
          <cell r="AQ74">
            <v>70658.041027647152</v>
          </cell>
          <cell r="AR74">
            <v>0</v>
          </cell>
          <cell r="AS74">
            <v>0</v>
          </cell>
          <cell r="AT74">
            <v>0</v>
          </cell>
        </row>
        <row r="75">
          <cell r="A75" t="str">
            <v>TanzaniaTotal CostOthCB</v>
          </cell>
          <cell r="B75" t="str">
            <v>Total Cost</v>
          </cell>
          <cell r="C75" t="str">
            <v>OthCB</v>
          </cell>
          <cell r="D75" t="str">
            <v>Tanzania</v>
          </cell>
          <cell r="G75">
            <v>2849.4604540565142</v>
          </cell>
          <cell r="H75">
            <v>625.15279785333314</v>
          </cell>
          <cell r="I75">
            <v>-3474.6132519098473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3474.6132519098473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</row>
        <row r="76">
          <cell r="A76" t="str">
            <v>TanzaniaTotal CostWM</v>
          </cell>
          <cell r="B76" t="str">
            <v>Total Cost</v>
          </cell>
          <cell r="C76" t="str">
            <v>WM</v>
          </cell>
          <cell r="D76" t="str">
            <v>Tanzania</v>
          </cell>
          <cell r="G76">
            <v>32929.748746136363</v>
          </cell>
          <cell r="H76">
            <v>32992.896655228855</v>
          </cell>
          <cell r="I76">
            <v>-65922.645401365211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65922.645401365211</v>
          </cell>
          <cell r="T76">
            <v>61525.840853158312</v>
          </cell>
          <cell r="U76">
            <v>369376.2100082034</v>
          </cell>
          <cell r="V76">
            <v>0</v>
          </cell>
          <cell r="W76">
            <v>62309.157116185161</v>
          </cell>
          <cell r="X76">
            <v>439930.45912774542</v>
          </cell>
          <cell r="AC76">
            <v>42141.666419674715</v>
          </cell>
          <cell r="AD76">
            <v>20167.490696510449</v>
          </cell>
          <cell r="AE76">
            <v>27708.914319339299</v>
          </cell>
          <cell r="AF76">
            <v>37995.333789100354</v>
          </cell>
          <cell r="AG76">
            <v>41773.726759772559</v>
          </cell>
          <cell r="AH76">
            <v>35285.318768833204</v>
          </cell>
          <cell r="AI76">
            <v>39440.301462244381</v>
          </cell>
          <cell r="AJ76">
            <v>48675.463062166782</v>
          </cell>
          <cell r="AK76">
            <v>52424.667580750283</v>
          </cell>
          <cell r="AL76">
            <v>39375.622801566067</v>
          </cell>
          <cell r="AM76">
            <v>36169.640107479834</v>
          </cell>
          <cell r="AN76">
            <v>18772.313360307464</v>
          </cell>
          <cell r="AO76">
            <v>439930.45912774542</v>
          </cell>
          <cell r="AP76">
            <v>467764.06917563936</v>
          </cell>
          <cell r="AQ76">
            <v>467764.06917563936</v>
          </cell>
          <cell r="AR76">
            <v>0</v>
          </cell>
          <cell r="AS76">
            <v>448769.04571031476</v>
          </cell>
          <cell r="AT76">
            <v>448769.04571031476</v>
          </cell>
        </row>
        <row r="77">
          <cell r="A77" t="str">
            <v>TanzaniaTotal CostTOTAL</v>
          </cell>
          <cell r="B77" t="str">
            <v>Total Cost</v>
          </cell>
          <cell r="C77" t="str">
            <v>TOTAL</v>
          </cell>
          <cell r="D77" t="str">
            <v>Tanzania</v>
          </cell>
          <cell r="G77">
            <v>81447.490525534391</v>
          </cell>
          <cell r="H77">
            <v>74683.582218381169</v>
          </cell>
          <cell r="I77">
            <v>-156131.07274391555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156131.07274391555</v>
          </cell>
          <cell r="T77">
            <v>145250.20508613615</v>
          </cell>
          <cell r="U77">
            <v>871907.13699753897</v>
          </cell>
          <cell r="V77">
            <v>0</v>
          </cell>
          <cell r="W77">
            <v>148444.06750463924</v>
          </cell>
          <cell r="X77">
            <v>976970.7893156854</v>
          </cell>
          <cell r="AC77">
            <v>90600.090770290699</v>
          </cell>
          <cell r="AD77">
            <v>57843.976734348529</v>
          </cell>
          <cell r="AE77">
            <v>56857.93869357423</v>
          </cell>
          <cell r="AF77">
            <v>82793.490671172884</v>
          </cell>
          <cell r="AG77">
            <v>89991.236238633457</v>
          </cell>
          <cell r="AH77">
            <v>77520.423993023767</v>
          </cell>
          <cell r="AI77">
            <v>90686.927108840056</v>
          </cell>
          <cell r="AJ77">
            <v>102655.12208816552</v>
          </cell>
          <cell r="AK77">
            <v>111967.17464685412</v>
          </cell>
          <cell r="AL77">
            <v>86152.014064997958</v>
          </cell>
          <cell r="AM77">
            <v>79820.754144520834</v>
          </cell>
          <cell r="AN77">
            <v>50081.640161263291</v>
          </cell>
          <cell r="AO77">
            <v>976970.7893156854</v>
          </cell>
          <cell r="AP77">
            <v>1016681.3820017765</v>
          </cell>
          <cell r="AQ77">
            <v>1016681.3820017765</v>
          </cell>
          <cell r="AR77">
            <v>0</v>
          </cell>
          <cell r="AS77">
            <v>957544.88870062598</v>
          </cell>
          <cell r="AT77">
            <v>957544.88870062598</v>
          </cell>
        </row>
        <row r="78">
          <cell r="A78" t="str">
            <v>UgandaTotal CostSME</v>
          </cell>
          <cell r="B78" t="str">
            <v>Total Cost</v>
          </cell>
          <cell r="C78" t="str">
            <v>SME</v>
          </cell>
          <cell r="D78" t="str">
            <v>Uganda</v>
          </cell>
          <cell r="G78">
            <v>42878.435023265571</v>
          </cell>
          <cell r="H78">
            <v>40287.587257842766</v>
          </cell>
          <cell r="I78">
            <v>-83166.022281108337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83166.022281108337</v>
          </cell>
          <cell r="T78">
            <v>82673.469387755104</v>
          </cell>
          <cell r="U78">
            <v>496233.87755102041</v>
          </cell>
          <cell r="V78">
            <v>0</v>
          </cell>
          <cell r="W78">
            <v>75724.876216238146</v>
          </cell>
          <cell r="X78">
            <v>474506.9228484332</v>
          </cell>
          <cell r="AC78">
            <v>40277.290574330887</v>
          </cell>
          <cell r="AD78">
            <v>35447.585641907259</v>
          </cell>
          <cell r="AE78">
            <v>36160.516628243269</v>
          </cell>
          <cell r="AF78">
            <v>38561.912081062204</v>
          </cell>
          <cell r="AG78">
            <v>36833.402117363417</v>
          </cell>
          <cell r="AH78">
            <v>41640.708066991865</v>
          </cell>
          <cell r="AI78">
            <v>37337.419766276267</v>
          </cell>
          <cell r="AJ78">
            <v>38351.285711481753</v>
          </cell>
          <cell r="AK78">
            <v>47282.333115533162</v>
          </cell>
          <cell r="AL78">
            <v>38352.70407796662</v>
          </cell>
          <cell r="AM78">
            <v>39265.504058758896</v>
          </cell>
          <cell r="AN78">
            <v>44996.261008517591</v>
          </cell>
          <cell r="AO78">
            <v>474506.9228484332</v>
          </cell>
          <cell r="AP78">
            <v>440740.60469167761</v>
          </cell>
          <cell r="AQ78">
            <v>440740.60469167761</v>
          </cell>
          <cell r="AR78">
            <v>0</v>
          </cell>
          <cell r="AS78">
            <v>619388.11114174838</v>
          </cell>
          <cell r="AT78">
            <v>619388.11114174838</v>
          </cell>
        </row>
        <row r="79">
          <cell r="A79" t="str">
            <v>UgandaTotal CostCCPL</v>
          </cell>
          <cell r="B79" t="str">
            <v>Total Cost</v>
          </cell>
          <cell r="C79" t="str">
            <v>CCPL</v>
          </cell>
          <cell r="D79" t="str">
            <v>Uganda</v>
          </cell>
          <cell r="G79">
            <v>7175.2720046435361</v>
          </cell>
          <cell r="H79">
            <v>7870.9716213818829</v>
          </cell>
          <cell r="I79">
            <v>-15046.243626025418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15046.243626025418</v>
          </cell>
          <cell r="T79">
            <v>14530.612244897957</v>
          </cell>
          <cell r="U79">
            <v>87171.224489795917</v>
          </cell>
          <cell r="V79">
            <v>0</v>
          </cell>
          <cell r="W79">
            <v>10311.212940355868</v>
          </cell>
          <cell r="X79">
            <v>76971.457819650794</v>
          </cell>
          <cell r="AC79">
            <v>4573.4389262246013</v>
          </cell>
          <cell r="AD79">
            <v>5737.7740141312679</v>
          </cell>
          <cell r="AE79">
            <v>5884.5426427933489</v>
          </cell>
          <cell r="AF79">
            <v>5488.9977045879941</v>
          </cell>
          <cell r="AG79">
            <v>6345.9135379561258</v>
          </cell>
          <cell r="AH79">
            <v>6729.3307684780711</v>
          </cell>
          <cell r="AI79">
            <v>5890.8809552784687</v>
          </cell>
          <cell r="AJ79">
            <v>6034.9250122656031</v>
          </cell>
          <cell r="AK79">
            <v>7681.3804620263181</v>
          </cell>
          <cell r="AL79">
            <v>6356.2293728063751</v>
          </cell>
          <cell r="AM79">
            <v>7884.2094873646074</v>
          </cell>
          <cell r="AN79">
            <v>8363.8349357380121</v>
          </cell>
          <cell r="AO79">
            <v>76971.457819650794</v>
          </cell>
          <cell r="AP79">
            <v>67275.969971548009</v>
          </cell>
          <cell r="AQ79">
            <v>67275.969971548009</v>
          </cell>
          <cell r="AR79">
            <v>0</v>
          </cell>
          <cell r="AS79">
            <v>26085.734608196683</v>
          </cell>
          <cell r="AT79">
            <v>26085.734608196683</v>
          </cell>
        </row>
        <row r="80">
          <cell r="A80" t="str">
            <v>UgandaTotal CostM &amp; AL</v>
          </cell>
          <cell r="B80" t="str">
            <v>Total Cost</v>
          </cell>
          <cell r="C80" t="str">
            <v>M &amp; AL</v>
          </cell>
          <cell r="D80" t="str">
            <v>Uganda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126.18829270491847</v>
          </cell>
          <cell r="X80">
            <v>1000.0707122401584</v>
          </cell>
          <cell r="AC80">
            <v>57.238470219548006</v>
          </cell>
          <cell r="AD80">
            <v>68.949822485370461</v>
          </cell>
          <cell r="AE80">
            <v>70.033325968188265</v>
          </cell>
          <cell r="AF80">
            <v>68.078223412929404</v>
          </cell>
          <cell r="AG80">
            <v>74.643037992341618</v>
          </cell>
          <cell r="AH80">
            <v>83.869740785514352</v>
          </cell>
          <cell r="AI80">
            <v>73.449484129441743</v>
          </cell>
          <cell r="AJ80">
            <v>89.857930404796122</v>
          </cell>
          <cell r="AK80">
            <v>109.21998728999627</v>
          </cell>
          <cell r="AL80">
            <v>92.904514168186239</v>
          </cell>
          <cell r="AM80">
            <v>94.766341476586916</v>
          </cell>
          <cell r="AN80">
            <v>117.05983390725905</v>
          </cell>
          <cell r="AO80">
            <v>1000.0707122401584</v>
          </cell>
          <cell r="AP80">
            <v>729.05233480303184</v>
          </cell>
          <cell r="AQ80">
            <v>729.05233480303184</v>
          </cell>
          <cell r="AR80">
            <v>0</v>
          </cell>
          <cell r="AS80">
            <v>0</v>
          </cell>
          <cell r="AT80">
            <v>0</v>
          </cell>
        </row>
        <row r="81">
          <cell r="A81" t="str">
            <v>UgandaTotal CostOthCB</v>
          </cell>
          <cell r="B81" t="str">
            <v>Total Cost</v>
          </cell>
          <cell r="C81" t="str">
            <v>OthCB</v>
          </cell>
          <cell r="D81" t="str">
            <v>Uganda</v>
          </cell>
          <cell r="G81">
            <v>0</v>
          </cell>
          <cell r="H81">
            <v>5840.1106863596497</v>
          </cell>
          <cell r="I81">
            <v>-5840.1106863596497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5840.1106863596497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29281.766917687979</v>
          </cell>
          <cell r="AT81">
            <v>29281.766917687979</v>
          </cell>
        </row>
        <row r="82">
          <cell r="A82" t="str">
            <v>UgandaTotal CostWM</v>
          </cell>
          <cell r="B82" t="str">
            <v>Total Cost</v>
          </cell>
          <cell r="C82" t="str">
            <v>WM</v>
          </cell>
          <cell r="D82" t="str">
            <v>Uganda</v>
          </cell>
          <cell r="G82">
            <v>50725.532547325565</v>
          </cell>
          <cell r="H82">
            <v>56809.719684012496</v>
          </cell>
          <cell r="I82">
            <v>-107535.25223133806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107535.25223133806</v>
          </cell>
          <cell r="T82">
            <v>112979.5918367347</v>
          </cell>
          <cell r="U82">
            <v>677973.67346938781</v>
          </cell>
          <cell r="V82">
            <v>0</v>
          </cell>
          <cell r="W82">
            <v>114641.80738883525</v>
          </cell>
          <cell r="X82">
            <v>665028.49368256226</v>
          </cell>
          <cell r="AC82">
            <v>62013.558385040895</v>
          </cell>
          <cell r="AD82">
            <v>52628.24900379435</v>
          </cell>
          <cell r="AE82">
            <v>56141.524571512295</v>
          </cell>
          <cell r="AF82">
            <v>53513.858227376004</v>
          </cell>
          <cell r="AG82">
            <v>53764.325444202965</v>
          </cell>
          <cell r="AH82">
            <v>58946.708215879087</v>
          </cell>
          <cell r="AI82">
            <v>51745.420003221283</v>
          </cell>
          <cell r="AJ82">
            <v>52167.883196602932</v>
          </cell>
          <cell r="AK82">
            <v>58294.314665809055</v>
          </cell>
          <cell r="AL82">
            <v>50805.873379760895</v>
          </cell>
          <cell r="AM82">
            <v>55317.66849456972</v>
          </cell>
          <cell r="AN82">
            <v>59689.110094792792</v>
          </cell>
          <cell r="AO82">
            <v>665028.49368256226</v>
          </cell>
          <cell r="AP82">
            <v>665565.55918559036</v>
          </cell>
          <cell r="AQ82">
            <v>665565.55918559036</v>
          </cell>
          <cell r="AR82">
            <v>0</v>
          </cell>
          <cell r="AS82">
            <v>447662.72589581058</v>
          </cell>
          <cell r="AT82">
            <v>447662.72589581058</v>
          </cell>
        </row>
        <row r="83">
          <cell r="A83" t="str">
            <v>UgandaTotal CostTOTAL</v>
          </cell>
          <cell r="B83" t="str">
            <v>Total Cost</v>
          </cell>
          <cell r="C83" t="str">
            <v>TOTAL</v>
          </cell>
          <cell r="D83" t="str">
            <v>Uganda</v>
          </cell>
          <cell r="G83">
            <v>100779.23957523466</v>
          </cell>
          <cell r="H83">
            <v>110808.38924959682</v>
          </cell>
          <cell r="I83">
            <v>-211587.62882483148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211587.62882483148</v>
          </cell>
          <cell r="T83">
            <v>210183.67346938778</v>
          </cell>
          <cell r="U83">
            <v>1261378.7755102043</v>
          </cell>
          <cell r="V83">
            <v>0</v>
          </cell>
          <cell r="W83">
            <v>200804.08483813421</v>
          </cell>
          <cell r="X83">
            <v>1217506.9450628865</v>
          </cell>
          <cell r="AC83">
            <v>106921.52635581593</v>
          </cell>
          <cell r="AD83">
            <v>93882.558482318273</v>
          </cell>
          <cell r="AE83">
            <v>98256.617168517041</v>
          </cell>
          <cell r="AF83">
            <v>97632.846236439145</v>
          </cell>
          <cell r="AG83">
            <v>97018.284137514915</v>
          </cell>
          <cell r="AH83">
            <v>107400.61679213455</v>
          </cell>
          <cell r="AI83">
            <v>95047.170208905416</v>
          </cell>
          <cell r="AJ83">
            <v>96643.951850755111</v>
          </cell>
          <cell r="AK83">
            <v>113367.24823065856</v>
          </cell>
          <cell r="AL83">
            <v>95607.711344702009</v>
          </cell>
          <cell r="AM83">
            <v>102562.14838216988</v>
          </cell>
          <cell r="AN83">
            <v>113166.26587295558</v>
          </cell>
          <cell r="AO83">
            <v>1217506.9450628865</v>
          </cell>
          <cell r="AP83">
            <v>1174311.1861836191</v>
          </cell>
          <cell r="AQ83">
            <v>1174311.1861836191</v>
          </cell>
          <cell r="AR83">
            <v>0</v>
          </cell>
          <cell r="AS83">
            <v>1122418.3385634436</v>
          </cell>
          <cell r="AT83">
            <v>1122418.3385634436</v>
          </cell>
        </row>
        <row r="84">
          <cell r="A84" t="str">
            <v>ZambiaTotal CostSME</v>
          </cell>
          <cell r="B84" t="str">
            <v>Total Cost</v>
          </cell>
          <cell r="C84" t="str">
            <v>SME</v>
          </cell>
          <cell r="D84" t="str">
            <v>Zambia</v>
          </cell>
          <cell r="G84">
            <v>157964.91275021521</v>
          </cell>
          <cell r="H84">
            <v>-21143.102245617654</v>
          </cell>
          <cell r="I84">
            <v>-136821.81050459755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136821.81050459755</v>
          </cell>
          <cell r="T84">
            <v>209891.58878504671</v>
          </cell>
          <cell r="U84">
            <v>1259301.3831775703</v>
          </cell>
          <cell r="V84">
            <v>0</v>
          </cell>
          <cell r="W84">
            <v>149552.30233410865</v>
          </cell>
          <cell r="X84">
            <v>1031540.9931641441</v>
          </cell>
          <cell r="AC84">
            <v>92277.972698790167</v>
          </cell>
          <cell r="AD84">
            <v>57274.329635318478</v>
          </cell>
          <cell r="AE84">
            <v>71097.317906500932</v>
          </cell>
          <cell r="AF84">
            <v>102225.51241651342</v>
          </cell>
          <cell r="AG84">
            <v>84679.96692621494</v>
          </cell>
          <cell r="AH84">
            <v>84863.630913729256</v>
          </cell>
          <cell r="AI84">
            <v>79213.594885473241</v>
          </cell>
          <cell r="AJ84">
            <v>88757.490302699473</v>
          </cell>
          <cell r="AK84">
            <v>77867.021611657488</v>
          </cell>
          <cell r="AL84">
            <v>83857.22222299967</v>
          </cell>
          <cell r="AM84">
            <v>95081.059866286072</v>
          </cell>
          <cell r="AN84">
            <v>114345.87377796095</v>
          </cell>
          <cell r="AO84">
            <v>1031540.9931641441</v>
          </cell>
          <cell r="AP84">
            <v>1101988.6570983047</v>
          </cell>
          <cell r="AQ84">
            <v>1101988.6570983047</v>
          </cell>
          <cell r="AR84">
            <v>0</v>
          </cell>
          <cell r="AS84">
            <v>1113094.7709120514</v>
          </cell>
          <cell r="AT84">
            <v>1113094.7709120514</v>
          </cell>
        </row>
        <row r="85">
          <cell r="A85" t="str">
            <v>ZambiaTotal CostCCPL</v>
          </cell>
          <cell r="B85" t="str">
            <v>Total Cost</v>
          </cell>
          <cell r="C85" t="str">
            <v>CCPL</v>
          </cell>
          <cell r="D85" t="str">
            <v>Zambia</v>
          </cell>
          <cell r="G85">
            <v>25335.696546904655</v>
          </cell>
          <cell r="H85">
            <v>-10234.603275806448</v>
          </cell>
          <cell r="I85">
            <v>-15101.093271098209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15101.093271098209</v>
          </cell>
          <cell r="T85">
            <v>40919.626168224313</v>
          </cell>
          <cell r="U85">
            <v>245504.22429906548</v>
          </cell>
          <cell r="V85">
            <v>0</v>
          </cell>
          <cell r="W85">
            <v>38858.277860600683</v>
          </cell>
          <cell r="X85">
            <v>267186.38128373778</v>
          </cell>
          <cell r="AC85">
            <v>18117.225246039037</v>
          </cell>
          <cell r="AD85">
            <v>20741.052614561642</v>
          </cell>
          <cell r="AE85">
            <v>19292.63945107644</v>
          </cell>
          <cell r="AF85">
            <v>19436.606974054441</v>
          </cell>
          <cell r="AG85">
            <v>21487.827005840401</v>
          </cell>
          <cell r="AH85">
            <v>24279.191969509866</v>
          </cell>
          <cell r="AI85">
            <v>23189.256997253011</v>
          </cell>
          <cell r="AJ85">
            <v>22276.175715892095</v>
          </cell>
          <cell r="AK85">
            <v>17170.836393664758</v>
          </cell>
          <cell r="AL85">
            <v>22622.921256141639</v>
          </cell>
          <cell r="AM85">
            <v>24711.95688511878</v>
          </cell>
          <cell r="AN85">
            <v>33860.690774585666</v>
          </cell>
          <cell r="AO85">
            <v>267186.38128373778</v>
          </cell>
          <cell r="AP85">
            <v>245710.74007692141</v>
          </cell>
          <cell r="AQ85">
            <v>245710.74007692141</v>
          </cell>
          <cell r="AR85">
            <v>0</v>
          </cell>
          <cell r="AS85">
            <v>14842.463128338324</v>
          </cell>
          <cell r="AT85">
            <v>14842.463128338324</v>
          </cell>
        </row>
        <row r="86">
          <cell r="A86" t="str">
            <v>ZambiaTotal CostM &amp; AL</v>
          </cell>
          <cell r="B86" t="str">
            <v>Total Cost</v>
          </cell>
          <cell r="C86" t="str">
            <v>M &amp; AL</v>
          </cell>
          <cell r="D86" t="str">
            <v>Zambia</v>
          </cell>
          <cell r="G86">
            <v>4049.2832454472909</v>
          </cell>
          <cell r="H86">
            <v>2675.3220526156774</v>
          </cell>
          <cell r="I86">
            <v>-6724.6052980629684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6724.6052980629684</v>
          </cell>
          <cell r="T86">
            <v>6403.73831775701</v>
          </cell>
          <cell r="U86">
            <v>38408.971962616823</v>
          </cell>
          <cell r="V86">
            <v>0</v>
          </cell>
          <cell r="W86">
            <v>6801.9031433550417</v>
          </cell>
          <cell r="X86">
            <v>46800.672063465165</v>
          </cell>
          <cell r="AC86">
            <v>3118.7097703136874</v>
          </cell>
          <cell r="AD86">
            <v>3683.1933730413543</v>
          </cell>
          <cell r="AE86">
            <v>3342.6941041798386</v>
          </cell>
          <cell r="AF86">
            <v>3382.6730925957181</v>
          </cell>
          <cell r="AG86">
            <v>3725.9450515470112</v>
          </cell>
          <cell r="AH86">
            <v>4226.5478254779264</v>
          </cell>
          <cell r="AI86">
            <v>4010.1468163983541</v>
          </cell>
          <cell r="AJ86">
            <v>3905.5850909766186</v>
          </cell>
          <cell r="AK86">
            <v>3005.8446334081132</v>
          </cell>
          <cell r="AL86">
            <v>3927.9848963433465</v>
          </cell>
          <cell r="AM86">
            <v>4313.8960496669297</v>
          </cell>
          <cell r="AN86">
            <v>6157.4513595162653</v>
          </cell>
          <cell r="AO86">
            <v>46800.672063465165</v>
          </cell>
          <cell r="AP86">
            <v>43053.523670796225</v>
          </cell>
          <cell r="AQ86">
            <v>43053.523670796225</v>
          </cell>
          <cell r="AR86">
            <v>0</v>
          </cell>
          <cell r="AS86">
            <v>204.42959501638344</v>
          </cell>
          <cell r="AT86">
            <v>204.42959501638344</v>
          </cell>
        </row>
        <row r="87">
          <cell r="A87" t="str">
            <v>ZambiaTotal CostOthCB</v>
          </cell>
          <cell r="B87" t="str">
            <v>Total Cost</v>
          </cell>
          <cell r="C87" t="str">
            <v>OthCB</v>
          </cell>
          <cell r="D87" t="str">
            <v>Zambia</v>
          </cell>
          <cell r="G87">
            <v>4260.6909403341579</v>
          </cell>
          <cell r="H87">
            <v>-166.27816042359811</v>
          </cell>
          <cell r="I87">
            <v>-4094.4127799105595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4094.4127799105595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</row>
        <row r="88">
          <cell r="A88" t="str">
            <v>ZambiaTotal CostWM</v>
          </cell>
          <cell r="B88" t="str">
            <v>Total Cost</v>
          </cell>
          <cell r="C88" t="str">
            <v>WM</v>
          </cell>
          <cell r="D88" t="str">
            <v>Zambia</v>
          </cell>
          <cell r="G88">
            <v>101066.31783785194</v>
          </cell>
          <cell r="H88">
            <v>-6354.5093042760927</v>
          </cell>
          <cell r="I88">
            <v>-94711.808533575851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94711.808533575851</v>
          </cell>
          <cell r="T88">
            <v>137297.19626168229</v>
          </cell>
          <cell r="U88">
            <v>823790.87850467279</v>
          </cell>
          <cell r="V88">
            <v>0</v>
          </cell>
          <cell r="W88">
            <v>102694.20231043568</v>
          </cell>
          <cell r="X88">
            <v>754566.71254937502</v>
          </cell>
          <cell r="AC88">
            <v>60876.6738023168</v>
          </cell>
          <cell r="AD88">
            <v>41817.52850811887</v>
          </cell>
          <cell r="AE88">
            <v>59875.448328892031</v>
          </cell>
          <cell r="AF88">
            <v>61068.714727301056</v>
          </cell>
          <cell r="AG88">
            <v>65630.03182593525</v>
          </cell>
          <cell r="AH88">
            <v>62210.342191351228</v>
          </cell>
          <cell r="AI88">
            <v>62885.857950736863</v>
          </cell>
          <cell r="AJ88">
            <v>62253.285670123885</v>
          </cell>
          <cell r="AK88">
            <v>56505.913315446604</v>
          </cell>
          <cell r="AL88">
            <v>64369.276078889015</v>
          </cell>
          <cell r="AM88">
            <v>69549.639808242995</v>
          </cell>
          <cell r="AN88">
            <v>87524.000342020372</v>
          </cell>
          <cell r="AO88">
            <v>754566.71254937502</v>
          </cell>
          <cell r="AP88">
            <v>727302.75647401751</v>
          </cell>
          <cell r="AQ88">
            <v>727302.75647401751</v>
          </cell>
          <cell r="AR88">
            <v>0</v>
          </cell>
          <cell r="AS88">
            <v>1361303.050020301</v>
          </cell>
          <cell r="AT88">
            <v>1361303.050020301</v>
          </cell>
        </row>
        <row r="89">
          <cell r="A89" t="str">
            <v>ZambiaTotal CostTOTAL</v>
          </cell>
          <cell r="B89" t="str">
            <v>Total Cost</v>
          </cell>
          <cell r="C89" t="str">
            <v>TOTAL</v>
          </cell>
          <cell r="D89" t="str">
            <v>Zambia</v>
          </cell>
          <cell r="G89">
            <v>292676.90132075333</v>
          </cell>
          <cell r="H89">
            <v>-35223.170933508183</v>
          </cell>
          <cell r="I89">
            <v>-257453.73038724513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257453.73038724513</v>
          </cell>
          <cell r="T89">
            <v>394512.14953271026</v>
          </cell>
          <cell r="U89">
            <v>2367005.4579439256</v>
          </cell>
          <cell r="V89">
            <v>0</v>
          </cell>
          <cell r="W89">
            <v>297906.68564850005</v>
          </cell>
          <cell r="X89">
            <v>2100094.7590607218</v>
          </cell>
          <cell r="AC89">
            <v>174390.58151745968</v>
          </cell>
          <cell r="AD89">
            <v>123516.10413104038</v>
          </cell>
          <cell r="AE89">
            <v>153608.0997906492</v>
          </cell>
          <cell r="AF89">
            <v>186113.50721046471</v>
          </cell>
          <cell r="AG89">
            <v>175523.77080953761</v>
          </cell>
          <cell r="AH89">
            <v>175579.7129000682</v>
          </cell>
          <cell r="AI89">
            <v>169298.85664986135</v>
          </cell>
          <cell r="AJ89">
            <v>177192.53677969211</v>
          </cell>
          <cell r="AK89">
            <v>154549.61595417716</v>
          </cell>
          <cell r="AL89">
            <v>174777.40445437349</v>
          </cell>
          <cell r="AM89">
            <v>193656.552609315</v>
          </cell>
          <cell r="AN89">
            <v>241888.01625408314</v>
          </cell>
          <cell r="AO89">
            <v>2100094.7590607218</v>
          </cell>
          <cell r="AP89">
            <v>2118055.6773200398</v>
          </cell>
          <cell r="AQ89">
            <v>2118055.6773200398</v>
          </cell>
          <cell r="AR89">
            <v>0</v>
          </cell>
          <cell r="AS89">
            <v>2489444.7136557074</v>
          </cell>
          <cell r="AT89">
            <v>2489444.7136557074</v>
          </cell>
        </row>
        <row r="90">
          <cell r="A90" t="str">
            <v>ZimbabweTotal CostSME</v>
          </cell>
          <cell r="B90" t="str">
            <v>Total Cost</v>
          </cell>
          <cell r="C90" t="str">
            <v>SME</v>
          </cell>
          <cell r="D90" t="str">
            <v>Zimbabwe</v>
          </cell>
          <cell r="G90">
            <v>66686.064322996448</v>
          </cell>
          <cell r="H90">
            <v>41665.44625824652</v>
          </cell>
          <cell r="I90">
            <v>-108351.51058124297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108351.51058124297</v>
          </cell>
          <cell r="T90">
            <v>97137.257142857154</v>
          </cell>
          <cell r="U90">
            <v>582823.36685714289</v>
          </cell>
          <cell r="V90">
            <v>0</v>
          </cell>
          <cell r="W90">
            <v>299515.00502091425</v>
          </cell>
          <cell r="X90">
            <v>884842.63259543083</v>
          </cell>
          <cell r="AC90">
            <v>133353.10563637788</v>
          </cell>
          <cell r="AD90">
            <v>166161.89938453637</v>
          </cell>
          <cell r="AE90">
            <v>134649.2672375316</v>
          </cell>
          <cell r="AF90">
            <v>243161.63173377447</v>
          </cell>
          <cell r="AG90">
            <v>44361.127581132336</v>
          </cell>
          <cell r="AH90">
            <v>-69221.324857694417</v>
          </cell>
          <cell r="AI90">
            <v>-12982.019661810795</v>
          </cell>
          <cell r="AJ90">
            <v>-318402.80422271264</v>
          </cell>
          <cell r="AK90">
            <v>57635.525546092882</v>
          </cell>
          <cell r="AL90">
            <v>68260.158851969434</v>
          </cell>
          <cell r="AM90">
            <v>247688.35432645335</v>
          </cell>
          <cell r="AN90">
            <v>190177.71103978032</v>
          </cell>
          <cell r="AO90">
            <v>884842.63259543083</v>
          </cell>
          <cell r="AP90">
            <v>1235205.5586395592</v>
          </cell>
          <cell r="AQ90">
            <v>1235205.5586395592</v>
          </cell>
          <cell r="AR90">
            <v>0</v>
          </cell>
          <cell r="AS90">
            <v>829111.73472564062</v>
          </cell>
          <cell r="AT90">
            <v>829111.73472564062</v>
          </cell>
        </row>
        <row r="91">
          <cell r="A91" t="str">
            <v>ZimbabweTotal CostCCPL</v>
          </cell>
          <cell r="B91" t="str">
            <v>Total Cost</v>
          </cell>
          <cell r="C91" t="str">
            <v>CCPL</v>
          </cell>
          <cell r="D91" t="str">
            <v>Zimbabwe</v>
          </cell>
          <cell r="G91">
            <v>931.59505613821273</v>
          </cell>
          <cell r="H91">
            <v>1392.1825209075062</v>
          </cell>
          <cell r="I91">
            <v>-2323.7775770457188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2323.7775770457188</v>
          </cell>
          <cell r="T91">
            <v>1604.1142857142856</v>
          </cell>
          <cell r="U91">
            <v>9625.1268571428573</v>
          </cell>
          <cell r="V91">
            <v>0</v>
          </cell>
          <cell r="W91">
            <v>149950.95648476944</v>
          </cell>
          <cell r="X91">
            <v>440733.50606239669</v>
          </cell>
          <cell r="AC91">
            <v>70639.093554486913</v>
          </cell>
          <cell r="AD91">
            <v>79311.862930282528</v>
          </cell>
          <cell r="AE91">
            <v>71458.743335821142</v>
          </cell>
          <cell r="AF91">
            <v>119244.63530833746</v>
          </cell>
          <cell r="AG91">
            <v>19706.85979822457</v>
          </cell>
          <cell r="AH91">
            <v>-41663.804810360321</v>
          </cell>
          <cell r="AI91">
            <v>-2400.5956998344686</v>
          </cell>
          <cell r="AJ91">
            <v>-157455.46427883301</v>
          </cell>
          <cell r="AK91">
            <v>53156.963289283223</v>
          </cell>
          <cell r="AL91">
            <v>33101.549594979559</v>
          </cell>
          <cell r="AM91">
            <v>98256.231751024723</v>
          </cell>
          <cell r="AN91">
            <v>97377.431288984328</v>
          </cell>
          <cell r="AO91">
            <v>440733.50606239669</v>
          </cell>
          <cell r="AP91">
            <v>828916.65868428641</v>
          </cell>
          <cell r="AQ91">
            <v>828916.65868428641</v>
          </cell>
          <cell r="AR91">
            <v>0</v>
          </cell>
          <cell r="AS91">
            <v>300257.66442542698</v>
          </cell>
          <cell r="AT91">
            <v>300257.66442542698</v>
          </cell>
        </row>
        <row r="92">
          <cell r="A92" t="str">
            <v>ZimbabweTotal CostM &amp; AL</v>
          </cell>
          <cell r="B92" t="str">
            <v>Total Cost</v>
          </cell>
          <cell r="C92" t="str">
            <v>M &amp; AL</v>
          </cell>
          <cell r="D92" t="str">
            <v>Zimbabwe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25817.417673215659</v>
          </cell>
          <cell r="AT92">
            <v>25817.417673215659</v>
          </cell>
        </row>
        <row r="93">
          <cell r="A93" t="str">
            <v>ZimbabweTotal CostOthCB</v>
          </cell>
          <cell r="B93" t="str">
            <v>Total Cost</v>
          </cell>
          <cell r="C93" t="str">
            <v>OthCB</v>
          </cell>
          <cell r="D93" t="str">
            <v>Zimbabwe</v>
          </cell>
          <cell r="G93">
            <v>0</v>
          </cell>
          <cell r="H93">
            <v>72022.858604093271</v>
          </cell>
          <cell r="I93">
            <v>-72022.858604093271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72022.858604093271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</row>
        <row r="94">
          <cell r="A94" t="str">
            <v>ZimbabweTotal CostWM</v>
          </cell>
          <cell r="B94" t="str">
            <v>Total Cost</v>
          </cell>
          <cell r="C94" t="str">
            <v>WM</v>
          </cell>
          <cell r="D94" t="str">
            <v>Zimbabwe</v>
          </cell>
          <cell r="G94">
            <v>76490.188958080646</v>
          </cell>
          <cell r="H94">
            <v>88947.420321528873</v>
          </cell>
          <cell r="I94">
            <v>-165437.60927960952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165437.60927960952</v>
          </cell>
          <cell r="T94">
            <v>133798.97142857141</v>
          </cell>
          <cell r="U94">
            <v>802792.3885714286</v>
          </cell>
          <cell r="V94">
            <v>0</v>
          </cell>
          <cell r="W94">
            <v>355590.16900053265</v>
          </cell>
          <cell r="X94">
            <v>1064296.4288324458</v>
          </cell>
          <cell r="AC94">
            <v>164706.45328532995</v>
          </cell>
          <cell r="AD94">
            <v>190883.71571520268</v>
          </cell>
          <cell r="AE94">
            <v>166648.33424250668</v>
          </cell>
          <cell r="AF94">
            <v>304450.99246961559</v>
          </cell>
          <cell r="AG94">
            <v>49027.708566474532</v>
          </cell>
          <cell r="AH94">
            <v>-104782.25682666391</v>
          </cell>
          <cell r="AI94">
            <v>-30872.697233899544</v>
          </cell>
          <cell r="AJ94">
            <v>-370630.07998185948</v>
          </cell>
          <cell r="AK94">
            <v>102101.62903749546</v>
          </cell>
          <cell r="AL94">
            <v>81316.824227135672</v>
          </cell>
          <cell r="AM94">
            <v>250461.9563215166</v>
          </cell>
          <cell r="AN94">
            <v>260983.84900959162</v>
          </cell>
          <cell r="AO94">
            <v>1064296.4288324458</v>
          </cell>
          <cell r="AP94">
            <v>1844922.7475078211</v>
          </cell>
          <cell r="AQ94">
            <v>1844922.7475078211</v>
          </cell>
          <cell r="AR94">
            <v>0</v>
          </cell>
          <cell r="AS94">
            <v>1692610.7529971658</v>
          </cell>
          <cell r="AT94">
            <v>1692610.7529971658</v>
          </cell>
        </row>
        <row r="95">
          <cell r="A95" t="str">
            <v>ZimbabweTotal CostTOTAL</v>
          </cell>
          <cell r="B95" t="str">
            <v>Total Cost</v>
          </cell>
          <cell r="C95" t="str">
            <v>TOTAL</v>
          </cell>
          <cell r="D95" t="str">
            <v>Zimbabwe</v>
          </cell>
          <cell r="G95">
            <v>144107.84833721531</v>
          </cell>
          <cell r="H95">
            <v>204027.90770477621</v>
          </cell>
          <cell r="I95">
            <v>-348135.75604199152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348135.75604199152</v>
          </cell>
          <cell r="T95">
            <v>232540.34285714282</v>
          </cell>
          <cell r="U95">
            <v>1395240.8822857141</v>
          </cell>
          <cell r="V95">
            <v>0</v>
          </cell>
          <cell r="W95">
            <v>805056.13050621632</v>
          </cell>
          <cell r="X95">
            <v>2389872.5674902736</v>
          </cell>
          <cell r="AC95">
            <v>368698.65247619478</v>
          </cell>
          <cell r="AD95">
            <v>436357.47803002154</v>
          </cell>
          <cell r="AE95">
            <v>372756.34481585963</v>
          </cell>
          <cell r="AF95">
            <v>666857.25951172726</v>
          </cell>
          <cell r="AG95">
            <v>113095.6959458315</v>
          </cell>
          <cell r="AH95">
            <v>-215667.38649471881</v>
          </cell>
          <cell r="AI95">
            <v>-46255.312595544638</v>
          </cell>
          <cell r="AJ95">
            <v>-846488.34848340519</v>
          </cell>
          <cell r="AK95">
            <v>212894.11787287166</v>
          </cell>
          <cell r="AL95">
            <v>182678.53267408465</v>
          </cell>
          <cell r="AM95">
            <v>596406.54239899456</v>
          </cell>
          <cell r="AN95">
            <v>548538.99133835651</v>
          </cell>
          <cell r="AO95">
            <v>2389872.5674902736</v>
          </cell>
          <cell r="AP95">
            <v>3909044.9648316666</v>
          </cell>
          <cell r="AQ95">
            <v>3909044.9648316666</v>
          </cell>
          <cell r="AR95">
            <v>0</v>
          </cell>
          <cell r="AS95">
            <v>2847797.569821449</v>
          </cell>
          <cell r="AT95">
            <v>2847797.569821449</v>
          </cell>
        </row>
        <row r="96">
          <cell r="A96" t="str">
            <v>SC GroupTotal CostSME</v>
          </cell>
          <cell r="B96" t="str">
            <v>Total Cost</v>
          </cell>
          <cell r="C96" t="str">
            <v>SME</v>
          </cell>
          <cell r="D96" t="str">
            <v>SC Group</v>
          </cell>
          <cell r="E96" t="str">
            <v>Africa Region</v>
          </cell>
          <cell r="G96">
            <v>830383.28722817102</v>
          </cell>
          <cell r="H96">
            <v>503617.70658037974</v>
          </cell>
          <cell r="I96">
            <v>-1334000.9938085508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1334000.9938085508</v>
          </cell>
          <cell r="T96">
            <v>1529928.1663085951</v>
          </cell>
          <cell r="U96">
            <v>9180648.9778177757</v>
          </cell>
          <cell r="V96">
            <v>0</v>
          </cell>
          <cell r="W96">
            <v>1589189.3202567685</v>
          </cell>
          <cell r="X96">
            <v>8207873.2987271687</v>
          </cell>
          <cell r="AC96">
            <v>746123.88416559517</v>
          </cell>
          <cell r="AD96">
            <v>843065.43609117332</v>
          </cell>
          <cell r="AE96">
            <v>718776.14260263322</v>
          </cell>
          <cell r="AF96">
            <v>830674.95539163472</v>
          </cell>
          <cell r="AG96">
            <v>667374.71029154363</v>
          </cell>
          <cell r="AH96">
            <v>524446.05596509972</v>
          </cell>
          <cell r="AI96">
            <v>563063.78614515229</v>
          </cell>
          <cell r="AJ96">
            <v>240260.65778776046</v>
          </cell>
          <cell r="AK96">
            <v>763507.05947971169</v>
          </cell>
          <cell r="AL96">
            <v>677587.87766909064</v>
          </cell>
          <cell r="AM96">
            <v>810859.27876018826</v>
          </cell>
          <cell r="AN96">
            <v>822133.45437758567</v>
          </cell>
          <cell r="AO96">
            <v>8207873.2987271687</v>
          </cell>
          <cell r="AP96">
            <v>8833237.4166835174</v>
          </cell>
          <cell r="AQ96">
            <v>8833237.4166835174</v>
          </cell>
          <cell r="AR96">
            <v>0</v>
          </cell>
          <cell r="AS96">
            <v>8216824.4183289083</v>
          </cell>
          <cell r="AT96">
            <v>8216824.4183289083</v>
          </cell>
        </row>
        <row r="97">
          <cell r="A97" t="str">
            <v>SC GroupTotal CostCCPL</v>
          </cell>
          <cell r="B97" t="str">
            <v>Total Cost</v>
          </cell>
          <cell r="C97" t="str">
            <v>CCPL</v>
          </cell>
          <cell r="D97" t="str">
            <v>SC Group</v>
          </cell>
          <cell r="E97" t="str">
            <v>Africa Region</v>
          </cell>
          <cell r="G97">
            <v>189164.67986579463</v>
          </cell>
          <cell r="H97">
            <v>277861.70734076179</v>
          </cell>
          <cell r="I97">
            <v>-467026.38720655639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467026.38720655639</v>
          </cell>
          <cell r="T97">
            <v>548849.29957262741</v>
          </cell>
          <cell r="U97">
            <v>3292607.0653911782</v>
          </cell>
          <cell r="V97">
            <v>0</v>
          </cell>
          <cell r="W97">
            <v>636791.97071114229</v>
          </cell>
          <cell r="X97">
            <v>4374471.6014376823</v>
          </cell>
          <cell r="AC97">
            <v>352597.24365228746</v>
          </cell>
          <cell r="AD97">
            <v>284194.72705885483</v>
          </cell>
          <cell r="AE97">
            <v>322373.46092852281</v>
          </cell>
          <cell r="AF97">
            <v>545143.01503620611</v>
          </cell>
          <cell r="AG97">
            <v>360198.14692800149</v>
          </cell>
          <cell r="AH97">
            <v>239167.60918211821</v>
          </cell>
          <cell r="AI97">
            <v>286735.18235105573</v>
          </cell>
          <cell r="AJ97">
            <v>92629.603413884062</v>
          </cell>
          <cell r="AK97">
            <v>326519.13484836178</v>
          </cell>
          <cell r="AL97">
            <v>421511.52856531233</v>
          </cell>
          <cell r="AM97">
            <v>344839.0416314851</v>
          </cell>
          <cell r="AN97">
            <v>432160.41204578278</v>
          </cell>
          <cell r="AO97">
            <v>4008069.1056418726</v>
          </cell>
          <cell r="AP97">
            <v>4997103.3683421407</v>
          </cell>
          <cell r="AQ97">
            <v>4997103.3683421407</v>
          </cell>
          <cell r="AR97">
            <v>0</v>
          </cell>
          <cell r="AS97">
            <v>7417747.8908368321</v>
          </cell>
          <cell r="AT97">
            <v>7417747.8908368321</v>
          </cell>
        </row>
        <row r="98">
          <cell r="A98" t="str">
            <v>SC GroupTotal CostM &amp; AL</v>
          </cell>
          <cell r="B98" t="str">
            <v>Total Cost</v>
          </cell>
          <cell r="C98" t="str">
            <v>M &amp; AL</v>
          </cell>
          <cell r="D98" t="str">
            <v>SC Group</v>
          </cell>
          <cell r="E98" t="str">
            <v>Africa Region</v>
          </cell>
          <cell r="G98">
            <v>32751.542228257811</v>
          </cell>
          <cell r="H98">
            <v>76871.728784598308</v>
          </cell>
          <cell r="I98">
            <v>-109623.27101285612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109623.27101285612</v>
          </cell>
          <cell r="T98">
            <v>147493.35372108084</v>
          </cell>
          <cell r="U98">
            <v>885188.0234408424</v>
          </cell>
          <cell r="V98">
            <v>0</v>
          </cell>
          <cell r="W98">
            <v>202845.12268706999</v>
          </cell>
          <cell r="X98">
            <v>2884836.3792236308</v>
          </cell>
          <cell r="AC98">
            <v>94885.226572276399</v>
          </cell>
          <cell r="AD98">
            <v>107959.89611479359</v>
          </cell>
          <cell r="AE98">
            <v>109016.34985182351</v>
          </cell>
          <cell r="AF98">
            <v>300855.990814552</v>
          </cell>
          <cell r="AG98">
            <v>198721.28597274481</v>
          </cell>
          <cell r="AH98">
            <v>133715.04431624908</v>
          </cell>
          <cell r="AI98">
            <v>126567.44130648884</v>
          </cell>
          <cell r="AJ98">
            <v>118330.31204209942</v>
          </cell>
          <cell r="AK98">
            <v>116102.6695017606</v>
          </cell>
          <cell r="AL98">
            <v>201617.9549163112</v>
          </cell>
          <cell r="AM98">
            <v>115814.60799343744</v>
          </cell>
          <cell r="AN98">
            <v>162042.11243366421</v>
          </cell>
          <cell r="AO98">
            <v>1785628.8918362011</v>
          </cell>
          <cell r="AP98">
            <v>1014320.6147601879</v>
          </cell>
          <cell r="AQ98">
            <v>1014320.6147601879</v>
          </cell>
          <cell r="AR98">
            <v>0</v>
          </cell>
          <cell r="AS98">
            <v>694627.02959728311</v>
          </cell>
          <cell r="AT98">
            <v>694627.02959728311</v>
          </cell>
        </row>
        <row r="99">
          <cell r="A99" t="str">
            <v>SC GroupTotal CostOthCB</v>
          </cell>
          <cell r="B99" t="str">
            <v>Total Cost</v>
          </cell>
          <cell r="C99" t="str">
            <v>OthCB</v>
          </cell>
          <cell r="D99" t="str">
            <v>SC Group</v>
          </cell>
          <cell r="E99" t="str">
            <v>Africa Region</v>
          </cell>
          <cell r="G99">
            <v>74892.29954461944</v>
          </cell>
          <cell r="H99">
            <v>183104.86160729727</v>
          </cell>
          <cell r="I99">
            <v>-257997.16115191672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257997.16115191672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29281.766917687979</v>
          </cell>
          <cell r="AT99">
            <v>29281.766917687979</v>
          </cell>
        </row>
        <row r="100">
          <cell r="A100" t="str">
            <v>SC GroupTotal CostWM</v>
          </cell>
          <cell r="B100" t="str">
            <v>Total Cost</v>
          </cell>
          <cell r="C100" t="str">
            <v>WM</v>
          </cell>
          <cell r="D100" t="str">
            <v>SC Group</v>
          </cell>
          <cell r="E100" t="str">
            <v>Africa Region</v>
          </cell>
          <cell r="G100">
            <v>914770.06813922117</v>
          </cell>
          <cell r="H100">
            <v>860658.04428370937</v>
          </cell>
          <cell r="I100">
            <v>-1775428.1124229305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1775428.1124229305</v>
          </cell>
          <cell r="T100">
            <v>1825273.7564977261</v>
          </cell>
          <cell r="U100">
            <v>10952376.478853012</v>
          </cell>
          <cell r="V100">
            <v>0</v>
          </cell>
          <cell r="W100">
            <v>2266822.4312595469</v>
          </cell>
          <cell r="X100">
            <v>11450363.323305605</v>
          </cell>
          <cell r="AC100">
            <v>1078274.2402296977</v>
          </cell>
          <cell r="AD100">
            <v>1188548.1910298495</v>
          </cell>
          <cell r="AE100">
            <v>996727.54238334252</v>
          </cell>
          <cell r="AF100">
            <v>997063.15143155237</v>
          </cell>
          <cell r="AG100">
            <v>908143.16540001798</v>
          </cell>
          <cell r="AH100">
            <v>716098.54951382754</v>
          </cell>
          <cell r="AI100">
            <v>738718.08941903058</v>
          </cell>
          <cell r="AJ100">
            <v>359230.15875711915</v>
          </cell>
          <cell r="AK100">
            <v>1112643.9563094727</v>
          </cell>
          <cell r="AL100">
            <v>915211.32202969329</v>
          </cell>
          <cell r="AM100">
            <v>1007907.4376442113</v>
          </cell>
          <cell r="AN100">
            <v>1065395.0233619798</v>
          </cell>
          <cell r="AO100">
            <v>11083960.827509794</v>
          </cell>
          <cell r="AP100">
            <v>14827796.274311917</v>
          </cell>
          <cell r="AQ100">
            <v>14827796.274311917</v>
          </cell>
          <cell r="AR100">
            <v>0</v>
          </cell>
          <cell r="AS100">
            <v>19735498.817602184</v>
          </cell>
          <cell r="AT100">
            <v>19735498.817602184</v>
          </cell>
        </row>
        <row r="101">
          <cell r="A101" t="str">
            <v>SC GroupTotal CostTOTAL</v>
          </cell>
          <cell r="B101" t="str">
            <v>Total Cost</v>
          </cell>
          <cell r="C101" t="str">
            <v>TOTAL</v>
          </cell>
          <cell r="D101" t="str">
            <v>SC Group</v>
          </cell>
          <cell r="E101" t="str">
            <v>Africa Region</v>
          </cell>
          <cell r="G101">
            <v>2041961.8770060639</v>
          </cell>
          <cell r="H101">
            <v>1902114.0485967465</v>
          </cell>
          <cell r="I101">
            <v>-3944075.9256028105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3944075.9256028105</v>
          </cell>
          <cell r="T101">
            <v>4051544.5761000291</v>
          </cell>
          <cell r="U101">
            <v>24310820.545502808</v>
          </cell>
          <cell r="V101">
            <v>0</v>
          </cell>
          <cell r="W101">
            <v>4695648.8449145276</v>
          </cell>
          <cell r="X101">
            <v>26917544.602694083</v>
          </cell>
          <cell r="AC101">
            <v>2271880.5946198567</v>
          </cell>
          <cell r="AD101">
            <v>2423768.2502946705</v>
          </cell>
          <cell r="AE101">
            <v>2146893.4957663221</v>
          </cell>
          <cell r="AF101">
            <v>2673737.1126739453</v>
          </cell>
          <cell r="AG101">
            <v>2134437.3085923088</v>
          </cell>
          <cell r="AH101">
            <v>1613427.2589772935</v>
          </cell>
          <cell r="AI101">
            <v>1715084.4992217263</v>
          </cell>
          <cell r="AJ101">
            <v>810450.73200086516</v>
          </cell>
          <cell r="AK101">
            <v>2318772.8201393057</v>
          </cell>
          <cell r="AL101">
            <v>2215928.6831804058</v>
          </cell>
          <cell r="AM101">
            <v>2279420.366029324</v>
          </cell>
          <cell r="AN101">
            <v>2481731.0022190106</v>
          </cell>
          <cell r="AO101">
            <v>25085532.123715036</v>
          </cell>
          <cell r="AP101">
            <v>29672457.674097765</v>
          </cell>
          <cell r="AQ101">
            <v>29672457.674097765</v>
          </cell>
          <cell r="AR101">
            <v>0</v>
          </cell>
          <cell r="AS101">
            <v>36093979.923282899</v>
          </cell>
          <cell r="AT101">
            <v>36093979.923282899</v>
          </cell>
        </row>
        <row r="103">
          <cell r="A103" t="str">
            <v>TOTAL CB</v>
          </cell>
          <cell r="G103">
            <v>2041961.8770060637</v>
          </cell>
          <cell r="H103">
            <v>1902114.0485967449</v>
          </cell>
          <cell r="I103">
            <v>-3944075.9256028105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3944075.9256028105</v>
          </cell>
          <cell r="T103">
            <v>4051544.5761000281</v>
          </cell>
          <cell r="U103">
            <v>24310820.545502819</v>
          </cell>
          <cell r="V103">
            <v>0</v>
          </cell>
          <cell r="W103">
            <v>4695648.8449145276</v>
          </cell>
          <cell r="X103">
            <v>26917544.602694079</v>
          </cell>
          <cell r="AC103">
            <v>2271880.5946198567</v>
          </cell>
          <cell r="AD103">
            <v>2423768.2502946719</v>
          </cell>
          <cell r="AE103">
            <v>2146893.4957663221</v>
          </cell>
          <cell r="AF103">
            <v>2673737.1126739453</v>
          </cell>
          <cell r="AG103">
            <v>2134437.3085923083</v>
          </cell>
          <cell r="AH103">
            <v>1613427.258977293</v>
          </cell>
          <cell r="AI103">
            <v>1715084.4992217282</v>
          </cell>
          <cell r="AJ103">
            <v>810450.73200086458</v>
          </cell>
          <cell r="AK103">
            <v>2318772.8201393061</v>
          </cell>
          <cell r="AL103">
            <v>2215928.6831804095</v>
          </cell>
          <cell r="AM103">
            <v>2279420.3660293184</v>
          </cell>
          <cell r="AN103">
            <v>2481731.0022190134</v>
          </cell>
          <cell r="AO103">
            <v>25085532.123715036</v>
          </cell>
          <cell r="AP103">
            <v>29672457.674097754</v>
          </cell>
          <cell r="AQ103">
            <v>29672457.674097754</v>
          </cell>
          <cell r="AR103">
            <v>0</v>
          </cell>
          <cell r="AS103">
            <v>36093979.923282906</v>
          </cell>
          <cell r="AT103">
            <v>36093979.923282906</v>
          </cell>
        </row>
        <row r="104">
          <cell r="E104" t="str">
            <v>check</v>
          </cell>
          <cell r="F104" t="str">
            <v xml:space="preserve">SC Group </v>
          </cell>
          <cell r="G104">
            <v>2041961.8770060642</v>
          </cell>
          <cell r="H104">
            <v>1902114.0485967463</v>
          </cell>
          <cell r="I104">
            <v>-3944075.9256028105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3944075.9256028105</v>
          </cell>
          <cell r="T104">
            <v>4051544.5761000291</v>
          </cell>
          <cell r="U104">
            <v>24310820.545502804</v>
          </cell>
          <cell r="V104">
            <v>0</v>
          </cell>
          <cell r="W104">
            <v>4695648.8449145276</v>
          </cell>
          <cell r="X104">
            <v>26917544.602694087</v>
          </cell>
          <cell r="AC104">
            <v>2271880.5946198567</v>
          </cell>
          <cell r="AD104">
            <v>2423768.2502946714</v>
          </cell>
          <cell r="AE104">
            <v>2146893.4957663221</v>
          </cell>
          <cell r="AF104">
            <v>2673737.1126739453</v>
          </cell>
          <cell r="AG104">
            <v>2134437.3085923078</v>
          </cell>
          <cell r="AH104">
            <v>1613427.2589772944</v>
          </cell>
          <cell r="AI104">
            <v>1715084.4992217275</v>
          </cell>
          <cell r="AJ104">
            <v>810450.73200086318</v>
          </cell>
          <cell r="AK104">
            <v>2318772.8201393066</v>
          </cell>
          <cell r="AL104">
            <v>2215928.6831804076</v>
          </cell>
          <cell r="AM104">
            <v>2279420.3660293221</v>
          </cell>
          <cell r="AN104">
            <v>2481731.0022190125</v>
          </cell>
          <cell r="AO104">
            <v>25085532.123715036</v>
          </cell>
          <cell r="AP104">
            <v>29672457.674097762</v>
          </cell>
          <cell r="AQ104">
            <v>29672457.674097762</v>
          </cell>
          <cell r="AR104">
            <v>0</v>
          </cell>
          <cell r="AS104">
            <v>36093979.923282892</v>
          </cell>
          <cell r="AT104">
            <v>36093979.923282892</v>
          </cell>
        </row>
        <row r="105"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1.3969838619232178E-9</v>
          </cell>
          <cell r="AK105">
            <v>0</v>
          </cell>
          <cell r="AL105">
            <v>0</v>
          </cell>
          <cell r="AM105">
            <v>-3.7252902984619141E-9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</row>
        <row r="106">
          <cell r="A106" t="str">
            <v>WHOLESALE BANKING FINANCIALS</v>
          </cell>
        </row>
        <row r="108">
          <cell r="A108" t="str">
            <v>Africa OtherPPC Cash OperationsCash</v>
          </cell>
          <cell r="B108" t="str">
            <v>Africa Other</v>
          </cell>
          <cell r="C108" t="str">
            <v>DRC before Tfrs &amp; Proj Amort</v>
          </cell>
          <cell r="D108" t="str">
            <v>Cash</v>
          </cell>
          <cell r="E108" t="str">
            <v>PPC Cash Operations</v>
          </cell>
          <cell r="F108" t="str">
            <v>Africa Other</v>
          </cell>
          <cell r="G108">
            <v>29.83013648917165</v>
          </cell>
          <cell r="H108">
            <v>-15.8855160028016</v>
          </cell>
          <cell r="I108">
            <v>-13.94462048637005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13.94462048637005</v>
          </cell>
          <cell r="T108">
            <v>-9.2200000000000024</v>
          </cell>
          <cell r="U108">
            <v>-55.160000000000011</v>
          </cell>
          <cell r="V108">
            <v>0</v>
          </cell>
          <cell r="W108">
            <v>62.190746236343173</v>
          </cell>
          <cell r="X108">
            <v>203.74379856199539</v>
          </cell>
          <cell r="AC108">
            <v>20.713748783878128</v>
          </cell>
          <cell r="AD108">
            <v>41.476997452465042</v>
          </cell>
          <cell r="AE108">
            <v>15.142715090719847</v>
          </cell>
          <cell r="AF108">
            <v>9.2974994961096371</v>
          </cell>
          <cell r="AG108">
            <v>9.4813667507566493</v>
          </cell>
          <cell r="AH108">
            <v>13.768277297693487</v>
          </cell>
          <cell r="AI108">
            <v>11.162885689515193</v>
          </cell>
          <cell r="AJ108">
            <v>18.096695558523805</v>
          </cell>
          <cell r="AK108">
            <v>33.967316349069307</v>
          </cell>
          <cell r="AL108">
            <v>17.49306410796882</v>
          </cell>
          <cell r="AM108">
            <v>11.384788686362896</v>
          </cell>
          <cell r="AN108">
            <v>1.7584432989325762</v>
          </cell>
          <cell r="AO108">
            <v>203.74379856199539</v>
          </cell>
          <cell r="AP108">
            <v>208.73815137964385</v>
          </cell>
          <cell r="AQ108">
            <v>208.73815137964385</v>
          </cell>
          <cell r="AR108">
            <v>0</v>
          </cell>
          <cell r="AS108">
            <v>220.30274814999342</v>
          </cell>
          <cell r="AT108">
            <v>220.30274814999342</v>
          </cell>
        </row>
        <row r="109">
          <cell r="A109" t="str">
            <v>Africa OtherPPC Corp Lending Agency OpsCROps</v>
          </cell>
          <cell r="B109" t="str">
            <v>Africa Other</v>
          </cell>
          <cell r="C109" t="str">
            <v>DRC before Tfrs &amp; Proj Amort</v>
          </cell>
          <cell r="D109" t="str">
            <v>CROps</v>
          </cell>
          <cell r="E109" t="str">
            <v>PPC Corp Lending Agency Ops</v>
          </cell>
          <cell r="F109" t="str">
            <v>Africa Other</v>
          </cell>
          <cell r="G109">
            <v>16.351548487256263</v>
          </cell>
          <cell r="H109">
            <v>4.5653822422988135</v>
          </cell>
          <cell r="I109">
            <v>-20.916930729555077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20.916930729555077</v>
          </cell>
          <cell r="T109">
            <v>36.26</v>
          </cell>
          <cell r="U109">
            <v>217.25960000000001</v>
          </cell>
          <cell r="V109">
            <v>0</v>
          </cell>
          <cell r="W109">
            <v>93.286119354514796</v>
          </cell>
          <cell r="X109">
            <v>305.61569784299297</v>
          </cell>
          <cell r="AC109">
            <v>31.070623175817193</v>
          </cell>
          <cell r="AD109">
            <v>62.215496178697606</v>
          </cell>
          <cell r="AE109">
            <v>22.714072636079692</v>
          </cell>
          <cell r="AF109">
            <v>13.946249244164449</v>
          </cell>
          <cell r="AG109">
            <v>14.222050126134974</v>
          </cell>
          <cell r="AH109">
            <v>20.652415946540401</v>
          </cell>
          <cell r="AI109">
            <v>16.744328534272427</v>
          </cell>
          <cell r="AJ109">
            <v>27.145043337786234</v>
          </cell>
          <cell r="AK109">
            <v>50.950974523603549</v>
          </cell>
          <cell r="AL109">
            <v>26.239596161953102</v>
          </cell>
          <cell r="AM109">
            <v>17.077183029544699</v>
          </cell>
          <cell r="AN109">
            <v>2.6376649483986512</v>
          </cell>
          <cell r="AO109">
            <v>305.61569784299297</v>
          </cell>
          <cell r="AP109">
            <v>313.10722706946581</v>
          </cell>
          <cell r="AQ109">
            <v>313.10722706946581</v>
          </cell>
          <cell r="AR109">
            <v>0</v>
          </cell>
          <cell r="AS109">
            <v>330.4541222249897</v>
          </cell>
          <cell r="AT109">
            <v>330.4541222249897</v>
          </cell>
        </row>
        <row r="110">
          <cell r="A110" t="str">
            <v>Africa OtherPPC GM Ops - Fixed IncomeFI</v>
          </cell>
          <cell r="B110" t="str">
            <v>Africa Other</v>
          </cell>
          <cell r="C110" t="str">
            <v>DRC before Tfrs &amp; Proj Amort</v>
          </cell>
          <cell r="D110" t="str">
            <v>FI</v>
          </cell>
          <cell r="E110" t="str">
            <v>PPC GM Ops - Fixed Income</v>
          </cell>
          <cell r="F110" t="str">
            <v>Africa Other</v>
          </cell>
          <cell r="G110">
            <v>-0.19524316795565255</v>
          </cell>
          <cell r="H110">
            <v>13.549178665874681</v>
          </cell>
          <cell r="I110">
            <v>-13.353935497919029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13.353935497919029</v>
          </cell>
          <cell r="T110">
            <v>23.62</v>
          </cell>
          <cell r="U110">
            <v>141.52360000000002</v>
          </cell>
          <cell r="V110">
            <v>0</v>
          </cell>
          <cell r="W110">
            <v>55.971671612708903</v>
          </cell>
          <cell r="X110">
            <v>183.36941870579582</v>
          </cell>
          <cell r="AC110">
            <v>18.642373905490317</v>
          </cell>
          <cell r="AD110">
            <v>37.329297707218586</v>
          </cell>
          <cell r="AE110">
            <v>13.628443581647716</v>
          </cell>
          <cell r="AF110">
            <v>8.3677495464987572</v>
          </cell>
          <cell r="AG110">
            <v>8.5332300756810184</v>
          </cell>
          <cell r="AH110">
            <v>12.391449567924226</v>
          </cell>
          <cell r="AI110">
            <v>10.046597120563476</v>
          </cell>
          <cell r="AJ110">
            <v>16.287026002671709</v>
          </cell>
          <cell r="AK110">
            <v>30.57058471416218</v>
          </cell>
          <cell r="AL110">
            <v>15.743757697171986</v>
          </cell>
          <cell r="AM110">
            <v>10.246309817726655</v>
          </cell>
          <cell r="AN110">
            <v>1.5825989690391964</v>
          </cell>
          <cell r="AO110">
            <v>183.36941870579582</v>
          </cell>
          <cell r="AP110">
            <v>187.86433624167941</v>
          </cell>
          <cell r="AQ110">
            <v>187.86433624167941</v>
          </cell>
          <cell r="AR110">
            <v>0</v>
          </cell>
          <cell r="AS110">
            <v>198.272473334994</v>
          </cell>
          <cell r="AT110">
            <v>198.272473334994</v>
          </cell>
        </row>
        <row r="111">
          <cell r="A111" t="str">
            <v>Africa OtherPPC Global Mkts OpsFX/MM</v>
          </cell>
          <cell r="B111" t="str">
            <v>Africa Other</v>
          </cell>
          <cell r="C111" t="str">
            <v>DRC before Tfrs &amp; Proj Amort</v>
          </cell>
          <cell r="D111" t="str">
            <v>FX/MM</v>
          </cell>
          <cell r="E111" t="str">
            <v>PPC Global Mkts Ops</v>
          </cell>
          <cell r="F111" t="str">
            <v>Africa Other</v>
          </cell>
          <cell r="G111">
            <v>-0.65232537976248439</v>
          </cell>
          <cell r="H111">
            <v>26.05992379913123</v>
          </cell>
          <cell r="I111">
            <v>-25.407598419368746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25.407598419368746</v>
          </cell>
          <cell r="T111">
            <v>52.519999999999996</v>
          </cell>
          <cell r="U111">
            <v>315.53120000000001</v>
          </cell>
          <cell r="V111">
            <v>0</v>
          </cell>
          <cell r="W111">
            <v>256.03510806108989</v>
          </cell>
          <cell r="X111">
            <v>1101.564522518775</v>
          </cell>
          <cell r="AC111">
            <v>61.478514426826266</v>
          </cell>
          <cell r="AD111">
            <v>194.55659363426361</v>
          </cell>
          <cell r="AE111">
            <v>110.19373153433526</v>
          </cell>
          <cell r="AF111">
            <v>56.482231990853961</v>
          </cell>
          <cell r="AG111">
            <v>20.860887753118448</v>
          </cell>
          <cell r="AH111">
            <v>60.726155928160722</v>
          </cell>
          <cell r="AI111">
            <v>10.590525806046458</v>
          </cell>
          <cell r="AJ111">
            <v>48.581489246144656</v>
          </cell>
          <cell r="AK111">
            <v>69.164706012982151</v>
          </cell>
          <cell r="AL111">
            <v>16.574795841903779</v>
          </cell>
          <cell r="AM111">
            <v>428.54638069873022</v>
          </cell>
          <cell r="AN111">
            <v>23.808509645409458</v>
          </cell>
          <cell r="AO111">
            <v>1101.564522518775</v>
          </cell>
          <cell r="AP111">
            <v>479.00900945370432</v>
          </cell>
          <cell r="AQ111">
            <v>479.00900945370432</v>
          </cell>
          <cell r="AR111">
            <v>0</v>
          </cell>
          <cell r="AS111">
            <v>168.8987735816616</v>
          </cell>
          <cell r="AT111">
            <v>168.8987735816616</v>
          </cell>
        </row>
        <row r="112">
          <cell r="A112" t="str">
            <v>Africa OtherPPC SEF/Forfaiting/PESEF</v>
          </cell>
          <cell r="B112" t="str">
            <v>Africa Other</v>
          </cell>
          <cell r="C112" t="str">
            <v>DRC before Tfrs &amp; Proj Amort</v>
          </cell>
          <cell r="D112" t="str">
            <v>SEF</v>
          </cell>
          <cell r="E112" t="str">
            <v>PPC SEF/Forfaiting/PE</v>
          </cell>
          <cell r="F112" t="str">
            <v>Africa Other</v>
          </cell>
          <cell r="G112">
            <v>-2.7670508895807064E-2</v>
          </cell>
          <cell r="H112">
            <v>2.7670508895807064E-2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</row>
        <row r="113">
          <cell r="A113" t="str">
            <v>Africa OtherPPC Trade OperationsTrade</v>
          </cell>
          <cell r="B113" t="str">
            <v>Africa Other</v>
          </cell>
          <cell r="C113" t="str">
            <v>DRC before Tfrs &amp; Proj Amort</v>
          </cell>
          <cell r="D113" t="str">
            <v>Trade</v>
          </cell>
          <cell r="E113" t="str">
            <v>PPC Trade Operations</v>
          </cell>
          <cell r="F113" t="str">
            <v>Africa Other</v>
          </cell>
          <cell r="G113">
            <v>6.7302301612005522</v>
          </cell>
          <cell r="H113">
            <v>48.891788258989934</v>
          </cell>
          <cell r="I113">
            <v>-55.622018420190486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55.622018420190486</v>
          </cell>
          <cell r="T113">
            <v>91.38</v>
          </cell>
          <cell r="U113">
            <v>548.3972</v>
          </cell>
          <cell r="V113">
            <v>0</v>
          </cell>
          <cell r="W113">
            <v>199.47037389959667</v>
          </cell>
          <cell r="X113">
            <v>792.68538356751924</v>
          </cell>
          <cell r="AC113">
            <v>70.357489399610316</v>
          </cell>
          <cell r="AD113">
            <v>129.11288449998636</v>
          </cell>
          <cell r="AE113">
            <v>62.477083024359274</v>
          </cell>
          <cell r="AF113">
            <v>37.151015270559526</v>
          </cell>
          <cell r="AG113">
            <v>36.008281109741461</v>
          </cell>
          <cell r="AH113">
            <v>61.544409827252707</v>
          </cell>
          <cell r="AI113">
            <v>71.345147510258357</v>
          </cell>
          <cell r="AJ113">
            <v>53.081678400043643</v>
          </cell>
          <cell r="AK113">
            <v>142.04372380003656</v>
          </cell>
          <cell r="AL113">
            <v>63.880116743203871</v>
          </cell>
          <cell r="AM113">
            <v>50.65847197913331</v>
          </cell>
          <cell r="AN113">
            <v>15.025082003333864</v>
          </cell>
          <cell r="AO113">
            <v>792.68538356751924</v>
          </cell>
          <cell r="AP113">
            <v>818.44876627094914</v>
          </cell>
          <cell r="AQ113">
            <v>818.44876627094914</v>
          </cell>
          <cell r="AR113">
            <v>0</v>
          </cell>
          <cell r="AS113">
            <v>889.52522078599679</v>
          </cell>
          <cell r="AT113">
            <v>889.52522078599679</v>
          </cell>
        </row>
        <row r="114">
          <cell r="A114" t="str">
            <v>Africa OtherPPC Wholesale CentresTotal</v>
          </cell>
          <cell r="B114" t="str">
            <v>Africa Other</v>
          </cell>
          <cell r="C114" t="str">
            <v>DRC before Tfrs &amp; Proj Amort</v>
          </cell>
          <cell r="D114" t="str">
            <v>Total</v>
          </cell>
          <cell r="E114" t="str">
            <v>PPC Wholesale Centres</v>
          </cell>
          <cell r="F114" t="str">
            <v>Africa Other</v>
          </cell>
          <cell r="G114">
            <v>52.036676081014519</v>
          </cell>
          <cell r="H114">
            <v>77.208427472388877</v>
          </cell>
          <cell r="I114">
            <v>-129.2451035534034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129.2451035534034</v>
          </cell>
          <cell r="T114">
            <v>194.56</v>
          </cell>
          <cell r="U114">
            <v>1167.5516</v>
          </cell>
          <cell r="V114">
            <v>0</v>
          </cell>
          <cell r="W114">
            <v>666.9540191642534</v>
          </cell>
          <cell r="X114">
            <v>2586.9788211970786</v>
          </cell>
          <cell r="AC114">
            <v>202.26274969162222</v>
          </cell>
          <cell r="AD114">
            <v>464.69126947263118</v>
          </cell>
          <cell r="AE114">
            <v>224.15604586714176</v>
          </cell>
          <cell r="AF114">
            <v>125.24474554818642</v>
          </cell>
          <cell r="AG114">
            <v>89.105815815432493</v>
          </cell>
          <cell r="AH114">
            <v>169.08270856757144</v>
          </cell>
          <cell r="AI114">
            <v>119.88948466065585</v>
          </cell>
          <cell r="AJ114">
            <v>163.19193254517018</v>
          </cell>
          <cell r="AK114">
            <v>326.6973053998538</v>
          </cell>
          <cell r="AL114">
            <v>139.93133055220164</v>
          </cell>
          <cell r="AM114">
            <v>517.91313421149766</v>
          </cell>
          <cell r="AN114">
            <v>44.812298865113917</v>
          </cell>
          <cell r="AO114">
            <v>2586.9788211970786</v>
          </cell>
          <cell r="AP114">
            <v>2007.1674904154424</v>
          </cell>
          <cell r="AQ114">
            <v>2007.1674904154424</v>
          </cell>
          <cell r="AR114">
            <v>0</v>
          </cell>
          <cell r="AS114">
            <v>1807.4533380776356</v>
          </cell>
          <cell r="AT114">
            <v>1807.4533380776356</v>
          </cell>
        </row>
        <row r="115">
          <cell r="A115" t="str">
            <v>BotswanaPPC Cash OperationsCash</v>
          </cell>
          <cell r="B115" t="str">
            <v>Botswana</v>
          </cell>
          <cell r="C115" t="str">
            <v>DRC before Tfrs &amp; Proj Amort</v>
          </cell>
          <cell r="D115" t="str">
            <v>Cash</v>
          </cell>
          <cell r="E115" t="str">
            <v>PPC Cash Operations</v>
          </cell>
          <cell r="F115" t="str">
            <v>Botswana</v>
          </cell>
          <cell r="G115">
            <v>74.975070235876672</v>
          </cell>
          <cell r="H115">
            <v>111.99653610809466</v>
          </cell>
          <cell r="I115">
            <v>-186.97160634397133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186.97160634397133</v>
          </cell>
          <cell r="T115">
            <v>198.96428571428572</v>
          </cell>
          <cell r="U115">
            <v>1193.8253571428572</v>
          </cell>
          <cell r="V115">
            <v>0</v>
          </cell>
          <cell r="W115">
            <v>110.4306124972763</v>
          </cell>
          <cell r="X115">
            <v>581.86098052811553</v>
          </cell>
          <cell r="AC115">
            <v>55.488141431910115</v>
          </cell>
          <cell r="AD115">
            <v>54.942471065366185</v>
          </cell>
          <cell r="AE115">
            <v>55.946834821300811</v>
          </cell>
          <cell r="AF115">
            <v>53.872546131828841</v>
          </cell>
          <cell r="AG115">
            <v>54.835326652051549</v>
          </cell>
          <cell r="AH115">
            <v>46.516466941442161</v>
          </cell>
          <cell r="AI115">
            <v>31.160140874683179</v>
          </cell>
          <cell r="AJ115">
            <v>44.652944483681154</v>
          </cell>
          <cell r="AK115">
            <v>47.984468405024757</v>
          </cell>
          <cell r="AL115">
            <v>46.181568599665923</v>
          </cell>
          <cell r="AM115">
            <v>44.575026447346886</v>
          </cell>
          <cell r="AN115">
            <v>45.705044673813973</v>
          </cell>
          <cell r="AO115">
            <v>581.86098052811553</v>
          </cell>
          <cell r="AP115">
            <v>796.10223021789955</v>
          </cell>
          <cell r="AQ115">
            <v>796.10223021789955</v>
          </cell>
          <cell r="AR115">
            <v>0</v>
          </cell>
          <cell r="AS115">
            <v>294.62763748106511</v>
          </cell>
          <cell r="AT115">
            <v>294.62763748106511</v>
          </cell>
        </row>
        <row r="116">
          <cell r="A116" t="str">
            <v>BotswanaPPC Corp Lending Agency OpsCROps</v>
          </cell>
          <cell r="B116" t="str">
            <v>Botswana</v>
          </cell>
          <cell r="C116" t="str">
            <v>DRC before Tfrs &amp; Proj Amort</v>
          </cell>
          <cell r="D116" t="str">
            <v>CROps</v>
          </cell>
          <cell r="E116" t="str">
            <v>PPC Corp Lending Agency Ops</v>
          </cell>
          <cell r="F116" t="str">
            <v>Botswana</v>
          </cell>
          <cell r="G116">
            <v>16.839089393294444</v>
          </cell>
          <cell r="H116">
            <v>20.30763122321288</v>
          </cell>
          <cell r="I116">
            <v>-37.146720616507324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37.146720616507324</v>
          </cell>
          <cell r="T116">
            <v>37.921428571428571</v>
          </cell>
          <cell r="U116">
            <v>227.51821428571429</v>
          </cell>
          <cell r="V116">
            <v>0</v>
          </cell>
          <cell r="W116">
            <v>103.09976713570803</v>
          </cell>
          <cell r="X116">
            <v>602.5489872184711</v>
          </cell>
          <cell r="AC116">
            <v>49.283267970649334</v>
          </cell>
          <cell r="AD116">
            <v>53.816499165058701</v>
          </cell>
          <cell r="AE116">
            <v>56.168990038650648</v>
          </cell>
          <cell r="AF116">
            <v>51.830216769754401</v>
          </cell>
          <cell r="AG116">
            <v>64.546270855043247</v>
          </cell>
          <cell r="AH116">
            <v>46.458597709865614</v>
          </cell>
          <cell r="AI116">
            <v>46.876690297658001</v>
          </cell>
          <cell r="AJ116">
            <v>40.443710986652661</v>
          </cell>
          <cell r="AK116">
            <v>47.900174117039001</v>
          </cell>
          <cell r="AL116">
            <v>51.272564518385138</v>
          </cell>
          <cell r="AM116">
            <v>43.706890754262758</v>
          </cell>
          <cell r="AN116">
            <v>50.245114035451593</v>
          </cell>
          <cell r="AO116">
            <v>602.5489872184711</v>
          </cell>
          <cell r="AP116">
            <v>535.71645472126966</v>
          </cell>
          <cell r="AQ116">
            <v>535.71645472126966</v>
          </cell>
          <cell r="AR116">
            <v>0</v>
          </cell>
          <cell r="AS116">
            <v>208.43437388484122</v>
          </cell>
          <cell r="AT116">
            <v>208.43437388484122</v>
          </cell>
        </row>
        <row r="117">
          <cell r="A117" t="str">
            <v>BotswanaPPC GM Ops - Fixed IncomeFI</v>
          </cell>
          <cell r="B117" t="str">
            <v>Botswana</v>
          </cell>
          <cell r="C117" t="str">
            <v>DRC before Tfrs &amp; Proj Amort</v>
          </cell>
          <cell r="D117" t="str">
            <v>FI</v>
          </cell>
          <cell r="E117" t="str">
            <v>PPC GM Ops - Fixed Income</v>
          </cell>
          <cell r="F117" t="str">
            <v>Botswana</v>
          </cell>
          <cell r="G117">
            <v>0.14439991294082852</v>
          </cell>
          <cell r="H117">
            <v>0.18953141458990744</v>
          </cell>
          <cell r="I117">
            <v>-0.33393132753073596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0.33393132753073596</v>
          </cell>
          <cell r="T117">
            <v>0.37857142857142856</v>
          </cell>
          <cell r="U117">
            <v>2.286142857142857</v>
          </cell>
          <cell r="V117">
            <v>0</v>
          </cell>
          <cell r="W117">
            <v>0.54063980813130796</v>
          </cell>
          <cell r="X117">
            <v>2.8858613800284032</v>
          </cell>
          <cell r="AC117">
            <v>0.26851068880388912</v>
          </cell>
          <cell r="AD117">
            <v>0.27212911932741884</v>
          </cell>
          <cell r="AE117">
            <v>0.27376656126153309</v>
          </cell>
          <cell r="AF117">
            <v>0.26407345358151779</v>
          </cell>
          <cell r="AG117">
            <v>0.28835415587830671</v>
          </cell>
          <cell r="AH117">
            <v>0.19921891613212028</v>
          </cell>
          <cell r="AI117">
            <v>0.16608268748246657</v>
          </cell>
          <cell r="AJ117">
            <v>0.16029210643979264</v>
          </cell>
          <cell r="AK117">
            <v>0.22961473646759045</v>
          </cell>
          <cell r="AL117">
            <v>0.24628436835798118</v>
          </cell>
          <cell r="AM117">
            <v>0.25390559325492212</v>
          </cell>
          <cell r="AN117">
            <v>0.2636289930408644</v>
          </cell>
          <cell r="AO117">
            <v>2.8858613800284032</v>
          </cell>
          <cell r="AP117">
            <v>3.6713152332375127</v>
          </cell>
          <cell r="AQ117">
            <v>3.6713152332375127</v>
          </cell>
          <cell r="AR117">
            <v>0</v>
          </cell>
          <cell r="AS117">
            <v>38.926670118952416</v>
          </cell>
          <cell r="AT117">
            <v>38.926670118952416</v>
          </cell>
        </row>
        <row r="118">
          <cell r="A118" t="str">
            <v>BotswanaPPC Global Mkts OpsFX/MM</v>
          </cell>
          <cell r="B118" t="str">
            <v>Botswana</v>
          </cell>
          <cell r="C118" t="str">
            <v>DRC before Tfrs &amp; Proj Amort</v>
          </cell>
          <cell r="D118" t="str">
            <v>FX/MM</v>
          </cell>
          <cell r="E118" t="str">
            <v>PPC Global Mkts Ops</v>
          </cell>
          <cell r="F118" t="str">
            <v>Botswana</v>
          </cell>
          <cell r="G118">
            <v>16.57507076178786</v>
          </cell>
          <cell r="H118">
            <v>24.01160603181447</v>
          </cell>
          <cell r="I118">
            <v>-40.586676793602329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40.586676793602329</v>
          </cell>
          <cell r="T118">
            <v>49.753571428571433</v>
          </cell>
          <cell r="U118">
            <v>298.51342857142862</v>
          </cell>
          <cell r="V118">
            <v>0</v>
          </cell>
          <cell r="W118">
            <v>42.52116236342728</v>
          </cell>
          <cell r="X118">
            <v>221.8933605661162</v>
          </cell>
          <cell r="AC118">
            <v>20.741667926505841</v>
          </cell>
          <cell r="AD118">
            <v>21.779494436921439</v>
          </cell>
          <cell r="AE118">
            <v>25.433626110673316</v>
          </cell>
          <cell r="AF118">
            <v>21.116945156490615</v>
          </cell>
          <cell r="AG118">
            <v>22.178300347499814</v>
          </cell>
          <cell r="AH118">
            <v>19.043424157086733</v>
          </cell>
          <cell r="AI118">
            <v>11.446228170050006</v>
          </cell>
          <cell r="AJ118">
            <v>15.070579482563232</v>
          </cell>
          <cell r="AK118">
            <v>18.977067717958619</v>
          </cell>
          <cell r="AL118">
            <v>20.981559009033646</v>
          </cell>
          <cell r="AM118">
            <v>12.274191212774269</v>
          </cell>
          <cell r="AN118">
            <v>12.850276838558671</v>
          </cell>
          <cell r="AO118">
            <v>221.8933605661162</v>
          </cell>
          <cell r="AP118">
            <v>281.72975838024848</v>
          </cell>
          <cell r="AQ118">
            <v>281.72975838024848</v>
          </cell>
          <cell r="AR118">
            <v>0</v>
          </cell>
          <cell r="AS118">
            <v>207.66426704353037</v>
          </cell>
          <cell r="AT118">
            <v>207.66426704353037</v>
          </cell>
        </row>
        <row r="119">
          <cell r="A119" t="str">
            <v>BotswanaPPC SEF/Forfaiting/PESEF</v>
          </cell>
          <cell r="B119" t="str">
            <v>Botswana</v>
          </cell>
          <cell r="C119" t="str">
            <v>DRC before Tfrs &amp; Proj Amort</v>
          </cell>
          <cell r="D119" t="str">
            <v>SEF</v>
          </cell>
          <cell r="E119" t="str">
            <v>PPC SEF/Forfaiting/PE</v>
          </cell>
          <cell r="F119" t="str">
            <v>Botswana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</row>
        <row r="120">
          <cell r="A120" t="str">
            <v>BotswanaPPC Trade OperationsTrade</v>
          </cell>
          <cell r="B120" t="str">
            <v>Botswana</v>
          </cell>
          <cell r="C120" t="str">
            <v>DRC before Tfrs &amp; Proj Amort</v>
          </cell>
          <cell r="D120" t="str">
            <v>Trade</v>
          </cell>
          <cell r="E120" t="str">
            <v>PPC Trade Operations</v>
          </cell>
          <cell r="F120" t="str">
            <v>Botswana</v>
          </cell>
          <cell r="G120">
            <v>22.019782381377034</v>
          </cell>
          <cell r="H120">
            <v>13.532897349880784</v>
          </cell>
          <cell r="I120">
            <v>-35.552679731257818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35.552679731257818</v>
          </cell>
          <cell r="T120">
            <v>54.367857142857147</v>
          </cell>
          <cell r="U120">
            <v>326.18942857142855</v>
          </cell>
          <cell r="V120">
            <v>0</v>
          </cell>
          <cell r="W120">
            <v>43.530043333806049</v>
          </cell>
          <cell r="X120">
            <v>218.93474990732176</v>
          </cell>
          <cell r="AC120">
            <v>21.617593881374649</v>
          </cell>
          <cell r="AD120">
            <v>21.9124494524314</v>
          </cell>
          <cell r="AE120">
            <v>14.307740041164841</v>
          </cell>
          <cell r="AF120">
            <v>22.795143370643892</v>
          </cell>
          <cell r="AG120">
            <v>23.057038939922691</v>
          </cell>
          <cell r="AH120">
            <v>26.299148594833056</v>
          </cell>
          <cell r="AI120">
            <v>7.7816920399798164</v>
          </cell>
          <cell r="AJ120">
            <v>13.924673841508252</v>
          </cell>
          <cell r="AK120">
            <v>16.310593874378242</v>
          </cell>
          <cell r="AL120">
            <v>15.397477221086149</v>
          </cell>
          <cell r="AM120">
            <v>16.853292788061879</v>
          </cell>
          <cell r="AN120">
            <v>18.677905861936893</v>
          </cell>
          <cell r="AO120">
            <v>218.93474990732176</v>
          </cell>
          <cell r="AP120">
            <v>197.78822655208501</v>
          </cell>
          <cell r="AQ120">
            <v>197.78822655208501</v>
          </cell>
          <cell r="AR120">
            <v>0</v>
          </cell>
          <cell r="AS120">
            <v>227.8587204400306</v>
          </cell>
          <cell r="AT120">
            <v>227.8587204400306</v>
          </cell>
        </row>
        <row r="121">
          <cell r="A121" t="str">
            <v>BotswanaPPC Wholesale CentresTotal</v>
          </cell>
          <cell r="B121" t="str">
            <v>Botswana</v>
          </cell>
          <cell r="C121" t="str">
            <v>DRC before Tfrs &amp; Proj Amort</v>
          </cell>
          <cell r="D121" t="str">
            <v>Total</v>
          </cell>
          <cell r="E121" t="str">
            <v>PPC Wholesale Centres</v>
          </cell>
          <cell r="F121" t="str">
            <v>Botswana</v>
          </cell>
          <cell r="G121">
            <v>130.55341268527684</v>
          </cell>
          <cell r="H121">
            <v>170.03820212759268</v>
          </cell>
          <cell r="I121">
            <v>-300.59161481286952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300.59161481286952</v>
          </cell>
          <cell r="T121">
            <v>341.3857142857143</v>
          </cell>
          <cell r="U121">
            <v>2048.3325714285716</v>
          </cell>
          <cell r="V121">
            <v>0</v>
          </cell>
          <cell r="W121">
            <v>300.12222513834899</v>
          </cell>
          <cell r="X121">
            <v>1628.1239396000528</v>
          </cell>
          <cell r="AC121">
            <v>147.39918189924381</v>
          </cell>
          <cell r="AD121">
            <v>152.72304323910518</v>
          </cell>
          <cell r="AE121">
            <v>152.13095757305115</v>
          </cell>
          <cell r="AF121">
            <v>149.87892488229926</v>
          </cell>
          <cell r="AG121">
            <v>164.90529095039562</v>
          </cell>
          <cell r="AH121">
            <v>138.51685631935959</v>
          </cell>
          <cell r="AI121">
            <v>97.430834069853518</v>
          </cell>
          <cell r="AJ121">
            <v>114.25220090084508</v>
          </cell>
          <cell r="AK121">
            <v>131.40191885086824</v>
          </cell>
          <cell r="AL121">
            <v>134.07945371652886</v>
          </cell>
          <cell r="AM121">
            <v>117.66330679570069</v>
          </cell>
          <cell r="AN121">
            <v>127.74197040280183</v>
          </cell>
          <cell r="AO121">
            <v>1628.1239396000528</v>
          </cell>
          <cell r="AP121">
            <v>1815.0079851047401</v>
          </cell>
          <cell r="AQ121">
            <v>1815.0079851047401</v>
          </cell>
          <cell r="AR121">
            <v>0</v>
          </cell>
          <cell r="AS121">
            <v>977.5116689684196</v>
          </cell>
          <cell r="AT121">
            <v>977.5116689684196</v>
          </cell>
        </row>
        <row r="122">
          <cell r="A122" t="str">
            <v>CameroonPPC Cash OperationsCash</v>
          </cell>
          <cell r="B122" t="str">
            <v>Cameroon</v>
          </cell>
          <cell r="C122" t="str">
            <v>DRC before Tfrs &amp; Proj Amort</v>
          </cell>
          <cell r="D122" t="str">
            <v>Cash</v>
          </cell>
          <cell r="E122" t="str">
            <v>PPC Cash Operations</v>
          </cell>
          <cell r="F122" t="str">
            <v>Cameroon</v>
          </cell>
          <cell r="G122">
            <v>43.312055670990546</v>
          </cell>
          <cell r="H122">
            <v>77.14247721894742</v>
          </cell>
          <cell r="I122">
            <v>-120.45453288993797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120.45453288993797</v>
          </cell>
          <cell r="T122">
            <v>140.01817954978878</v>
          </cell>
          <cell r="U122">
            <v>839.96863136507034</v>
          </cell>
          <cell r="V122">
            <v>0</v>
          </cell>
          <cell r="W122">
            <v>123.67391621488152</v>
          </cell>
          <cell r="X122">
            <v>665.26213519566727</v>
          </cell>
          <cell r="AC122">
            <v>60.275395676552883</v>
          </cell>
          <cell r="AD122">
            <v>63.398520538328633</v>
          </cell>
          <cell r="AE122">
            <v>56.098801300728937</v>
          </cell>
          <cell r="AF122">
            <v>57.381516721113002</v>
          </cell>
          <cell r="AG122">
            <v>59.732452991503493</v>
          </cell>
          <cell r="AH122">
            <v>77.335905680082476</v>
          </cell>
          <cell r="AI122">
            <v>80.477566244321622</v>
          </cell>
          <cell r="AJ122">
            <v>27.979956173374376</v>
          </cell>
          <cell r="AK122">
            <v>58.223065421711681</v>
          </cell>
          <cell r="AL122">
            <v>42.631218130311936</v>
          </cell>
          <cell r="AM122">
            <v>13.851896733065473</v>
          </cell>
          <cell r="AN122">
            <v>67.875839584572759</v>
          </cell>
          <cell r="AO122">
            <v>665.26213519566727</v>
          </cell>
          <cell r="AP122">
            <v>761.53736174668757</v>
          </cell>
          <cell r="AQ122">
            <v>761.53736174668757</v>
          </cell>
          <cell r="AR122">
            <v>0</v>
          </cell>
          <cell r="AS122">
            <v>368.15780695249856</v>
          </cell>
          <cell r="AT122">
            <v>368.15780695249856</v>
          </cell>
        </row>
        <row r="123">
          <cell r="A123" t="str">
            <v>CameroonPPC Corp Lending Agency OpsCROps</v>
          </cell>
          <cell r="B123" t="str">
            <v>Cameroon</v>
          </cell>
          <cell r="C123" t="str">
            <v>DRC before Tfrs &amp; Proj Amort</v>
          </cell>
          <cell r="D123" t="str">
            <v>CROps</v>
          </cell>
          <cell r="E123" t="str">
            <v>PPC Corp Lending Agency Ops</v>
          </cell>
          <cell r="F123" t="str">
            <v>Cameroon</v>
          </cell>
          <cell r="G123">
            <v>17.138525438780459</v>
          </cell>
          <cell r="H123">
            <v>24.657827944108949</v>
          </cell>
          <cell r="I123">
            <v>-41.796353382889407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41.796353382889407</v>
          </cell>
          <cell r="T123">
            <v>51.116616464968715</v>
          </cell>
          <cell r="U123">
            <v>306.58135348530487</v>
          </cell>
          <cell r="V123">
            <v>0</v>
          </cell>
          <cell r="W123">
            <v>59.28488383563375</v>
          </cell>
          <cell r="X123">
            <v>349.80893106359525</v>
          </cell>
          <cell r="AC123">
            <v>28.374351374906595</v>
          </cell>
          <cell r="AD123">
            <v>30.910532460727154</v>
          </cell>
          <cell r="AE123">
            <v>24.694946194975969</v>
          </cell>
          <cell r="AF123">
            <v>29.92179244819981</v>
          </cell>
          <cell r="AG123">
            <v>31.102156061963271</v>
          </cell>
          <cell r="AH123">
            <v>30.548114364530676</v>
          </cell>
          <cell r="AI123">
            <v>38.380543549843026</v>
          </cell>
          <cell r="AJ123">
            <v>14.527493969319153</v>
          </cell>
          <cell r="AK123">
            <v>31.605175364295633</v>
          </cell>
          <cell r="AL123">
            <v>41.215535325620522</v>
          </cell>
          <cell r="AM123">
            <v>13.16608008295276</v>
          </cell>
          <cell r="AN123">
            <v>35.362209866260685</v>
          </cell>
          <cell r="AO123">
            <v>349.80893106359525</v>
          </cell>
          <cell r="AP123">
            <v>369.86766744641386</v>
          </cell>
          <cell r="AQ123">
            <v>369.86766744641386</v>
          </cell>
          <cell r="AR123">
            <v>0</v>
          </cell>
          <cell r="AS123">
            <v>129.42192283780136</v>
          </cell>
          <cell r="AT123">
            <v>129.42192283780136</v>
          </cell>
        </row>
        <row r="124">
          <cell r="A124" t="str">
            <v>CameroonPPC GM Ops - Fixed IncomeFI</v>
          </cell>
          <cell r="B124" t="str">
            <v>Cameroon</v>
          </cell>
          <cell r="C124" t="str">
            <v>DRC before Tfrs &amp; Proj Amort</v>
          </cell>
          <cell r="D124" t="str">
            <v>FI</v>
          </cell>
          <cell r="E124" t="str">
            <v>PPC GM Ops - Fixed Income</v>
          </cell>
          <cell r="F124" t="str">
            <v>Cameroon</v>
          </cell>
          <cell r="G124">
            <v>0.22922106808050272</v>
          </cell>
          <cell r="H124">
            <v>0.25383490947298526</v>
          </cell>
          <cell r="I124">
            <v>-0.483055977553488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0.483055977553488</v>
          </cell>
          <cell r="T124">
            <v>0.81986204929866158</v>
          </cell>
          <cell r="U124">
            <v>4.7815780562140207</v>
          </cell>
          <cell r="V124">
            <v>0</v>
          </cell>
          <cell r="W124">
            <v>0.26496787238449082</v>
          </cell>
          <cell r="X124">
            <v>1.6215413342000249</v>
          </cell>
          <cell r="AC124">
            <v>0.11936633542375868</v>
          </cell>
          <cell r="AD124">
            <v>0.14560153696073214</v>
          </cell>
          <cell r="AE124">
            <v>0.14809291015082393</v>
          </cell>
          <cell r="AF124">
            <v>0.1342104766702702</v>
          </cell>
          <cell r="AG124">
            <v>0.13830817421511288</v>
          </cell>
          <cell r="AH124">
            <v>8.4670905396547536E-2</v>
          </cell>
          <cell r="AI124">
            <v>0.35519247140006394</v>
          </cell>
          <cell r="AJ124">
            <v>-6.2831631849966207E-2</v>
          </cell>
          <cell r="AK124">
            <v>9.2503209186579616E-2</v>
          </cell>
          <cell r="AL124">
            <v>0.12894362372557966</v>
          </cell>
          <cell r="AM124">
            <v>0.20134503739347598</v>
          </cell>
          <cell r="AN124">
            <v>0.13613828552704654</v>
          </cell>
          <cell r="AO124">
            <v>1.6215413342000249</v>
          </cell>
          <cell r="AP124">
            <v>1.6246278423684399</v>
          </cell>
          <cell r="AQ124">
            <v>1.6246278423684399</v>
          </cell>
          <cell r="AR124">
            <v>0</v>
          </cell>
          <cell r="AS124">
            <v>0</v>
          </cell>
          <cell r="AT124">
            <v>0</v>
          </cell>
        </row>
        <row r="125">
          <cell r="A125" t="str">
            <v>CameroonPPC Global Mkts OpsFX/MM</v>
          </cell>
          <cell r="B125" t="str">
            <v>Cameroon</v>
          </cell>
          <cell r="C125" t="str">
            <v>DRC before Tfrs &amp; Proj Amort</v>
          </cell>
          <cell r="D125" t="str">
            <v>FX/MM</v>
          </cell>
          <cell r="E125" t="str">
            <v>PPC Global Mkts Ops</v>
          </cell>
          <cell r="F125" t="str">
            <v>Cameroon</v>
          </cell>
          <cell r="G125">
            <v>27.843610319812065</v>
          </cell>
          <cell r="H125">
            <v>67.363048485799141</v>
          </cell>
          <cell r="I125">
            <v>-95.206658805611198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95.206658805611198</v>
          </cell>
          <cell r="T125">
            <v>35.004544887447196</v>
          </cell>
          <cell r="U125">
            <v>210.92056249665816</v>
          </cell>
          <cell r="V125">
            <v>0</v>
          </cell>
          <cell r="W125">
            <v>22.192287558488268</v>
          </cell>
          <cell r="X125">
            <v>138.1621040698156</v>
          </cell>
          <cell r="AC125">
            <v>10.716077049672542</v>
          </cell>
          <cell r="AD125">
            <v>11.476210508815726</v>
          </cell>
          <cell r="AE125">
            <v>11.583085914543339</v>
          </cell>
          <cell r="AF125">
            <v>12.197417299028849</v>
          </cell>
          <cell r="AG125">
            <v>12.05733893369338</v>
          </cell>
          <cell r="AH125">
            <v>10.482221929928002</v>
          </cell>
          <cell r="AI125">
            <v>20.114939051075325</v>
          </cell>
          <cell r="AJ125">
            <v>3.4144300036025044</v>
          </cell>
          <cell r="AK125">
            <v>11.253356829557234</v>
          </cell>
          <cell r="AL125">
            <v>12.884108134172621</v>
          </cell>
          <cell r="AM125">
            <v>15.219983149868014</v>
          </cell>
          <cell r="AN125">
            <v>6.7629352658580615</v>
          </cell>
          <cell r="AO125">
            <v>138.1621040698156</v>
          </cell>
          <cell r="AP125">
            <v>158.4543447920471</v>
          </cell>
          <cell r="AQ125">
            <v>158.4543447920471</v>
          </cell>
          <cell r="AR125">
            <v>0</v>
          </cell>
          <cell r="AS125">
            <v>124.29936718273336</v>
          </cell>
          <cell r="AT125">
            <v>124.29936718273336</v>
          </cell>
        </row>
        <row r="126">
          <cell r="A126" t="str">
            <v>CameroonPPC SEF/Forfaiting/PESEF</v>
          </cell>
          <cell r="B126" t="str">
            <v>Cameroon</v>
          </cell>
          <cell r="C126" t="str">
            <v>DRC before Tfrs &amp; Proj Amort</v>
          </cell>
          <cell r="D126" t="str">
            <v>SEF</v>
          </cell>
          <cell r="E126" t="str">
            <v>PPC SEF/Forfaiting/PE</v>
          </cell>
          <cell r="F126" t="str">
            <v>Cameroon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</row>
        <row r="127">
          <cell r="A127" t="str">
            <v>CameroonPPC Trade OperationsTrade</v>
          </cell>
          <cell r="B127" t="str">
            <v>Cameroon</v>
          </cell>
          <cell r="C127" t="str">
            <v>DRC before Tfrs &amp; Proj Amort</v>
          </cell>
          <cell r="D127" t="str">
            <v>Trade</v>
          </cell>
          <cell r="E127" t="str">
            <v>PPC Trade Operations</v>
          </cell>
          <cell r="F127" t="str">
            <v>Cameroon</v>
          </cell>
          <cell r="G127">
            <v>19.949516447303129</v>
          </cell>
          <cell r="H127">
            <v>17.135309370166876</v>
          </cell>
          <cell r="I127">
            <v>-37.084825817470005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37.084825817470005</v>
          </cell>
          <cell r="T127">
            <v>85.087422246778488</v>
          </cell>
          <cell r="U127">
            <v>510.43256634644513</v>
          </cell>
          <cell r="V127">
            <v>0</v>
          </cell>
          <cell r="W127">
            <v>42.440553719503235</v>
          </cell>
          <cell r="X127">
            <v>372.74243562133415</v>
          </cell>
          <cell r="AC127">
            <v>19.484322956580627</v>
          </cell>
          <cell r="AD127">
            <v>22.956230762922608</v>
          </cell>
          <cell r="AE127">
            <v>52.858221912181939</v>
          </cell>
          <cell r="AF127">
            <v>39.938513914125764</v>
          </cell>
          <cell r="AG127">
            <v>20.267868341969944</v>
          </cell>
          <cell r="AH127">
            <v>92.684038947188014</v>
          </cell>
          <cell r="AI127">
            <v>45.387211589178293</v>
          </cell>
          <cell r="AJ127">
            <v>-17.401393782382854</v>
          </cell>
          <cell r="AK127">
            <v>67.90647550001836</v>
          </cell>
          <cell r="AL127">
            <v>53.932079723208119</v>
          </cell>
          <cell r="AM127">
            <v>-10.069189764584905</v>
          </cell>
          <cell r="AN127">
            <v>-15.201944479071756</v>
          </cell>
          <cell r="AO127">
            <v>372.74243562133415</v>
          </cell>
          <cell r="AP127">
            <v>280.53020038140278</v>
          </cell>
          <cell r="AQ127">
            <v>280.53020038140278</v>
          </cell>
          <cell r="AR127">
            <v>0</v>
          </cell>
          <cell r="AS127">
            <v>479.77083045713516</v>
          </cell>
          <cell r="AT127">
            <v>479.77083045713516</v>
          </cell>
        </row>
        <row r="128">
          <cell r="A128" t="str">
            <v>CameroonPPC Wholesale CentresTotal</v>
          </cell>
          <cell r="B128" t="str">
            <v>Cameroon</v>
          </cell>
          <cell r="C128" t="str">
            <v>DRC before Tfrs &amp; Proj Amort</v>
          </cell>
          <cell r="D128" t="str">
            <v>Total</v>
          </cell>
          <cell r="E128" t="str">
            <v>PPC Wholesale Centres</v>
          </cell>
          <cell r="F128" t="str">
            <v>Cameroon</v>
          </cell>
          <cell r="G128">
            <v>108.4729289449667</v>
          </cell>
          <cell r="H128">
            <v>186.55249792849534</v>
          </cell>
          <cell r="I128">
            <v>-295.02542687346204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295.02542687346204</v>
          </cell>
          <cell r="T128">
            <v>312.04662519828184</v>
          </cell>
          <cell r="U128">
            <v>1872.6846917496928</v>
          </cell>
          <cell r="V128">
            <v>0</v>
          </cell>
          <cell r="W128">
            <v>247.85660920089126</v>
          </cell>
          <cell r="X128">
            <v>1527.5971472846124</v>
          </cell>
          <cell r="AC128">
            <v>118.96951339313642</v>
          </cell>
          <cell r="AD128">
            <v>128.88709580775483</v>
          </cell>
          <cell r="AE128">
            <v>145.38314823258102</v>
          </cell>
          <cell r="AF128">
            <v>139.57345085913767</v>
          </cell>
          <cell r="AG128">
            <v>123.29812450334521</v>
          </cell>
          <cell r="AH128">
            <v>211.13495182712586</v>
          </cell>
          <cell r="AI128">
            <v>184.71545290581844</v>
          </cell>
          <cell r="AJ128">
            <v>28.457654732062792</v>
          </cell>
          <cell r="AK128">
            <v>169.08057632476971</v>
          </cell>
          <cell r="AL128">
            <v>150.79188493703896</v>
          </cell>
          <cell r="AM128">
            <v>32.370115238694552</v>
          </cell>
          <cell r="AN128">
            <v>94.935178523146988</v>
          </cell>
          <cell r="AO128">
            <v>1527.5971472846124</v>
          </cell>
          <cell r="AP128">
            <v>1572.0142022089199</v>
          </cell>
          <cell r="AQ128">
            <v>1572.0142022089199</v>
          </cell>
          <cell r="AR128">
            <v>0</v>
          </cell>
          <cell r="AS128">
            <v>1101.6499274301684</v>
          </cell>
          <cell r="AT128">
            <v>1101.6499274301684</v>
          </cell>
        </row>
        <row r="129">
          <cell r="A129" t="str">
            <v>Cote DIvoirePPC Cash OperationsCash</v>
          </cell>
          <cell r="B129" t="str">
            <v>Cote DIvoire</v>
          </cell>
          <cell r="C129" t="str">
            <v>DRC before Tfrs &amp; Proj Amort</v>
          </cell>
          <cell r="D129" t="str">
            <v>Cash</v>
          </cell>
          <cell r="E129" t="str">
            <v>PPC Cash Operations</v>
          </cell>
          <cell r="F129" t="str">
            <v>Cote DIvoire</v>
          </cell>
          <cell r="G129">
            <v>122.25829614490343</v>
          </cell>
          <cell r="H129">
            <v>122.50378938680265</v>
          </cell>
          <cell r="I129">
            <v>-244.76208553170608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244.76208553170608</v>
          </cell>
          <cell r="T129">
            <v>191.09914983870112</v>
          </cell>
          <cell r="U129">
            <v>1146.0844457910778</v>
          </cell>
          <cell r="V129">
            <v>0</v>
          </cell>
          <cell r="W129">
            <v>302.63526132605887</v>
          </cell>
          <cell r="X129">
            <v>1439.6147578431182</v>
          </cell>
          <cell r="AC129">
            <v>154.91502000765567</v>
          </cell>
          <cell r="AD129">
            <v>147.7202413184032</v>
          </cell>
          <cell r="AE129">
            <v>86.581356758446077</v>
          </cell>
          <cell r="AF129">
            <v>165.34087091390916</v>
          </cell>
          <cell r="AG129">
            <v>157.31791526843563</v>
          </cell>
          <cell r="AH129">
            <v>35.454768575286494</v>
          </cell>
          <cell r="AI129">
            <v>171.72015854728215</v>
          </cell>
          <cell r="AJ129">
            <v>106.62504490881736</v>
          </cell>
          <cell r="AK129">
            <v>102.31367181440737</v>
          </cell>
          <cell r="AL129">
            <v>87.964996796870082</v>
          </cell>
          <cell r="AM129">
            <v>81.830641078166309</v>
          </cell>
          <cell r="AN129">
            <v>141.83007185543875</v>
          </cell>
          <cell r="AO129">
            <v>1439.6147578431182</v>
          </cell>
          <cell r="AP129">
            <v>1229.3917328915566</v>
          </cell>
          <cell r="AQ129">
            <v>1229.3917328915566</v>
          </cell>
          <cell r="AR129">
            <v>0</v>
          </cell>
          <cell r="AS129">
            <v>1300.162818746019</v>
          </cell>
          <cell r="AT129">
            <v>1300.162818746019</v>
          </cell>
        </row>
        <row r="130">
          <cell r="A130" t="str">
            <v>Cote DIvoirePPC Corp Lending Agency OpsCROps</v>
          </cell>
          <cell r="B130" t="str">
            <v>Cote DIvoire</v>
          </cell>
          <cell r="C130" t="str">
            <v>DRC before Tfrs &amp; Proj Amort</v>
          </cell>
          <cell r="D130" t="str">
            <v>CROps</v>
          </cell>
          <cell r="E130" t="str">
            <v>PPC Corp Lending Agency Ops</v>
          </cell>
          <cell r="F130" t="str">
            <v>Cote DIvoire</v>
          </cell>
          <cell r="G130">
            <v>35.275816382145784</v>
          </cell>
          <cell r="H130">
            <v>35.624760499606673</v>
          </cell>
          <cell r="I130">
            <v>-70.900576881752457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70.900576881752457</v>
          </cell>
          <cell r="T130">
            <v>32.152850802930118</v>
          </cell>
          <cell r="U130">
            <v>192.84153492434098</v>
          </cell>
          <cell r="V130">
            <v>0</v>
          </cell>
          <cell r="W130">
            <v>77.445076202226417</v>
          </cell>
          <cell r="X130">
            <v>296.11563362110877</v>
          </cell>
          <cell r="AC130">
            <v>44.867921130593047</v>
          </cell>
          <cell r="AD130">
            <v>32.577155071633371</v>
          </cell>
          <cell r="AE130">
            <v>15.583605402515403</v>
          </cell>
          <cell r="AF130">
            <v>36.026182651145604</v>
          </cell>
          <cell r="AG130">
            <v>37.302604868956848</v>
          </cell>
          <cell r="AH130">
            <v>4.5232958402894496</v>
          </cell>
          <cell r="AI130">
            <v>43.709746194291597</v>
          </cell>
          <cell r="AJ130">
            <v>24.663314553799893</v>
          </cell>
          <cell r="AK130">
            <v>19.573108679944681</v>
          </cell>
          <cell r="AL130">
            <v>18.504027203855173</v>
          </cell>
          <cell r="AM130">
            <v>10.112823819626897</v>
          </cell>
          <cell r="AN130">
            <v>8.6718482044568077</v>
          </cell>
          <cell r="AO130">
            <v>296.11563362110877</v>
          </cell>
          <cell r="AP130">
            <v>233.17474498879935</v>
          </cell>
          <cell r="AQ130">
            <v>233.17474498879935</v>
          </cell>
          <cell r="AR130">
            <v>0</v>
          </cell>
          <cell r="AS130">
            <v>228.10538772042764</v>
          </cell>
          <cell r="AT130">
            <v>228.10538772042764</v>
          </cell>
        </row>
        <row r="131">
          <cell r="A131" t="str">
            <v>Cote DIvoirePPC GM Ops - Fixed IncomeFI</v>
          </cell>
          <cell r="B131" t="str">
            <v>Cote DIvoire</v>
          </cell>
          <cell r="C131" t="str">
            <v>DRC before Tfrs &amp; Proj Amort</v>
          </cell>
          <cell r="D131" t="str">
            <v>FI</v>
          </cell>
          <cell r="E131" t="str">
            <v>PPC GM Ops - Fixed Income</v>
          </cell>
          <cell r="F131" t="str">
            <v>Cote DIvoire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</row>
        <row r="132">
          <cell r="A132" t="str">
            <v>Cote DIvoirePPC Global Mkts OpsFX/MM</v>
          </cell>
          <cell r="B132" t="str">
            <v>Cote DIvoire</v>
          </cell>
          <cell r="C132" t="str">
            <v>DRC before Tfrs &amp; Proj Amort</v>
          </cell>
          <cell r="D132" t="str">
            <v>FX/MM</v>
          </cell>
          <cell r="E132" t="str">
            <v>PPC Global Mkts Ops</v>
          </cell>
          <cell r="F132" t="str">
            <v>Cote DIvoire</v>
          </cell>
          <cell r="G132">
            <v>12.55490686284635</v>
          </cell>
          <cell r="H132">
            <v>11.755285736072873</v>
          </cell>
          <cell r="I132">
            <v>-24.310192598919222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24.310192598919222</v>
          </cell>
          <cell r="T132">
            <v>27.304970859251075</v>
          </cell>
          <cell r="U132">
            <v>163.95957723635198</v>
          </cell>
          <cell r="V132">
            <v>0</v>
          </cell>
          <cell r="W132">
            <v>19.412948135020994</v>
          </cell>
          <cell r="X132">
            <v>98.331914616435412</v>
          </cell>
          <cell r="AC132">
            <v>8.0058775661757764</v>
          </cell>
          <cell r="AD132">
            <v>11.407070568845217</v>
          </cell>
          <cell r="AE132">
            <v>7.2407396476824637</v>
          </cell>
          <cell r="AF132">
            <v>6.2712683488382766</v>
          </cell>
          <cell r="AG132">
            <v>23.607659831892924</v>
          </cell>
          <cell r="AH132">
            <v>6.1582628067826661</v>
          </cell>
          <cell r="AI132">
            <v>8.0666196590134405</v>
          </cell>
          <cell r="AJ132">
            <v>5.5629765407617242</v>
          </cell>
          <cell r="AK132">
            <v>6.6991371048441124</v>
          </cell>
          <cell r="AL132">
            <v>8.0067502336906529</v>
          </cell>
          <cell r="AM132">
            <v>5.0098594050791831</v>
          </cell>
          <cell r="AN132">
            <v>2.295692902828975</v>
          </cell>
          <cell r="AO132">
            <v>98.331914616435412</v>
          </cell>
          <cell r="AP132">
            <v>130.41912607927867</v>
          </cell>
          <cell r="AQ132">
            <v>130.41912607927867</v>
          </cell>
          <cell r="AR132">
            <v>0</v>
          </cell>
          <cell r="AS132">
            <v>162.81874601904946</v>
          </cell>
          <cell r="AT132">
            <v>162.81874601904946</v>
          </cell>
        </row>
        <row r="133">
          <cell r="A133" t="str">
            <v>Cote DIvoirePPC SEF/Forfaiting/PESEF</v>
          </cell>
          <cell r="B133" t="str">
            <v>Cote DIvoire</v>
          </cell>
          <cell r="C133" t="str">
            <v>DRC before Tfrs &amp; Proj Amort</v>
          </cell>
          <cell r="D133" t="str">
            <v>SEF</v>
          </cell>
          <cell r="E133" t="str">
            <v>PPC SEF/Forfaiting/PE</v>
          </cell>
          <cell r="F133" t="str">
            <v>Cote DIvoire</v>
          </cell>
          <cell r="G133">
            <v>0.51629005390127147</v>
          </cell>
          <cell r="H133">
            <v>0.51536356444296139</v>
          </cell>
          <cell r="I133">
            <v>-1.0316536183442329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1.0316536183442329</v>
          </cell>
          <cell r="T133">
            <v>1.7466626267667136</v>
          </cell>
          <cell r="U133">
            <v>10.298893186233448</v>
          </cell>
          <cell r="V133">
            <v>0</v>
          </cell>
          <cell r="W133">
            <v>0</v>
          </cell>
          <cell r="X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</row>
        <row r="134">
          <cell r="A134" t="str">
            <v>Cote DIvoirePPC Trade OperationsTrade</v>
          </cell>
          <cell r="B134" t="str">
            <v>Cote DIvoire</v>
          </cell>
          <cell r="C134" t="str">
            <v>DRC before Tfrs &amp; Proj Amort</v>
          </cell>
          <cell r="D134" t="str">
            <v>Trade</v>
          </cell>
          <cell r="E134" t="str">
            <v>PPC Trade Operations</v>
          </cell>
          <cell r="F134" t="str">
            <v>Cote DIvoire</v>
          </cell>
          <cell r="G134">
            <v>7.1323754803527875</v>
          </cell>
          <cell r="H134">
            <v>7.0792855371611632</v>
          </cell>
          <cell r="I134">
            <v>-14.211661017513951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14.211661017513951</v>
          </cell>
          <cell r="T134">
            <v>8.733313133833569</v>
          </cell>
          <cell r="U134">
            <v>53.050777977792436</v>
          </cell>
          <cell r="V134">
            <v>0</v>
          </cell>
          <cell r="W134">
            <v>13.220808361961309</v>
          </cell>
          <cell r="X134">
            <v>166.67914689949708</v>
          </cell>
          <cell r="AC134">
            <v>5.2414610515100497</v>
          </cell>
          <cell r="AD134">
            <v>7.9793473104512591</v>
          </cell>
          <cell r="AE134">
            <v>15.260970227949004</v>
          </cell>
          <cell r="AF134">
            <v>11.258429863383803</v>
          </cell>
          <cell r="AG134">
            <v>15.449229436522074</v>
          </cell>
          <cell r="AH134">
            <v>14.159700473549492</v>
          </cell>
          <cell r="AI134">
            <v>13.819324425968986</v>
          </cell>
          <cell r="AJ134">
            <v>15.896109064338901</v>
          </cell>
          <cell r="AK134">
            <v>15.228092866472593</v>
          </cell>
          <cell r="AL134">
            <v>16.419046101676273</v>
          </cell>
          <cell r="AM134">
            <v>16.424418059805845</v>
          </cell>
          <cell r="AN134">
            <v>19.543018017868803</v>
          </cell>
          <cell r="AO134">
            <v>166.67914689949708</v>
          </cell>
          <cell r="AP134">
            <v>26.529724069695295</v>
          </cell>
          <cell r="AQ134">
            <v>26.529724069695295</v>
          </cell>
          <cell r="AR134">
            <v>0</v>
          </cell>
          <cell r="AS134">
            <v>288.35249178612202</v>
          </cell>
          <cell r="AT134">
            <v>288.35249178612202</v>
          </cell>
        </row>
        <row r="135">
          <cell r="A135" t="str">
            <v>Cote DIvoirePPC Wholesale CentresTotal</v>
          </cell>
          <cell r="B135" t="str">
            <v>Cote DIvoire</v>
          </cell>
          <cell r="C135" t="str">
            <v>DRC before Tfrs &amp; Proj Amort</v>
          </cell>
          <cell r="D135" t="str">
            <v>Total</v>
          </cell>
          <cell r="E135" t="str">
            <v>PPC Wholesale Centres</v>
          </cell>
          <cell r="F135" t="str">
            <v>Cote DIvoire</v>
          </cell>
          <cell r="G135">
            <v>177.73768492414959</v>
          </cell>
          <cell r="H135">
            <v>177.47848472408637</v>
          </cell>
          <cell r="I135">
            <v>-355.21616964823596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355.21616964823596</v>
          </cell>
          <cell r="T135">
            <v>261.03694726148262</v>
          </cell>
          <cell r="U135">
            <v>1566.2352291157968</v>
          </cell>
          <cell r="V135">
            <v>0</v>
          </cell>
          <cell r="W135">
            <v>412.71409402526757</v>
          </cell>
          <cell r="X135">
            <v>2000.7414529801595</v>
          </cell>
          <cell r="AC135">
            <v>213.03027975593452</v>
          </cell>
          <cell r="AD135">
            <v>199.68381426933306</v>
          </cell>
          <cell r="AE135">
            <v>124.66667203659296</v>
          </cell>
          <cell r="AF135">
            <v>218.8967517772769</v>
          </cell>
          <cell r="AG135">
            <v>233.67740940580745</v>
          </cell>
          <cell r="AH135">
            <v>60.296027695907924</v>
          </cell>
          <cell r="AI135">
            <v>237.31584882655625</v>
          </cell>
          <cell r="AJ135">
            <v>152.74744506771822</v>
          </cell>
          <cell r="AK135">
            <v>143.81401046566862</v>
          </cell>
          <cell r="AL135">
            <v>130.89482033609193</v>
          </cell>
          <cell r="AM135">
            <v>113.37774236267842</v>
          </cell>
          <cell r="AN135">
            <v>172.34063098059323</v>
          </cell>
          <cell r="AO135">
            <v>2000.7414529801595</v>
          </cell>
          <cell r="AP135">
            <v>1619.5153280293298</v>
          </cell>
          <cell r="AQ135">
            <v>1619.5153280293298</v>
          </cell>
          <cell r="AR135">
            <v>0</v>
          </cell>
          <cell r="AS135">
            <v>1979.4394442716182</v>
          </cell>
          <cell r="AT135">
            <v>1979.4394442716182</v>
          </cell>
        </row>
        <row r="136">
          <cell r="A136" t="str">
            <v>GambiaPPC Cash OperationsCash</v>
          </cell>
          <cell r="B136" t="str">
            <v>Gambia</v>
          </cell>
          <cell r="C136" t="str">
            <v>DRC before Tfrs &amp; Proj Amort</v>
          </cell>
          <cell r="D136" t="str">
            <v>Cash</v>
          </cell>
          <cell r="E136" t="str">
            <v>PPC Cash Operations</v>
          </cell>
          <cell r="F136" t="str">
            <v>Gambia</v>
          </cell>
          <cell r="G136">
            <v>20.941169607024044</v>
          </cell>
          <cell r="H136">
            <v>25.609882606514795</v>
          </cell>
          <cell r="I136">
            <v>-46.551052213538838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46.551052213538838</v>
          </cell>
          <cell r="T136">
            <v>52.758032786885245</v>
          </cell>
          <cell r="U136">
            <v>316.54468196721314</v>
          </cell>
          <cell r="V136">
            <v>0</v>
          </cell>
          <cell r="W136">
            <v>51.972049007583465</v>
          </cell>
          <cell r="X136">
            <v>283.36420330501176</v>
          </cell>
          <cell r="AC136">
            <v>20.976779799198937</v>
          </cell>
          <cell r="AD136">
            <v>30.995269208384528</v>
          </cell>
          <cell r="AE136">
            <v>22.982251636087312</v>
          </cell>
          <cell r="AF136">
            <v>17.504497783121792</v>
          </cell>
          <cell r="AG136">
            <v>28.855218369066691</v>
          </cell>
          <cell r="AH136">
            <v>24.666851534375866</v>
          </cell>
          <cell r="AI136">
            <v>26.01284889481019</v>
          </cell>
          <cell r="AJ136">
            <v>10.098478220011543</v>
          </cell>
          <cell r="AK136">
            <v>33.212469723227997</v>
          </cell>
          <cell r="AL136">
            <v>25.400279232811044</v>
          </cell>
          <cell r="AM136">
            <v>15.716422036068224</v>
          </cell>
          <cell r="AN136">
            <v>26.942836867847632</v>
          </cell>
          <cell r="AO136">
            <v>283.36420330501176</v>
          </cell>
          <cell r="AP136">
            <v>280.00569387783435</v>
          </cell>
          <cell r="AQ136">
            <v>280.00569387783435</v>
          </cell>
          <cell r="AR136">
            <v>0</v>
          </cell>
          <cell r="AS136">
            <v>185.82683107296481</v>
          </cell>
          <cell r="AT136">
            <v>185.82683107296481</v>
          </cell>
        </row>
        <row r="137">
          <cell r="A137" t="str">
            <v>GambiaPPC Corp Lending Agency OpsCROps</v>
          </cell>
          <cell r="B137" t="str">
            <v>Gambia</v>
          </cell>
          <cell r="C137" t="str">
            <v>DRC before Tfrs &amp; Proj Amort</v>
          </cell>
          <cell r="D137" t="str">
            <v>CROps</v>
          </cell>
          <cell r="E137" t="str">
            <v>PPC Corp Lending Agency Ops</v>
          </cell>
          <cell r="F137" t="str">
            <v>Gambia</v>
          </cell>
          <cell r="G137">
            <v>5.1626495997887609</v>
          </cell>
          <cell r="H137">
            <v>6.1685399554699014</v>
          </cell>
          <cell r="I137">
            <v>-11.331189555258662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11.331189555258662</v>
          </cell>
          <cell r="T137">
            <v>11.796721311475412</v>
          </cell>
          <cell r="U137">
            <v>70.773468852459018</v>
          </cell>
          <cell r="V137">
            <v>0</v>
          </cell>
          <cell r="W137">
            <v>13.351884892131048</v>
          </cell>
          <cell r="X137">
            <v>76.753408503140832</v>
          </cell>
          <cell r="AC137">
            <v>5.4797505541093976</v>
          </cell>
          <cell r="AD137">
            <v>7.8721343380216506</v>
          </cell>
          <cell r="AE137">
            <v>7.160504843142439</v>
          </cell>
          <cell r="AF137">
            <v>4.6084919667004272</v>
          </cell>
          <cell r="AG137">
            <v>7.2481929085350458</v>
          </cell>
          <cell r="AH137">
            <v>6.4747228295634685</v>
          </cell>
          <cell r="AI137">
            <v>6.8506450948848041</v>
          </cell>
          <cell r="AJ137">
            <v>4.4279529299765201</v>
          </cell>
          <cell r="AK137">
            <v>8.6483297449837764</v>
          </cell>
          <cell r="AL137">
            <v>6.6509920851909357</v>
          </cell>
          <cell r="AM137">
            <v>5.2013264141529305</v>
          </cell>
          <cell r="AN137">
            <v>6.130364793879437</v>
          </cell>
          <cell r="AO137">
            <v>76.753408503140832</v>
          </cell>
          <cell r="AP137">
            <v>70.171458361502772</v>
          </cell>
          <cell r="AQ137">
            <v>70.171458361502772</v>
          </cell>
          <cell r="AR137">
            <v>0</v>
          </cell>
          <cell r="AS137">
            <v>130.73699023445442</v>
          </cell>
          <cell r="AT137">
            <v>130.73699023445442</v>
          </cell>
        </row>
        <row r="138">
          <cell r="A138" t="str">
            <v>GambiaPPC GM Ops - Fixed IncomeFI</v>
          </cell>
          <cell r="B138" t="str">
            <v>Gambia</v>
          </cell>
          <cell r="C138" t="str">
            <v>DRC before Tfrs &amp; Proj Amort</v>
          </cell>
          <cell r="D138" t="str">
            <v>FI</v>
          </cell>
          <cell r="E138" t="str">
            <v>PPC GM Ops - Fixed Income</v>
          </cell>
          <cell r="F138" t="str">
            <v>Gambia</v>
          </cell>
          <cell r="G138">
            <v>1.6007889527242417E-2</v>
          </cell>
          <cell r="H138">
            <v>1.9503565286583747E-2</v>
          </cell>
          <cell r="I138">
            <v>-3.5511454813826164E-2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3.5511454813826164E-2</v>
          </cell>
          <cell r="T138">
            <v>4.9836065573770488E-2</v>
          </cell>
          <cell r="U138">
            <v>0.29652459016393445</v>
          </cell>
          <cell r="V138">
            <v>0</v>
          </cell>
          <cell r="W138">
            <v>0</v>
          </cell>
          <cell r="X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</row>
        <row r="139">
          <cell r="A139" t="str">
            <v>GambiaPPC Global Mkts OpsFX/MM</v>
          </cell>
          <cell r="B139" t="str">
            <v>Gambia</v>
          </cell>
          <cell r="C139" t="str">
            <v>DRC before Tfrs &amp; Proj Amort</v>
          </cell>
          <cell r="D139" t="str">
            <v>FX/MM</v>
          </cell>
          <cell r="E139" t="str">
            <v>PPC Global Mkts Ops</v>
          </cell>
          <cell r="F139" t="str">
            <v>Gambia</v>
          </cell>
          <cell r="G139">
            <v>12.705033493176053</v>
          </cell>
          <cell r="H139">
            <v>16.252804476961273</v>
          </cell>
          <cell r="I139">
            <v>-28.957837970137327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28.957837970137327</v>
          </cell>
          <cell r="T139">
            <v>35.795409836065566</v>
          </cell>
          <cell r="U139">
            <v>214.76150819672131</v>
          </cell>
          <cell r="V139">
            <v>0</v>
          </cell>
          <cell r="W139">
            <v>30.124212423823476</v>
          </cell>
          <cell r="X139">
            <v>177.95602685437942</v>
          </cell>
          <cell r="AC139">
            <v>11.913074617044884</v>
          </cell>
          <cell r="AD139">
            <v>18.211137806778591</v>
          </cell>
          <cell r="AE139">
            <v>15.298530581663773</v>
          </cell>
          <cell r="AF139">
            <v>10.855194481712829</v>
          </cell>
          <cell r="AG139">
            <v>15.919008493364288</v>
          </cell>
          <cell r="AH139">
            <v>14.425139706362572</v>
          </cell>
          <cell r="AI139">
            <v>15.200697201140684</v>
          </cell>
          <cell r="AJ139">
            <v>12.522635187652412</v>
          </cell>
          <cell r="AK139">
            <v>19.74705987766464</v>
          </cell>
          <cell r="AL139">
            <v>14.996000806772571</v>
          </cell>
          <cell r="AM139">
            <v>13.030082405211346</v>
          </cell>
          <cell r="AN139">
            <v>15.837465689010827</v>
          </cell>
          <cell r="AO139">
            <v>177.95602685437942</v>
          </cell>
          <cell r="AP139">
            <v>159.93966386778885</v>
          </cell>
          <cell r="AQ139">
            <v>159.93966386778885</v>
          </cell>
          <cell r="AR139">
            <v>0</v>
          </cell>
          <cell r="AS139">
            <v>170.66315505882756</v>
          </cell>
          <cell r="AT139">
            <v>170.66315505882756</v>
          </cell>
        </row>
        <row r="140">
          <cell r="A140" t="str">
            <v>GambiaPPC SEF/Forfaiting/PESEF</v>
          </cell>
          <cell r="B140" t="str">
            <v>Gambia</v>
          </cell>
          <cell r="C140" t="str">
            <v>DRC before Tfrs &amp; Proj Amort</v>
          </cell>
          <cell r="D140" t="str">
            <v>SEF</v>
          </cell>
          <cell r="E140" t="str">
            <v>PPC SEF/Forfaiting/PE</v>
          </cell>
          <cell r="F140" t="str">
            <v>Gambia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</row>
        <row r="141">
          <cell r="A141" t="str">
            <v>GambiaPPC Trade OperationsTrade</v>
          </cell>
          <cell r="B141" t="str">
            <v>Gambia</v>
          </cell>
          <cell r="C141" t="str">
            <v>DRC before Tfrs &amp; Proj Amort</v>
          </cell>
          <cell r="D141" t="str">
            <v>Trade</v>
          </cell>
          <cell r="E141" t="str">
            <v>PPC Trade Operations</v>
          </cell>
          <cell r="F141" t="str">
            <v>Gambia</v>
          </cell>
          <cell r="G141">
            <v>6.1128541664331273</v>
          </cell>
          <cell r="H141">
            <v>7.1994834512123109</v>
          </cell>
          <cell r="I141">
            <v>-13.312337617645438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13.312337617645438</v>
          </cell>
          <cell r="T141">
            <v>14.175737704918031</v>
          </cell>
          <cell r="U141">
            <v>85.049901639344256</v>
          </cell>
          <cell r="V141">
            <v>0</v>
          </cell>
          <cell r="W141">
            <v>19.158504502006892</v>
          </cell>
          <cell r="X141">
            <v>120.46176194597594</v>
          </cell>
          <cell r="AC141">
            <v>8.56763307815282</v>
          </cell>
          <cell r="AD141">
            <v>10.590871423854072</v>
          </cell>
          <cell r="AE141">
            <v>11.986626678755318</v>
          </cell>
          <cell r="AF141">
            <v>8.3276038010350923</v>
          </cell>
          <cell r="AG141">
            <v>11.367300963993586</v>
          </cell>
          <cell r="AH141">
            <v>9.6328335817819593</v>
          </cell>
          <cell r="AI141">
            <v>10.079296816208974</v>
          </cell>
          <cell r="AJ141">
            <v>10.901114671318879</v>
          </cell>
          <cell r="AK141">
            <v>12.133747883290354</v>
          </cell>
          <cell r="AL141">
            <v>9.9068124168553027</v>
          </cell>
          <cell r="AM141">
            <v>7.095067061651946</v>
          </cell>
          <cell r="AN141">
            <v>9.872853569077634</v>
          </cell>
          <cell r="AO141">
            <v>120.46176194597594</v>
          </cell>
          <cell r="AP141">
            <v>114.6325153857849</v>
          </cell>
          <cell r="AQ141">
            <v>114.6325153857849</v>
          </cell>
          <cell r="AR141">
            <v>0</v>
          </cell>
          <cell r="AS141">
            <v>73.857222464220158</v>
          </cell>
          <cell r="AT141">
            <v>73.857222464220158</v>
          </cell>
        </row>
        <row r="142">
          <cell r="A142" t="str">
            <v>GambiaPPC Wholesale CentresTotal</v>
          </cell>
          <cell r="B142" t="str">
            <v>Gambia</v>
          </cell>
          <cell r="C142" t="str">
            <v>DRC before Tfrs &amp; Proj Amort</v>
          </cell>
          <cell r="D142" t="str">
            <v>Total</v>
          </cell>
          <cell r="E142" t="str">
            <v>PPC Wholesale Centres</v>
          </cell>
          <cell r="F142" t="str">
            <v>Gambia</v>
          </cell>
          <cell r="G142">
            <v>44.93771475594923</v>
          </cell>
          <cell r="H142">
            <v>55.250214055444857</v>
          </cell>
          <cell r="I142">
            <v>-100.18792881139409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100.18792881139409</v>
          </cell>
          <cell r="T142">
            <v>114.57573770491804</v>
          </cell>
          <cell r="U142">
            <v>687.42608524590162</v>
          </cell>
          <cell r="V142">
            <v>0</v>
          </cell>
          <cell r="W142">
            <v>114.60665082554489</v>
          </cell>
          <cell r="X142">
            <v>658.53540060850787</v>
          </cell>
          <cell r="AC142">
            <v>46.937238048506046</v>
          </cell>
          <cell r="AD142">
            <v>67.669412777038843</v>
          </cell>
          <cell r="AE142">
            <v>57.427913739648844</v>
          </cell>
          <cell r="AF142">
            <v>41.29578803257013</v>
          </cell>
          <cell r="AG142">
            <v>63.38972073495961</v>
          </cell>
          <cell r="AH142">
            <v>55.199547652083879</v>
          </cell>
          <cell r="AI142">
            <v>58.143488007044652</v>
          </cell>
          <cell r="AJ142">
            <v>37.950181008959305</v>
          </cell>
          <cell r="AK142">
            <v>73.741607229166789</v>
          </cell>
          <cell r="AL142">
            <v>56.954084541629925</v>
          </cell>
          <cell r="AM142">
            <v>41.042897917084474</v>
          </cell>
          <cell r="AN142">
            <v>58.783520919815373</v>
          </cell>
          <cell r="AO142">
            <v>658.53540060850787</v>
          </cell>
          <cell r="AP142">
            <v>624.74933149291087</v>
          </cell>
          <cell r="AQ142">
            <v>624.74933149291087</v>
          </cell>
          <cell r="AR142">
            <v>0</v>
          </cell>
          <cell r="AS142">
            <v>561.0841988304669</v>
          </cell>
          <cell r="AT142">
            <v>561.0841988304669</v>
          </cell>
        </row>
        <row r="143">
          <cell r="A143" t="str">
            <v>GhanaPPC Cash OperationsCash</v>
          </cell>
          <cell r="B143" t="str">
            <v>Ghana</v>
          </cell>
          <cell r="C143" t="str">
            <v>DRC before Tfrs &amp; Proj Amort</v>
          </cell>
          <cell r="D143" t="str">
            <v>Cash</v>
          </cell>
          <cell r="E143" t="str">
            <v>PPC Cash Operations</v>
          </cell>
          <cell r="F143" t="str">
            <v>Ghana</v>
          </cell>
          <cell r="G143">
            <v>77.354473363042459</v>
          </cell>
          <cell r="H143">
            <v>78.369693863070793</v>
          </cell>
          <cell r="I143">
            <v>-155.72416722611325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155.72416722611325</v>
          </cell>
          <cell r="T143">
            <v>195.54583333333335</v>
          </cell>
          <cell r="U143">
            <v>1173.3000416666669</v>
          </cell>
          <cell r="V143">
            <v>0</v>
          </cell>
          <cell r="W143">
            <v>128.6790053168707</v>
          </cell>
          <cell r="X143">
            <v>631.02188444624869</v>
          </cell>
          <cell r="AC143">
            <v>57.700936425573261</v>
          </cell>
          <cell r="AD143">
            <v>70.97806889129744</v>
          </cell>
          <cell r="AE143">
            <v>70.269120163142418</v>
          </cell>
          <cell r="AF143">
            <v>26.042642740026281</v>
          </cell>
          <cell r="AG143">
            <v>56.690234742540042</v>
          </cell>
          <cell r="AH143">
            <v>60.672232484591291</v>
          </cell>
          <cell r="AI143">
            <v>38.62493984436378</v>
          </cell>
          <cell r="AJ143">
            <v>46.313397522386254</v>
          </cell>
          <cell r="AK143">
            <v>56.466671191703767</v>
          </cell>
          <cell r="AL143">
            <v>50.78795572860804</v>
          </cell>
          <cell r="AM143">
            <v>37.528296907000481</v>
          </cell>
          <cell r="AN143">
            <v>58.947387805015637</v>
          </cell>
          <cell r="AO143">
            <v>631.02188444624869</v>
          </cell>
          <cell r="AP143">
            <v>702.43295487135742</v>
          </cell>
          <cell r="AQ143">
            <v>702.43295487135742</v>
          </cell>
          <cell r="AR143">
            <v>0</v>
          </cell>
          <cell r="AS143">
            <v>333.46523154955571</v>
          </cell>
          <cell r="AT143">
            <v>333.46523154955571</v>
          </cell>
        </row>
        <row r="144">
          <cell r="A144" t="str">
            <v>GhanaPPC Corp Lending Agency OpsCROps</v>
          </cell>
          <cell r="B144" t="str">
            <v>Ghana</v>
          </cell>
          <cell r="C144" t="str">
            <v>DRC before Tfrs &amp; Proj Amort</v>
          </cell>
          <cell r="D144" t="str">
            <v>CROps</v>
          </cell>
          <cell r="E144" t="str">
            <v>PPC Corp Lending Agency Ops</v>
          </cell>
          <cell r="F144" t="str">
            <v>Ghana</v>
          </cell>
          <cell r="G144">
            <v>30.513034081006836</v>
          </cell>
          <cell r="H144">
            <v>61.243510490987703</v>
          </cell>
          <cell r="I144">
            <v>-91.756544571994539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91.756544571994539</v>
          </cell>
          <cell r="T144">
            <v>48.208333333333329</v>
          </cell>
          <cell r="U144">
            <v>289.26816666666662</v>
          </cell>
          <cell r="V144">
            <v>0</v>
          </cell>
          <cell r="W144">
            <v>41.626426387288092</v>
          </cell>
          <cell r="X144">
            <v>223.72544072616131</v>
          </cell>
          <cell r="AC144">
            <v>20.229666511608226</v>
          </cell>
          <cell r="AD144">
            <v>21.396759875679866</v>
          </cell>
          <cell r="AE144">
            <v>20.172274143304207</v>
          </cell>
          <cell r="AF144">
            <v>13.249531302896784</v>
          </cell>
          <cell r="AG144">
            <v>19.643566997091611</v>
          </cell>
          <cell r="AH144">
            <v>19.886355789953313</v>
          </cell>
          <cell r="AI144">
            <v>13.654939271053365</v>
          </cell>
          <cell r="AJ144">
            <v>11.512994514761459</v>
          </cell>
          <cell r="AK144">
            <v>22.31502515475853</v>
          </cell>
          <cell r="AL144">
            <v>23.64385316152044</v>
          </cell>
          <cell r="AM144">
            <v>15.802411613712309</v>
          </cell>
          <cell r="AN144">
            <v>22.218062389821199</v>
          </cell>
          <cell r="AO144">
            <v>223.72544072616131</v>
          </cell>
          <cell r="AP144">
            <v>269.30625595318429</v>
          </cell>
          <cell r="AQ144">
            <v>269.30625595318429</v>
          </cell>
          <cell r="AR144">
            <v>0</v>
          </cell>
          <cell r="AS144">
            <v>148.68632213409046</v>
          </cell>
          <cell r="AT144">
            <v>148.68632213409046</v>
          </cell>
        </row>
        <row r="145">
          <cell r="A145" t="str">
            <v>GhanaPPC GM Ops - Fixed IncomeFI</v>
          </cell>
          <cell r="B145" t="str">
            <v>Ghana</v>
          </cell>
          <cell r="C145" t="str">
            <v>DRC before Tfrs &amp; Proj Amort</v>
          </cell>
          <cell r="D145" t="str">
            <v>FI</v>
          </cell>
          <cell r="E145" t="str">
            <v>PPC GM Ops - Fixed Income</v>
          </cell>
          <cell r="F145" t="str">
            <v>Ghana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</row>
        <row r="146">
          <cell r="A146" t="str">
            <v>GhanaPPC Global Mkts OpsFX/MM</v>
          </cell>
          <cell r="B146" t="str">
            <v>Ghana</v>
          </cell>
          <cell r="C146" t="str">
            <v>DRC before Tfrs &amp; Proj Amort</v>
          </cell>
          <cell r="D146" t="str">
            <v>FX/MM</v>
          </cell>
          <cell r="E146" t="str">
            <v>PPC Global Mkts Ops</v>
          </cell>
          <cell r="F146" t="str">
            <v>Ghana</v>
          </cell>
          <cell r="G146">
            <v>32.338350887192171</v>
          </cell>
          <cell r="H146">
            <v>47.702822176525324</v>
          </cell>
          <cell r="I146">
            <v>-80.041173063717494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80.041173063717494</v>
          </cell>
          <cell r="T146">
            <v>72.69583333333334</v>
          </cell>
          <cell r="U146">
            <v>436.17783333333341</v>
          </cell>
          <cell r="V146">
            <v>0</v>
          </cell>
          <cell r="W146">
            <v>55.212656883403142</v>
          </cell>
          <cell r="X146">
            <v>261.65666906009426</v>
          </cell>
          <cell r="AC146">
            <v>29.124543610204153</v>
          </cell>
          <cell r="AD146">
            <v>26.088113273198989</v>
          </cell>
          <cell r="AE146">
            <v>19.662276327571632</v>
          </cell>
          <cell r="AF146">
            <v>25.813407858955031</v>
          </cell>
          <cell r="AG146">
            <v>22.738045254075146</v>
          </cell>
          <cell r="AH146">
            <v>21.422164083322073</v>
          </cell>
          <cell r="AI146">
            <v>11.749672517395624</v>
          </cell>
          <cell r="AJ146">
            <v>21.644383032016606</v>
          </cell>
          <cell r="AK146">
            <v>28.361887262907686</v>
          </cell>
          <cell r="AL146">
            <v>8.6968943517183561</v>
          </cell>
          <cell r="AM146">
            <v>23.747603010978423</v>
          </cell>
          <cell r="AN146">
            <v>22.60767847775054</v>
          </cell>
          <cell r="AO146">
            <v>261.65666906009426</v>
          </cell>
          <cell r="AP146">
            <v>275.19550366194386</v>
          </cell>
          <cell r="AQ146">
            <v>275.19550366194386</v>
          </cell>
          <cell r="AR146">
            <v>0</v>
          </cell>
          <cell r="AS146">
            <v>680.83120489839735</v>
          </cell>
          <cell r="AT146">
            <v>680.83120489839735</v>
          </cell>
        </row>
        <row r="147">
          <cell r="A147" t="str">
            <v>GhanaPPC SEF/Forfaiting/PESEF</v>
          </cell>
          <cell r="B147" t="str">
            <v>Ghana</v>
          </cell>
          <cell r="C147" t="str">
            <v>DRC before Tfrs &amp; Proj Amort</v>
          </cell>
          <cell r="D147" t="str">
            <v>SEF</v>
          </cell>
          <cell r="E147" t="str">
            <v>PPC SEF/Forfaiting/PE</v>
          </cell>
          <cell r="F147" t="str">
            <v>Ghana</v>
          </cell>
          <cell r="G147">
            <v>5.0241163358327565</v>
          </cell>
          <cell r="H147">
            <v>4.0354284393537849</v>
          </cell>
          <cell r="I147">
            <v>-9.0595447751865414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9.0595447751865414</v>
          </cell>
          <cell r="T147">
            <v>11.566666666666666</v>
          </cell>
          <cell r="U147">
            <v>69.392541666666659</v>
          </cell>
          <cell r="V147">
            <v>0</v>
          </cell>
          <cell r="W147">
            <v>0</v>
          </cell>
          <cell r="X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5.5743840253647666E-3</v>
          </cell>
          <cell r="AT147">
            <v>5.5743840253647666E-3</v>
          </cell>
        </row>
        <row r="148">
          <cell r="A148" t="str">
            <v>GhanaPPC Trade OperationsTrade</v>
          </cell>
          <cell r="B148" t="str">
            <v>Ghana</v>
          </cell>
          <cell r="C148" t="str">
            <v>DRC before Tfrs &amp; Proj Amort</v>
          </cell>
          <cell r="D148" t="str">
            <v>Trade</v>
          </cell>
          <cell r="E148" t="str">
            <v>PPC Trade Operations</v>
          </cell>
          <cell r="F148" t="str">
            <v>Ghana</v>
          </cell>
          <cell r="G148">
            <v>80.768342442644737</v>
          </cell>
          <cell r="H148">
            <v>63.855555116370951</v>
          </cell>
          <cell r="I148">
            <v>-144.62389755901569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144.62389755901569</v>
          </cell>
          <cell r="T148">
            <v>136.24166666666667</v>
          </cell>
          <cell r="U148">
            <v>817.46041666666667</v>
          </cell>
          <cell r="V148">
            <v>0</v>
          </cell>
          <cell r="W148">
            <v>79.759620264475188</v>
          </cell>
          <cell r="X148">
            <v>543.26119389714199</v>
          </cell>
          <cell r="AC148">
            <v>39.443382722519559</v>
          </cell>
          <cell r="AD148">
            <v>40.31623754195563</v>
          </cell>
          <cell r="AE148">
            <v>35.000329815880249</v>
          </cell>
          <cell r="AF148">
            <v>40.659809002445044</v>
          </cell>
          <cell r="AG148">
            <v>39.153957375160559</v>
          </cell>
          <cell r="AH148">
            <v>38.230464131432939</v>
          </cell>
          <cell r="AI148">
            <v>33.783335680632035</v>
          </cell>
          <cell r="AJ148">
            <v>23.035131409923679</v>
          </cell>
          <cell r="AK148">
            <v>47.662425955256936</v>
          </cell>
          <cell r="AL148">
            <v>113.371905950523</v>
          </cell>
          <cell r="AM148">
            <v>43.305648806274803</v>
          </cell>
          <cell r="AN148">
            <v>49.29856550513756</v>
          </cell>
          <cell r="AO148">
            <v>543.26119389714199</v>
          </cell>
          <cell r="AP148">
            <v>623.72161872924903</v>
          </cell>
          <cell r="AQ148">
            <v>623.72161872924903</v>
          </cell>
          <cell r="AR148">
            <v>0</v>
          </cell>
          <cell r="AS148">
            <v>195.94960224014409</v>
          </cell>
          <cell r="AT148">
            <v>195.94960224014409</v>
          </cell>
        </row>
        <row r="149">
          <cell r="A149" t="str">
            <v>GhanaPPC Wholesale CentresTotal</v>
          </cell>
          <cell r="B149" t="str">
            <v>Ghana</v>
          </cell>
          <cell r="C149" t="str">
            <v>DRC before Tfrs &amp; Proj Amort</v>
          </cell>
          <cell r="D149" t="str">
            <v>Total</v>
          </cell>
          <cell r="E149" t="str">
            <v>PPC Wholesale Centres</v>
          </cell>
          <cell r="F149" t="str">
            <v>Ghana</v>
          </cell>
          <cell r="G149">
            <v>225.99831710971898</v>
          </cell>
          <cell r="H149">
            <v>255.20701008630857</v>
          </cell>
          <cell r="I149">
            <v>-481.20532719602755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481.20532719602755</v>
          </cell>
          <cell r="T149">
            <v>464.25833333333333</v>
          </cell>
          <cell r="U149">
            <v>2785.5990000000002</v>
          </cell>
          <cell r="V149">
            <v>0</v>
          </cell>
          <cell r="W149">
            <v>305.27770885203711</v>
          </cell>
          <cell r="X149">
            <v>1659.6651881296464</v>
          </cell>
          <cell r="AC149">
            <v>146.49852926990519</v>
          </cell>
          <cell r="AD149">
            <v>158.77917958213192</v>
          </cell>
          <cell r="AE149">
            <v>145.10400044989854</v>
          </cell>
          <cell r="AF149">
            <v>105.76539090432311</v>
          </cell>
          <cell r="AG149">
            <v>138.22580436886733</v>
          </cell>
          <cell r="AH149">
            <v>140.21121648929966</v>
          </cell>
          <cell r="AI149">
            <v>97.81288731344489</v>
          </cell>
          <cell r="AJ149">
            <v>102.5059064790878</v>
          </cell>
          <cell r="AK149">
            <v>154.80600956462695</v>
          </cell>
          <cell r="AL149">
            <v>196.50060919236989</v>
          </cell>
          <cell r="AM149">
            <v>120.38396033796607</v>
          </cell>
          <cell r="AN149">
            <v>153.07169417772502</v>
          </cell>
          <cell r="AO149">
            <v>1659.6651881296464</v>
          </cell>
          <cell r="AP149">
            <v>1870.6563332157345</v>
          </cell>
          <cell r="AQ149">
            <v>1870.6563332157345</v>
          </cell>
          <cell r="AR149">
            <v>0</v>
          </cell>
          <cell r="AS149">
            <v>1358.9379352062128</v>
          </cell>
          <cell r="AT149">
            <v>1358.9379352062128</v>
          </cell>
        </row>
        <row r="150">
          <cell r="A150" t="str">
            <v>KenyaPPC Cash OperationsCash</v>
          </cell>
          <cell r="B150" t="str">
            <v>Kenya</v>
          </cell>
          <cell r="C150" t="str">
            <v>DRC before Tfrs &amp; Proj Amort</v>
          </cell>
          <cell r="D150" t="str">
            <v>Cash</v>
          </cell>
          <cell r="E150" t="str">
            <v>PPC Cash Operations</v>
          </cell>
          <cell r="F150" t="str">
            <v>Kenya</v>
          </cell>
          <cell r="G150">
            <v>68.110121740639201</v>
          </cell>
          <cell r="H150">
            <v>147.00326554766951</v>
          </cell>
          <cell r="I150">
            <v>-215.11338728830873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215.11338728830873</v>
          </cell>
          <cell r="T150">
            <v>278.48173913043479</v>
          </cell>
          <cell r="U150">
            <v>1670.8878161490684</v>
          </cell>
          <cell r="V150">
            <v>0</v>
          </cell>
          <cell r="W150">
            <v>121.48315425130414</v>
          </cell>
          <cell r="X150">
            <v>772.82708378234315</v>
          </cell>
          <cell r="AC150">
            <v>52.56361751488614</v>
          </cell>
          <cell r="AD150">
            <v>68.919536736417996</v>
          </cell>
          <cell r="AE150">
            <v>63.255946744867572</v>
          </cell>
          <cell r="AF150">
            <v>61.99136185672134</v>
          </cell>
          <cell r="AG150">
            <v>68.957287532871391</v>
          </cell>
          <cell r="AH150">
            <v>46.557543058387409</v>
          </cell>
          <cell r="AI150">
            <v>73.338999128108924</v>
          </cell>
          <cell r="AJ150">
            <v>48.262483658216411</v>
          </cell>
          <cell r="AK150">
            <v>103.41844654010742</v>
          </cell>
          <cell r="AL150">
            <v>32.835459809075019</v>
          </cell>
          <cell r="AM150">
            <v>78.490362988360516</v>
          </cell>
          <cell r="AN150">
            <v>74.236038214323003</v>
          </cell>
          <cell r="AO150">
            <v>772.82708378234315</v>
          </cell>
          <cell r="AP150">
            <v>728.59496157113654</v>
          </cell>
          <cell r="AQ150">
            <v>728.59496157113654</v>
          </cell>
          <cell r="AR150">
            <v>0</v>
          </cell>
          <cell r="AS150">
            <v>528.49043987351183</v>
          </cell>
          <cell r="AT150">
            <v>528.49043987351183</v>
          </cell>
        </row>
        <row r="151">
          <cell r="A151" t="str">
            <v>KenyaPPC Corp Lending Agency OpsCROps</v>
          </cell>
          <cell r="B151" t="str">
            <v>Kenya</v>
          </cell>
          <cell r="C151" t="str">
            <v>DRC before Tfrs &amp; Proj Amort</v>
          </cell>
          <cell r="D151" t="str">
            <v>CROps</v>
          </cell>
          <cell r="E151" t="str">
            <v>PPC Corp Lending Agency Ops</v>
          </cell>
          <cell r="F151" t="str">
            <v>Kenya</v>
          </cell>
          <cell r="G151">
            <v>15.718840945928029</v>
          </cell>
          <cell r="H151">
            <v>23.968967973078982</v>
          </cell>
          <cell r="I151">
            <v>-39.687808919007011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39.687808919007011</v>
          </cell>
          <cell r="T151">
            <v>45.410186335403729</v>
          </cell>
          <cell r="U151">
            <v>272.46334906832294</v>
          </cell>
          <cell r="V151">
            <v>0</v>
          </cell>
          <cell r="W151">
            <v>38.502333741079617</v>
          </cell>
          <cell r="X151">
            <v>236.04653890725371</v>
          </cell>
          <cell r="AC151">
            <v>17.946842753097329</v>
          </cell>
          <cell r="AD151">
            <v>20.555490987982289</v>
          </cell>
          <cell r="AE151">
            <v>17.264450870400019</v>
          </cell>
          <cell r="AF151">
            <v>19.69463362747139</v>
          </cell>
          <cell r="AG151">
            <v>20.827403202361566</v>
          </cell>
          <cell r="AH151">
            <v>16.758374473954404</v>
          </cell>
          <cell r="AI151">
            <v>20.691256156911862</v>
          </cell>
          <cell r="AJ151">
            <v>13.910389098629992</v>
          </cell>
          <cell r="AK151">
            <v>29.100800957921081</v>
          </cell>
          <cell r="AL151">
            <v>11.664455235942199</v>
          </cell>
          <cell r="AM151">
            <v>21.790301425170355</v>
          </cell>
          <cell r="AN151">
            <v>25.842140117411219</v>
          </cell>
          <cell r="AO151">
            <v>236.04653890725371</v>
          </cell>
          <cell r="AP151">
            <v>221.46809968381672</v>
          </cell>
          <cell r="AQ151">
            <v>221.46809968381672</v>
          </cell>
          <cell r="AR151">
            <v>0</v>
          </cell>
          <cell r="AS151">
            <v>229.92947624095052</v>
          </cell>
          <cell r="AT151">
            <v>229.92947624095052</v>
          </cell>
        </row>
        <row r="152">
          <cell r="A152" t="str">
            <v>KenyaPPC GM Ops - Fixed IncomeFI</v>
          </cell>
          <cell r="B152" t="str">
            <v>Kenya</v>
          </cell>
          <cell r="C152" t="str">
            <v>DRC before Tfrs &amp; Proj Amort</v>
          </cell>
          <cell r="D152" t="str">
            <v>FI</v>
          </cell>
          <cell r="E152" t="str">
            <v>PPC GM Ops - Fixed Income</v>
          </cell>
          <cell r="F152" t="str">
            <v>Kenya</v>
          </cell>
          <cell r="G152">
            <v>2.3428907854138421</v>
          </cell>
          <cell r="H152">
            <v>3.6459711530058039</v>
          </cell>
          <cell r="I152">
            <v>-5.988861938419646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5.988861938419646</v>
          </cell>
          <cell r="T152">
            <v>6.2196273291925461</v>
          </cell>
          <cell r="U152">
            <v>37.317033540372677</v>
          </cell>
          <cell r="V152">
            <v>0</v>
          </cell>
          <cell r="W152">
            <v>0.42505531288027576</v>
          </cell>
          <cell r="X152">
            <v>2.6916011074650479</v>
          </cell>
          <cell r="AC152">
            <v>0.12463235839112512</v>
          </cell>
          <cell r="AD152">
            <v>0.30042295448915063</v>
          </cell>
          <cell r="AE152">
            <v>0.20073687913419236</v>
          </cell>
          <cell r="AF152">
            <v>0.21158182972023998</v>
          </cell>
          <cell r="AG152">
            <v>0.2456341822707071</v>
          </cell>
          <cell r="AH152">
            <v>0.1421133896656408</v>
          </cell>
          <cell r="AI152">
            <v>0.25903333252977689</v>
          </cell>
          <cell r="AJ152">
            <v>1.7864648885689727E-2</v>
          </cell>
          <cell r="AK152">
            <v>0.61795277230139556</v>
          </cell>
          <cell r="AL152">
            <v>-5.7011070692422727E-2</v>
          </cell>
          <cell r="AM152">
            <v>0.24805082881093021</v>
          </cell>
          <cell r="AN152">
            <v>0.38058900195862222</v>
          </cell>
          <cell r="AO152">
            <v>2.6916011074650479</v>
          </cell>
          <cell r="AP152">
            <v>2.9647831556835063</v>
          </cell>
          <cell r="AQ152">
            <v>2.9647831556835063</v>
          </cell>
          <cell r="AR152">
            <v>0</v>
          </cell>
          <cell r="AS152">
            <v>0.12820883338663458</v>
          </cell>
          <cell r="AT152">
            <v>0.12820883338663458</v>
          </cell>
        </row>
        <row r="153">
          <cell r="A153" t="str">
            <v>KenyaPPC Global Mkts OpsFX/MM</v>
          </cell>
          <cell r="B153" t="str">
            <v>Kenya</v>
          </cell>
          <cell r="C153" t="str">
            <v>DRC before Tfrs &amp; Proj Amort</v>
          </cell>
          <cell r="D153" t="str">
            <v>FX/MM</v>
          </cell>
          <cell r="E153" t="str">
            <v>PPC Global Mkts Ops</v>
          </cell>
          <cell r="F153" t="str">
            <v>Kenya</v>
          </cell>
          <cell r="G153">
            <v>29.794388519748622</v>
          </cell>
          <cell r="H153">
            <v>46.339348150687186</v>
          </cell>
          <cell r="I153">
            <v>-76.133736670435809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76.133736670435809</v>
          </cell>
          <cell r="T153">
            <v>78.726459627329191</v>
          </cell>
          <cell r="U153">
            <v>472.35519503105593</v>
          </cell>
          <cell r="V153">
            <v>0</v>
          </cell>
          <cell r="W153">
            <v>49.294829454826939</v>
          </cell>
          <cell r="X153">
            <v>245.50179514692911</v>
          </cell>
          <cell r="AC153">
            <v>16.582067517428019</v>
          </cell>
          <cell r="AD153">
            <v>32.712761937398923</v>
          </cell>
          <cell r="AE153">
            <v>-15.177924630084995</v>
          </cell>
          <cell r="AF153">
            <v>41.763894875030893</v>
          </cell>
          <cell r="AG153">
            <v>15.569719493625342</v>
          </cell>
          <cell r="AH153">
            <v>-6.8292422856911656</v>
          </cell>
          <cell r="AI153">
            <v>32.774347149162054</v>
          </cell>
          <cell r="AJ153">
            <v>23.326020517999595</v>
          </cell>
          <cell r="AK153">
            <v>38.758033437976763</v>
          </cell>
          <cell r="AL153">
            <v>-21.220285712493819</v>
          </cell>
          <cell r="AM153">
            <v>81.4768749840905</v>
          </cell>
          <cell r="AN153">
            <v>5.765527862487005</v>
          </cell>
          <cell r="AO153">
            <v>245.50179514692911</v>
          </cell>
          <cell r="AP153">
            <v>230.21414194094706</v>
          </cell>
          <cell r="AQ153">
            <v>230.21414194094706</v>
          </cell>
          <cell r="AR153">
            <v>0</v>
          </cell>
          <cell r="AS153">
            <v>263.10374430094669</v>
          </cell>
          <cell r="AT153">
            <v>263.10374430094669</v>
          </cell>
        </row>
        <row r="154">
          <cell r="A154" t="str">
            <v>KenyaPPC SEF/Forfaiting/PESEF</v>
          </cell>
          <cell r="B154" t="str">
            <v>Kenya</v>
          </cell>
          <cell r="C154" t="str">
            <v>DRC before Tfrs &amp; Proj Amort</v>
          </cell>
          <cell r="D154" t="str">
            <v>SEF</v>
          </cell>
          <cell r="E154" t="str">
            <v>PPC SEF/Forfaiting/PE</v>
          </cell>
          <cell r="F154" t="str">
            <v>Kenya</v>
          </cell>
          <cell r="G154">
            <v>1.0310915432423624</v>
          </cell>
          <cell r="H154">
            <v>1.6018429464869277</v>
          </cell>
          <cell r="I154">
            <v>-2.6329344897292901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2.6329344897292901</v>
          </cell>
          <cell r="T154">
            <v>2.6991304347826088</v>
          </cell>
          <cell r="U154">
            <v>16.194007453416152</v>
          </cell>
          <cell r="V154">
            <v>0</v>
          </cell>
          <cell r="W154">
            <v>5.2806836524238031E-2</v>
          </cell>
          <cell r="X154">
            <v>0.34842009733269985</v>
          </cell>
          <cell r="AC154">
            <v>1.6630871356071351E-2</v>
          </cell>
          <cell r="AD154">
            <v>3.6175965168166679E-2</v>
          </cell>
          <cell r="AE154">
            <v>2.90036521939196E-2</v>
          </cell>
          <cell r="AF154">
            <v>2.8368258005732339E-2</v>
          </cell>
          <cell r="AG154">
            <v>3.2054305126112292E-2</v>
          </cell>
          <cell r="AH154">
            <v>1.6017907777736373E-2</v>
          </cell>
          <cell r="AI154">
            <v>3.5401888659690489E-2</v>
          </cell>
          <cell r="AJ154">
            <v>1.0990182301540308E-2</v>
          </cell>
          <cell r="AK154">
            <v>6.5859197804263414E-2</v>
          </cell>
          <cell r="AL154">
            <v>-2.2434279906463628E-4</v>
          </cell>
          <cell r="AM154">
            <v>3.4527647556657382E-2</v>
          </cell>
          <cell r="AN154">
            <v>4.361456418187426E-2</v>
          </cell>
          <cell r="AO154">
            <v>0.34842009733269985</v>
          </cell>
          <cell r="AP154">
            <v>0.35026958433075095</v>
          </cell>
          <cell r="AQ154">
            <v>0.35026958433075095</v>
          </cell>
          <cell r="AR154">
            <v>0</v>
          </cell>
          <cell r="AS154">
            <v>0</v>
          </cell>
          <cell r="AT154">
            <v>0</v>
          </cell>
        </row>
        <row r="155">
          <cell r="A155" t="str">
            <v>KenyaPPC Trade OperationsTrade</v>
          </cell>
          <cell r="B155" t="str">
            <v>Kenya</v>
          </cell>
          <cell r="C155" t="str">
            <v>DRC before Tfrs &amp; Proj Amort</v>
          </cell>
          <cell r="D155" t="str">
            <v>Trade</v>
          </cell>
          <cell r="E155" t="str">
            <v>PPC Trade Operations</v>
          </cell>
          <cell r="F155" t="str">
            <v>Kenya</v>
          </cell>
          <cell r="G155">
            <v>32.972238145534888</v>
          </cell>
          <cell r="H155">
            <v>42.259875765306234</v>
          </cell>
          <cell r="I155">
            <v>-75.232113910841122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75.232113910841122</v>
          </cell>
          <cell r="T155">
            <v>77.112795031055896</v>
          </cell>
          <cell r="U155">
            <v>462.67645217391299</v>
          </cell>
          <cell r="V155">
            <v>0</v>
          </cell>
          <cell r="W155">
            <v>69.093848209644236</v>
          </cell>
          <cell r="X155">
            <v>439.034117058079</v>
          </cell>
          <cell r="AC155">
            <v>32.993935715957385</v>
          </cell>
          <cell r="AD155">
            <v>36.099912493686851</v>
          </cell>
          <cell r="AE155">
            <v>30.860889569717997</v>
          </cell>
          <cell r="AF155">
            <v>34.787804728485781</v>
          </cell>
          <cell r="AG155">
            <v>33.330756179572887</v>
          </cell>
          <cell r="AH155">
            <v>34.541036898053278</v>
          </cell>
          <cell r="AI155">
            <v>36.115765696336354</v>
          </cell>
          <cell r="AJ155">
            <v>31.727089682727836</v>
          </cell>
          <cell r="AK155">
            <v>52.198064846918612</v>
          </cell>
          <cell r="AL155">
            <v>30.695198994118982</v>
          </cell>
          <cell r="AM155">
            <v>38.585342434436086</v>
          </cell>
          <cell r="AN155">
            <v>47.098319818066955</v>
          </cell>
          <cell r="AO155">
            <v>439.034117058079</v>
          </cell>
          <cell r="AP155">
            <v>471.82817272944726</v>
          </cell>
          <cell r="AQ155">
            <v>471.82817272944726</v>
          </cell>
          <cell r="AR155">
            <v>0</v>
          </cell>
          <cell r="AS155">
            <v>157.30218245533126</v>
          </cell>
          <cell r="AT155">
            <v>157.30218245533126</v>
          </cell>
        </row>
        <row r="156">
          <cell r="A156" t="str">
            <v>KenyaPPC Wholesale CentresTotal</v>
          </cell>
          <cell r="B156" t="str">
            <v>Kenya</v>
          </cell>
          <cell r="C156" t="str">
            <v>DRC before Tfrs &amp; Proj Amort</v>
          </cell>
          <cell r="D156" t="str">
            <v>Total</v>
          </cell>
          <cell r="E156" t="str">
            <v>PPC Wholesale Centres</v>
          </cell>
          <cell r="F156" t="str">
            <v>Kenya</v>
          </cell>
          <cell r="G156">
            <v>149.96957168050693</v>
          </cell>
          <cell r="H156">
            <v>264.81927153623462</v>
          </cell>
          <cell r="I156">
            <v>-414.78884321674155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414.78884321674155</v>
          </cell>
          <cell r="T156">
            <v>488.64993788819874</v>
          </cell>
          <cell r="U156">
            <v>2931.8938534161489</v>
          </cell>
          <cell r="V156">
            <v>0</v>
          </cell>
          <cell r="W156">
            <v>278.85202780625946</v>
          </cell>
          <cell r="X156">
            <v>1696.4495560994028</v>
          </cell>
          <cell r="AC156">
            <v>120.22772673111606</v>
          </cell>
          <cell r="AD156">
            <v>158.62430107514339</v>
          </cell>
          <cell r="AE156">
            <v>96.433103086228698</v>
          </cell>
          <cell r="AF156">
            <v>158.47764517543533</v>
          </cell>
          <cell r="AG156">
            <v>138.96285489582795</v>
          </cell>
          <cell r="AH156">
            <v>91.185843442147416</v>
          </cell>
          <cell r="AI156">
            <v>163.21480335170872</v>
          </cell>
          <cell r="AJ156">
            <v>117.25483778876105</v>
          </cell>
          <cell r="AK156">
            <v>224.15915775302938</v>
          </cell>
          <cell r="AL156">
            <v>53.917592913151111</v>
          </cell>
          <cell r="AM156">
            <v>220.62546030842486</v>
          </cell>
          <cell r="AN156">
            <v>153.36622957842883</v>
          </cell>
          <cell r="AO156">
            <v>1696.4495560994028</v>
          </cell>
          <cell r="AP156">
            <v>1655.4204286653619</v>
          </cell>
          <cell r="AQ156">
            <v>1655.4204286653619</v>
          </cell>
          <cell r="AR156">
            <v>0</v>
          </cell>
          <cell r="AS156">
            <v>1178.9540517041269</v>
          </cell>
          <cell r="AT156">
            <v>1178.9540517041269</v>
          </cell>
        </row>
        <row r="157">
          <cell r="A157" t="str">
            <v>NigeriaPPC Cash OperationsCash</v>
          </cell>
          <cell r="B157" t="str">
            <v>Nigeria</v>
          </cell>
          <cell r="C157" t="str">
            <v>DRC before Tfrs &amp; Proj Amort</v>
          </cell>
          <cell r="D157" t="str">
            <v>Cash</v>
          </cell>
          <cell r="E157" t="str">
            <v>PPC Cash Operations</v>
          </cell>
          <cell r="F157" t="str">
            <v>Nigeria</v>
          </cell>
          <cell r="G157">
            <v>55.097667181195973</v>
          </cell>
          <cell r="H157">
            <v>81.974106775492785</v>
          </cell>
          <cell r="I157">
            <v>-137.07177395668876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137.07177395668876</v>
          </cell>
          <cell r="T157">
            <v>173.13718518518519</v>
          </cell>
          <cell r="U157">
            <v>1038.8215259259259</v>
          </cell>
          <cell r="V157">
            <v>0</v>
          </cell>
          <cell r="W157">
            <v>153.97936940020941</v>
          </cell>
          <cell r="X157">
            <v>972.24335936191596</v>
          </cell>
          <cell r="AC157">
            <v>77.249287248669845</v>
          </cell>
          <cell r="AD157">
            <v>76.730082151539563</v>
          </cell>
          <cell r="AE157">
            <v>78.8155826606652</v>
          </cell>
          <cell r="AF157">
            <v>79.596673816127463</v>
          </cell>
          <cell r="AG157">
            <v>73.861544961838092</v>
          </cell>
          <cell r="AH157">
            <v>91.945704867018378</v>
          </cell>
          <cell r="AI157">
            <v>82.716982963309988</v>
          </cell>
          <cell r="AJ157">
            <v>80.41234346142187</v>
          </cell>
          <cell r="AK157">
            <v>78.718725565425075</v>
          </cell>
          <cell r="AL157">
            <v>80.813439971519983</v>
          </cell>
          <cell r="AM157">
            <v>92.803881250824588</v>
          </cell>
          <cell r="AN157">
            <v>78.579110443555919</v>
          </cell>
          <cell r="AO157">
            <v>972.24335936191596</v>
          </cell>
          <cell r="AP157">
            <v>878.67428933695169</v>
          </cell>
          <cell r="AQ157">
            <v>878.67428933695169</v>
          </cell>
          <cell r="AR157">
            <v>0</v>
          </cell>
          <cell r="AS157">
            <v>380.99950790380262</v>
          </cell>
          <cell r="AT157">
            <v>380.99950790380262</v>
          </cell>
        </row>
        <row r="158">
          <cell r="A158" t="str">
            <v>NigeriaPPC Corp Lending Agency OpsCROps</v>
          </cell>
          <cell r="B158" t="str">
            <v>Nigeria</v>
          </cell>
          <cell r="C158" t="str">
            <v>DRC before Tfrs &amp; Proj Amort</v>
          </cell>
          <cell r="D158" t="str">
            <v>CROps</v>
          </cell>
          <cell r="E158" t="str">
            <v>PPC Corp Lending Agency Ops</v>
          </cell>
          <cell r="F158" t="str">
            <v>Nigeria</v>
          </cell>
          <cell r="G158">
            <v>8.1776941051023329</v>
          </cell>
          <cell r="H158">
            <v>25.018874574486702</v>
          </cell>
          <cell r="I158">
            <v>-33.196568679589035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33.196568679589035</v>
          </cell>
          <cell r="T158">
            <v>18.221777777777778</v>
          </cell>
          <cell r="U158">
            <v>109.33118814814816</v>
          </cell>
          <cell r="V158">
            <v>0</v>
          </cell>
          <cell r="W158">
            <v>20.797630912492828</v>
          </cell>
          <cell r="X158">
            <v>142.85721352250147</v>
          </cell>
          <cell r="AC158">
            <v>9.999764531885992</v>
          </cell>
          <cell r="AD158">
            <v>10.797866380606836</v>
          </cell>
          <cell r="AE158">
            <v>10.723680697252604</v>
          </cell>
          <cell r="AF158">
            <v>11.078948698456998</v>
          </cell>
          <cell r="AG158">
            <v>10.876652943527979</v>
          </cell>
          <cell r="AH158">
            <v>12.547837189704126</v>
          </cell>
          <cell r="AI158">
            <v>11.728814761836063</v>
          </cell>
          <cell r="AJ158">
            <v>12.39268719295481</v>
          </cell>
          <cell r="AK158">
            <v>11.667941702783835</v>
          </cell>
          <cell r="AL158">
            <v>11.724647444425628</v>
          </cell>
          <cell r="AM158">
            <v>14.097764817393738</v>
          </cell>
          <cell r="AN158">
            <v>15.220607161672859</v>
          </cell>
          <cell r="AO158">
            <v>142.85721352250147</v>
          </cell>
          <cell r="AP158">
            <v>117.77376699152342</v>
          </cell>
          <cell r="AQ158">
            <v>117.77376699152342</v>
          </cell>
          <cell r="AR158">
            <v>0</v>
          </cell>
          <cell r="AS158">
            <v>158.6907028819418</v>
          </cell>
          <cell r="AT158">
            <v>158.6907028819418</v>
          </cell>
        </row>
        <row r="159">
          <cell r="A159" t="str">
            <v>NigeriaPPC GM Ops - Fixed IncomeFI</v>
          </cell>
          <cell r="B159" t="str">
            <v>Nigeria</v>
          </cell>
          <cell r="C159" t="str">
            <v>DRC before Tfrs &amp; Proj Amort</v>
          </cell>
          <cell r="D159" t="str">
            <v>FI</v>
          </cell>
          <cell r="E159" t="str">
            <v>PPC GM Ops - Fixed Income</v>
          </cell>
          <cell r="F159" t="str">
            <v>Nigeria</v>
          </cell>
          <cell r="G159">
            <v>1.5180978970248087</v>
          </cell>
          <cell r="H159">
            <v>23.525735584569325</v>
          </cell>
          <cell r="I159">
            <v>-25.043833481594135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25.043833481594135</v>
          </cell>
          <cell r="T159">
            <v>2.2801481481481485</v>
          </cell>
          <cell r="U159">
            <v>13.680749629629631</v>
          </cell>
          <cell r="V159">
            <v>0</v>
          </cell>
          <cell r="W159">
            <v>8.4651244596152808E-3</v>
          </cell>
          <cell r="X159">
            <v>5.2304299105816861E-2</v>
          </cell>
          <cell r="AC159">
            <v>4.3776117090510089E-3</v>
          </cell>
          <cell r="AD159">
            <v>4.0875127505642719E-3</v>
          </cell>
          <cell r="AE159">
            <v>3.6390180996378561E-3</v>
          </cell>
          <cell r="AF159">
            <v>3.6818677961722671E-3</v>
          </cell>
          <cell r="AG159">
            <v>3.8417930126838883E-3</v>
          </cell>
          <cell r="AH159">
            <v>5.0308500992188518E-3</v>
          </cell>
          <cell r="AI159">
            <v>4.7799281781941878E-3</v>
          </cell>
          <cell r="AJ159">
            <v>4.2123005147635707E-3</v>
          </cell>
          <cell r="AK159">
            <v>3.7973785035474855E-3</v>
          </cell>
          <cell r="AL159">
            <v>4.2816111937687695E-3</v>
          </cell>
          <cell r="AM159">
            <v>5.7920413665303455E-3</v>
          </cell>
          <cell r="AN159">
            <v>4.7823858816843576E-3</v>
          </cell>
          <cell r="AO159">
            <v>5.2304299105816861E-2</v>
          </cell>
          <cell r="AP159">
            <v>4.9369599083948959E-2</v>
          </cell>
          <cell r="AQ159">
            <v>4.9369599083948959E-2</v>
          </cell>
          <cell r="AR159">
            <v>0</v>
          </cell>
          <cell r="AS159">
            <v>0</v>
          </cell>
          <cell r="AT159">
            <v>0</v>
          </cell>
        </row>
        <row r="160">
          <cell r="A160" t="str">
            <v>NigeriaPPC Global Mkts OpsFX/MM</v>
          </cell>
          <cell r="B160" t="str">
            <v>Nigeria</v>
          </cell>
          <cell r="C160" t="str">
            <v>DRC before Tfrs &amp; Proj Amort</v>
          </cell>
          <cell r="D160" t="str">
            <v>FX/MM</v>
          </cell>
          <cell r="E160" t="str">
            <v>PPC Global Mkts Ops</v>
          </cell>
          <cell r="F160" t="str">
            <v>Nigeria</v>
          </cell>
          <cell r="G160">
            <v>65.970528454951904</v>
          </cell>
          <cell r="H160">
            <v>15.268040778673566</v>
          </cell>
          <cell r="I160">
            <v>-81.238569233625469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81.238569233625469</v>
          </cell>
          <cell r="T160">
            <v>99.637481481481501</v>
          </cell>
          <cell r="U160">
            <v>597.82255111111112</v>
          </cell>
          <cell r="V160">
            <v>0</v>
          </cell>
          <cell r="W160">
            <v>40.148321962436874</v>
          </cell>
          <cell r="X160">
            <v>289.71067528671307</v>
          </cell>
          <cell r="AC160">
            <v>19.986763871783257</v>
          </cell>
          <cell r="AD160">
            <v>20.161558090653617</v>
          </cell>
          <cell r="AE160">
            <v>21.254467181825525</v>
          </cell>
          <cell r="AF160">
            <v>22.893731513773176</v>
          </cell>
          <cell r="AG160">
            <v>20.295215041518333</v>
          </cell>
          <cell r="AH160">
            <v>23.460290364733424</v>
          </cell>
          <cell r="AI160">
            <v>21.942025464209564</v>
          </cell>
          <cell r="AJ160">
            <v>23.803850481221446</v>
          </cell>
          <cell r="AK160">
            <v>26.84609971316101</v>
          </cell>
          <cell r="AL160">
            <v>29.784720807549945</v>
          </cell>
          <cell r="AM160">
            <v>32.198204786021165</v>
          </cell>
          <cell r="AN160">
            <v>27.083747970262607</v>
          </cell>
          <cell r="AO160">
            <v>289.71067528671307</v>
          </cell>
          <cell r="AP160">
            <v>254.3420332826008</v>
          </cell>
          <cell r="AQ160">
            <v>254.3420332826008</v>
          </cell>
          <cell r="AR160">
            <v>0</v>
          </cell>
          <cell r="AS160">
            <v>740.69559809474913</v>
          </cell>
          <cell r="AT160">
            <v>740.69559809474913</v>
          </cell>
        </row>
        <row r="161">
          <cell r="A161" t="str">
            <v>NigeriaPPC SEF/Forfaiting/PESEF</v>
          </cell>
          <cell r="B161" t="str">
            <v>Nigeria</v>
          </cell>
          <cell r="C161" t="str">
            <v>DRC before Tfrs &amp; Proj Amort</v>
          </cell>
          <cell r="D161" t="str">
            <v>SEF</v>
          </cell>
          <cell r="E161" t="str">
            <v>PPC SEF/Forfaiting/PE</v>
          </cell>
          <cell r="F161" t="str">
            <v>Nigeria</v>
          </cell>
          <cell r="G161">
            <v>1.0167907164705134</v>
          </cell>
          <cell r="H161">
            <v>0.14988443895363845</v>
          </cell>
          <cell r="I161">
            <v>-1.1666751554241519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1.1666751554241519</v>
          </cell>
          <cell r="T161">
            <v>1.5271111111111111</v>
          </cell>
          <cell r="U161">
            <v>9.1630844444444435</v>
          </cell>
          <cell r="V161">
            <v>0</v>
          </cell>
          <cell r="W161">
            <v>0</v>
          </cell>
          <cell r="X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</row>
        <row r="162">
          <cell r="A162" t="str">
            <v>NigeriaPPC Trade OperationsTrade</v>
          </cell>
          <cell r="B162" t="str">
            <v>Nigeria</v>
          </cell>
          <cell r="C162" t="str">
            <v>DRC before Tfrs &amp; Proj Amort</v>
          </cell>
          <cell r="D162" t="str">
            <v>Trade</v>
          </cell>
          <cell r="E162" t="str">
            <v>PPC Trade Operations</v>
          </cell>
          <cell r="F162" t="str">
            <v>Nigeria</v>
          </cell>
          <cell r="G162">
            <v>29.962924458832241</v>
          </cell>
          <cell r="H162">
            <v>-17.564933652913012</v>
          </cell>
          <cell r="I162">
            <v>-12.397990805919228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12.397990805919228</v>
          </cell>
          <cell r="T162">
            <v>81.432000000000002</v>
          </cell>
          <cell r="U162">
            <v>488.59237037037042</v>
          </cell>
          <cell r="V162">
            <v>0</v>
          </cell>
          <cell r="W162">
            <v>74.6806413924445</v>
          </cell>
          <cell r="X162">
            <v>543.75594303314983</v>
          </cell>
          <cell r="AC162">
            <v>36.737390837505643</v>
          </cell>
          <cell r="AD162">
            <v>37.943250554938857</v>
          </cell>
          <cell r="AE162">
            <v>55.419870878254386</v>
          </cell>
          <cell r="AF162">
            <v>52.617714017981825</v>
          </cell>
          <cell r="AG162">
            <v>42.523652165555603</v>
          </cell>
          <cell r="AH162">
            <v>46.231642383846292</v>
          </cell>
          <cell r="AI162">
            <v>40.297810159077301</v>
          </cell>
          <cell r="AJ162">
            <v>43.443181415526624</v>
          </cell>
          <cell r="AK162">
            <v>40.558699808385313</v>
          </cell>
          <cell r="AL162">
            <v>45.011968310520047</v>
          </cell>
          <cell r="AM162">
            <v>49.20582253882327</v>
          </cell>
          <cell r="AN162">
            <v>53.764939962734672</v>
          </cell>
          <cell r="AO162">
            <v>543.75594303314983</v>
          </cell>
          <cell r="AP162">
            <v>456.34769400163083</v>
          </cell>
          <cell r="AQ162">
            <v>456.34769400163083</v>
          </cell>
          <cell r="AR162">
            <v>0</v>
          </cell>
          <cell r="AS162">
            <v>567.415157887281</v>
          </cell>
          <cell r="AT162">
            <v>567.415157887281</v>
          </cell>
        </row>
        <row r="163">
          <cell r="A163" t="str">
            <v>NigeriaPPC Wholesale CentresTotal</v>
          </cell>
          <cell r="B163" t="str">
            <v>Nigeria</v>
          </cell>
          <cell r="C163" t="str">
            <v>DRC before Tfrs &amp; Proj Amort</v>
          </cell>
          <cell r="D163" t="str">
            <v>Total</v>
          </cell>
          <cell r="E163" t="str">
            <v>PPC Wholesale Centres</v>
          </cell>
          <cell r="F163" t="str">
            <v>Nigeria</v>
          </cell>
          <cell r="G163">
            <v>161.74370281357778</v>
          </cell>
          <cell r="H163">
            <v>128.37170849926304</v>
          </cell>
          <cell r="I163">
            <v>-290.11541131284082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290.11541131284082</v>
          </cell>
          <cell r="T163">
            <v>376.23570370370373</v>
          </cell>
          <cell r="U163">
            <v>2257.4114696296297</v>
          </cell>
          <cell r="V163">
            <v>0</v>
          </cell>
          <cell r="W163">
            <v>289.61442879204321</v>
          </cell>
          <cell r="X163">
            <v>1948.6194955033861</v>
          </cell>
          <cell r="AC163">
            <v>143.97758410155376</v>
          </cell>
          <cell r="AD163">
            <v>145.63684469048945</v>
          </cell>
          <cell r="AE163">
            <v>166.21724043609743</v>
          </cell>
          <cell r="AF163">
            <v>166.19074991413561</v>
          </cell>
          <cell r="AG163">
            <v>147.56090690545261</v>
          </cell>
          <cell r="AH163">
            <v>174.19050565540147</v>
          </cell>
          <cell r="AI163">
            <v>156.69041327661125</v>
          </cell>
          <cell r="AJ163">
            <v>160.0562748516395</v>
          </cell>
          <cell r="AK163">
            <v>157.79526416825865</v>
          </cell>
          <cell r="AL163">
            <v>167.33905814520949</v>
          </cell>
          <cell r="AM163">
            <v>188.31146543442924</v>
          </cell>
          <cell r="AN163">
            <v>174.65318792410767</v>
          </cell>
          <cell r="AO163">
            <v>1948.6194955033861</v>
          </cell>
          <cell r="AP163">
            <v>1707.1871532117907</v>
          </cell>
          <cell r="AQ163">
            <v>1707.1871532117907</v>
          </cell>
          <cell r="AR163">
            <v>0</v>
          </cell>
          <cell r="AS163">
            <v>1847.8009667677748</v>
          </cell>
          <cell r="AT163">
            <v>1847.8009667677748</v>
          </cell>
        </row>
        <row r="164">
          <cell r="A164" t="str">
            <v>Sierra LeonePPC Cash OperationsCash</v>
          </cell>
          <cell r="B164" t="str">
            <v>Sierra Leone</v>
          </cell>
          <cell r="C164" t="str">
            <v>DRC before Tfrs &amp; Proj Amort</v>
          </cell>
          <cell r="D164" t="str">
            <v>Cash</v>
          </cell>
          <cell r="E164" t="str">
            <v>PPC Cash Operations</v>
          </cell>
          <cell r="F164" t="str">
            <v>Sierra Leone</v>
          </cell>
          <cell r="G164">
            <v>22.307070975264107</v>
          </cell>
          <cell r="H164">
            <v>15.342095802674624</v>
          </cell>
          <cell r="I164">
            <v>-37.649166777938731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37.649166777938731</v>
          </cell>
          <cell r="T164">
            <v>51.210355987055017</v>
          </cell>
          <cell r="U164">
            <v>307.32401294498385</v>
          </cell>
          <cell r="V164">
            <v>0</v>
          </cell>
          <cell r="W164">
            <v>48.143988653033119</v>
          </cell>
          <cell r="X164">
            <v>319.54813796038945</v>
          </cell>
          <cell r="AC164">
            <v>22.769590337644356</v>
          </cell>
          <cell r="AD164">
            <v>25.374398315388763</v>
          </cell>
          <cell r="AE164">
            <v>25.164486392474913</v>
          </cell>
          <cell r="AF164">
            <v>32.776517026883099</v>
          </cell>
          <cell r="AG164">
            <v>26.861736356947929</v>
          </cell>
          <cell r="AH164">
            <v>26.084425167385149</v>
          </cell>
          <cell r="AI164">
            <v>28.99951734677478</v>
          </cell>
          <cell r="AJ164">
            <v>26.132629236350283</v>
          </cell>
          <cell r="AK164">
            <v>26.962211286887737</v>
          </cell>
          <cell r="AL164">
            <v>23.611677695762637</v>
          </cell>
          <cell r="AM164">
            <v>27.415386377900006</v>
          </cell>
          <cell r="AN164">
            <v>27.395562419989801</v>
          </cell>
          <cell r="AO164">
            <v>319.54813796038945</v>
          </cell>
          <cell r="AP164">
            <v>351.60217609713254</v>
          </cell>
          <cell r="AQ164">
            <v>351.60217609713254</v>
          </cell>
          <cell r="AR164">
            <v>0</v>
          </cell>
          <cell r="AS164">
            <v>357.14682313228786</v>
          </cell>
          <cell r="AT164">
            <v>357.14682313228786</v>
          </cell>
        </row>
        <row r="165">
          <cell r="A165" t="str">
            <v>Sierra LeonePPC Corp Lending Agency OpsCROps</v>
          </cell>
          <cell r="B165" t="str">
            <v>Sierra Leone</v>
          </cell>
          <cell r="C165" t="str">
            <v>DRC before Tfrs &amp; Proj Amort</v>
          </cell>
          <cell r="D165" t="str">
            <v>CROps</v>
          </cell>
          <cell r="E165" t="str">
            <v>PPC Corp Lending Agency Ops</v>
          </cell>
          <cell r="F165" t="str">
            <v>Sierra Leone</v>
          </cell>
          <cell r="G165">
            <v>8.0088588712112951</v>
          </cell>
          <cell r="H165">
            <v>1.1737032682324404</v>
          </cell>
          <cell r="I165">
            <v>-9.1825621394437356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9.1825621394437356</v>
          </cell>
          <cell r="T165">
            <v>15.15210355987055</v>
          </cell>
          <cell r="U165">
            <v>90.966601941747584</v>
          </cell>
          <cell r="V165">
            <v>0</v>
          </cell>
          <cell r="W165">
            <v>8.5282197466007901</v>
          </cell>
          <cell r="X165">
            <v>55.343776444255958</v>
          </cell>
          <cell r="AC165">
            <v>4.3356778031388119</v>
          </cell>
          <cell r="AD165">
            <v>4.1925419434619782</v>
          </cell>
          <cell r="AE165">
            <v>5.549478275540995</v>
          </cell>
          <cell r="AF165">
            <v>3.7434199265780208</v>
          </cell>
          <cell r="AG165">
            <v>5.5154890906514922</v>
          </cell>
          <cell r="AH165">
            <v>4.7942063293156778</v>
          </cell>
          <cell r="AI165">
            <v>5.0397573531405833</v>
          </cell>
          <cell r="AJ165">
            <v>4.6190756925069536</v>
          </cell>
          <cell r="AK165">
            <v>4.734928459362429</v>
          </cell>
          <cell r="AL165">
            <v>4.2730499246532929</v>
          </cell>
          <cell r="AM165">
            <v>4.4677769227217965</v>
          </cell>
          <cell r="AN165">
            <v>4.0783747231839271</v>
          </cell>
          <cell r="AO165">
            <v>55.343776444255958</v>
          </cell>
          <cell r="AP165">
            <v>72.214174506724945</v>
          </cell>
          <cell r="AQ165">
            <v>72.214174506724945</v>
          </cell>
          <cell r="AR165">
            <v>0</v>
          </cell>
          <cell r="AS165">
            <v>123.75724913410257</v>
          </cell>
          <cell r="AT165">
            <v>123.75724913410257</v>
          </cell>
        </row>
        <row r="166">
          <cell r="A166" t="str">
            <v>Sierra LeonePPC GM Ops - Fixed IncomeFI</v>
          </cell>
          <cell r="B166" t="str">
            <v>Sierra Leone</v>
          </cell>
          <cell r="C166" t="str">
            <v>DRC before Tfrs &amp; Proj Amort</v>
          </cell>
          <cell r="D166" t="str">
            <v>FI</v>
          </cell>
          <cell r="E166" t="str">
            <v>PPC GM Ops - Fixed Income</v>
          </cell>
          <cell r="F166" t="str">
            <v>Sierra Leone</v>
          </cell>
          <cell r="G166">
            <v>7.847163544434722E-3</v>
          </cell>
          <cell r="H166">
            <v>0.5034793888840875</v>
          </cell>
          <cell r="I166">
            <v>-0.51132655242852221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0.51132655242852221</v>
          </cell>
          <cell r="T166">
            <v>1.2944983818770227E-2</v>
          </cell>
          <cell r="U166">
            <v>8.1941747572815526E-2</v>
          </cell>
          <cell r="V166">
            <v>0</v>
          </cell>
          <cell r="W166">
            <v>0</v>
          </cell>
          <cell r="X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</row>
        <row r="167">
          <cell r="A167" t="str">
            <v>Sierra LeonePPC Global Mkts OpsFX/MM</v>
          </cell>
          <cell r="B167" t="str">
            <v>Sierra Leone</v>
          </cell>
          <cell r="C167" t="str">
            <v>DRC before Tfrs &amp; Proj Amort</v>
          </cell>
          <cell r="D167" t="str">
            <v>FX/MM</v>
          </cell>
          <cell r="E167" t="str">
            <v>PPC Global Mkts Ops</v>
          </cell>
          <cell r="F167" t="str">
            <v>Sierra Leone</v>
          </cell>
          <cell r="G167">
            <v>1.459404372363869</v>
          </cell>
          <cell r="H167">
            <v>11.504389312746135</v>
          </cell>
          <cell r="I167">
            <v>-12.963793685110003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12.963793685110003</v>
          </cell>
          <cell r="T167">
            <v>26.485436893203886</v>
          </cell>
          <cell r="U167">
            <v>158.9337216828479</v>
          </cell>
          <cell r="V167">
            <v>0</v>
          </cell>
          <cell r="W167">
            <v>7.6476905004451909</v>
          </cell>
          <cell r="X167">
            <v>76.191393385908938</v>
          </cell>
          <cell r="AC167">
            <v>3.6324632315864371</v>
          </cell>
          <cell r="AD167">
            <v>4.0152272688587534</v>
          </cell>
          <cell r="AE167">
            <v>6.6421651820123317</v>
          </cell>
          <cell r="AF167">
            <v>8.201135967604122</v>
          </cell>
          <cell r="AG167">
            <v>6.3631008971373362</v>
          </cell>
          <cell r="AH167">
            <v>7.3753107293186915</v>
          </cell>
          <cell r="AI167">
            <v>7.4299064676709818</v>
          </cell>
          <cell r="AJ167">
            <v>6.1971233041992306</v>
          </cell>
          <cell r="AK167">
            <v>6.6517542114707098</v>
          </cell>
          <cell r="AL167">
            <v>6.0257273427220142</v>
          </cell>
          <cell r="AM167">
            <v>7.2769931268805976</v>
          </cell>
          <cell r="AN167">
            <v>6.3804856564477319</v>
          </cell>
          <cell r="AO167">
            <v>76.191393385908938</v>
          </cell>
          <cell r="AP167">
            <v>92.197269447954241</v>
          </cell>
          <cell r="AQ167">
            <v>92.197269447954241</v>
          </cell>
          <cell r="AR167">
            <v>0</v>
          </cell>
          <cell r="AS167">
            <v>168.79668516219456</v>
          </cell>
          <cell r="AT167">
            <v>168.79668516219456</v>
          </cell>
        </row>
        <row r="168">
          <cell r="A168" t="str">
            <v>Sierra LeonePPC SEF/Forfaiting/PESEF</v>
          </cell>
          <cell r="B168" t="str">
            <v>Sierra Leone</v>
          </cell>
          <cell r="C168" t="str">
            <v>DRC before Tfrs &amp; Proj Amort</v>
          </cell>
          <cell r="D168" t="str">
            <v>SEF</v>
          </cell>
          <cell r="E168" t="str">
            <v>PPC SEF/Forfaiting/PE</v>
          </cell>
          <cell r="F168" t="str">
            <v>Sierra Leone</v>
          </cell>
          <cell r="G168">
            <v>0</v>
          </cell>
          <cell r="H168">
            <v>0.35027224647524868</v>
          </cell>
          <cell r="I168">
            <v>-0.35027224647524868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0.35027224647524868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</row>
        <row r="169">
          <cell r="A169" t="str">
            <v>Sierra LeonePPC Trade OperationsTrade</v>
          </cell>
          <cell r="B169" t="str">
            <v>Sierra Leone</v>
          </cell>
          <cell r="C169" t="str">
            <v>DRC before Tfrs &amp; Proj Amort</v>
          </cell>
          <cell r="D169" t="str">
            <v>Trade</v>
          </cell>
          <cell r="E169" t="str">
            <v>PPC Trade Operations</v>
          </cell>
          <cell r="F169" t="str">
            <v>Sierra Leone</v>
          </cell>
          <cell r="G169">
            <v>4.0274460804141751E-2</v>
          </cell>
          <cell r="H169">
            <v>5.5713440788519666</v>
          </cell>
          <cell r="I169">
            <v>-5.6116185396561082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5.6116185396561082</v>
          </cell>
          <cell r="T169">
            <v>1.0420711974110033</v>
          </cell>
          <cell r="U169">
            <v>6.2604530744336566</v>
          </cell>
          <cell r="V169">
            <v>0</v>
          </cell>
          <cell r="W169">
            <v>1.3094041158056258</v>
          </cell>
          <cell r="X169">
            <v>9.6890577248597136</v>
          </cell>
          <cell r="AC169">
            <v>0.67779237850477159</v>
          </cell>
          <cell r="AD169">
            <v>0.63161173730085418</v>
          </cell>
          <cell r="AE169">
            <v>1.3102496811051343</v>
          </cell>
          <cell r="AF169">
            <v>0.53152362908951689</v>
          </cell>
          <cell r="AG169">
            <v>1.0234357429728749</v>
          </cell>
          <cell r="AH169">
            <v>0.91569276517270382</v>
          </cell>
          <cell r="AI169">
            <v>0.73441551221682033</v>
          </cell>
          <cell r="AJ169">
            <v>0.71135206803778495</v>
          </cell>
          <cell r="AK169">
            <v>0.82496448972022396</v>
          </cell>
          <cell r="AL169">
            <v>0.82572679719765141</v>
          </cell>
          <cell r="AM169">
            <v>0.76224429053507059</v>
          </cell>
          <cell r="AN169">
            <v>0.74004863300630674</v>
          </cell>
          <cell r="AO169">
            <v>9.6890577248597136</v>
          </cell>
          <cell r="AP169">
            <v>11.839158065670444</v>
          </cell>
          <cell r="AQ169">
            <v>11.839158065670444</v>
          </cell>
          <cell r="AR169">
            <v>0</v>
          </cell>
          <cell r="AS169">
            <v>86.664133278413459</v>
          </cell>
          <cell r="AT169">
            <v>86.664133278413459</v>
          </cell>
        </row>
        <row r="170">
          <cell r="A170" t="str">
            <v>Sierra LeonePPC Wholesale CentresTotal</v>
          </cell>
          <cell r="B170" t="str">
            <v>Sierra Leone</v>
          </cell>
          <cell r="C170" t="str">
            <v>DRC before Tfrs &amp; Proj Amort</v>
          </cell>
          <cell r="D170" t="str">
            <v>Total</v>
          </cell>
          <cell r="E170" t="str">
            <v>PPC Wholesale Centres</v>
          </cell>
          <cell r="F170" t="str">
            <v>Sierra Leone</v>
          </cell>
          <cell r="G170">
            <v>31.823455843187848</v>
          </cell>
          <cell r="H170">
            <v>34.445284097864501</v>
          </cell>
          <cell r="I170">
            <v>-66.268739941052345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66.268739941052345</v>
          </cell>
          <cell r="T170">
            <v>93.902912621359221</v>
          </cell>
          <cell r="U170">
            <v>563.5667313915859</v>
          </cell>
          <cell r="V170">
            <v>0</v>
          </cell>
          <cell r="W170">
            <v>65.629303015884716</v>
          </cell>
          <cell r="X170">
            <v>460.77236551541409</v>
          </cell>
          <cell r="AC170">
            <v>31.415523750874378</v>
          </cell>
          <cell r="AD170">
            <v>34.213779265010338</v>
          </cell>
          <cell r="AE170">
            <v>38.666379531133387</v>
          </cell>
          <cell r="AF170">
            <v>45.252596550154763</v>
          </cell>
          <cell r="AG170">
            <v>39.763762087709608</v>
          </cell>
          <cell r="AH170">
            <v>39.169634991192225</v>
          </cell>
          <cell r="AI170">
            <v>42.203596679803184</v>
          </cell>
          <cell r="AJ170">
            <v>37.660180301094272</v>
          </cell>
          <cell r="AK170">
            <v>39.173858447441091</v>
          </cell>
          <cell r="AL170">
            <v>34.736181760335569</v>
          </cell>
          <cell r="AM170">
            <v>39.922400718037466</v>
          </cell>
          <cell r="AN170">
            <v>38.594471432627813</v>
          </cell>
          <cell r="AO170">
            <v>460.77236551541409</v>
          </cell>
          <cell r="AP170">
            <v>527.8527781174821</v>
          </cell>
          <cell r="AQ170">
            <v>527.8527781174821</v>
          </cell>
          <cell r="AR170">
            <v>0</v>
          </cell>
          <cell r="AS170">
            <v>736.36489070699849</v>
          </cell>
          <cell r="AT170">
            <v>736.36489070699849</v>
          </cell>
        </row>
        <row r="171">
          <cell r="A171" t="str">
            <v>South AfricaPPC Cash OperationsCash</v>
          </cell>
          <cell r="B171" t="str">
            <v>South Africa</v>
          </cell>
          <cell r="C171" t="str">
            <v>DRC before Tfrs &amp; Proj Amort</v>
          </cell>
          <cell r="D171" t="str">
            <v>Cash</v>
          </cell>
          <cell r="E171" t="str">
            <v>PPC Cash Operations</v>
          </cell>
          <cell r="F171" t="str">
            <v>South Africa</v>
          </cell>
          <cell r="G171">
            <v>22.597028103365542</v>
          </cell>
          <cell r="H171">
            <v>-19.283592427937229</v>
          </cell>
          <cell r="I171">
            <v>-3.3134356754283107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3.3134356754283107</v>
          </cell>
          <cell r="T171">
            <v>3.100466143277723</v>
          </cell>
          <cell r="U171">
            <v>18.586481844946025</v>
          </cell>
          <cell r="V171">
            <v>0</v>
          </cell>
          <cell r="W171">
            <v>74.90016656637377</v>
          </cell>
          <cell r="X171">
            <v>0</v>
          </cell>
          <cell r="AC171">
            <v>28.104424332914185</v>
          </cell>
          <cell r="AD171">
            <v>46.795742233459585</v>
          </cell>
          <cell r="AE171">
            <v>33.636687309027337</v>
          </cell>
          <cell r="AF171">
            <v>-107.0464421905735</v>
          </cell>
          <cell r="AG171">
            <v>3.4772451008808178</v>
          </cell>
          <cell r="AH171">
            <v>-4.9676567857084271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279.7515254321516</v>
          </cell>
          <cell r="AQ171">
            <v>279.7515254321516</v>
          </cell>
          <cell r="AR171">
            <v>0</v>
          </cell>
          <cell r="AS171">
            <v>0</v>
          </cell>
          <cell r="AT171">
            <v>0</v>
          </cell>
        </row>
        <row r="172">
          <cell r="A172" t="str">
            <v>South AfricaPPC Corp Lending Agency OpsCROps</v>
          </cell>
          <cell r="B172" t="str">
            <v>South Africa</v>
          </cell>
          <cell r="C172" t="str">
            <v>DRC before Tfrs &amp; Proj Amort</v>
          </cell>
          <cell r="D172" t="str">
            <v>CROps</v>
          </cell>
          <cell r="E172" t="str">
            <v>PPC Corp Lending Agency Ops</v>
          </cell>
          <cell r="F172" t="str">
            <v>South Africa</v>
          </cell>
          <cell r="G172">
            <v>11.636956960431904</v>
          </cell>
          <cell r="H172">
            <v>44.882603300972299</v>
          </cell>
          <cell r="I172">
            <v>-56.519560261404202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56.519560261404202</v>
          </cell>
          <cell r="T172">
            <v>71.476324828262989</v>
          </cell>
          <cell r="U172">
            <v>428.88720559371927</v>
          </cell>
          <cell r="V172">
            <v>0</v>
          </cell>
          <cell r="W172">
            <v>32.912314140626904</v>
          </cell>
          <cell r="X172">
            <v>939.70404351159277</v>
          </cell>
          <cell r="AC172">
            <v>11.233596678695083</v>
          </cell>
          <cell r="AD172">
            <v>21.678717461931821</v>
          </cell>
          <cell r="AE172">
            <v>16.017219955558453</v>
          </cell>
          <cell r="AF172">
            <v>335.53651721746661</v>
          </cell>
          <cell r="AG172">
            <v>102.84686169912527</v>
          </cell>
          <cell r="AH172">
            <v>58.791014460210363</v>
          </cell>
          <cell r="AI172">
            <v>66.46639013151264</v>
          </cell>
          <cell r="AJ172">
            <v>63.511636340049222</v>
          </cell>
          <cell r="AK172">
            <v>7.4355575104312948</v>
          </cell>
          <cell r="AL172">
            <v>86.569659285970488</v>
          </cell>
          <cell r="AM172">
            <v>69.934416549465936</v>
          </cell>
          <cell r="AN172">
            <v>99.682456221175585</v>
          </cell>
          <cell r="AO172">
            <v>939.70404351159277</v>
          </cell>
          <cell r="AP172">
            <v>104.61126455947547</v>
          </cell>
          <cell r="AQ172">
            <v>104.61126455947547</v>
          </cell>
          <cell r="AR172">
            <v>0</v>
          </cell>
          <cell r="AS172">
            <v>597.62912144223264</v>
          </cell>
          <cell r="AT172">
            <v>597.62912144223264</v>
          </cell>
        </row>
        <row r="173">
          <cell r="A173" t="str">
            <v>South AfricaPPC GM Ops - Fixed IncomeFI</v>
          </cell>
          <cell r="B173" t="str">
            <v>South Africa</v>
          </cell>
          <cell r="C173" t="str">
            <v>DRC before Tfrs &amp; Proj Amort</v>
          </cell>
          <cell r="D173" t="str">
            <v>FI</v>
          </cell>
          <cell r="E173" t="str">
            <v>PPC GM Ops - Fixed Income</v>
          </cell>
          <cell r="F173" t="str">
            <v>South Africa</v>
          </cell>
          <cell r="G173">
            <v>0.96706467742142843</v>
          </cell>
          <cell r="H173">
            <v>-0.96706467742142843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</row>
        <row r="174">
          <cell r="A174" t="str">
            <v>South AfricaPPC Global Mkts OpsFX/MM</v>
          </cell>
          <cell r="B174" t="str">
            <v>South Africa</v>
          </cell>
          <cell r="C174" t="str">
            <v>DRC before Tfrs &amp; Proj Amort</v>
          </cell>
          <cell r="D174" t="str">
            <v>FX/MM</v>
          </cell>
          <cell r="E174" t="str">
            <v>PPC Global Mkts Ops</v>
          </cell>
          <cell r="F174" t="str">
            <v>South Africa</v>
          </cell>
          <cell r="G174">
            <v>25.21036264975719</v>
          </cell>
          <cell r="H174">
            <v>27.241266926171075</v>
          </cell>
          <cell r="I174">
            <v>-52.451629575928266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52.451629575928266</v>
          </cell>
          <cell r="T174">
            <v>69.850956820412179</v>
          </cell>
          <cell r="U174">
            <v>419.07985770363103</v>
          </cell>
          <cell r="V174">
            <v>0</v>
          </cell>
          <cell r="W174">
            <v>243.11215437306811</v>
          </cell>
          <cell r="X174">
            <v>831.87653645464968</v>
          </cell>
          <cell r="AC174">
            <v>95.219122704017465</v>
          </cell>
          <cell r="AD174">
            <v>147.89303166905063</v>
          </cell>
          <cell r="AE174">
            <v>115.51568090183503</v>
          </cell>
          <cell r="AF174">
            <v>-52.281993523503786</v>
          </cell>
          <cell r="AG174">
            <v>99.718392816096753</v>
          </cell>
          <cell r="AH174">
            <v>33.357030790549686</v>
          </cell>
          <cell r="AI174">
            <v>77.415119719482789</v>
          </cell>
          <cell r="AJ174">
            <v>59.436011805555381</v>
          </cell>
          <cell r="AK174">
            <v>15.137556662807356</v>
          </cell>
          <cell r="AL174">
            <v>88.158614453603377</v>
          </cell>
          <cell r="AM174">
            <v>58.004114461608538</v>
          </cell>
          <cell r="AN174">
            <v>94.303853993546454</v>
          </cell>
          <cell r="AO174">
            <v>831.87653645464968</v>
          </cell>
          <cell r="AP174">
            <v>781.11150577290914</v>
          </cell>
          <cell r="AQ174">
            <v>781.11150577290914</v>
          </cell>
          <cell r="AR174">
            <v>0</v>
          </cell>
          <cell r="AS174">
            <v>254.39659656392212</v>
          </cell>
          <cell r="AT174">
            <v>254.39659656392212</v>
          </cell>
        </row>
        <row r="175">
          <cell r="A175" t="str">
            <v>South AfricaPPC SEF/Forfaiting/PESEF</v>
          </cell>
          <cell r="B175" t="str">
            <v>South Africa</v>
          </cell>
          <cell r="C175" t="str">
            <v>DRC before Tfrs &amp; Proj Amort</v>
          </cell>
          <cell r="D175" t="str">
            <v>SEF</v>
          </cell>
          <cell r="E175" t="str">
            <v>PPC SEF/Forfaiting/PE</v>
          </cell>
          <cell r="F175" t="str">
            <v>South Africa</v>
          </cell>
          <cell r="G175">
            <v>0.68205167502968334</v>
          </cell>
          <cell r="H175">
            <v>-0.68205167502968334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</row>
        <row r="176">
          <cell r="A176" t="str">
            <v>South AfricaPPC Trade OperationsTrade</v>
          </cell>
          <cell r="B176" t="str">
            <v>South Africa</v>
          </cell>
          <cell r="C176" t="str">
            <v>DRC before Tfrs &amp; Proj Amort</v>
          </cell>
          <cell r="D176" t="str">
            <v>Trade</v>
          </cell>
          <cell r="E176" t="str">
            <v>PPC Trade Operations</v>
          </cell>
          <cell r="F176" t="str">
            <v>South Africa</v>
          </cell>
          <cell r="G176">
            <v>6.0295640245706448</v>
          </cell>
          <cell r="H176">
            <v>56.528034327815085</v>
          </cell>
          <cell r="I176">
            <v>-62.557598352385732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62.557598352385732</v>
          </cell>
          <cell r="T176">
            <v>69.295878312070656</v>
          </cell>
          <cell r="U176">
            <v>415.80655053974482</v>
          </cell>
          <cell r="V176">
            <v>0</v>
          </cell>
          <cell r="W176">
            <v>150.5364959866759</v>
          </cell>
          <cell r="X176">
            <v>69.929098314989204</v>
          </cell>
          <cell r="AC176">
            <v>59.571448081739732</v>
          </cell>
          <cell r="AD176">
            <v>90.965047904936171</v>
          </cell>
          <cell r="AE176">
            <v>83.023331397636468</v>
          </cell>
          <cell r="AF176">
            <v>-204.97980841677332</v>
          </cell>
          <cell r="AG176">
            <v>7.5801504685428398</v>
          </cell>
          <cell r="AH176">
            <v>4.3399835405207625</v>
          </cell>
          <cell r="AI176">
            <v>4.8760163274722004</v>
          </cell>
          <cell r="AJ176">
            <v>4.7388899712897796</v>
          </cell>
          <cell r="AK176">
            <v>0.64358546961342711</v>
          </cell>
          <cell r="AL176">
            <v>6.4866335065537584</v>
          </cell>
          <cell r="AM176">
            <v>5.3059026963035123</v>
          </cell>
          <cell r="AN176">
            <v>7.3779173671538913</v>
          </cell>
          <cell r="AO176">
            <v>69.929098314989204</v>
          </cell>
          <cell r="AP176">
            <v>512.11898830118616</v>
          </cell>
          <cell r="AQ176">
            <v>512.11898830118616</v>
          </cell>
          <cell r="AR176">
            <v>0</v>
          </cell>
          <cell r="AS176">
            <v>0</v>
          </cell>
          <cell r="AT176">
            <v>0</v>
          </cell>
        </row>
        <row r="177">
          <cell r="A177" t="str">
            <v>South AfricaPPC Wholesale CentresTotal</v>
          </cell>
          <cell r="B177" t="str">
            <v>South Africa</v>
          </cell>
          <cell r="C177" t="str">
            <v>DRC before Tfrs &amp; Proj Amort</v>
          </cell>
          <cell r="D177" t="str">
            <v>Total</v>
          </cell>
          <cell r="E177" t="str">
            <v>PPC Wholesale Centres</v>
          </cell>
          <cell r="F177" t="str">
            <v>South Africa</v>
          </cell>
          <cell r="G177">
            <v>67.123028090576398</v>
          </cell>
          <cell r="H177">
            <v>107.71919577457011</v>
          </cell>
          <cell r="I177">
            <v>-174.84222386514651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174.84222386514651</v>
          </cell>
          <cell r="T177">
            <v>213.72362610402354</v>
          </cell>
          <cell r="U177">
            <v>1282.3600956820412</v>
          </cell>
          <cell r="V177">
            <v>0</v>
          </cell>
          <cell r="W177">
            <v>501.46113106674471</v>
          </cell>
          <cell r="X177">
            <v>1841.5096782812318</v>
          </cell>
          <cell r="AC177">
            <v>194.12859179736648</v>
          </cell>
          <cell r="AD177">
            <v>307.33253926937823</v>
          </cell>
          <cell r="AE177">
            <v>248.19291956405726</v>
          </cell>
          <cell r="AF177">
            <v>-28.7717269133841</v>
          </cell>
          <cell r="AG177">
            <v>213.62265008464578</v>
          </cell>
          <cell r="AH177">
            <v>91.520372005572199</v>
          </cell>
          <cell r="AI177">
            <v>148.75752617846797</v>
          </cell>
          <cell r="AJ177">
            <v>127.68653811689433</v>
          </cell>
          <cell r="AK177">
            <v>23.216699642851836</v>
          </cell>
          <cell r="AL177">
            <v>181.21490724612772</v>
          </cell>
          <cell r="AM177">
            <v>133.24443370737799</v>
          </cell>
          <cell r="AN177">
            <v>201.36422758187609</v>
          </cell>
          <cell r="AO177">
            <v>1841.5096782812318</v>
          </cell>
          <cell r="AP177">
            <v>1677.5932840657224</v>
          </cell>
          <cell r="AQ177">
            <v>1677.5932840657224</v>
          </cell>
          <cell r="AR177">
            <v>0</v>
          </cell>
          <cell r="AS177">
            <v>852.02571800615476</v>
          </cell>
          <cell r="AT177">
            <v>852.02571800615476</v>
          </cell>
        </row>
        <row r="178">
          <cell r="A178" t="str">
            <v>TanzaniaPPC Cash OperationsCash</v>
          </cell>
          <cell r="B178" t="str">
            <v>Tanzania</v>
          </cell>
          <cell r="C178" t="str">
            <v>DRC before Tfrs &amp; Proj Amort</v>
          </cell>
          <cell r="D178" t="str">
            <v>Cash</v>
          </cell>
          <cell r="E178" t="str">
            <v>PPC Cash Operations</v>
          </cell>
          <cell r="F178" t="str">
            <v>Tanzania</v>
          </cell>
          <cell r="G178">
            <v>44.545581270274944</v>
          </cell>
          <cell r="H178">
            <v>46.222123151574685</v>
          </cell>
          <cell r="I178">
            <v>-90.767704421849629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90.767704421849629</v>
          </cell>
          <cell r="T178">
            <v>138.14602132895814</v>
          </cell>
          <cell r="U178">
            <v>828.90500410172274</v>
          </cell>
          <cell r="V178">
            <v>0</v>
          </cell>
          <cell r="W178">
            <v>64.160581488904128</v>
          </cell>
          <cell r="X178">
            <v>329.69589242638745</v>
          </cell>
          <cell r="AC178">
            <v>32.057929430467233</v>
          </cell>
          <cell r="AD178">
            <v>32.102652058436895</v>
          </cell>
          <cell r="AE178">
            <v>0.75471552176621515</v>
          </cell>
          <cell r="AF178">
            <v>32.07567296558129</v>
          </cell>
          <cell r="AG178">
            <v>28.8918629002887</v>
          </cell>
          <cell r="AH178">
            <v>28.388486932606696</v>
          </cell>
          <cell r="AI178">
            <v>29.278983394189027</v>
          </cell>
          <cell r="AJ178">
            <v>34.155311077997851</v>
          </cell>
          <cell r="AK178">
            <v>37.499810389654613</v>
          </cell>
          <cell r="AL178">
            <v>27.560233239544573</v>
          </cell>
          <cell r="AM178">
            <v>26.453151636299822</v>
          </cell>
          <cell r="AN178">
            <v>20.47708287955453</v>
          </cell>
          <cell r="AO178">
            <v>329.69589242638745</v>
          </cell>
          <cell r="AP178">
            <v>349.47319140325624</v>
          </cell>
          <cell r="AQ178">
            <v>349.47319140325624</v>
          </cell>
          <cell r="AR178">
            <v>0</v>
          </cell>
          <cell r="AS178">
            <v>452.51901242797226</v>
          </cell>
          <cell r="AT178">
            <v>452.51901242797226</v>
          </cell>
        </row>
        <row r="179">
          <cell r="A179" t="str">
            <v>TanzaniaPPC Corp Lending Agency OpsCROps</v>
          </cell>
          <cell r="B179" t="str">
            <v>Tanzania</v>
          </cell>
          <cell r="C179" t="str">
            <v>DRC before Tfrs &amp; Proj Amort</v>
          </cell>
          <cell r="D179" t="str">
            <v>CROps</v>
          </cell>
          <cell r="E179" t="str">
            <v>PPC Corp Lending Agency Ops</v>
          </cell>
          <cell r="F179" t="str">
            <v>Tanzania</v>
          </cell>
          <cell r="G179">
            <v>16.251948800434086</v>
          </cell>
          <cell r="H179">
            <v>15.712471251041762</v>
          </cell>
          <cell r="I179">
            <v>-31.964420051475848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31.964420051475848</v>
          </cell>
          <cell r="T179">
            <v>34.749794913863816</v>
          </cell>
          <cell r="U179">
            <v>208.14799015586544</v>
          </cell>
          <cell r="V179">
            <v>0</v>
          </cell>
          <cell r="W179">
            <v>22.450736087897791</v>
          </cell>
          <cell r="X179">
            <v>103.39526343879139</v>
          </cell>
          <cell r="AC179">
            <v>9.7232629790595109</v>
          </cell>
          <cell r="AD179">
            <v>12.72747310883828</v>
          </cell>
          <cell r="AE179">
            <v>-1.8310296825901169</v>
          </cell>
          <cell r="AF179">
            <v>9.4559698835525161</v>
          </cell>
          <cell r="AG179">
            <v>9.7861438213018666</v>
          </cell>
          <cell r="AH179">
            <v>8.11987593870316</v>
          </cell>
          <cell r="AI179">
            <v>10.063604060732104</v>
          </cell>
          <cell r="AJ179">
            <v>9.9738489922935401</v>
          </cell>
          <cell r="AK179">
            <v>12.267158182338491</v>
          </cell>
          <cell r="AL179">
            <v>8.1022044520543801</v>
          </cell>
          <cell r="AM179">
            <v>8.6231621148845647</v>
          </cell>
          <cell r="AN179">
            <v>6.3835895876230921</v>
          </cell>
          <cell r="AO179">
            <v>103.39526343879139</v>
          </cell>
          <cell r="AP179">
            <v>110.65096006445351</v>
          </cell>
          <cell r="AQ179">
            <v>110.65096006445351</v>
          </cell>
          <cell r="AR179">
            <v>0</v>
          </cell>
          <cell r="AS179">
            <v>78.154784469082557</v>
          </cell>
          <cell r="AT179">
            <v>78.154784469082557</v>
          </cell>
        </row>
        <row r="180">
          <cell r="A180" t="str">
            <v>TanzaniaPPC GM Ops - Fixed IncomeFI</v>
          </cell>
          <cell r="B180" t="str">
            <v>Tanzania</v>
          </cell>
          <cell r="C180" t="str">
            <v>DRC before Tfrs &amp; Proj Amort</v>
          </cell>
          <cell r="D180" t="str">
            <v>FI</v>
          </cell>
          <cell r="E180" t="str">
            <v>PPC GM Ops - Fixed Income</v>
          </cell>
          <cell r="F180" t="str">
            <v>Tanzania</v>
          </cell>
          <cell r="G180">
            <v>0.82709378748004292</v>
          </cell>
          <cell r="H180">
            <v>1.0093622012565979</v>
          </cell>
          <cell r="I180">
            <v>-1.8364559887366407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1.8364559887366407</v>
          </cell>
          <cell r="T180">
            <v>1.8539786710418376</v>
          </cell>
          <cell r="U180">
            <v>11.128465955701394</v>
          </cell>
          <cell r="V180">
            <v>0</v>
          </cell>
          <cell r="W180">
            <v>0.26702391120556773</v>
          </cell>
          <cell r="X180">
            <v>1.0956277344190473</v>
          </cell>
          <cell r="AC180">
            <v>0.16963829213508846</v>
          </cell>
          <cell r="AD180">
            <v>9.7385619070479268E-2</v>
          </cell>
          <cell r="AE180">
            <v>-0.24949784766485858</v>
          </cell>
          <cell r="AF180">
            <v>0.17528022955392014</v>
          </cell>
          <cell r="AG180">
            <v>0.15643679934211782</v>
          </cell>
          <cell r="AH180">
            <v>0.12703322721587257</v>
          </cell>
          <cell r="AI180">
            <v>0.11347678741124728</v>
          </cell>
          <cell r="AJ180">
            <v>0.16834037460853368</v>
          </cell>
          <cell r="AK180">
            <v>0.20848721531858339</v>
          </cell>
          <cell r="AL180">
            <v>0.10645804267721104</v>
          </cell>
          <cell r="AM180">
            <v>0.1098654400694874</v>
          </cell>
          <cell r="AN180">
            <v>-8.727644531863521E-2</v>
          </cell>
          <cell r="AO180">
            <v>1.0956277344190473</v>
          </cell>
          <cell r="AP180">
            <v>1.6312663190550984</v>
          </cell>
          <cell r="AQ180">
            <v>1.6312663190550984</v>
          </cell>
          <cell r="AR180">
            <v>0</v>
          </cell>
          <cell r="AS180">
            <v>0</v>
          </cell>
          <cell r="AT180">
            <v>0</v>
          </cell>
        </row>
        <row r="181">
          <cell r="A181" t="str">
            <v>TanzaniaPPC Global Mkts OpsFX/MM</v>
          </cell>
          <cell r="B181" t="str">
            <v>Tanzania</v>
          </cell>
          <cell r="C181" t="str">
            <v>DRC before Tfrs &amp; Proj Amort</v>
          </cell>
          <cell r="D181" t="str">
            <v>FX/MM</v>
          </cell>
          <cell r="E181" t="str">
            <v>PPC Global Mkts Ops</v>
          </cell>
          <cell r="F181" t="str">
            <v>Tanzania</v>
          </cell>
          <cell r="G181">
            <v>21.93998563038274</v>
          </cell>
          <cell r="H181">
            <v>34.320219088912026</v>
          </cell>
          <cell r="I181">
            <v>-56.260204719294769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56.260204719294769</v>
          </cell>
          <cell r="T181">
            <v>55.274815422477438</v>
          </cell>
          <cell r="U181">
            <v>331.86808859721077</v>
          </cell>
          <cell r="V181">
            <v>0</v>
          </cell>
          <cell r="W181">
            <v>40.085866921974358</v>
          </cell>
          <cell r="X181">
            <v>188.31596381728181</v>
          </cell>
          <cell r="AC181">
            <v>20.081002612641207</v>
          </cell>
          <cell r="AD181">
            <v>20.004864309333151</v>
          </cell>
          <cell r="AE181">
            <v>11.629176105288956</v>
          </cell>
          <cell r="AF181">
            <v>18.984019246220733</v>
          </cell>
          <cell r="AG181">
            <v>19.660463419190251</v>
          </cell>
          <cell r="AH181">
            <v>8.0961252003981485</v>
          </cell>
          <cell r="AI181">
            <v>15.270433723235783</v>
          </cell>
          <cell r="AJ181">
            <v>7.5759267259449388</v>
          </cell>
          <cell r="AK181">
            <v>22.803126668845181</v>
          </cell>
          <cell r="AL181">
            <v>14.951130866984926</v>
          </cell>
          <cell r="AM181">
            <v>10.065213493900558</v>
          </cell>
          <cell r="AN181">
            <v>19.194481445297981</v>
          </cell>
          <cell r="AO181">
            <v>188.31596381728181</v>
          </cell>
          <cell r="AP181">
            <v>213.69771635225317</v>
          </cell>
          <cell r="AQ181">
            <v>213.69771635225317</v>
          </cell>
          <cell r="AR181">
            <v>0</v>
          </cell>
          <cell r="AS181">
            <v>175.37801456693612</v>
          </cell>
          <cell r="AT181">
            <v>175.37801456693612</v>
          </cell>
        </row>
        <row r="182">
          <cell r="A182" t="str">
            <v>TanzaniaPPC SEF/Forfaiting/PESEF</v>
          </cell>
          <cell r="B182" t="str">
            <v>Tanzania</v>
          </cell>
          <cell r="C182" t="str">
            <v>DRC before Tfrs &amp; Proj Amort</v>
          </cell>
          <cell r="D182" t="str">
            <v>SEF</v>
          </cell>
          <cell r="E182" t="str">
            <v>PPC SEF/Forfaiting/PE</v>
          </cell>
          <cell r="F182" t="str">
            <v>Tanzania</v>
          </cell>
          <cell r="G182">
            <v>0.59404481225950967</v>
          </cell>
          <cell r="H182">
            <v>0.93848309902416638</v>
          </cell>
          <cell r="I182">
            <v>-1.532527911283676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1.532527911283676</v>
          </cell>
          <cell r="T182">
            <v>1.5094339622641508</v>
          </cell>
          <cell r="U182">
            <v>9.0306808859721066</v>
          </cell>
          <cell r="V182">
            <v>0</v>
          </cell>
          <cell r="W182">
            <v>0</v>
          </cell>
          <cell r="X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</row>
        <row r="183">
          <cell r="A183" t="str">
            <v>TanzaniaPPC Trade OperationsTrade</v>
          </cell>
          <cell r="B183" t="str">
            <v>Tanzania</v>
          </cell>
          <cell r="C183" t="str">
            <v>DRC before Tfrs &amp; Proj Amort</v>
          </cell>
          <cell r="D183" t="str">
            <v>Trade</v>
          </cell>
          <cell r="E183" t="str">
            <v>PPC Trade Operations</v>
          </cell>
          <cell r="F183" t="str">
            <v>Tanzania</v>
          </cell>
          <cell r="G183">
            <v>18.422074004758937</v>
          </cell>
          <cell r="H183">
            <v>4.7949397841486459</v>
          </cell>
          <cell r="I183">
            <v>-23.217013788907582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23.217013788907582</v>
          </cell>
          <cell r="T183">
            <v>43.609515996718613</v>
          </cell>
          <cell r="U183">
            <v>261.57703035274812</v>
          </cell>
          <cell r="V183">
            <v>0</v>
          </cell>
          <cell r="W183">
            <v>41.30608570109667</v>
          </cell>
          <cell r="X183">
            <v>227.00175202295236</v>
          </cell>
          <cell r="AC183">
            <v>20.632623723634595</v>
          </cell>
          <cell r="AD183">
            <v>20.673461977462075</v>
          </cell>
          <cell r="AE183">
            <v>18.611328147605462</v>
          </cell>
          <cell r="AF183">
            <v>18.527042426264735</v>
          </cell>
          <cell r="AG183">
            <v>23.761189906560375</v>
          </cell>
          <cell r="AH183">
            <v>18.870065401956069</v>
          </cell>
          <cell r="AI183">
            <v>19.928667146138267</v>
          </cell>
          <cell r="AJ183">
            <v>14.674330942846012</v>
          </cell>
          <cell r="AK183">
            <v>22.192349287853631</v>
          </cell>
          <cell r="AL183">
            <v>16.657960938977197</v>
          </cell>
          <cell r="AM183">
            <v>16.354800414026897</v>
          </cell>
          <cell r="AN183">
            <v>16.117931709627044</v>
          </cell>
          <cell r="AO183">
            <v>227.00175202295236</v>
          </cell>
          <cell r="AP183">
            <v>247.0908859245647</v>
          </cell>
          <cell r="AQ183">
            <v>247.0908859245647</v>
          </cell>
          <cell r="AR183">
            <v>0</v>
          </cell>
          <cell r="AS183">
            <v>185.66998038711233</v>
          </cell>
          <cell r="AT183">
            <v>185.66998038711233</v>
          </cell>
        </row>
        <row r="184">
          <cell r="A184" t="str">
            <v>TanzaniaPPC Wholesale CentresTotal</v>
          </cell>
          <cell r="B184" t="str">
            <v>Tanzania</v>
          </cell>
          <cell r="C184" t="str">
            <v>DRC before Tfrs &amp; Proj Amort</v>
          </cell>
          <cell r="D184" t="str">
            <v>Total</v>
          </cell>
          <cell r="E184" t="str">
            <v>PPC Wholesale Centres</v>
          </cell>
          <cell r="F184" t="str">
            <v>Tanzania</v>
          </cell>
          <cell r="G184">
            <v>102.58072830559027</v>
          </cell>
          <cell r="H184">
            <v>102.99759857595788</v>
          </cell>
          <cell r="I184">
            <v>-205.57832688154815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205.57832688154815</v>
          </cell>
          <cell r="T184">
            <v>275.14356029532399</v>
          </cell>
          <cell r="U184">
            <v>1650.6572600492204</v>
          </cell>
          <cell r="V184">
            <v>0</v>
          </cell>
          <cell r="W184">
            <v>168.27029411107853</v>
          </cell>
          <cell r="X184">
            <v>849.5044994398321</v>
          </cell>
          <cell r="AC184">
            <v>82.664457037937638</v>
          </cell>
          <cell r="AD184">
            <v>85.60583707314089</v>
          </cell>
          <cell r="AE184">
            <v>28.914692244405643</v>
          </cell>
          <cell r="AF184">
            <v>79.217984751173219</v>
          </cell>
          <cell r="AG184">
            <v>82.256096846683306</v>
          </cell>
          <cell r="AH184">
            <v>63.60158670087992</v>
          </cell>
          <cell r="AI184">
            <v>74.655165111706424</v>
          </cell>
          <cell r="AJ184">
            <v>66.547758113690861</v>
          </cell>
          <cell r="AK184">
            <v>94.9709317440105</v>
          </cell>
          <cell r="AL184">
            <v>67.377987540238337</v>
          </cell>
          <cell r="AM184">
            <v>61.606193099181382</v>
          </cell>
          <cell r="AN184">
            <v>62.085809176783982</v>
          </cell>
          <cell r="AO184">
            <v>849.5044994398321</v>
          </cell>
          <cell r="AP184">
            <v>922.54402006358259</v>
          </cell>
          <cell r="AQ184">
            <v>922.54402006358259</v>
          </cell>
          <cell r="AR184">
            <v>0</v>
          </cell>
          <cell r="AS184">
            <v>891.72179185110326</v>
          </cell>
          <cell r="AT184">
            <v>891.72179185110326</v>
          </cell>
        </row>
        <row r="185">
          <cell r="A185" t="str">
            <v>UgandaPPC Cash OperationsCash</v>
          </cell>
          <cell r="B185" t="str">
            <v>Uganda</v>
          </cell>
          <cell r="C185" t="str">
            <v>DRC before Tfrs &amp; Proj Amort</v>
          </cell>
          <cell r="D185" t="str">
            <v>Cash</v>
          </cell>
          <cell r="E185" t="str">
            <v>PPC Cash Operations</v>
          </cell>
          <cell r="F185" t="str">
            <v>Uganda</v>
          </cell>
          <cell r="G185">
            <v>56.188373588605366</v>
          </cell>
          <cell r="H185">
            <v>61.534848975542793</v>
          </cell>
          <cell r="I185">
            <v>-117.72322256414816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117.72322256414816</v>
          </cell>
          <cell r="T185">
            <v>163.39795918367346</v>
          </cell>
          <cell r="U185">
            <v>980.43204081632666</v>
          </cell>
          <cell r="V185">
            <v>0</v>
          </cell>
          <cell r="W185">
            <v>91.450292215333633</v>
          </cell>
          <cell r="X185">
            <v>560.10944048777947</v>
          </cell>
          <cell r="AC185">
            <v>49.02937549555601</v>
          </cell>
          <cell r="AD185">
            <v>42.420916719777622</v>
          </cell>
          <cell r="AE185">
            <v>41.622439607313623</v>
          </cell>
          <cell r="AF185">
            <v>46.621908322820161</v>
          </cell>
          <cell r="AG185">
            <v>42.878052822632213</v>
          </cell>
          <cell r="AH185">
            <v>48.570958149438724</v>
          </cell>
          <cell r="AI185">
            <v>44.539372024571492</v>
          </cell>
          <cell r="AJ185">
            <v>45.524634348282916</v>
          </cell>
          <cell r="AK185">
            <v>57.140350188174693</v>
          </cell>
          <cell r="AL185">
            <v>44.996890026971641</v>
          </cell>
          <cell r="AM185">
            <v>45.610999828142894</v>
          </cell>
          <cell r="AN185">
            <v>51.153542954097475</v>
          </cell>
          <cell r="AO185">
            <v>560.10944048777947</v>
          </cell>
          <cell r="AP185">
            <v>529.96576707378813</v>
          </cell>
          <cell r="AQ185">
            <v>529.96576707378813</v>
          </cell>
          <cell r="AR185">
            <v>0</v>
          </cell>
          <cell r="AS185">
            <v>574.59078805171816</v>
          </cell>
          <cell r="AT185">
            <v>574.59078805171816</v>
          </cell>
        </row>
        <row r="186">
          <cell r="A186" t="str">
            <v>UgandaPPC Corp Lending Agency OpsCROps</v>
          </cell>
          <cell r="B186" t="str">
            <v>Uganda</v>
          </cell>
          <cell r="C186" t="str">
            <v>DRC before Tfrs &amp; Proj Amort</v>
          </cell>
          <cell r="D186" t="str">
            <v>CROps</v>
          </cell>
          <cell r="E186" t="str">
            <v>PPC Corp Lending Agency Ops</v>
          </cell>
          <cell r="F186" t="str">
            <v>Uganda</v>
          </cell>
          <cell r="G186">
            <v>16.993416374769541</v>
          </cell>
          <cell r="H186">
            <v>19.694168954372731</v>
          </cell>
          <cell r="I186">
            <v>-36.687585329142273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36.687585329142273</v>
          </cell>
          <cell r="T186">
            <v>29.642857142857142</v>
          </cell>
          <cell r="U186">
            <v>177.84857142857143</v>
          </cell>
          <cell r="V186">
            <v>0</v>
          </cell>
          <cell r="W186">
            <v>22.93629148796926</v>
          </cell>
          <cell r="X186">
            <v>159.65001675623535</v>
          </cell>
          <cell r="AC186">
            <v>11.011720657884005</v>
          </cell>
          <cell r="AD186">
            <v>11.924570830085255</v>
          </cell>
          <cell r="AE186">
            <v>11.489288924664887</v>
          </cell>
          <cell r="AF186">
            <v>12.094210175067957</v>
          </cell>
          <cell r="AG186">
            <v>12.823239318586765</v>
          </cell>
          <cell r="AH186">
            <v>13.755203437128095</v>
          </cell>
          <cell r="AI186">
            <v>12.653390961373319</v>
          </cell>
          <cell r="AJ186">
            <v>12.728279341209898</v>
          </cell>
          <cell r="AK186">
            <v>16.359018033189429</v>
          </cell>
          <cell r="AL186">
            <v>13.307928808834191</v>
          </cell>
          <cell r="AM186">
            <v>15.221385056281093</v>
          </cell>
          <cell r="AN186">
            <v>16.281781211930451</v>
          </cell>
          <cell r="AO186">
            <v>159.65001675623535</v>
          </cell>
          <cell r="AP186">
            <v>145.43034284847323</v>
          </cell>
          <cell r="AQ186">
            <v>145.43034284847323</v>
          </cell>
          <cell r="AR186">
            <v>0</v>
          </cell>
          <cell r="AS186">
            <v>184.92943792606223</v>
          </cell>
          <cell r="AT186">
            <v>184.92943792606223</v>
          </cell>
        </row>
        <row r="187">
          <cell r="A187" t="str">
            <v>UgandaPPC GM Ops - Fixed IncomeFI</v>
          </cell>
          <cell r="B187" t="str">
            <v>Uganda</v>
          </cell>
          <cell r="C187" t="str">
            <v>DRC before Tfrs &amp; Proj Amort</v>
          </cell>
          <cell r="D187" t="str">
            <v>FI</v>
          </cell>
          <cell r="E187" t="str">
            <v>PPC GM Ops - Fixed Income</v>
          </cell>
          <cell r="F187" t="str">
            <v>Uganda</v>
          </cell>
          <cell r="G187">
            <v>1.3441028064053959</v>
          </cell>
          <cell r="H187">
            <v>1.374594951910739</v>
          </cell>
          <cell r="I187">
            <v>-2.7186977583161349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2.7186977583161349</v>
          </cell>
          <cell r="T187">
            <v>3.3775510204081636</v>
          </cell>
          <cell r="U187">
            <v>20.232448979591837</v>
          </cell>
          <cell r="V187">
            <v>0</v>
          </cell>
          <cell r="W187">
            <v>0.74503670390517751</v>
          </cell>
          <cell r="X187">
            <v>3.2213763661705337</v>
          </cell>
          <cell r="AC187">
            <v>0.39009741747002435</v>
          </cell>
          <cell r="AD187">
            <v>0.35493928643515316</v>
          </cell>
          <cell r="AE187">
            <v>0.24221100212755864</v>
          </cell>
          <cell r="AF187">
            <v>0.26462074861051754</v>
          </cell>
          <cell r="AG187">
            <v>0.26024598675404187</v>
          </cell>
          <cell r="AH187">
            <v>0.29359621222639687</v>
          </cell>
          <cell r="AI187">
            <v>0.25248047658854045</v>
          </cell>
          <cell r="AJ187">
            <v>0.24554623297138178</v>
          </cell>
          <cell r="AK187">
            <v>0.30584017704406863</v>
          </cell>
          <cell r="AL187">
            <v>0.19325774949118157</v>
          </cell>
          <cell r="AM187">
            <v>0.283577217337462</v>
          </cell>
          <cell r="AN187">
            <v>0.13496385911420683</v>
          </cell>
          <cell r="AO187">
            <v>3.2213763661705337</v>
          </cell>
          <cell r="AP187">
            <v>4.2869060129128007</v>
          </cell>
          <cell r="AQ187">
            <v>4.2869060129128007</v>
          </cell>
          <cell r="AR187">
            <v>0</v>
          </cell>
          <cell r="AS187">
            <v>0.38210280004628167</v>
          </cell>
          <cell r="AT187">
            <v>0.38210280004628167</v>
          </cell>
        </row>
        <row r="188">
          <cell r="A188" t="str">
            <v>UgandaPPC Global Mkts OpsFX/MM</v>
          </cell>
          <cell r="B188" t="str">
            <v>Uganda</v>
          </cell>
          <cell r="C188" t="str">
            <v>DRC before Tfrs &amp; Proj Amort</v>
          </cell>
          <cell r="D188" t="str">
            <v>FX/MM</v>
          </cell>
          <cell r="E188" t="str">
            <v>PPC Global Mkts Ops</v>
          </cell>
          <cell r="F188" t="str">
            <v>Uganda</v>
          </cell>
          <cell r="G188">
            <v>23.350683006505491</v>
          </cell>
          <cell r="H188">
            <v>23.068367346585219</v>
          </cell>
          <cell r="I188">
            <v>-46.419050353090711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46.419050353090711</v>
          </cell>
          <cell r="T188">
            <v>60.112244897959187</v>
          </cell>
          <cell r="U188">
            <v>360.79244897959182</v>
          </cell>
          <cell r="V188">
            <v>0</v>
          </cell>
          <cell r="W188">
            <v>33.139826369818913</v>
          </cell>
          <cell r="X188">
            <v>189.99823001370112</v>
          </cell>
          <cell r="AC188">
            <v>17.741146491456199</v>
          </cell>
          <cell r="AD188">
            <v>15.398679878362714</v>
          </cell>
          <cell r="AE188">
            <v>15.068696289894639</v>
          </cell>
          <cell r="AF188">
            <v>7.0684634620741207</v>
          </cell>
          <cell r="AG188">
            <v>13.829178137095766</v>
          </cell>
          <cell r="AH188">
            <v>15.639246361706142</v>
          </cell>
          <cell r="AI188">
            <v>13.388739234249428</v>
          </cell>
          <cell r="AJ188">
            <v>14.03806210457212</v>
          </cell>
          <cell r="AK188">
            <v>10.228340558452544</v>
          </cell>
          <cell r="AL188">
            <v>22.927926833665197</v>
          </cell>
          <cell r="AM188">
            <v>24.952695476036837</v>
          </cell>
          <cell r="AN188">
            <v>19.717055186135411</v>
          </cell>
          <cell r="AO188">
            <v>189.99823001370112</v>
          </cell>
          <cell r="AP188">
            <v>204.99659378503395</v>
          </cell>
          <cell r="AQ188">
            <v>204.99659378503395</v>
          </cell>
          <cell r="AR188">
            <v>0</v>
          </cell>
          <cell r="AS188">
            <v>563.85982051083988</v>
          </cell>
          <cell r="AT188">
            <v>563.85982051083988</v>
          </cell>
        </row>
        <row r="189">
          <cell r="A189" t="str">
            <v>UgandaPPC SEF/Forfaiting/PESEF</v>
          </cell>
          <cell r="B189" t="str">
            <v>Uganda</v>
          </cell>
          <cell r="C189" t="str">
            <v>DRC before Tfrs &amp; Proj Amort</v>
          </cell>
          <cell r="D189" t="str">
            <v>SEF</v>
          </cell>
          <cell r="E189" t="str">
            <v>PPC SEF/Forfaiting/PE</v>
          </cell>
          <cell r="F189" t="str">
            <v>Uganda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1.0220611342806389</v>
          </cell>
          <cell r="X189">
            <v>4.5101540918575145</v>
          </cell>
          <cell r="AC189">
            <v>0.54262356935721145</v>
          </cell>
          <cell r="AD189">
            <v>0.47943756492342748</v>
          </cell>
          <cell r="AE189">
            <v>0.32379478209371237</v>
          </cell>
          <cell r="AF189">
            <v>0.38285863064985426</v>
          </cell>
          <cell r="AG189">
            <v>0.35995755077446034</v>
          </cell>
          <cell r="AH189">
            <v>0.40449858986150122</v>
          </cell>
          <cell r="AI189">
            <v>0.3638145475673209</v>
          </cell>
          <cell r="AJ189">
            <v>0.3449945834034267</v>
          </cell>
          <cell r="AK189">
            <v>0.43982426311641509</v>
          </cell>
          <cell r="AL189">
            <v>0.2810829195055855</v>
          </cell>
          <cell r="AM189">
            <v>0.38633612052498201</v>
          </cell>
          <cell r="AN189">
            <v>0.20093097007961713</v>
          </cell>
          <cell r="AO189">
            <v>4.5101540918575145</v>
          </cell>
          <cell r="AP189">
            <v>5.9281688490953179</v>
          </cell>
          <cell r="AQ189">
            <v>5.9281688490953179</v>
          </cell>
          <cell r="AR189">
            <v>0</v>
          </cell>
          <cell r="AS189">
            <v>0</v>
          </cell>
          <cell r="AT189">
            <v>0</v>
          </cell>
        </row>
        <row r="190">
          <cell r="A190" t="str">
            <v>UgandaPPC Trade OperationsTrade</v>
          </cell>
          <cell r="B190" t="str">
            <v>Uganda</v>
          </cell>
          <cell r="C190" t="str">
            <v>DRC before Tfrs &amp; Proj Amort</v>
          </cell>
          <cell r="D190" t="str">
            <v>Trade</v>
          </cell>
          <cell r="E190" t="str">
            <v>PPC Trade Operations</v>
          </cell>
          <cell r="F190" t="str">
            <v>Uganda</v>
          </cell>
          <cell r="G190">
            <v>23.514183326264213</v>
          </cell>
          <cell r="H190">
            <v>19.329506704539039</v>
          </cell>
          <cell r="I190">
            <v>-42.843690030803252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42.843690030803252</v>
          </cell>
          <cell r="T190">
            <v>41.765306122448983</v>
          </cell>
          <cell r="U190">
            <v>250.51612244897962</v>
          </cell>
          <cell r="V190">
            <v>0</v>
          </cell>
          <cell r="W190">
            <v>42.003015939912103</v>
          </cell>
          <cell r="X190">
            <v>321.48552991166059</v>
          </cell>
          <cell r="AC190">
            <v>20.776889477249675</v>
          </cell>
          <cell r="AD190">
            <v>21.226126462662428</v>
          </cell>
          <cell r="AE190">
            <v>21.502709329349358</v>
          </cell>
          <cell r="AF190">
            <v>23.399866081834347</v>
          </cell>
          <cell r="AG190">
            <v>24.405044931353302</v>
          </cell>
          <cell r="AH190">
            <v>31.009753792732482</v>
          </cell>
          <cell r="AI190">
            <v>25.329793556655943</v>
          </cell>
          <cell r="AJ190">
            <v>26.089250082856722</v>
          </cell>
          <cell r="AK190">
            <v>29.274121232246671</v>
          </cell>
          <cell r="AL190">
            <v>29.321332169135474</v>
          </cell>
          <cell r="AM190">
            <v>35.653750229724665</v>
          </cell>
          <cell r="AN190">
            <v>33.496892565859525</v>
          </cell>
          <cell r="AO190">
            <v>321.48552991166059</v>
          </cell>
          <cell r="AP190">
            <v>239.91974492449657</v>
          </cell>
          <cell r="AQ190">
            <v>239.91974492449657</v>
          </cell>
          <cell r="AR190">
            <v>0</v>
          </cell>
          <cell r="AS190">
            <v>174.38265409034707</v>
          </cell>
          <cell r="AT190">
            <v>174.38265409034707</v>
          </cell>
        </row>
        <row r="191">
          <cell r="A191" t="str">
            <v>UgandaPPC Wholesale CentresTotal</v>
          </cell>
          <cell r="B191" t="str">
            <v>Uganda</v>
          </cell>
          <cell r="C191" t="str">
            <v>DRC before Tfrs &amp; Proj Amort</v>
          </cell>
          <cell r="D191" t="str">
            <v>Total</v>
          </cell>
          <cell r="E191" t="str">
            <v>PPC Wholesale Centres</v>
          </cell>
          <cell r="F191" t="str">
            <v>Uganda</v>
          </cell>
          <cell r="G191">
            <v>121.39075910255002</v>
          </cell>
          <cell r="H191">
            <v>125.00148693295051</v>
          </cell>
          <cell r="I191">
            <v>-246.39224603550053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246.39224603550053</v>
          </cell>
          <cell r="T191">
            <v>298.29591836734693</v>
          </cell>
          <cell r="U191">
            <v>1789.8216326530614</v>
          </cell>
          <cell r="V191">
            <v>0</v>
          </cell>
          <cell r="W191">
            <v>191.29652385121972</v>
          </cell>
          <cell r="X191">
            <v>1238.9747476274047</v>
          </cell>
          <cell r="AC191">
            <v>99.491853108973118</v>
          </cell>
          <cell r="AD191">
            <v>91.8046707422466</v>
          </cell>
          <cell r="AE191">
            <v>90.249139935443736</v>
          </cell>
          <cell r="AF191">
            <v>89.831927421057003</v>
          </cell>
          <cell r="AG191">
            <v>94.555718747196579</v>
          </cell>
          <cell r="AH191">
            <v>109.67325654309332</v>
          </cell>
          <cell r="AI191">
            <v>96.527590801005999</v>
          </cell>
          <cell r="AJ191">
            <v>98.970766693296582</v>
          </cell>
          <cell r="AK191">
            <v>113.74749445222369</v>
          </cell>
          <cell r="AL191">
            <v>111.02841850760319</v>
          </cell>
          <cell r="AM191">
            <v>122.10874392804817</v>
          </cell>
          <cell r="AN191">
            <v>120.98516674721668</v>
          </cell>
          <cell r="AO191">
            <v>1238.9747476274047</v>
          </cell>
          <cell r="AP191">
            <v>1130.5275234937999</v>
          </cell>
          <cell r="AQ191">
            <v>1130.5275234937999</v>
          </cell>
          <cell r="AR191">
            <v>0</v>
          </cell>
          <cell r="AS191">
            <v>1498.1448033790136</v>
          </cell>
          <cell r="AT191">
            <v>1498.1448033790136</v>
          </cell>
        </row>
        <row r="192">
          <cell r="A192" t="str">
            <v>ZambiaPPC Cash OperationsCash</v>
          </cell>
          <cell r="B192" t="str">
            <v>Zambia</v>
          </cell>
          <cell r="C192" t="str">
            <v>DRC before Tfrs &amp; Proj Amort</v>
          </cell>
          <cell r="D192" t="str">
            <v>Cash</v>
          </cell>
          <cell r="E192" t="str">
            <v>PPC Cash Operations</v>
          </cell>
          <cell r="F192" t="str">
            <v>Zambia</v>
          </cell>
          <cell r="G192">
            <v>106.17005466801498</v>
          </cell>
          <cell r="H192">
            <v>71.737068910321966</v>
          </cell>
          <cell r="I192">
            <v>-177.90712357833695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177.90712357833695</v>
          </cell>
          <cell r="T192">
            <v>172.69158878504675</v>
          </cell>
          <cell r="U192">
            <v>1036.2387289719627</v>
          </cell>
          <cell r="V192">
            <v>0</v>
          </cell>
          <cell r="W192">
            <v>120.16633291667659</v>
          </cell>
          <cell r="X192">
            <v>851.80583687921171</v>
          </cell>
          <cell r="AC192">
            <v>72.566976836480364</v>
          </cell>
          <cell r="AD192">
            <v>47.59935608019623</v>
          </cell>
          <cell r="AE192">
            <v>63.878705115702502</v>
          </cell>
          <cell r="AF192">
            <v>75.635754305791494</v>
          </cell>
          <cell r="AG192">
            <v>72.821918566229385</v>
          </cell>
          <cell r="AH192">
            <v>68.320826886926795</v>
          </cell>
          <cell r="AI192">
            <v>68.383944493510739</v>
          </cell>
          <cell r="AJ192">
            <v>71.022620424440333</v>
          </cell>
          <cell r="AK192">
            <v>64.161849001556448</v>
          </cell>
          <cell r="AL192">
            <v>71.184534194525895</v>
          </cell>
          <cell r="AM192">
            <v>78.272134818661584</v>
          </cell>
          <cell r="AN192">
            <v>97.95721615518994</v>
          </cell>
          <cell r="AO192">
            <v>851.80583687921171</v>
          </cell>
          <cell r="AP192">
            <v>832.75176667600022</v>
          </cell>
          <cell r="AQ192">
            <v>832.75176667600022</v>
          </cell>
          <cell r="AR192">
            <v>0</v>
          </cell>
          <cell r="AS192">
            <v>477.03743202177367</v>
          </cell>
          <cell r="AT192">
            <v>477.03743202177367</v>
          </cell>
        </row>
        <row r="193">
          <cell r="A193" t="str">
            <v>ZambiaPPC Corp Lending Agency OpsCROps</v>
          </cell>
          <cell r="B193" t="str">
            <v>Zambia</v>
          </cell>
          <cell r="C193" t="str">
            <v>DRC before Tfrs &amp; Proj Amort</v>
          </cell>
          <cell r="D193" t="str">
            <v>CROps</v>
          </cell>
          <cell r="E193" t="str">
            <v>PPC Corp Lending Agency Ops</v>
          </cell>
          <cell r="F193" t="str">
            <v>Zambia</v>
          </cell>
          <cell r="G193">
            <v>20.263735897167336</v>
          </cell>
          <cell r="H193">
            <v>27.467788862351412</v>
          </cell>
          <cell r="I193">
            <v>-47.731524759518749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47.731524759518749</v>
          </cell>
          <cell r="T193">
            <v>26.979439252336455</v>
          </cell>
          <cell r="U193">
            <v>161.9398878504673</v>
          </cell>
          <cell r="V193">
            <v>0</v>
          </cell>
          <cell r="W193">
            <v>11.37591154304307</v>
          </cell>
          <cell r="X193">
            <v>82.19795639740974</v>
          </cell>
          <cell r="AC193">
            <v>6.8449988458561606</v>
          </cell>
          <cell r="AD193">
            <v>4.5309126971869098</v>
          </cell>
          <cell r="AE193">
            <v>6.953044512101588</v>
          </cell>
          <cell r="AF193">
            <v>5.8031139950257113</v>
          </cell>
          <cell r="AG193">
            <v>7.8139572647839657</v>
          </cell>
          <cell r="AH193">
            <v>6.3405027611759692</v>
          </cell>
          <cell r="AI193">
            <v>7.2573008729754775</v>
          </cell>
          <cell r="AJ193">
            <v>6.2723608860715956</v>
          </cell>
          <cell r="AK193">
            <v>5.9862682266426503</v>
          </cell>
          <cell r="AL193">
            <v>7.3088312147392287</v>
          </cell>
          <cell r="AM193">
            <v>7.896807699942201</v>
          </cell>
          <cell r="AN193">
            <v>9.1898574209082824</v>
          </cell>
          <cell r="AO193">
            <v>82.19795639740974</v>
          </cell>
          <cell r="AP193">
            <v>70.587709969825482</v>
          </cell>
          <cell r="AQ193">
            <v>70.587709969825482</v>
          </cell>
          <cell r="AR193">
            <v>0</v>
          </cell>
          <cell r="AS193">
            <v>150.69752322805272</v>
          </cell>
          <cell r="AT193">
            <v>150.69752322805272</v>
          </cell>
        </row>
        <row r="194">
          <cell r="A194" t="str">
            <v>ZambiaPPC GM Ops - Fixed IncomeFI</v>
          </cell>
          <cell r="B194" t="str">
            <v>Zambia</v>
          </cell>
          <cell r="C194" t="str">
            <v>DRC before Tfrs &amp; Proj Amort</v>
          </cell>
          <cell r="D194" t="str">
            <v>FI</v>
          </cell>
          <cell r="E194" t="str">
            <v>PPC GM Ops - Fixed Income</v>
          </cell>
          <cell r="F194" t="str">
            <v>Zambia</v>
          </cell>
          <cell r="G194">
            <v>0.14218970546075399</v>
          </cell>
          <cell r="H194">
            <v>1.2524522481812603</v>
          </cell>
          <cell r="I194">
            <v>-1.3946419536420143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1.3946419536420143</v>
          </cell>
          <cell r="T194">
            <v>9.7196261682243004E-2</v>
          </cell>
          <cell r="U194">
            <v>0.58811214953271029</v>
          </cell>
          <cell r="V194">
            <v>0</v>
          </cell>
          <cell r="W194">
            <v>0</v>
          </cell>
          <cell r="X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</row>
        <row r="195">
          <cell r="A195" t="str">
            <v>ZambiaPPC Global Mkts OpsFX/MM</v>
          </cell>
          <cell r="B195" t="str">
            <v>Zambia</v>
          </cell>
          <cell r="C195" t="str">
            <v>DRC before Tfrs &amp; Proj Amort</v>
          </cell>
          <cell r="D195" t="str">
            <v>FX/MM</v>
          </cell>
          <cell r="E195" t="str">
            <v>PPC Global Mkts Ops</v>
          </cell>
          <cell r="F195" t="str">
            <v>Zambia</v>
          </cell>
          <cell r="G195">
            <v>58.846353885796781</v>
          </cell>
          <cell r="H195">
            <v>19.811164130212767</v>
          </cell>
          <cell r="I195">
            <v>-78.657518016009547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78.657518016009547</v>
          </cell>
          <cell r="T195">
            <v>61.887850467289724</v>
          </cell>
          <cell r="U195">
            <v>371.34213084112156</v>
          </cell>
          <cell r="V195">
            <v>0</v>
          </cell>
          <cell r="W195">
            <v>28.172177889497949</v>
          </cell>
          <cell r="X195">
            <v>196.12727188672864</v>
          </cell>
          <cell r="AC195">
            <v>14.031979230853377</v>
          </cell>
          <cell r="AD195">
            <v>14.140198658644572</v>
          </cell>
          <cell r="AE195">
            <v>17.86308654971619</v>
          </cell>
          <cell r="AF195">
            <v>10.780921854407438</v>
          </cell>
          <cell r="AG195">
            <v>18.510853469912782</v>
          </cell>
          <cell r="AH195">
            <v>16.714330482176777</v>
          </cell>
          <cell r="AI195">
            <v>19.124436408904415</v>
          </cell>
          <cell r="AJ195">
            <v>17.404586300884233</v>
          </cell>
          <cell r="AK195">
            <v>14.578755518669169</v>
          </cell>
          <cell r="AL195">
            <v>17.246948214117623</v>
          </cell>
          <cell r="AM195">
            <v>17.793118434089735</v>
          </cell>
          <cell r="AN195">
            <v>17.938056764352325</v>
          </cell>
          <cell r="AO195">
            <v>196.12727188672864</v>
          </cell>
          <cell r="AP195">
            <v>162.29005884968717</v>
          </cell>
          <cell r="AQ195">
            <v>162.29005884968717</v>
          </cell>
          <cell r="AR195">
            <v>0</v>
          </cell>
          <cell r="AS195">
            <v>201.12342675006897</v>
          </cell>
          <cell r="AT195">
            <v>201.12342675006897</v>
          </cell>
        </row>
        <row r="196">
          <cell r="A196" t="str">
            <v>ZambiaPPC SEF/Forfaiting/PESEF</v>
          </cell>
          <cell r="B196" t="str">
            <v>Zambia</v>
          </cell>
          <cell r="C196" t="str">
            <v>DRC before Tfrs &amp; Proj Amort</v>
          </cell>
          <cell r="D196" t="str">
            <v>SEF</v>
          </cell>
          <cell r="E196" t="str">
            <v>PPC SEF/Forfaiting/PE</v>
          </cell>
          <cell r="F196" t="str">
            <v>Zambia</v>
          </cell>
          <cell r="G196">
            <v>2.8612152233137715</v>
          </cell>
          <cell r="H196">
            <v>-0.68051442254154226</v>
          </cell>
          <cell r="I196">
            <v>-2.1807008007722293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2.1807008007722293</v>
          </cell>
          <cell r="T196">
            <v>3.0654205607476639</v>
          </cell>
          <cell r="U196">
            <v>18.390654205607479</v>
          </cell>
          <cell r="V196">
            <v>0</v>
          </cell>
          <cell r="W196">
            <v>0</v>
          </cell>
          <cell r="X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</row>
        <row r="197">
          <cell r="A197" t="str">
            <v>ZambiaPPC Trade OperationsTrade</v>
          </cell>
          <cell r="B197" t="str">
            <v>Zambia</v>
          </cell>
          <cell r="C197" t="str">
            <v>DRC before Tfrs &amp; Proj Amort</v>
          </cell>
          <cell r="D197" t="str">
            <v>Trade</v>
          </cell>
          <cell r="E197" t="str">
            <v>PPC Trade Operations</v>
          </cell>
          <cell r="F197" t="str">
            <v>Zambia</v>
          </cell>
          <cell r="G197">
            <v>18.812877774538141</v>
          </cell>
          <cell r="H197">
            <v>6.956750262760675</v>
          </cell>
          <cell r="I197">
            <v>-25.769628037298816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25.769628037298816</v>
          </cell>
          <cell r="T197">
            <v>23.465420560747663</v>
          </cell>
          <cell r="U197">
            <v>140.82467289719625</v>
          </cell>
          <cell r="V197">
            <v>0</v>
          </cell>
          <cell r="W197">
            <v>20.552169490833414</v>
          </cell>
          <cell r="X197">
            <v>144.3296938668405</v>
          </cell>
          <cell r="AC197">
            <v>11.381361374971231</v>
          </cell>
          <cell r="AD197">
            <v>9.170808115862183</v>
          </cell>
          <cell r="AE197">
            <v>10.219829280894576</v>
          </cell>
          <cell r="AF197">
            <v>11.938680984146412</v>
          </cell>
          <cell r="AG197">
            <v>11.60757901228245</v>
          </cell>
          <cell r="AH197">
            <v>11.367982233392382</v>
          </cell>
          <cell r="AI197">
            <v>12.846198004717706</v>
          </cell>
          <cell r="AJ197">
            <v>12.486131217357737</v>
          </cell>
          <cell r="AK197">
            <v>11.275910961057136</v>
          </cell>
          <cell r="AL197">
            <v>12.836977983712273</v>
          </cell>
          <cell r="AM197">
            <v>14.200404124240407</v>
          </cell>
          <cell r="AN197">
            <v>14.997830574206006</v>
          </cell>
          <cell r="AO197">
            <v>144.3296938668405</v>
          </cell>
          <cell r="AP197">
            <v>134.62830233597145</v>
          </cell>
          <cell r="AQ197">
            <v>134.62830233597145</v>
          </cell>
          <cell r="AR197">
            <v>0</v>
          </cell>
          <cell r="AS197">
            <v>94.778037107309061</v>
          </cell>
          <cell r="AT197">
            <v>94.778037107309061</v>
          </cell>
        </row>
        <row r="198">
          <cell r="A198" t="str">
            <v>ZambiaPPC Wholesale CentresTotal</v>
          </cell>
          <cell r="B198" t="str">
            <v>Zambia</v>
          </cell>
          <cell r="C198" t="str">
            <v>DRC before Tfrs &amp; Proj Amort</v>
          </cell>
          <cell r="D198" t="str">
            <v>Total</v>
          </cell>
          <cell r="E198" t="str">
            <v>PPC Wholesale Centres</v>
          </cell>
          <cell r="F198" t="str">
            <v>Zambia</v>
          </cell>
          <cell r="G198">
            <v>207.09642715429177</v>
          </cell>
          <cell r="H198">
            <v>126.54470999128657</v>
          </cell>
          <cell r="I198">
            <v>-333.64113714557834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333.64113714557834</v>
          </cell>
          <cell r="T198">
            <v>288.18691588785049</v>
          </cell>
          <cell r="U198">
            <v>1729.324186915888</v>
          </cell>
          <cell r="V198">
            <v>0</v>
          </cell>
          <cell r="W198">
            <v>180.26659184005103</v>
          </cell>
          <cell r="X198">
            <v>1274.4607590301905</v>
          </cell>
          <cell r="AC198">
            <v>104.82531628816115</v>
          </cell>
          <cell r="AD198">
            <v>75.441275551889888</v>
          </cell>
          <cell r="AE198">
            <v>98.914665458414845</v>
          </cell>
          <cell r="AF198">
            <v>104.15847113937104</v>
          </cell>
          <cell r="AG198">
            <v>110.75430831320858</v>
          </cell>
          <cell r="AH198">
            <v>102.74364236367188</v>
          </cell>
          <cell r="AI198">
            <v>107.61187978010832</v>
          </cell>
          <cell r="AJ198">
            <v>107.18569882875397</v>
          </cell>
          <cell r="AK198">
            <v>96.002783707925346</v>
          </cell>
          <cell r="AL198">
            <v>108.57729160709516</v>
          </cell>
          <cell r="AM198">
            <v>118.16246507693381</v>
          </cell>
          <cell r="AN198">
            <v>140.0829609146565</v>
          </cell>
          <cell r="AO198">
            <v>1274.4607590301905</v>
          </cell>
          <cell r="AP198">
            <v>1200.2578378314843</v>
          </cell>
          <cell r="AQ198">
            <v>1200.2578378314843</v>
          </cell>
          <cell r="AR198">
            <v>0</v>
          </cell>
          <cell r="AS198">
            <v>923.63641910720435</v>
          </cell>
          <cell r="AT198">
            <v>923.63641910720435</v>
          </cell>
        </row>
        <row r="199">
          <cell r="A199" t="str">
            <v>ZimbabwePPC Cash OperationsCash</v>
          </cell>
          <cell r="B199" t="str">
            <v>Zimbabwe</v>
          </cell>
          <cell r="C199" t="str">
            <v>DRC before Tfrs &amp; Proj Amort</v>
          </cell>
          <cell r="D199" t="str">
            <v>Cash</v>
          </cell>
          <cell r="E199" t="str">
            <v>PPC Cash Operations</v>
          </cell>
          <cell r="F199" t="str">
            <v>Zimbabwe</v>
          </cell>
          <cell r="G199">
            <v>112.93001178521811</v>
          </cell>
          <cell r="H199">
            <v>133.17145937049045</v>
          </cell>
          <cell r="I199">
            <v>-246.10147115570857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246.10147115570857</v>
          </cell>
          <cell r="T199">
            <v>151.72502857142857</v>
          </cell>
          <cell r="U199">
            <v>910.3501325714285</v>
          </cell>
          <cell r="V199">
            <v>0</v>
          </cell>
          <cell r="W199">
            <v>296.85596740304629</v>
          </cell>
          <cell r="X199">
            <v>1100.5348061502391</v>
          </cell>
          <cell r="AC199">
            <v>139.41691151480197</v>
          </cell>
          <cell r="AD199">
            <v>157.43905588824433</v>
          </cell>
          <cell r="AE199">
            <v>129.87277167352295</v>
          </cell>
          <cell r="AF199">
            <v>270.64707056900875</v>
          </cell>
          <cell r="AG199">
            <v>35.475481793361951</v>
          </cell>
          <cell r="AH199">
            <v>-74.759709297601489</v>
          </cell>
          <cell r="AI199">
            <v>-16.421464678974189</v>
          </cell>
          <cell r="AJ199">
            <v>-308.13979508435796</v>
          </cell>
          <cell r="AK199">
            <v>66.800696590325117</v>
          </cell>
          <cell r="AL199">
            <v>67.809842125944442</v>
          </cell>
          <cell r="AM199">
            <v>444.50708943656986</v>
          </cell>
          <cell r="AN199">
            <v>187.88685561939337</v>
          </cell>
          <cell r="AO199">
            <v>1100.5348061502391</v>
          </cell>
          <cell r="AP199">
            <v>1206.3279700102496</v>
          </cell>
          <cell r="AQ199">
            <v>1206.3279700102496</v>
          </cell>
          <cell r="AR199">
            <v>0</v>
          </cell>
          <cell r="AS199">
            <v>859.28663317627218</v>
          </cell>
          <cell r="AT199">
            <v>859.28663317627218</v>
          </cell>
        </row>
        <row r="200">
          <cell r="A200" t="str">
            <v>ZimbabwePPC Corp Lending Agency OpsCROps</v>
          </cell>
          <cell r="B200" t="str">
            <v>Zimbabwe</v>
          </cell>
          <cell r="C200" t="str">
            <v>DRC before Tfrs &amp; Proj Amort</v>
          </cell>
          <cell r="D200" t="str">
            <v>CROps</v>
          </cell>
          <cell r="E200" t="str">
            <v>PPC Corp Lending Agency Ops</v>
          </cell>
          <cell r="F200" t="str">
            <v>Zimbabwe</v>
          </cell>
          <cell r="G200">
            <v>12.36456160933189</v>
          </cell>
          <cell r="H200">
            <v>28.164514613252368</v>
          </cell>
          <cell r="I200">
            <v>-40.529076222584258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40.529076222584258</v>
          </cell>
          <cell r="T200">
            <v>21.44902857142857</v>
          </cell>
          <cell r="U200">
            <v>128.69562285714287</v>
          </cell>
          <cell r="V200">
            <v>0</v>
          </cell>
          <cell r="W200">
            <v>53.061238027482872</v>
          </cell>
          <cell r="X200">
            <v>179.03942630198699</v>
          </cell>
          <cell r="AC200">
            <v>26.385513807927026</v>
          </cell>
          <cell r="AD200">
            <v>26.675724219555846</v>
          </cell>
          <cell r="AE200">
            <v>27.666900693318325</v>
          </cell>
          <cell r="AF200">
            <v>53.176907689260744</v>
          </cell>
          <cell r="AG200">
            <v>10.736560911298596</v>
          </cell>
          <cell r="AH200">
            <v>-15.937351754436861</v>
          </cell>
          <cell r="AI200">
            <v>-5.324973033307856</v>
          </cell>
          <cell r="AJ200">
            <v>-61.296153618786455</v>
          </cell>
          <cell r="AK200">
            <v>11.4865228384541</v>
          </cell>
          <cell r="AL200">
            <v>13.276067222360751</v>
          </cell>
          <cell r="AM200">
            <v>49.307861672723988</v>
          </cell>
          <cell r="AN200">
            <v>42.885845653618787</v>
          </cell>
          <cell r="AO200">
            <v>179.03942630198699</v>
          </cell>
          <cell r="AP200">
            <v>257.63557290843113</v>
          </cell>
          <cell r="AQ200">
            <v>257.63557290843113</v>
          </cell>
          <cell r="AR200">
            <v>0</v>
          </cell>
          <cell r="AS200">
            <v>295.7957970348433</v>
          </cell>
          <cell r="AT200">
            <v>295.7957970348433</v>
          </cell>
        </row>
        <row r="201">
          <cell r="A201" t="str">
            <v>ZimbabwePPC GM Ops - Fixed IncomeFI</v>
          </cell>
          <cell r="B201" t="str">
            <v>Zimbabwe</v>
          </cell>
          <cell r="C201" t="str">
            <v>DRC before Tfrs &amp; Proj Amort</v>
          </cell>
          <cell r="D201" t="str">
            <v>FI</v>
          </cell>
          <cell r="E201" t="str">
            <v>PPC GM Ops - Fixed Income</v>
          </cell>
          <cell r="F201" t="str">
            <v>Zimbabwe</v>
          </cell>
          <cell r="G201">
            <v>18.735274712577024</v>
          </cell>
          <cell r="H201">
            <v>17.300450851639724</v>
          </cell>
          <cell r="I201">
            <v>-36.035725564216747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36.035725564216747</v>
          </cell>
          <cell r="T201">
            <v>19.759428571428568</v>
          </cell>
          <cell r="U201">
            <v>118.55636342857142</v>
          </cell>
          <cell r="V201">
            <v>0</v>
          </cell>
          <cell r="W201">
            <v>0.51949436064591126</v>
          </cell>
          <cell r="X201">
            <v>2.0027136219368438</v>
          </cell>
          <cell r="AC201">
            <v>0.19728286182335814</v>
          </cell>
          <cell r="AD201">
            <v>0.32221149882255312</v>
          </cell>
          <cell r="AE201">
            <v>0.2302808707222187</v>
          </cell>
          <cell r="AF201">
            <v>0.76754723388614143</v>
          </cell>
          <cell r="AG201">
            <v>0.17411408849474364</v>
          </cell>
          <cell r="AH201">
            <v>-0.20761621849677292</v>
          </cell>
          <cell r="AI201">
            <v>-0.33428525835974598</v>
          </cell>
          <cell r="AJ201">
            <v>-0.57363259293718738</v>
          </cell>
          <cell r="AK201">
            <v>9.5440353225482499E-2</v>
          </cell>
          <cell r="AL201">
            <v>0.13385642592875402</v>
          </cell>
          <cell r="AM201">
            <v>0.52201031441428203</v>
          </cell>
          <cell r="AN201">
            <v>0.67550404441301648</v>
          </cell>
          <cell r="AO201">
            <v>2.0027136219368438</v>
          </cell>
          <cell r="AP201">
            <v>2.8989714779581943</v>
          </cell>
          <cell r="AQ201">
            <v>2.8989714779581943</v>
          </cell>
          <cell r="AR201">
            <v>0</v>
          </cell>
          <cell r="AS201">
            <v>476.86708404046607</v>
          </cell>
          <cell r="AT201">
            <v>476.86708404046607</v>
          </cell>
        </row>
        <row r="202">
          <cell r="A202" t="str">
            <v>ZimbabwePPC Global Mkts OpsFX/MM</v>
          </cell>
          <cell r="B202" t="str">
            <v>Zimbabwe</v>
          </cell>
          <cell r="C202" t="str">
            <v>DRC before Tfrs &amp; Proj Amort</v>
          </cell>
          <cell r="D202" t="str">
            <v>FX/MM</v>
          </cell>
          <cell r="E202" t="str">
            <v>PPC Global Mkts Ops</v>
          </cell>
          <cell r="F202" t="str">
            <v>Zimbabwe</v>
          </cell>
          <cell r="G202">
            <v>60.795915151593739</v>
          </cell>
          <cell r="H202">
            <v>56.13613786186982</v>
          </cell>
          <cell r="I202">
            <v>-116.93205301346356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116.93205301346356</v>
          </cell>
          <cell r="T202">
            <v>64.108799999999988</v>
          </cell>
          <cell r="U202">
            <v>384.65318400000001</v>
          </cell>
          <cell r="V202">
            <v>0</v>
          </cell>
          <cell r="W202">
            <v>197.14986415469284</v>
          </cell>
          <cell r="X202">
            <v>597.17684511719449</v>
          </cell>
          <cell r="AC202">
            <v>88.640987648740577</v>
          </cell>
          <cell r="AD202">
            <v>108.50887650595226</v>
          </cell>
          <cell r="AE202">
            <v>83.567133564061436</v>
          </cell>
          <cell r="AF202">
            <v>152.35745439567995</v>
          </cell>
          <cell r="AG202">
            <v>26.868955650756675</v>
          </cell>
          <cell r="AH202">
            <v>-49.927249112796687</v>
          </cell>
          <cell r="AI202">
            <v>-6.4903902548503538</v>
          </cell>
          <cell r="AJ202">
            <v>-196.40399087030653</v>
          </cell>
          <cell r="AK202">
            <v>36.629751499014048</v>
          </cell>
          <cell r="AL202">
            <v>50.773393241121937</v>
          </cell>
          <cell r="AM202">
            <v>163.64787694537625</v>
          </cell>
          <cell r="AN202">
            <v>139.00404590444492</v>
          </cell>
          <cell r="AO202">
            <v>597.17684511719449</v>
          </cell>
          <cell r="AP202">
            <v>848.64862245422285</v>
          </cell>
          <cell r="AQ202">
            <v>848.64862245422285</v>
          </cell>
          <cell r="AR202">
            <v>0</v>
          </cell>
          <cell r="AS202">
            <v>140.32540738084157</v>
          </cell>
          <cell r="AT202">
            <v>140.32540738084157</v>
          </cell>
        </row>
        <row r="203">
          <cell r="A203" t="str">
            <v>ZimbabwePPC SEF/Forfaiting/PESEF</v>
          </cell>
          <cell r="B203" t="str">
            <v>Zimbabwe</v>
          </cell>
          <cell r="C203" t="str">
            <v>DRC before Tfrs &amp; Proj Amort</v>
          </cell>
          <cell r="D203" t="str">
            <v>SEF</v>
          </cell>
          <cell r="E203" t="str">
            <v>PPC SEF/Forfaiting/PE</v>
          </cell>
          <cell r="F203" t="str">
            <v>Zimbabwe</v>
          </cell>
          <cell r="G203">
            <v>0.89372407338349447</v>
          </cell>
          <cell r="H203">
            <v>0.82158278531833895</v>
          </cell>
          <cell r="I203">
            <v>-1.7153068587018334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1.7153068587018334</v>
          </cell>
          <cell r="T203">
            <v>0.93257142857142861</v>
          </cell>
          <cell r="U203">
            <v>5.5949005714285711</v>
          </cell>
          <cell r="V203">
            <v>0</v>
          </cell>
          <cell r="W203">
            <v>0</v>
          </cell>
          <cell r="X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</row>
        <row r="204">
          <cell r="A204" t="str">
            <v>ZimbabwePPC Trade OperationsTrade</v>
          </cell>
          <cell r="B204" t="str">
            <v>Zimbabwe</v>
          </cell>
          <cell r="C204" t="str">
            <v>DRC before Tfrs &amp; Proj Amort</v>
          </cell>
          <cell r="D204" t="str">
            <v>Trade</v>
          </cell>
          <cell r="E204" t="str">
            <v>PPC Trade Operations</v>
          </cell>
          <cell r="F204" t="str">
            <v>Zimbabwe</v>
          </cell>
          <cell r="G204">
            <v>4.5725977695137843</v>
          </cell>
          <cell r="H204">
            <v>12.324047531736511</v>
          </cell>
          <cell r="I204">
            <v>-16.896645301250295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16.896645301250295</v>
          </cell>
          <cell r="T204">
            <v>7.6427428571428582</v>
          </cell>
          <cell r="U204">
            <v>45.856909714285713</v>
          </cell>
          <cell r="V204">
            <v>0</v>
          </cell>
          <cell r="W204">
            <v>17.338203210770256</v>
          </cell>
          <cell r="X204">
            <v>52.104209685756281</v>
          </cell>
          <cell r="AC204">
            <v>8.3557991733044457</v>
          </cell>
          <cell r="AD204">
            <v>8.9824040374658107</v>
          </cell>
          <cell r="AE204">
            <v>8.4125737333158916</v>
          </cell>
          <cell r="AF204">
            <v>14.209399560163341</v>
          </cell>
          <cell r="AG204">
            <v>2.9695573930896799</v>
          </cell>
          <cell r="AH204">
            <v>-4.0249081466747469</v>
          </cell>
          <cell r="AI204">
            <v>7.0718466973922034E-2</v>
          </cell>
          <cell r="AJ204">
            <v>-19.218248442544507</v>
          </cell>
          <cell r="AK204">
            <v>3.5546164625631285</v>
          </cell>
          <cell r="AL204">
            <v>3.7272519166562681</v>
          </cell>
          <cell r="AM204">
            <v>15.001421595588518</v>
          </cell>
          <cell r="AN204">
            <v>10.06362393585453</v>
          </cell>
          <cell r="AO204">
            <v>52.104209685756281</v>
          </cell>
          <cell r="AP204">
            <v>74.779403325949048</v>
          </cell>
          <cell r="AQ204">
            <v>74.779403325949048</v>
          </cell>
          <cell r="AR204">
            <v>0</v>
          </cell>
          <cell r="AS204">
            <v>339.39827606783541</v>
          </cell>
          <cell r="AT204">
            <v>339.39827606783541</v>
          </cell>
        </row>
        <row r="205">
          <cell r="A205" t="str">
            <v>ZimbabwePPC Wholesale CentresTotal</v>
          </cell>
          <cell r="B205" t="str">
            <v>Zimbabwe</v>
          </cell>
          <cell r="C205" t="str">
            <v>DRC before Tfrs &amp; Proj Amort</v>
          </cell>
          <cell r="D205" t="str">
            <v>Total</v>
          </cell>
          <cell r="E205" t="str">
            <v>PPC Wholesale Centres</v>
          </cell>
          <cell r="F205" t="str">
            <v>Zimbabwe</v>
          </cell>
          <cell r="G205">
            <v>210.292085101618</v>
          </cell>
          <cell r="H205">
            <v>247.91819301430723</v>
          </cell>
          <cell r="I205">
            <v>-458.21027811592523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458.21027811592523</v>
          </cell>
          <cell r="T205">
            <v>265.61759999999998</v>
          </cell>
          <cell r="U205">
            <v>1593.7071131428568</v>
          </cell>
          <cell r="V205">
            <v>0</v>
          </cell>
          <cell r="W205">
            <v>564.92476715663827</v>
          </cell>
          <cell r="X205">
            <v>1930.8580008771139</v>
          </cell>
          <cell r="AC205">
            <v>262.9964950065974</v>
          </cell>
          <cell r="AD205">
            <v>301.92827215004087</v>
          </cell>
          <cell r="AE205">
            <v>249.74966053494074</v>
          </cell>
          <cell r="AF205">
            <v>491.1583794479991</v>
          </cell>
          <cell r="AG205">
            <v>76.224669837001557</v>
          </cell>
          <cell r="AH205">
            <v>-144.85683453000661</v>
          </cell>
          <cell r="AI205">
            <v>-28.500394758518269</v>
          </cell>
          <cell r="AJ205">
            <v>-585.63182060893268</v>
          </cell>
          <cell r="AK205">
            <v>118.567027743582</v>
          </cell>
          <cell r="AL205">
            <v>135.7204109320121</v>
          </cell>
          <cell r="AM205">
            <v>672.98625996467285</v>
          </cell>
          <cell r="AN205">
            <v>380.51587515772485</v>
          </cell>
          <cell r="AO205">
            <v>1930.8580008771139</v>
          </cell>
          <cell r="AP205">
            <v>2390.2905401768112</v>
          </cell>
          <cell r="AQ205">
            <v>2390.2905401768112</v>
          </cell>
          <cell r="AR205">
            <v>0</v>
          </cell>
          <cell r="AS205">
            <v>2111.6731977002587</v>
          </cell>
          <cell r="AT205">
            <v>2111.6731977002587</v>
          </cell>
        </row>
        <row r="206">
          <cell r="A206" t="str">
            <v>SC GroupPPC Cash OperationsCash</v>
          </cell>
          <cell r="B206" t="str">
            <v>Africa Region</v>
          </cell>
          <cell r="C206" t="str">
            <v>DRC before Tfrs &amp; Proj Amort</v>
          </cell>
          <cell r="D206" t="str">
            <v>Cash</v>
          </cell>
          <cell r="E206" t="str">
            <v>PPC Cash Operations</v>
          </cell>
          <cell r="F206" t="str">
            <v>SC Group</v>
          </cell>
          <cell r="G206">
            <v>856.61711082358715</v>
          </cell>
          <cell r="H206">
            <v>937.43823928645838</v>
          </cell>
          <cell r="I206">
            <v>-1794.0553501100455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1794.0553501100455</v>
          </cell>
          <cell r="T206">
            <v>1901.0558255380538</v>
          </cell>
          <cell r="U206">
            <v>11406.108901259249</v>
          </cell>
          <cell r="V206">
            <v>0</v>
          </cell>
          <cell r="W206">
            <v>1750.7214434938946</v>
          </cell>
          <cell r="X206">
            <v>8711.6323169284224</v>
          </cell>
          <cell r="AC206">
            <v>843.82813483618907</v>
          </cell>
          <cell r="AD206">
            <v>906.89330865770557</v>
          </cell>
          <cell r="AE206">
            <v>744.02241479576651</v>
          </cell>
          <cell r="AF206">
            <v>821.73809045846883</v>
          </cell>
          <cell r="AG206">
            <v>720.13764480940472</v>
          </cell>
          <cell r="AH206">
            <v>488.55508149192474</v>
          </cell>
          <cell r="AI206">
            <v>669.99487476646664</v>
          </cell>
          <cell r="AJ206">
            <v>251.13674398914736</v>
          </cell>
          <cell r="AK206">
            <v>766.86975246727525</v>
          </cell>
          <cell r="AL206">
            <v>619.27115965957819</v>
          </cell>
          <cell r="AM206">
            <v>998.44007822477033</v>
          </cell>
          <cell r="AN206">
            <v>880.74503277172516</v>
          </cell>
          <cell r="AO206">
            <v>8711.6323169284224</v>
          </cell>
          <cell r="AP206">
            <v>9135.3497725856469</v>
          </cell>
          <cell r="AQ206">
            <v>9135.3497725856469</v>
          </cell>
          <cell r="AR206">
            <v>0</v>
          </cell>
          <cell r="AS206">
            <v>6332.6137105394355</v>
          </cell>
          <cell r="AT206">
            <v>6332.6137105394355</v>
          </cell>
        </row>
        <row r="207">
          <cell r="A207" t="str">
            <v>SC GroupPPC Corp Lending Agency OpsCROps</v>
          </cell>
          <cell r="B207" t="str">
            <v>Africa Region</v>
          </cell>
          <cell r="C207" t="str">
            <v>DRC before Tfrs &amp; Proj Amort</v>
          </cell>
          <cell r="D207" t="str">
            <v>CROps</v>
          </cell>
          <cell r="E207" t="str">
            <v>PPC Corp Lending Agency Ops</v>
          </cell>
          <cell r="F207" t="str">
            <v>SC Group</v>
          </cell>
          <cell r="G207">
            <v>230.69667694664895</v>
          </cell>
          <cell r="H207">
            <v>338.65074515347374</v>
          </cell>
          <cell r="I207">
            <v>-569.34742210012269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569.34742210012269</v>
          </cell>
          <cell r="T207">
            <v>480.5374628659373</v>
          </cell>
          <cell r="U207">
            <v>2882.5227552584711</v>
          </cell>
          <cell r="V207">
            <v>0</v>
          </cell>
          <cell r="W207">
            <v>598.65883349469527</v>
          </cell>
          <cell r="X207">
            <v>3752.802334255498</v>
          </cell>
          <cell r="AC207">
            <v>276.78695877522767</v>
          </cell>
          <cell r="AD207">
            <v>321.8718747194676</v>
          </cell>
          <cell r="AE207">
            <v>240.32742750491525</v>
          </cell>
          <cell r="AF207">
            <v>600.16618559574113</v>
          </cell>
          <cell r="AG207">
            <v>355.29115006936263</v>
          </cell>
          <cell r="AH207">
            <v>233.71316531649791</v>
          </cell>
          <cell r="AI207">
            <v>294.79243420717739</v>
          </cell>
          <cell r="AJ207">
            <v>184.83263421722495</v>
          </cell>
          <cell r="AK207">
            <v>280.0309834957493</v>
          </cell>
          <cell r="AL207">
            <v>323.75341204550523</v>
          </cell>
          <cell r="AM207">
            <v>296.40619197283559</v>
          </cell>
          <cell r="AN207">
            <v>344.82991633579331</v>
          </cell>
          <cell r="AO207">
            <v>3752.802334255498</v>
          </cell>
          <cell r="AP207">
            <v>2891.7157000733591</v>
          </cell>
          <cell r="AQ207">
            <v>2891.7157000733591</v>
          </cell>
          <cell r="AR207">
            <v>0</v>
          </cell>
          <cell r="AS207">
            <v>2995.4232113938729</v>
          </cell>
          <cell r="AT207">
            <v>2995.4232113938729</v>
          </cell>
        </row>
        <row r="208">
          <cell r="A208" t="str">
            <v>SC GroupPPC GM Ops - Fixed IncomeFI</v>
          </cell>
          <cell r="B208" t="str">
            <v>Africa Region</v>
          </cell>
          <cell r="C208" t="str">
            <v>DRC before Tfrs &amp; Proj Amort</v>
          </cell>
          <cell r="D208" t="str">
            <v>FI</v>
          </cell>
          <cell r="E208" t="str">
            <v>PPC GM Ops - Fixed Income</v>
          </cell>
          <cell r="F208" t="str">
            <v>SC Group</v>
          </cell>
          <cell r="G208">
            <v>36.312487400731541</v>
          </cell>
          <cell r="H208">
            <v>83.581977042711046</v>
          </cell>
          <cell r="I208">
            <v>-119.89446444344259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119.89446444344259</v>
          </cell>
          <cell r="T208">
            <v>98.409611181291567</v>
          </cell>
          <cell r="U208">
            <v>590.20477999036905</v>
          </cell>
          <cell r="V208">
            <v>0</v>
          </cell>
          <cell r="W208">
            <v>58.742354706321244</v>
          </cell>
          <cell r="X208">
            <v>196.94044454912157</v>
          </cell>
          <cell r="AC208">
            <v>19.916279471246611</v>
          </cell>
          <cell r="AD208">
            <v>38.826075235074633</v>
          </cell>
          <cell r="AE208">
            <v>14.477672975478832</v>
          </cell>
          <cell r="AF208">
            <v>10.188745386317535</v>
          </cell>
          <cell r="AG208">
            <v>9.8001652556487358</v>
          </cell>
          <cell r="AH208">
            <v>13.035496850163256</v>
          </cell>
          <cell r="AI208">
            <v>10.863357545794017</v>
          </cell>
          <cell r="AJ208">
            <v>16.246817441304728</v>
          </cell>
          <cell r="AK208">
            <v>32.124220556209423</v>
          </cell>
          <cell r="AL208">
            <v>16.499828447854014</v>
          </cell>
          <cell r="AM208">
            <v>11.870856290373752</v>
          </cell>
          <cell r="AN208">
            <v>3.0909290936560296</v>
          </cell>
          <cell r="AO208">
            <v>196.94044454912157</v>
          </cell>
          <cell r="AP208">
            <v>204.99157588197892</v>
          </cell>
          <cell r="AQ208">
            <v>204.99157588197892</v>
          </cell>
          <cell r="AR208">
            <v>0</v>
          </cell>
          <cell r="AS208">
            <v>714.57653912784531</v>
          </cell>
          <cell r="AT208">
            <v>714.57653912784531</v>
          </cell>
        </row>
        <row r="209">
          <cell r="A209" t="str">
            <v>SC GroupPPC Global Mkts OpsFX/MM</v>
          </cell>
          <cell r="B209" t="str">
            <v>Africa Region</v>
          </cell>
          <cell r="C209" t="str">
            <v>DRC before Tfrs &amp; Proj Amort</v>
          </cell>
          <cell r="D209" t="str">
            <v>FX/MM</v>
          </cell>
          <cell r="E209" t="str">
            <v>PPC Global Mkts Ops</v>
          </cell>
          <cell r="F209" t="str">
            <v>SC Group</v>
          </cell>
          <cell r="G209">
            <v>388.7322686161524</v>
          </cell>
          <cell r="H209">
            <v>426.83442430216189</v>
          </cell>
          <cell r="I209">
            <v>-815.56669291831429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815.56669291831429</v>
          </cell>
          <cell r="T209">
            <v>789.15837595482162</v>
          </cell>
          <cell r="U209">
            <v>4736.711287781065</v>
          </cell>
          <cell r="V209">
            <v>0</v>
          </cell>
          <cell r="W209">
            <v>1064.2491070520146</v>
          </cell>
          <cell r="X209">
            <v>4614.4633087947223</v>
          </cell>
          <cell r="AC209">
            <v>417.89528850493605</v>
          </cell>
          <cell r="AD209">
            <v>646.3538185470785</v>
          </cell>
          <cell r="AE209">
            <v>445.77447126101833</v>
          </cell>
          <cell r="AF209">
            <v>342.50409292716608</v>
          </cell>
          <cell r="AG209">
            <v>338.17711953897765</v>
          </cell>
          <cell r="AH209">
            <v>180.14321114203858</v>
          </cell>
          <cell r="AI209">
            <v>258.02330031678503</v>
          </cell>
          <cell r="AJ209">
            <v>62.17408386281204</v>
          </cell>
          <cell r="AK209">
            <v>325.8366330763115</v>
          </cell>
          <cell r="AL209">
            <v>290.78828442456188</v>
          </cell>
          <cell r="AM209">
            <v>893.2431915906468</v>
          </cell>
          <cell r="AN209">
            <v>413.5498136023898</v>
          </cell>
          <cell r="AO209">
            <v>4614.4633087947223</v>
          </cell>
          <cell r="AP209">
            <v>4272.2453481206194</v>
          </cell>
          <cell r="AQ209">
            <v>4272.2453481206194</v>
          </cell>
          <cell r="AR209">
            <v>0</v>
          </cell>
          <cell r="AS209">
            <v>4022.8548071146988</v>
          </cell>
          <cell r="AT209">
            <v>4022.8548071146988</v>
          </cell>
        </row>
        <row r="210">
          <cell r="A210" t="str">
            <v>SC GroupPPC SEF/Forfaiting/PESEF</v>
          </cell>
          <cell r="B210" t="str">
            <v>Africa Region</v>
          </cell>
          <cell r="C210" t="str">
            <v>DRC before Tfrs &amp; Proj Amort</v>
          </cell>
          <cell r="D210" t="str">
            <v>SEF</v>
          </cell>
          <cell r="E210" t="str">
            <v>PPC SEF/Forfaiting/PE</v>
          </cell>
          <cell r="F210" t="str">
            <v>SC Group</v>
          </cell>
          <cell r="G210">
            <v>12.591653924537558</v>
          </cell>
          <cell r="H210">
            <v>7.0779619313796456</v>
          </cell>
          <cell r="I210">
            <v>-19.669615855917204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19.669615855917204</v>
          </cell>
          <cell r="T210">
            <v>23.046996790910345</v>
          </cell>
          <cell r="U210">
            <v>138.06476241376888</v>
          </cell>
          <cell r="V210">
            <v>0</v>
          </cell>
          <cell r="W210">
            <v>1.0748679708048769</v>
          </cell>
          <cell r="X210">
            <v>4.8585741891902146</v>
          </cell>
          <cell r="AC210">
            <v>0.5592544407132829</v>
          </cell>
          <cell r="AD210">
            <v>0.51561353009159405</v>
          </cell>
          <cell r="AE210">
            <v>0.35279843428763202</v>
          </cell>
          <cell r="AF210">
            <v>0.41122688865558654</v>
          </cell>
          <cell r="AG210">
            <v>0.39201185590057253</v>
          </cell>
          <cell r="AH210">
            <v>0.42051649763923793</v>
          </cell>
          <cell r="AI210">
            <v>0.39921643622701142</v>
          </cell>
          <cell r="AJ210">
            <v>0.35598476570496684</v>
          </cell>
          <cell r="AK210">
            <v>0.5056834609206784</v>
          </cell>
          <cell r="AL210">
            <v>0.28085857670652059</v>
          </cell>
          <cell r="AM210">
            <v>0.42086376808163894</v>
          </cell>
          <cell r="AN210">
            <v>0.24454553426149239</v>
          </cell>
          <cell r="AO210">
            <v>4.8585741891902146</v>
          </cell>
          <cell r="AP210">
            <v>6.2784384334260679</v>
          </cell>
          <cell r="AQ210">
            <v>6.2784384334260679</v>
          </cell>
          <cell r="AR210">
            <v>0</v>
          </cell>
          <cell r="AS210">
            <v>5.5743840253647666E-3</v>
          </cell>
          <cell r="AT210">
            <v>5.5743840253647666E-3</v>
          </cell>
        </row>
        <row r="211">
          <cell r="A211" t="str">
            <v>SC GroupPPC Trade OperationsTrade</v>
          </cell>
          <cell r="B211" t="str">
            <v>Africa Region</v>
          </cell>
          <cell r="C211" t="str">
            <v>DRC before Tfrs &amp; Proj Amort</v>
          </cell>
          <cell r="D211" t="str">
            <v>Trade</v>
          </cell>
          <cell r="E211" t="str">
            <v>PPC Trade Operations</v>
          </cell>
          <cell r="F211" t="str">
            <v>SC Group</v>
          </cell>
          <cell r="G211">
            <v>277.03983504412838</v>
          </cell>
          <cell r="H211">
            <v>287.89388388602731</v>
          </cell>
          <cell r="I211">
            <v>-564.93371893015569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564.93371893015569</v>
          </cell>
          <cell r="T211">
            <v>735.35172697264966</v>
          </cell>
          <cell r="U211">
            <v>4412.6908527733494</v>
          </cell>
          <cell r="V211">
            <v>0</v>
          </cell>
          <cell r="W211">
            <v>814.39976812853217</v>
          </cell>
          <cell r="X211">
            <v>4022.0940734570772</v>
          </cell>
          <cell r="AC211">
            <v>355.83912385261544</v>
          </cell>
          <cell r="AD211">
            <v>458.56064427591673</v>
          </cell>
          <cell r="AE211">
            <v>421.25175371816965</v>
          </cell>
          <cell r="AF211">
            <v>111.16273823338611</v>
          </cell>
          <cell r="AG211">
            <v>292.50504196724</v>
          </cell>
          <cell r="AH211">
            <v>385.80184442503764</v>
          </cell>
          <cell r="AI211">
            <v>322.39539293181497</v>
          </cell>
          <cell r="AJ211">
            <v>214.08929054284772</v>
          </cell>
          <cell r="AK211">
            <v>461.80737243781186</v>
          </cell>
          <cell r="AL211">
            <v>418.47048877342377</v>
          </cell>
          <cell r="AM211">
            <v>299.33739725402165</v>
          </cell>
          <cell r="AN211">
            <v>280.87298504479168</v>
          </cell>
          <cell r="AO211">
            <v>4022.0940734570772</v>
          </cell>
          <cell r="AP211">
            <v>4210.2034009980835</v>
          </cell>
          <cell r="AQ211">
            <v>4210.2034009980835</v>
          </cell>
          <cell r="AR211">
            <v>0</v>
          </cell>
          <cell r="AS211">
            <v>3760.9245094472781</v>
          </cell>
          <cell r="AT211">
            <v>3760.9245094472781</v>
          </cell>
        </row>
        <row r="212">
          <cell r="A212" t="str">
            <v>SC GroupPPC Wholesale CentresTotal</v>
          </cell>
          <cell r="B212" t="str">
            <v>Africa Region</v>
          </cell>
          <cell r="C212" t="str">
            <v>DRC before Tfrs &amp; Proj Amort</v>
          </cell>
          <cell r="D212" t="str">
            <v>Total</v>
          </cell>
          <cell r="E212" t="str">
            <v>PPC Wholesale Centres</v>
          </cell>
          <cell r="F212" t="str">
            <v>SC Group</v>
          </cell>
          <cell r="G212">
            <v>1801.9900327557857</v>
          </cell>
          <cell r="H212">
            <v>2081.4772316022122</v>
          </cell>
          <cell r="I212">
            <v>-3883.4672643579979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3883.4672643579979</v>
          </cell>
          <cell r="T212">
            <v>4027.559999303664</v>
          </cell>
          <cell r="U212">
            <v>24166.303339476272</v>
          </cell>
          <cell r="V212">
            <v>0</v>
          </cell>
          <cell r="W212">
            <v>4287.8463748462627</v>
          </cell>
          <cell r="X212">
            <v>21302.79105217403</v>
          </cell>
          <cell r="AC212">
            <v>1914.8250398809282</v>
          </cell>
          <cell r="AD212">
            <v>2373.0213349653345</v>
          </cell>
          <cell r="AE212">
            <v>1866.2065386896365</v>
          </cell>
          <cell r="AF212">
            <v>1886.1710794897353</v>
          </cell>
          <cell r="AG212">
            <v>1716.3031334965326</v>
          </cell>
          <cell r="AH212">
            <v>1301.6693157233021</v>
          </cell>
          <cell r="AI212">
            <v>1556.4685762042645</v>
          </cell>
          <cell r="AJ212">
            <v>728.83555481904114</v>
          </cell>
          <cell r="AK212">
            <v>1867.1746454942804</v>
          </cell>
          <cell r="AL212">
            <v>1669.0640319276281</v>
          </cell>
          <cell r="AM212">
            <v>2499.7185791007323</v>
          </cell>
          <cell r="AN212">
            <v>1923.3332223826146</v>
          </cell>
          <cell r="AO212">
            <v>21302.79105217403</v>
          </cell>
          <cell r="AP212">
            <v>20720.78423609311</v>
          </cell>
          <cell r="AQ212">
            <v>20720.78423609311</v>
          </cell>
          <cell r="AR212">
            <v>0</v>
          </cell>
          <cell r="AS212">
            <v>17826.398352007156</v>
          </cell>
          <cell r="AT212">
            <v>17826.398352007156</v>
          </cell>
        </row>
        <row r="214">
          <cell r="A214" t="str">
            <v>TOTAL WB</v>
          </cell>
          <cell r="G214">
            <v>1791.7564925929742</v>
          </cell>
          <cell r="H214">
            <v>2059.5522848167507</v>
          </cell>
          <cell r="I214">
            <v>-3851.3087774097276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3851.3087774097276</v>
          </cell>
          <cell r="T214">
            <v>3987.6195326515362</v>
          </cell>
          <cell r="U214">
            <v>23926.571520420399</v>
          </cell>
          <cell r="V214">
            <v>0</v>
          </cell>
          <cell r="W214">
            <v>4287.8463748462627</v>
          </cell>
          <cell r="X214">
            <v>21302.79105217403</v>
          </cell>
          <cell r="AC214">
            <v>1914.8250398809273</v>
          </cell>
          <cell r="AD214">
            <v>2373.0213349653368</v>
          </cell>
          <cell r="AE214">
            <v>1866.2065386896347</v>
          </cell>
          <cell r="AF214">
            <v>1886.1710794897358</v>
          </cell>
          <cell r="AG214">
            <v>1716.3031334965326</v>
          </cell>
          <cell r="AH214">
            <v>1301.6693157233003</v>
          </cell>
          <cell r="AI214">
            <v>1556.4685762042666</v>
          </cell>
          <cell r="AJ214">
            <v>728.83555481904193</v>
          </cell>
          <cell r="AK214">
            <v>1867.1746454942772</v>
          </cell>
          <cell r="AL214">
            <v>1669.0640319276336</v>
          </cell>
          <cell r="AM214">
            <v>2499.7185791007282</v>
          </cell>
          <cell r="AN214">
            <v>1923.3332223826187</v>
          </cell>
          <cell r="AO214">
            <v>21302.79105217403</v>
          </cell>
          <cell r="AP214">
            <v>20720.78423609311</v>
          </cell>
          <cell r="AQ214">
            <v>20720.78423609311</v>
          </cell>
          <cell r="AR214">
            <v>0</v>
          </cell>
          <cell r="AS214">
            <v>17826.398352007156</v>
          </cell>
          <cell r="AT214">
            <v>17826.398352007156</v>
          </cell>
        </row>
        <row r="215">
          <cell r="E215" t="str">
            <v xml:space="preserve">check </v>
          </cell>
          <cell r="F215" t="str">
            <v>SC Group</v>
          </cell>
          <cell r="G215">
            <v>1801.9900327557857</v>
          </cell>
          <cell r="H215">
            <v>2081.4772316022122</v>
          </cell>
          <cell r="I215">
            <v>-3883.4672643579979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3883.4672643579979</v>
          </cell>
          <cell r="T215">
            <v>4027.559999303664</v>
          </cell>
          <cell r="U215">
            <v>24166.303339476272</v>
          </cell>
          <cell r="V215">
            <v>0</v>
          </cell>
          <cell r="W215">
            <v>4287.8463748462627</v>
          </cell>
          <cell r="X215">
            <v>21302.79105217403</v>
          </cell>
          <cell r="AC215">
            <v>1914.8250398809282</v>
          </cell>
          <cell r="AD215">
            <v>2373.0213349653341</v>
          </cell>
          <cell r="AE215">
            <v>1866.2065386896365</v>
          </cell>
          <cell r="AF215">
            <v>1886.1710794897353</v>
          </cell>
          <cell r="AG215">
            <v>1716.3031334965344</v>
          </cell>
          <cell r="AH215">
            <v>1301.6693157233012</v>
          </cell>
          <cell r="AI215">
            <v>1556.468576204265</v>
          </cell>
          <cell r="AJ215">
            <v>728.83555481904182</v>
          </cell>
          <cell r="AK215">
            <v>1867.1746454942779</v>
          </cell>
          <cell r="AL215">
            <v>1669.0640319276297</v>
          </cell>
          <cell r="AM215">
            <v>2499.7185791007296</v>
          </cell>
          <cell r="AN215">
            <v>1923.3332223826176</v>
          </cell>
          <cell r="AO215">
            <v>21302.79105217403</v>
          </cell>
          <cell r="AP215">
            <v>20720.78423609311</v>
          </cell>
          <cell r="AQ215">
            <v>20720.78423609311</v>
          </cell>
          <cell r="AR215">
            <v>0</v>
          </cell>
          <cell r="AS215">
            <v>17826.398352007156</v>
          </cell>
          <cell r="AT215">
            <v>17826.398352007156</v>
          </cell>
        </row>
        <row r="216">
          <cell r="F216" t="str">
            <v>diff s/be 0</v>
          </cell>
          <cell r="G216">
            <v>-10.233540162811551</v>
          </cell>
          <cell r="H216">
            <v>-21.924946785461543</v>
          </cell>
          <cell r="I216">
            <v>32.158486948270365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-32.158486948270365</v>
          </cell>
          <cell r="T216">
            <v>-39.940466652127725</v>
          </cell>
          <cell r="U216">
            <v>-239.73181905587262</v>
          </cell>
          <cell r="V216">
            <v>0</v>
          </cell>
          <cell r="W216">
            <v>0</v>
          </cell>
          <cell r="X216">
            <v>0</v>
          </cell>
          <cell r="AC216">
            <v>0</v>
          </cell>
          <cell r="AD216">
            <v>0</v>
          </cell>
          <cell r="AE216">
            <v>-1.8189894035458565E-12</v>
          </cell>
          <cell r="AF216">
            <v>0</v>
          </cell>
          <cell r="AG216">
            <v>-1.8189894035458565E-12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3.865352482534945E-12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</row>
        <row r="217">
          <cell r="A217" t="str">
            <v>TOTAL - to check</v>
          </cell>
        </row>
        <row r="219">
          <cell r="A219" t="str">
            <v>Africa OtherTotal Cost</v>
          </cell>
          <cell r="B219" t="str">
            <v>Total Cost</v>
          </cell>
          <cell r="D219" t="str">
            <v>Africa Other</v>
          </cell>
          <cell r="G219">
            <v>117.67993832651958</v>
          </cell>
          <cell r="H219">
            <v>144.1995475789177</v>
          </cell>
          <cell r="I219">
            <v>-261.87948590543726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261.87948590543726</v>
          </cell>
          <cell r="T219">
            <v>425.97999999999996</v>
          </cell>
          <cell r="U219">
            <v>2555.8399999999997</v>
          </cell>
          <cell r="V219">
            <v>0</v>
          </cell>
          <cell r="W219">
            <v>1251.9430143174568</v>
          </cell>
          <cell r="X219">
            <v>4496.1841690964056</v>
          </cell>
          <cell r="AC219">
            <v>395.34139620100774</v>
          </cell>
          <cell r="AD219">
            <v>856.60161811644912</v>
          </cell>
          <cell r="AE219">
            <v>363.45165319596435</v>
          </cell>
          <cell r="AF219">
            <v>213.30513310191145</v>
          </cell>
          <cell r="AG219">
            <v>183.52522859977012</v>
          </cell>
          <cell r="AH219">
            <v>298.59649291707706</v>
          </cell>
          <cell r="AI219">
            <v>224.95892171300693</v>
          </cell>
          <cell r="AJ219">
            <v>331.85180422448684</v>
          </cell>
          <cell r="AK219">
            <v>639.27223725553813</v>
          </cell>
          <cell r="AL219">
            <v>303.81226641555168</v>
          </cell>
          <cell r="AM219">
            <v>624.51599817905662</v>
          </cell>
          <cell r="AN219">
            <v>60.951419176585659</v>
          </cell>
          <cell r="AO219">
            <v>4496.1841690964056</v>
          </cell>
          <cell r="AP219">
            <v>3974.2801751071856</v>
          </cell>
          <cell r="AQ219">
            <v>3974.2801751071856</v>
          </cell>
          <cell r="AR219">
            <v>0</v>
          </cell>
          <cell r="AS219">
            <v>4010.4808195775654</v>
          </cell>
          <cell r="AT219">
            <v>4010.4808195775654</v>
          </cell>
        </row>
        <row r="220">
          <cell r="A220" t="str">
            <v>BotswanaTotal Cost</v>
          </cell>
          <cell r="B220" t="str">
            <v>Total Cost</v>
          </cell>
          <cell r="D220" t="str">
            <v>Botswana</v>
          </cell>
          <cell r="G220">
            <v>441.84609972600663</v>
          </cell>
          <cell r="H220">
            <v>540.86777435619342</v>
          </cell>
          <cell r="I220">
            <v>-982.71387408220005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982.71387408220005</v>
          </cell>
          <cell r="T220">
            <v>1041.2250000000001</v>
          </cell>
          <cell r="U220">
            <v>6247.4100714285714</v>
          </cell>
          <cell r="V220">
            <v>0</v>
          </cell>
          <cell r="W220">
            <v>1041.6033359052212</v>
          </cell>
          <cell r="X220">
            <v>5816.1045711888855</v>
          </cell>
          <cell r="AC220">
            <v>505.2513041854229</v>
          </cell>
          <cell r="AD220">
            <v>536.35203171979833</v>
          </cell>
          <cell r="AE220">
            <v>521.32275106742168</v>
          </cell>
          <cell r="AF220">
            <v>521.70806907453766</v>
          </cell>
          <cell r="AG220">
            <v>594.04048031365892</v>
          </cell>
          <cell r="AH220">
            <v>468.05392389334611</v>
          </cell>
          <cell r="AI220">
            <v>391.28466775563356</v>
          </cell>
          <cell r="AJ220">
            <v>421.14493458942616</v>
          </cell>
          <cell r="AK220">
            <v>470.00733300762886</v>
          </cell>
          <cell r="AL220">
            <v>484.36873449866107</v>
          </cell>
          <cell r="AM220">
            <v>431.81740303471815</v>
          </cell>
          <cell r="AN220">
            <v>470.75293804863213</v>
          </cell>
          <cell r="AO220">
            <v>5816.1045711888855</v>
          </cell>
          <cell r="AP220">
            <v>6290.1735222385823</v>
          </cell>
          <cell r="AQ220">
            <v>6290.1735222385823</v>
          </cell>
          <cell r="AR220">
            <v>0</v>
          </cell>
          <cell r="AS220">
            <v>6389.5212270340935</v>
          </cell>
          <cell r="AT220">
            <v>6389.5212270340935</v>
          </cell>
        </row>
        <row r="221">
          <cell r="A221" t="str">
            <v>CameroonTotal Cost</v>
          </cell>
          <cell r="B221" t="str">
            <v>Total Cost</v>
          </cell>
          <cell r="D221" t="str">
            <v>Cameroon</v>
          </cell>
          <cell r="G221">
            <v>172.57894478604467</v>
          </cell>
          <cell r="H221">
            <v>299.57789791012317</v>
          </cell>
          <cell r="I221">
            <v>-472.15684269616787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472.15684269616787</v>
          </cell>
          <cell r="T221">
            <v>463.471581086139</v>
          </cell>
          <cell r="U221">
            <v>2782.0642700554299</v>
          </cell>
          <cell r="V221">
            <v>0</v>
          </cell>
          <cell r="W221">
            <v>412.85773519064645</v>
          </cell>
          <cell r="X221">
            <v>2420.1658448131057</v>
          </cell>
          <cell r="AC221">
            <v>199.7292137352527</v>
          </cell>
          <cell r="AD221">
            <v>213.12852145539375</v>
          </cell>
          <cell r="AE221">
            <v>220.98325608590318</v>
          </cell>
          <cell r="AF221">
            <v>216.64280552280275</v>
          </cell>
          <cell r="AG221">
            <v>203.14885871610045</v>
          </cell>
          <cell r="AH221">
            <v>309.02868978538936</v>
          </cell>
          <cell r="AI221">
            <v>293.89012434965343</v>
          </cell>
          <cell r="AJ221">
            <v>65.554923059332395</v>
          </cell>
          <cell r="AK221">
            <v>242.85055192646473</v>
          </cell>
          <cell r="AL221">
            <v>214.01859678139249</v>
          </cell>
          <cell r="AM221">
            <v>55.39904909405368</v>
          </cell>
          <cell r="AN221">
            <v>185.79125430136673</v>
          </cell>
          <cell r="AO221">
            <v>2420.1658448131057</v>
          </cell>
          <cell r="AP221">
            <v>2580.276451074727</v>
          </cell>
          <cell r="AQ221">
            <v>2580.276451074727</v>
          </cell>
          <cell r="AR221">
            <v>0</v>
          </cell>
          <cell r="AS221">
            <v>2123.7761332039004</v>
          </cell>
          <cell r="AT221">
            <v>2123.7761332039004</v>
          </cell>
        </row>
        <row r="222">
          <cell r="A222" t="str">
            <v>Cote DIvoireTotal Cost</v>
          </cell>
          <cell r="B222" t="str">
            <v>Total Cost</v>
          </cell>
          <cell r="D222" t="str">
            <v>Cote DIvoire</v>
          </cell>
          <cell r="G222">
            <v>291.89809177727324</v>
          </cell>
          <cell r="H222">
            <v>232.90019936496122</v>
          </cell>
          <cell r="I222">
            <v>-524.79829114223446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524.79829114223446</v>
          </cell>
          <cell r="T222">
            <v>351.32871121250474</v>
          </cell>
          <cell r="U222">
            <v>2108.2731210009447</v>
          </cell>
          <cell r="V222">
            <v>0</v>
          </cell>
          <cell r="W222">
            <v>491.22590374849881</v>
          </cell>
          <cell r="X222">
            <v>2411.2599124572985</v>
          </cell>
          <cell r="AC222">
            <v>250.36295575571611</v>
          </cell>
          <cell r="AD222">
            <v>240.86294799278269</v>
          </cell>
          <cell r="AE222">
            <v>158.16713839242334</v>
          </cell>
          <cell r="AF222">
            <v>252.8112483557079</v>
          </cell>
          <cell r="AG222">
            <v>278.9753885238739</v>
          </cell>
          <cell r="AH222">
            <v>94.032134167254071</v>
          </cell>
          <cell r="AI222">
            <v>277.07397517885374</v>
          </cell>
          <cell r="AJ222">
            <v>182.92370303366283</v>
          </cell>
          <cell r="AK222">
            <v>179.9914909655306</v>
          </cell>
          <cell r="AL222">
            <v>166.56820740810713</v>
          </cell>
          <cell r="AM222">
            <v>135.72632658287193</v>
          </cell>
          <cell r="AN222">
            <v>193.7643961005142</v>
          </cell>
          <cell r="AO222">
            <v>2411.2599124572985</v>
          </cell>
          <cell r="AP222">
            <v>2207.8842429914503</v>
          </cell>
          <cell r="AQ222">
            <v>2207.8842429914503</v>
          </cell>
          <cell r="AR222">
            <v>0</v>
          </cell>
          <cell r="AS222">
            <v>2249.1683815619608</v>
          </cell>
          <cell r="AT222">
            <v>2249.1683815619608</v>
          </cell>
        </row>
        <row r="223">
          <cell r="A223" t="str">
            <v>GambiaTotal Cost</v>
          </cell>
          <cell r="B223" t="str">
            <v>Total Cost</v>
          </cell>
          <cell r="D223" t="str">
            <v>Gambia</v>
          </cell>
          <cell r="G223">
            <v>106.43006749789112</v>
          </cell>
          <cell r="H223">
            <v>131.59168332639399</v>
          </cell>
          <cell r="I223">
            <v>-238.02175082428511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238.02175082428511</v>
          </cell>
          <cell r="T223">
            <v>298.0190163934426</v>
          </cell>
          <cell r="U223">
            <v>1788.0960918032786</v>
          </cell>
          <cell r="V223">
            <v>0</v>
          </cell>
          <cell r="W223">
            <v>272.87947847923249</v>
          </cell>
          <cell r="X223">
            <v>1582.6286822290699</v>
          </cell>
          <cell r="AC223">
            <v>115.00369841685502</v>
          </cell>
          <cell r="AD223">
            <v>157.87578006237749</v>
          </cell>
          <cell r="AE223">
            <v>146.8039209335534</v>
          </cell>
          <cell r="AF223">
            <v>104.12568343396231</v>
          </cell>
          <cell r="AG223">
            <v>155.39974561652502</v>
          </cell>
          <cell r="AH223">
            <v>138.953460861655</v>
          </cell>
          <cell r="AI223">
            <v>145.08695173284627</v>
          </cell>
          <cell r="AJ223">
            <v>55.405854292722438</v>
          </cell>
          <cell r="AK223">
            <v>198.57938835707012</v>
          </cell>
          <cell r="AL223">
            <v>141.34809568216883</v>
          </cell>
          <cell r="AM223">
            <v>79.661944530284245</v>
          </cell>
          <cell r="AN223">
            <v>144.38415830904978</v>
          </cell>
          <cell r="AO223">
            <v>1582.6286822290699</v>
          </cell>
          <cell r="AP223">
            <v>1517.8552696519355</v>
          </cell>
          <cell r="AQ223">
            <v>1517.8552696519355</v>
          </cell>
          <cell r="AR223">
            <v>0</v>
          </cell>
          <cell r="AS223">
            <v>1411.129256127859</v>
          </cell>
          <cell r="AT223">
            <v>1411.129256127859</v>
          </cell>
        </row>
        <row r="224">
          <cell r="A224" t="str">
            <v>GhanaTotal Cost</v>
          </cell>
          <cell r="B224" t="str">
            <v>Total Cost</v>
          </cell>
          <cell r="D224" t="str">
            <v>Ghana</v>
          </cell>
          <cell r="G224">
            <v>586.49489216635027</v>
          </cell>
          <cell r="H224">
            <v>624.46054112320996</v>
          </cell>
          <cell r="I224">
            <v>-1210.9554332895602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1210.9554332895602</v>
          </cell>
          <cell r="T224">
            <v>1024.3000000000002</v>
          </cell>
          <cell r="U224">
            <v>6145.8448333333336</v>
          </cell>
          <cell r="V224">
            <v>0</v>
          </cell>
          <cell r="W224">
            <v>920.98251016413758</v>
          </cell>
          <cell r="X224">
            <v>4967.4924017290923</v>
          </cell>
          <cell r="AC224">
            <v>469.11888135393644</v>
          </cell>
          <cell r="AD224">
            <v>451.86362881020113</v>
          </cell>
          <cell r="AE224">
            <v>442.84564260101217</v>
          </cell>
          <cell r="AF224">
            <v>324.76619843827439</v>
          </cell>
          <cell r="AG224">
            <v>412.76403275536586</v>
          </cell>
          <cell r="AH224">
            <v>433.20127580245526</v>
          </cell>
          <cell r="AI224">
            <v>333.40347907563819</v>
          </cell>
          <cell r="AJ224">
            <v>320.94647027858491</v>
          </cell>
          <cell r="AK224">
            <v>461.93427618041551</v>
          </cell>
          <cell r="AL224">
            <v>548.16449739480913</v>
          </cell>
          <cell r="AM224">
            <v>319.01240450370187</v>
          </cell>
          <cell r="AN224">
            <v>449.47161453469744</v>
          </cell>
          <cell r="AO224">
            <v>4967.4924017290923</v>
          </cell>
          <cell r="AP224">
            <v>5539.4194851521679</v>
          </cell>
          <cell r="AQ224">
            <v>5539.4194851521679</v>
          </cell>
          <cell r="AR224">
            <v>0</v>
          </cell>
          <cell r="AS224">
            <v>4378.6179946654229</v>
          </cell>
          <cell r="AT224">
            <v>4378.6179946654229</v>
          </cell>
        </row>
        <row r="225">
          <cell r="A225" t="str">
            <v>KenyaTotal Cost</v>
          </cell>
          <cell r="B225" t="str">
            <v>Total Cost</v>
          </cell>
          <cell r="D225" t="str">
            <v>Kenya</v>
          </cell>
          <cell r="G225">
            <v>364.97479133392125</v>
          </cell>
          <cell r="H225">
            <v>492.02870813728811</v>
          </cell>
          <cell r="I225">
            <v>-857.00349947120935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857.00349947120935</v>
          </cell>
          <cell r="T225">
            <v>994.75031055900627</v>
          </cell>
          <cell r="U225">
            <v>5968.5068819875769</v>
          </cell>
          <cell r="V225">
            <v>0</v>
          </cell>
          <cell r="W225">
            <v>686.62172535779223</v>
          </cell>
          <cell r="X225">
            <v>4509.4469783791183</v>
          </cell>
          <cell r="AC225">
            <v>277.58998682396674</v>
          </cell>
          <cell r="AD225">
            <v>409.03173853382549</v>
          </cell>
          <cell r="AE225">
            <v>330.92195180413114</v>
          </cell>
          <cell r="AF225">
            <v>390.51349158884136</v>
          </cell>
          <cell r="AG225">
            <v>394.59873785456784</v>
          </cell>
          <cell r="AH225">
            <v>265.52664060507436</v>
          </cell>
          <cell r="AI225">
            <v>426.62524718057966</v>
          </cell>
          <cell r="AJ225">
            <v>306.99489656473406</v>
          </cell>
          <cell r="AK225">
            <v>577.08964996866098</v>
          </cell>
          <cell r="AL225">
            <v>200.69347690659924</v>
          </cell>
          <cell r="AM225">
            <v>499.30838402111431</v>
          </cell>
          <cell r="AN225">
            <v>430.55277652702307</v>
          </cell>
          <cell r="AO225">
            <v>4509.4469783791183</v>
          </cell>
          <cell r="AP225">
            <v>4276.5895919494005</v>
          </cell>
          <cell r="AQ225">
            <v>4276.5895919494005</v>
          </cell>
          <cell r="AR225">
            <v>0</v>
          </cell>
          <cell r="AS225">
            <v>4895.1897619085003</v>
          </cell>
          <cell r="AT225">
            <v>4895.1897619085003</v>
          </cell>
        </row>
        <row r="226">
          <cell r="A226" t="str">
            <v>NigeriaTotal Cost</v>
          </cell>
          <cell r="B226" t="str">
            <v>Total Cost</v>
          </cell>
          <cell r="D226" t="str">
            <v>Nigeria</v>
          </cell>
          <cell r="G226">
            <v>330.13970519411924</v>
          </cell>
          <cell r="H226">
            <v>299.42453007039677</v>
          </cell>
          <cell r="I226">
            <v>-629.56423526451601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629.56423526451601</v>
          </cell>
          <cell r="T226">
            <v>776.2585185185186</v>
          </cell>
          <cell r="U226">
            <v>4657.5464740740736</v>
          </cell>
          <cell r="V226">
            <v>0</v>
          </cell>
          <cell r="W226">
            <v>548.10796218783958</v>
          </cell>
          <cell r="X226">
            <v>3645.2152036209686</v>
          </cell>
          <cell r="AC226">
            <v>272.86994669802175</v>
          </cell>
          <cell r="AD226">
            <v>275.23801548981783</v>
          </cell>
          <cell r="AE226">
            <v>299.84335146364242</v>
          </cell>
          <cell r="AF226">
            <v>298.43383331799964</v>
          </cell>
          <cell r="AG226">
            <v>277.3771697526488</v>
          </cell>
          <cell r="AH226">
            <v>336.64401813059453</v>
          </cell>
          <cell r="AI226">
            <v>300.6966149208331</v>
          </cell>
          <cell r="AJ226">
            <v>298.20912167794904</v>
          </cell>
          <cell r="AK226">
            <v>294.12548423635235</v>
          </cell>
          <cell r="AL226">
            <v>305.6244251904277</v>
          </cell>
          <cell r="AM226">
            <v>351.52416130564552</v>
          </cell>
          <cell r="AN226">
            <v>334.62906143703594</v>
          </cell>
          <cell r="AO226">
            <v>3645.2152036209686</v>
          </cell>
          <cell r="AP226">
            <v>3230.8201856367109</v>
          </cell>
          <cell r="AQ226">
            <v>3230.8201856367109</v>
          </cell>
          <cell r="AR226">
            <v>0</v>
          </cell>
          <cell r="AS226">
            <v>2836.6627363532721</v>
          </cell>
          <cell r="AT226">
            <v>2836.6627363532721</v>
          </cell>
        </row>
        <row r="227">
          <cell r="A227" t="str">
            <v>Sierra LeoneTotal Cost</v>
          </cell>
          <cell r="B227" t="str">
            <v>Total Cost</v>
          </cell>
          <cell r="D227" t="str">
            <v>Sierra Leone</v>
          </cell>
          <cell r="G227">
            <v>51.96330459295659</v>
          </cell>
          <cell r="H227">
            <v>81.000443177848794</v>
          </cell>
          <cell r="I227">
            <v>-132.96374777080538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132.96374777080538</v>
          </cell>
          <cell r="T227">
            <v>175.47572815533979</v>
          </cell>
          <cell r="U227">
            <v>1052.9958576051779</v>
          </cell>
          <cell r="V227">
            <v>0</v>
          </cell>
          <cell r="W227">
            <v>122.83385511504584</v>
          </cell>
          <cell r="X227">
            <v>820.93493740402971</v>
          </cell>
          <cell r="AC227">
            <v>60.601857818072055</v>
          </cell>
          <cell r="AD227">
            <v>62.23199729697378</v>
          </cell>
          <cell r="AE227">
            <v>68.806503304916717</v>
          </cell>
          <cell r="AF227">
            <v>77.476536283196168</v>
          </cell>
          <cell r="AG227">
            <v>72.627203006975151</v>
          </cell>
          <cell r="AH227">
            <v>68.488095450207652</v>
          </cell>
          <cell r="AI227">
            <v>76.437952594078183</v>
          </cell>
          <cell r="AJ227">
            <v>67.604506933637197</v>
          </cell>
          <cell r="AK227">
            <v>69.664734937663525</v>
          </cell>
          <cell r="AL227">
            <v>60.949022888444802</v>
          </cell>
          <cell r="AM227">
            <v>70.3684120586571</v>
          </cell>
          <cell r="AN227">
            <v>65.678114831207381</v>
          </cell>
          <cell r="AO227">
            <v>820.93493740402971</v>
          </cell>
          <cell r="AP227">
            <v>978.32509452794534</v>
          </cell>
          <cell r="AQ227">
            <v>978.32509452794534</v>
          </cell>
          <cell r="AR227">
            <v>0</v>
          </cell>
          <cell r="AS227">
            <v>1385.3853552191138</v>
          </cell>
          <cell r="AT227">
            <v>1385.3853552191138</v>
          </cell>
        </row>
        <row r="228">
          <cell r="A228" t="str">
            <v>South AfricaTotal Cost</v>
          </cell>
          <cell r="B228" t="str">
            <v>Total Cost</v>
          </cell>
          <cell r="D228" t="str">
            <v>South Africa</v>
          </cell>
          <cell r="G228">
            <v>109.34105477516854</v>
          </cell>
          <cell r="H228">
            <v>158.85631161441543</v>
          </cell>
          <cell r="I228">
            <v>-268.19736638958398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268.19736638958398</v>
          </cell>
          <cell r="T228">
            <v>378.62487733071634</v>
          </cell>
          <cell r="U228">
            <v>2271.7720191364078</v>
          </cell>
          <cell r="V228">
            <v>0</v>
          </cell>
          <cell r="W228">
            <v>677.47055383844281</v>
          </cell>
          <cell r="X228">
            <v>5572.6598860460354</v>
          </cell>
          <cell r="AC228">
            <v>350.24742095110298</v>
          </cell>
          <cell r="AD228">
            <v>327.22313288733983</v>
          </cell>
          <cell r="AE228">
            <v>310.64670696518385</v>
          </cell>
          <cell r="AF228">
            <v>362.36132665704315</v>
          </cell>
          <cell r="AG228">
            <v>438.86381607374733</v>
          </cell>
          <cell r="AH228">
            <v>226.57682481939378</v>
          </cell>
          <cell r="AI228">
            <v>243.02325861850795</v>
          </cell>
          <cell r="AJ228">
            <v>271.57440690335397</v>
          </cell>
          <cell r="AK228">
            <v>36.365924445954533</v>
          </cell>
          <cell r="AL228">
            <v>497.52562081677206</v>
          </cell>
          <cell r="AM228">
            <v>264.49520221610692</v>
          </cell>
          <cell r="AN228">
            <v>411.74376571247785</v>
          </cell>
          <cell r="AO228">
            <v>3740.6474070669842</v>
          </cell>
          <cell r="AP228">
            <v>5935.9047599579935</v>
          </cell>
          <cell r="AQ228">
            <v>5935.9047599579935</v>
          </cell>
          <cell r="AR228">
            <v>0</v>
          </cell>
          <cell r="AS228">
            <v>11398.064886859556</v>
          </cell>
          <cell r="AT228">
            <v>11398.064886859556</v>
          </cell>
        </row>
        <row r="229">
          <cell r="A229" t="str">
            <v>TanzaniaTotal Cost</v>
          </cell>
          <cell r="B229" t="str">
            <v>Total Cost</v>
          </cell>
          <cell r="D229" t="str">
            <v>Tanzania</v>
          </cell>
          <cell r="G229">
            <v>184.02821883112466</v>
          </cell>
          <cell r="H229">
            <v>177.68118079433907</v>
          </cell>
          <cell r="I229">
            <v>-361.70939962546373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361.70939962546373</v>
          </cell>
          <cell r="T229">
            <v>420.39376538146018</v>
          </cell>
          <cell r="U229">
            <v>2522.56439704676</v>
          </cell>
          <cell r="V229">
            <v>0</v>
          </cell>
          <cell r="W229">
            <v>316.71436161571773</v>
          </cell>
          <cell r="X229">
            <v>1826.4752887555171</v>
          </cell>
          <cell r="AC229">
            <v>173.26454780822834</v>
          </cell>
          <cell r="AD229">
            <v>143.44981380748939</v>
          </cell>
          <cell r="AE229">
            <v>85.772630937979898</v>
          </cell>
          <cell r="AF229">
            <v>162.01147542234605</v>
          </cell>
          <cell r="AG229">
            <v>172.24733308531677</v>
          </cell>
          <cell r="AH229">
            <v>141.12201069390358</v>
          </cell>
          <cell r="AI229">
            <v>165.34209222054665</v>
          </cell>
          <cell r="AJ229">
            <v>169.20288020185649</v>
          </cell>
          <cell r="AK229">
            <v>206.93810639086473</v>
          </cell>
          <cell r="AL229">
            <v>153.53000160523607</v>
          </cell>
          <cell r="AM229">
            <v>141.42694724370222</v>
          </cell>
          <cell r="AN229">
            <v>112.16744933804694</v>
          </cell>
          <cell r="AO229">
            <v>1826.4752887555171</v>
          </cell>
          <cell r="AP229">
            <v>1939.2254020653593</v>
          </cell>
          <cell r="AQ229">
            <v>1939.2254020653593</v>
          </cell>
          <cell r="AR229">
            <v>0</v>
          </cell>
          <cell r="AS229">
            <v>1849.2666805517292</v>
          </cell>
          <cell r="AT229">
            <v>1849.2666805517292</v>
          </cell>
        </row>
        <row r="230">
          <cell r="A230" t="str">
            <v>UgandaTotal Cost</v>
          </cell>
          <cell r="B230" t="str">
            <v>Total Cost</v>
          </cell>
          <cell r="D230" t="str">
            <v>Uganda</v>
          </cell>
          <cell r="G230">
            <v>222.16999867778466</v>
          </cell>
          <cell r="H230">
            <v>235.80987618254736</v>
          </cell>
          <cell r="I230">
            <v>-457.97987486033202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457.97987486033202</v>
          </cell>
          <cell r="T230">
            <v>508.47959183673476</v>
          </cell>
          <cell r="U230">
            <v>3051.2004081632658</v>
          </cell>
          <cell r="V230">
            <v>0</v>
          </cell>
          <cell r="W230">
            <v>392.10060868935386</v>
          </cell>
          <cell r="X230">
            <v>2456.4816926902913</v>
          </cell>
          <cell r="AC230">
            <v>206.41337946478907</v>
          </cell>
          <cell r="AD230">
            <v>185.68722922456479</v>
          </cell>
          <cell r="AE230">
            <v>188.50575710396095</v>
          </cell>
          <cell r="AF230">
            <v>187.46477365749615</v>
          </cell>
          <cell r="AG230">
            <v>191.57400288471126</v>
          </cell>
          <cell r="AH230">
            <v>217.0738733352282</v>
          </cell>
          <cell r="AI230">
            <v>191.5747610099113</v>
          </cell>
          <cell r="AJ230">
            <v>195.61471854405158</v>
          </cell>
          <cell r="AK230">
            <v>227.11474268288225</v>
          </cell>
          <cell r="AL230">
            <v>206.6361298523052</v>
          </cell>
          <cell r="AM230">
            <v>224.67089231021828</v>
          </cell>
          <cell r="AN230">
            <v>234.15143262017227</v>
          </cell>
          <cell r="AO230">
            <v>2456.4816926902913</v>
          </cell>
          <cell r="AP230">
            <v>2304.8387096774195</v>
          </cell>
          <cell r="AQ230">
            <v>2304.8387096774195</v>
          </cell>
          <cell r="AR230">
            <v>0</v>
          </cell>
          <cell r="AS230">
            <v>2620.5631419424576</v>
          </cell>
          <cell r="AT230">
            <v>2620.5631419424576</v>
          </cell>
        </row>
        <row r="231">
          <cell r="A231" t="str">
            <v>ZambiaTotal Cost</v>
          </cell>
          <cell r="B231" t="str">
            <v>Total Cost</v>
          </cell>
          <cell r="D231" t="str">
            <v>Zambia</v>
          </cell>
          <cell r="G231">
            <v>499.77332847504505</v>
          </cell>
          <cell r="H231">
            <v>91.321539057778466</v>
          </cell>
          <cell r="I231">
            <v>-591.09486753282351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591.09486753282351</v>
          </cell>
          <cell r="T231">
            <v>682.69906542056071</v>
          </cell>
          <cell r="U231">
            <v>4096.3296448598139</v>
          </cell>
          <cell r="V231">
            <v>0</v>
          </cell>
          <cell r="W231">
            <v>478.17327748855109</v>
          </cell>
          <cell r="X231">
            <v>3374.5555180909123</v>
          </cell>
          <cell r="AC231">
            <v>279.21589780562078</v>
          </cell>
          <cell r="AD231">
            <v>198.95737968293031</v>
          </cell>
          <cell r="AE231">
            <v>252.52276524906415</v>
          </cell>
          <cell r="AF231">
            <v>290.27197834983565</v>
          </cell>
          <cell r="AG231">
            <v>286.27807912274636</v>
          </cell>
          <cell r="AH231">
            <v>278.32335526373981</v>
          </cell>
          <cell r="AI231">
            <v>276.91073642997003</v>
          </cell>
          <cell r="AJ231">
            <v>284.37823560844549</v>
          </cell>
          <cell r="AK231">
            <v>250.5523996621032</v>
          </cell>
          <cell r="AL231">
            <v>283.35469606146808</v>
          </cell>
          <cell r="AM231">
            <v>311.81901768624903</v>
          </cell>
          <cell r="AN231">
            <v>381.97097716873941</v>
          </cell>
          <cell r="AO231">
            <v>3374.5555180909123</v>
          </cell>
          <cell r="AP231">
            <v>3318.3135151515244</v>
          </cell>
          <cell r="AQ231">
            <v>3318.3135151515244</v>
          </cell>
          <cell r="AR231">
            <v>0</v>
          </cell>
          <cell r="AS231">
            <v>3413.0811327629121</v>
          </cell>
          <cell r="AT231">
            <v>3413.0811327629121</v>
          </cell>
        </row>
        <row r="232">
          <cell r="A232" t="str">
            <v>ZimbabweTotal Cost</v>
          </cell>
          <cell r="B232" t="str">
            <v>Total Cost</v>
          </cell>
          <cell r="D232" t="str">
            <v>Zimbabwe</v>
          </cell>
          <cell r="G232">
            <v>354.39993343883333</v>
          </cell>
          <cell r="H232">
            <v>451.94610071908352</v>
          </cell>
          <cell r="I232">
            <v>-806.34603415791685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806.34603415791685</v>
          </cell>
          <cell r="T232">
            <v>498.15794285714276</v>
          </cell>
          <cell r="U232">
            <v>2988.9479954285716</v>
          </cell>
          <cell r="V232">
            <v>0</v>
          </cell>
          <cell r="W232">
            <v>1369.9808976628544</v>
          </cell>
          <cell r="X232">
            <v>4320.7305683673876</v>
          </cell>
          <cell r="AC232">
            <v>631.69514748279232</v>
          </cell>
          <cell r="AD232">
            <v>738.28575018006211</v>
          </cell>
          <cell r="AE232">
            <v>622.50600535080025</v>
          </cell>
          <cell r="AF232">
            <v>1158.0156389597264</v>
          </cell>
          <cell r="AG232">
            <v>189.32036578283305</v>
          </cell>
          <cell r="AH232">
            <v>-360.52422102472565</v>
          </cell>
          <cell r="AI232">
            <v>-74.755707354062906</v>
          </cell>
          <cell r="AJ232">
            <v>-1432.1201690923374</v>
          </cell>
          <cell r="AK232">
            <v>331.46114561645368</v>
          </cell>
          <cell r="AL232">
            <v>318.39894360609651</v>
          </cell>
          <cell r="AM232">
            <v>1269.3928023636672</v>
          </cell>
          <cell r="AN232">
            <v>929.05486649608201</v>
          </cell>
          <cell r="AO232">
            <v>4320.7305683673876</v>
          </cell>
          <cell r="AP232">
            <v>6299.3355050084774</v>
          </cell>
          <cell r="AQ232">
            <v>6299.3355050084774</v>
          </cell>
          <cell r="AR232">
            <v>0</v>
          </cell>
          <cell r="AS232">
            <v>4959.4707675217069</v>
          </cell>
          <cell r="AT232">
            <v>4959.4707675217069</v>
          </cell>
        </row>
        <row r="234">
          <cell r="G234">
            <v>3833.7183695990393</v>
          </cell>
          <cell r="H234">
            <v>3961.6663334134969</v>
          </cell>
          <cell r="I234">
            <v>-7795.3847030125362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7795.3847030125362</v>
          </cell>
          <cell r="T234">
            <v>8039.1641087515663</v>
          </cell>
          <cell r="U234">
            <v>48237.392065923203</v>
          </cell>
          <cell r="V234">
            <v>0</v>
          </cell>
          <cell r="W234">
            <v>8983.4952197607909</v>
          </cell>
          <cell r="X234">
            <v>48220.335654868119</v>
          </cell>
          <cell r="AC234">
            <v>4186.705634500785</v>
          </cell>
          <cell r="AD234">
            <v>4796.7895852600068</v>
          </cell>
          <cell r="AE234">
            <v>4013.1000344559579</v>
          </cell>
          <cell r="AF234">
            <v>4559.9081921636807</v>
          </cell>
          <cell r="AG234">
            <v>3850.7404420888411</v>
          </cell>
          <cell r="AH234">
            <v>2915.096574700593</v>
          </cell>
          <cell r="AI234">
            <v>3271.5530754259962</v>
          </cell>
          <cell r="AJ234">
            <v>1539.2862868199061</v>
          </cell>
          <cell r="AK234">
            <v>4185.9474656335833</v>
          </cell>
          <cell r="AL234">
            <v>3884.9927151080396</v>
          </cell>
          <cell r="AM234">
            <v>4779.1389451300474</v>
          </cell>
          <cell r="AN234">
            <v>4405.0642246016305</v>
          </cell>
          <cell r="AO234">
            <v>46388.323175889062</v>
          </cell>
          <cell r="AP234">
            <v>50393.241910190882</v>
          </cell>
          <cell r="AQ234">
            <v>50393.241910190882</v>
          </cell>
          <cell r="AR234">
            <v>0</v>
          </cell>
          <cell r="AS234">
            <v>53920.378275290052</v>
          </cell>
          <cell r="AT234">
            <v>53920.378275290052</v>
          </cell>
        </row>
        <row r="235">
          <cell r="B235" t="str">
            <v>check CB + WB = total - var s/be 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</row>
        <row r="237">
          <cell r="A237" t="str">
            <v>SC GroupTotal Cost</v>
          </cell>
          <cell r="B237" t="str">
            <v>Total Cost</v>
          </cell>
          <cell r="D237" t="str">
            <v>SC Group</v>
          </cell>
          <cell r="G237">
            <v>3843.9519097618499</v>
          </cell>
          <cell r="H237">
            <v>3983.5912801989584</v>
          </cell>
          <cell r="I237">
            <v>-7827.5431899608084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7827.5431899608084</v>
          </cell>
          <cell r="T237">
            <v>8079.1045754036941</v>
          </cell>
          <cell r="U237">
            <v>48477.123884979075</v>
          </cell>
          <cell r="V237">
            <v>0</v>
          </cell>
          <cell r="W237">
            <v>8983.495219760789</v>
          </cell>
          <cell r="X237">
            <v>48220.335654868111</v>
          </cell>
          <cell r="AC237">
            <v>4186.705634500785</v>
          </cell>
          <cell r="AD237">
            <v>4796.7895852600041</v>
          </cell>
          <cell r="AE237">
            <v>4013.1000344559598</v>
          </cell>
          <cell r="AF237">
            <v>4559.9081921636807</v>
          </cell>
          <cell r="AG237">
            <v>3850.7404420888379</v>
          </cell>
          <cell r="AH237">
            <v>2915.0965747005976</v>
          </cell>
          <cell r="AI237">
            <v>3271.5530754259926</v>
          </cell>
          <cell r="AJ237">
            <v>1539.2862868199081</v>
          </cell>
          <cell r="AK237">
            <v>4185.9474656335842</v>
          </cell>
          <cell r="AL237">
            <v>3884.9927151080337</v>
          </cell>
          <cell r="AM237">
            <v>4779.1389451300493</v>
          </cell>
          <cell r="AN237">
            <v>4405.0642246016287</v>
          </cell>
          <cell r="AO237">
            <v>46388.323175889062</v>
          </cell>
          <cell r="AP237">
            <v>50393.241910190867</v>
          </cell>
          <cell r="AQ237">
            <v>50393.241910190867</v>
          </cell>
          <cell r="AR237">
            <v>0</v>
          </cell>
          <cell r="AS237">
            <v>53920.378275290059</v>
          </cell>
          <cell r="AT237">
            <v>53920.378275290059</v>
          </cell>
        </row>
        <row r="238">
          <cell r="B238" t="str">
            <v>check - total agrees with total per Data s/be 0</v>
          </cell>
          <cell r="G238">
            <v>-10.233540162810641</v>
          </cell>
          <cell r="H238">
            <v>-21.924946785461543</v>
          </cell>
          <cell r="I238">
            <v>32.158486948272184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-32.158486948272184</v>
          </cell>
          <cell r="T238">
            <v>-39.940466652127725</v>
          </cell>
          <cell r="U238">
            <v>-239.73181905587262</v>
          </cell>
          <cell r="V238">
            <v>0</v>
          </cell>
          <cell r="W238">
            <v>0</v>
          </cell>
          <cell r="X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-4.5474735088646412E-12</v>
          </cell>
          <cell r="AI238">
            <v>3.637978807091713E-12</v>
          </cell>
          <cell r="AJ238">
            <v>-2.0463630789890885E-12</v>
          </cell>
          <cell r="AK238">
            <v>0</v>
          </cell>
          <cell r="AL238">
            <v>5.9117155615240335E-12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</row>
      </sheetData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on"/>
      <sheetName val="CB analysis"/>
      <sheetName val="WB analysis"/>
      <sheetName val="Growth Summary"/>
      <sheetName val="By Countries"/>
      <sheetName val="Monthly_Trend"/>
      <sheetName val="People"/>
      <sheetName val="CB_Nonfin"/>
      <sheetName val="CB Financials"/>
      <sheetName val="WB_NonFin"/>
      <sheetName val="WB Financials"/>
      <sheetName val="WB Fin adj"/>
      <sheetName val="CB_Hub rechg"/>
      <sheetName val="Mesa2005 "/>
      <sheetName val="Parameters"/>
      <sheetName val="Valid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</sheetDataSet>
  </externalBook>
</externalLink>
</file>

<file path=xl/tables/table1.xml><?xml version="1.0" encoding="utf-8"?>
<table xmlns="http://schemas.openxmlformats.org/spreadsheetml/2006/main" id="1" name="Table1" displayName="Table1" ref="A1:M20" totalsRowShown="0" headerRowDxfId="21" headerRowBorderDxfId="20" tableBorderDxfId="19" totalsRowBorderDxfId="18">
  <tableColumns count="13">
    <tableColumn id="1" name="Blunder" dataDxfId="17"/>
    <tableColumn id="2" name="Jan" dataDxfId="16"/>
    <tableColumn id="3" name="Feb" dataDxfId="15"/>
    <tableColumn id="4" name="Mar" dataDxfId="14"/>
    <tableColumn id="5" name="Apr" dataDxfId="13"/>
    <tableColumn id="6" name="May" dataDxfId="12"/>
    <tableColumn id="7" name="Jun"/>
    <tableColumn id="8" name="Jul"/>
    <tableColumn id="9" name="Aug"/>
    <tableColumn id="10" name="Sep"/>
    <tableColumn id="11" name="Oct"/>
    <tableColumn id="12" name="Nov" dataDxfId="11"/>
    <tableColumn id="13" name="Dec" dataDxfId="1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7" tint="-0.499984740745262"/>
  </sheetPr>
  <dimension ref="A1:AG32"/>
  <sheetViews>
    <sheetView showGridLines="0" zoomScale="70" zoomScaleNormal="70" workbookViewId="0">
      <selection activeCell="K2" sqref="K2:L15"/>
    </sheetView>
  </sheetViews>
  <sheetFormatPr defaultRowHeight="15" x14ac:dyDescent="0.25"/>
  <cols>
    <col min="1" max="1" width="6.28515625" customWidth="1"/>
    <col min="2" max="2" width="24.7109375" customWidth="1"/>
    <col min="3" max="3" width="11.7109375" bestFit="1" customWidth="1"/>
    <col min="4" max="4" width="33.5703125" customWidth="1"/>
    <col min="6" max="6" width="9.28515625" bestFit="1" customWidth="1"/>
    <col min="11" max="11" width="37.140625" bestFit="1" customWidth="1"/>
    <col min="12" max="12" width="16.28515625" bestFit="1" customWidth="1"/>
    <col min="13" max="13" width="29.7109375" bestFit="1" customWidth="1"/>
    <col min="23" max="23" width="31.5703125" bestFit="1" customWidth="1"/>
    <col min="28" max="28" width="31.28515625" customWidth="1"/>
    <col min="29" max="29" width="13.7109375" customWidth="1"/>
    <col min="30" max="30" width="12.28515625" customWidth="1"/>
    <col min="31" max="31" width="9.140625" customWidth="1"/>
    <col min="32" max="32" width="23" customWidth="1"/>
    <col min="33" max="33" width="9.140625" customWidth="1"/>
  </cols>
  <sheetData>
    <row r="1" spans="11:33" x14ac:dyDescent="0.25">
      <c r="K1" s="526"/>
      <c r="L1" s="526"/>
      <c r="AC1" s="526" t="s">
        <v>126</v>
      </c>
      <c r="AD1" s="526"/>
      <c r="AF1" s="215" t="s">
        <v>156</v>
      </c>
      <c r="AG1" s="215" t="s">
        <v>168</v>
      </c>
    </row>
    <row r="2" spans="11:33" x14ac:dyDescent="0.25">
      <c r="K2" s="45" t="s">
        <v>186</v>
      </c>
      <c r="L2" s="165" t="s">
        <v>187</v>
      </c>
      <c r="AC2" s="202" t="s">
        <v>187</v>
      </c>
      <c r="AD2" s="202" t="s">
        <v>188</v>
      </c>
      <c r="AF2" s="214" t="s">
        <v>157</v>
      </c>
      <c r="AG2" s="216" t="s">
        <v>169</v>
      </c>
    </row>
    <row r="3" spans="11:33" x14ac:dyDescent="0.25">
      <c r="K3" s="34" t="str">
        <f t="shared" ref="K3:K15" si="0">AB4</f>
        <v>Daily Standard Working Hours</v>
      </c>
      <c r="L3" s="255">
        <v>9</v>
      </c>
      <c r="AB3" s="34" t="s">
        <v>141</v>
      </c>
      <c r="AC3" s="42">
        <v>1</v>
      </c>
      <c r="AD3" s="42">
        <v>2</v>
      </c>
      <c r="AF3" s="214" t="s">
        <v>158</v>
      </c>
      <c r="AG3" s="216" t="s">
        <v>169</v>
      </c>
    </row>
    <row r="4" spans="11:33" x14ac:dyDescent="0.25">
      <c r="K4" s="34" t="str">
        <f t="shared" si="0"/>
        <v>Monthly Standard Working Hours</v>
      </c>
      <c r="L4" s="255">
        <v>167</v>
      </c>
      <c r="AB4" s="34" t="s">
        <v>127</v>
      </c>
      <c r="AC4" s="48">
        <v>8.0500000000000007</v>
      </c>
      <c r="AD4" s="48">
        <v>7.55</v>
      </c>
      <c r="AF4" s="214" t="s">
        <v>159</v>
      </c>
      <c r="AG4" s="216" t="s">
        <v>169</v>
      </c>
    </row>
    <row r="5" spans="11:33" x14ac:dyDescent="0.25">
      <c r="K5" s="34" t="str">
        <f t="shared" si="0"/>
        <v>Normal Working Hours</v>
      </c>
      <c r="L5" s="255">
        <v>8.3000000000000007</v>
      </c>
      <c r="AB5" s="34" t="s">
        <v>128</v>
      </c>
      <c r="AC5" s="49">
        <v>147</v>
      </c>
      <c r="AD5" s="49">
        <v>135</v>
      </c>
      <c r="AF5" s="214" t="s">
        <v>160</v>
      </c>
      <c r="AG5" s="216" t="s">
        <v>169</v>
      </c>
    </row>
    <row r="6" spans="11:33" x14ac:dyDescent="0.25">
      <c r="K6" s="34" t="str">
        <f t="shared" si="0"/>
        <v>Overtime Hours Point</v>
      </c>
      <c r="L6" s="255">
        <v>9.5</v>
      </c>
      <c r="AB6" s="34" t="s">
        <v>129</v>
      </c>
      <c r="AC6" s="49">
        <v>7.75</v>
      </c>
      <c r="AD6" s="49">
        <v>8</v>
      </c>
      <c r="AF6" s="214" t="s">
        <v>161</v>
      </c>
      <c r="AG6" s="216" t="s">
        <v>169</v>
      </c>
    </row>
    <row r="7" spans="11:33" x14ac:dyDescent="0.25">
      <c r="K7" s="34" t="str">
        <f t="shared" si="0"/>
        <v>Working Days</v>
      </c>
      <c r="L7" s="255">
        <f>VLOOKUP(K7,AB8:AD12,HLOOKUP(L$2,AC$2:AD$3,2,FALSE)+1,FALSE)</f>
        <v>5</v>
      </c>
      <c r="AB7" s="34" t="s">
        <v>138</v>
      </c>
      <c r="AC7" s="49">
        <v>8.5</v>
      </c>
      <c r="AD7" s="49">
        <v>8</v>
      </c>
      <c r="AF7" s="214" t="s">
        <v>162</v>
      </c>
      <c r="AG7" s="216" t="s">
        <v>169</v>
      </c>
    </row>
    <row r="8" spans="11:33" x14ac:dyDescent="0.25">
      <c r="K8" s="34" t="str">
        <f t="shared" si="0"/>
        <v>Expected Working Hours</v>
      </c>
      <c r="L8" s="255">
        <v>9.5</v>
      </c>
      <c r="AB8" s="34" t="s">
        <v>139</v>
      </c>
      <c r="AC8" s="49">
        <v>5</v>
      </c>
      <c r="AD8" s="49">
        <v>5</v>
      </c>
      <c r="AF8" s="214" t="s">
        <v>163</v>
      </c>
      <c r="AG8" s="216" t="s">
        <v>170</v>
      </c>
    </row>
    <row r="9" spans="11:33" x14ac:dyDescent="0.25">
      <c r="K9" s="34" t="str">
        <f t="shared" si="0"/>
        <v>Spoke Country 1</v>
      </c>
      <c r="L9" s="256" t="str">
        <f t="shared" ref="L9:L15" si="1">VLOOKUP(K9,AB10:AD14,HLOOKUP(L$2,AC$2:AD$3,2,FALSE)+1,FALSE)</f>
        <v>BOT</v>
      </c>
      <c r="AB9" s="34" t="s">
        <v>140</v>
      </c>
      <c r="AC9" s="49">
        <v>8.5</v>
      </c>
      <c r="AD9" s="49">
        <v>8</v>
      </c>
      <c r="AF9" s="214" t="s">
        <v>164</v>
      </c>
      <c r="AG9" s="216" t="s">
        <v>170</v>
      </c>
    </row>
    <row r="10" spans="11:33" x14ac:dyDescent="0.25">
      <c r="K10" s="34" t="str">
        <f t="shared" si="0"/>
        <v>Spoke Country 2</v>
      </c>
      <c r="L10" s="256" t="str">
        <f t="shared" si="1"/>
        <v>KEN</v>
      </c>
      <c r="AB10" s="34" t="s">
        <v>180</v>
      </c>
      <c r="AC10" s="222" t="s">
        <v>174</v>
      </c>
      <c r="AD10" s="222" t="s">
        <v>86</v>
      </c>
      <c r="AF10" s="214" t="s">
        <v>165</v>
      </c>
      <c r="AG10" s="216" t="s">
        <v>170</v>
      </c>
    </row>
    <row r="11" spans="11:33" x14ac:dyDescent="0.25">
      <c r="K11" s="34" t="str">
        <f t="shared" si="0"/>
        <v>Spoke Country 3</v>
      </c>
      <c r="L11" s="256" t="str">
        <f t="shared" si="1"/>
        <v>TZA</v>
      </c>
      <c r="AB11" s="34" t="s">
        <v>181</v>
      </c>
      <c r="AC11" s="222" t="s">
        <v>175</v>
      </c>
      <c r="AD11" s="222" t="s">
        <v>43</v>
      </c>
      <c r="AF11" s="214" t="s">
        <v>166</v>
      </c>
      <c r="AG11" s="216" t="s">
        <v>166</v>
      </c>
    </row>
    <row r="12" spans="11:33" x14ac:dyDescent="0.25">
      <c r="K12" s="34" t="str">
        <f t="shared" si="0"/>
        <v>Spoke Country 4</v>
      </c>
      <c r="L12" s="256" t="str">
        <f t="shared" si="1"/>
        <v>UGA</v>
      </c>
      <c r="AB12" s="34" t="s">
        <v>182</v>
      </c>
      <c r="AC12" s="222" t="s">
        <v>176</v>
      </c>
      <c r="AD12" s="222" t="s">
        <v>87</v>
      </c>
    </row>
    <row r="13" spans="11:33" x14ac:dyDescent="0.25">
      <c r="K13" s="34" t="str">
        <f t="shared" si="0"/>
        <v>Spoke Country 5</v>
      </c>
      <c r="L13" s="256" t="str">
        <f t="shared" si="1"/>
        <v>ZAM</v>
      </c>
      <c r="AB13" s="34" t="s">
        <v>183</v>
      </c>
      <c r="AC13" s="222" t="s">
        <v>177</v>
      </c>
      <c r="AD13" s="222" t="s">
        <v>88</v>
      </c>
    </row>
    <row r="14" spans="11:33" x14ac:dyDescent="0.25">
      <c r="K14" s="34" t="str">
        <f t="shared" si="0"/>
        <v>Spoke Country 6</v>
      </c>
      <c r="L14" s="256" t="str">
        <f t="shared" si="1"/>
        <v>ZAR</v>
      </c>
      <c r="AB14" s="34" t="s">
        <v>184</v>
      </c>
      <c r="AC14" s="222" t="s">
        <v>178</v>
      </c>
      <c r="AD14" s="222" t="s">
        <v>89</v>
      </c>
    </row>
    <row r="15" spans="11:33" x14ac:dyDescent="0.25">
      <c r="K15" s="34" t="str">
        <f t="shared" si="0"/>
        <v>Standard Working Days</v>
      </c>
      <c r="L15" s="256">
        <f t="shared" si="1"/>
        <v>18.2</v>
      </c>
      <c r="AB15" s="34" t="s">
        <v>185</v>
      </c>
      <c r="AC15" s="222" t="s">
        <v>179</v>
      </c>
      <c r="AD15" s="222" t="s">
        <v>90</v>
      </c>
    </row>
    <row r="16" spans="11:33" x14ac:dyDescent="0.25">
      <c r="AB16" s="420" t="s">
        <v>309</v>
      </c>
      <c r="AC16" s="222">
        <v>18.2</v>
      </c>
      <c r="AD16" s="222">
        <v>17.899999999999999</v>
      </c>
    </row>
    <row r="19" spans="1:15" x14ac:dyDescent="0.25">
      <c r="K19" s="217" t="s">
        <v>167</v>
      </c>
      <c r="L19" s="217" t="s">
        <v>168</v>
      </c>
    </row>
    <row r="20" spans="1:15" x14ac:dyDescent="0.25">
      <c r="K20" s="277" t="s">
        <v>157</v>
      </c>
      <c r="L20" s="212" t="str">
        <f>VLOOKUP(K20,AF1:AG11,2,FALSE)</f>
        <v>CBO</v>
      </c>
    </row>
    <row r="22" spans="1:15" ht="15.75" thickBot="1" x14ac:dyDescent="0.3"/>
    <row r="23" spans="1:15" x14ac:dyDescent="0.25">
      <c r="A23" t="s">
        <v>21</v>
      </c>
      <c r="B23" s="1" t="s">
        <v>0</v>
      </c>
      <c r="C23" s="189">
        <v>50</v>
      </c>
      <c r="D23" s="25" t="s">
        <v>3</v>
      </c>
      <c r="E23" s="191">
        <v>55</v>
      </c>
      <c r="F23" s="20">
        <f>E23/E25</f>
        <v>0.79710144927536231</v>
      </c>
      <c r="K23" s="47" t="s">
        <v>148</v>
      </c>
    </row>
    <row r="24" spans="1:15" ht="15.75" thickBot="1" x14ac:dyDescent="0.3">
      <c r="A24" t="s">
        <v>21</v>
      </c>
      <c r="B24" s="2" t="s">
        <v>1</v>
      </c>
      <c r="C24" s="190">
        <v>19</v>
      </c>
      <c r="D24" s="3" t="s">
        <v>4</v>
      </c>
      <c r="E24" s="192">
        <v>14</v>
      </c>
      <c r="F24" s="21">
        <f>E24/E25</f>
        <v>0.20289855072463769</v>
      </c>
    </row>
    <row r="25" spans="1:15" x14ac:dyDescent="0.25">
      <c r="B25" s="4" t="s">
        <v>2</v>
      </c>
      <c r="C25" s="19">
        <f>SUM(C23:C24)</f>
        <v>69</v>
      </c>
      <c r="D25" s="3" t="s">
        <v>2</v>
      </c>
      <c r="E25" s="19">
        <f>SUM(E23:E24)</f>
        <v>69</v>
      </c>
      <c r="F25" s="22"/>
      <c r="K25" s="173" t="s">
        <v>0</v>
      </c>
      <c r="L25" s="166">
        <f>C23</f>
        <v>50</v>
      </c>
      <c r="M25" s="174" t="s">
        <v>3</v>
      </c>
      <c r="N25" s="168">
        <f>E23</f>
        <v>55</v>
      </c>
      <c r="O25" s="175">
        <f>N25/N27</f>
        <v>0.79710144927536231</v>
      </c>
    </row>
    <row r="26" spans="1:15" x14ac:dyDescent="0.25">
      <c r="B26" s="2"/>
      <c r="C26" s="18"/>
      <c r="D26" s="24"/>
      <c r="E26" s="18"/>
      <c r="F26" s="23"/>
      <c r="K26" s="176" t="s">
        <v>1</v>
      </c>
      <c r="L26" s="167">
        <f>C24</f>
        <v>19</v>
      </c>
      <c r="M26" s="177" t="s">
        <v>4</v>
      </c>
      <c r="N26" s="169">
        <f>E24</f>
        <v>14</v>
      </c>
      <c r="O26" s="178">
        <f>N26/N27</f>
        <v>0.20289855072463769</v>
      </c>
    </row>
    <row r="27" spans="1:15" x14ac:dyDescent="0.25">
      <c r="A27" t="s">
        <v>21</v>
      </c>
      <c r="B27" s="2" t="s">
        <v>7</v>
      </c>
      <c r="C27" s="190">
        <v>30</v>
      </c>
      <c r="D27" s="3" t="s">
        <v>8</v>
      </c>
      <c r="E27" s="192">
        <v>5</v>
      </c>
      <c r="F27" s="23"/>
      <c r="K27" s="179" t="s">
        <v>2</v>
      </c>
      <c r="L27" s="180">
        <f>SUM(L25:L26)</f>
        <v>69</v>
      </c>
      <c r="M27" s="177" t="s">
        <v>2</v>
      </c>
      <c r="N27" s="180">
        <f>SUM(N25:N26)</f>
        <v>69</v>
      </c>
      <c r="O27" s="181"/>
    </row>
    <row r="28" spans="1:15" x14ac:dyDescent="0.25">
      <c r="A28" t="s">
        <v>21</v>
      </c>
      <c r="B28" s="2" t="s">
        <v>6</v>
      </c>
      <c r="C28" s="190">
        <v>39</v>
      </c>
      <c r="D28" s="3"/>
      <c r="E28" s="3"/>
      <c r="F28" s="5"/>
      <c r="K28" s="176"/>
      <c r="L28" s="182"/>
      <c r="M28" s="183"/>
      <c r="N28" s="182"/>
      <c r="O28" s="184"/>
    </row>
    <row r="29" spans="1:15" x14ac:dyDescent="0.25">
      <c r="B29" s="2"/>
      <c r="C29" s="3"/>
      <c r="D29" s="3"/>
      <c r="E29" s="3"/>
      <c r="F29" s="5"/>
      <c r="K29" s="176" t="s">
        <v>7</v>
      </c>
      <c r="L29" s="167">
        <f>C27</f>
        <v>30</v>
      </c>
      <c r="M29" s="177" t="s">
        <v>8</v>
      </c>
      <c r="N29" s="169">
        <f>E27</f>
        <v>5</v>
      </c>
      <c r="O29" s="184"/>
    </row>
    <row r="30" spans="1:15" ht="15.75" thickBot="1" x14ac:dyDescent="0.3">
      <c r="B30" s="6" t="s">
        <v>85</v>
      </c>
      <c r="C30" s="193" t="str">
        <f>ROUND((C27/(C27+C28)*100),0)&amp;"%"&amp;" : "&amp;ROUND((C28/(C27+C28)*100),0)&amp;"%"</f>
        <v>43% : 57%</v>
      </c>
      <c r="D30" s="7" t="s">
        <v>5</v>
      </c>
      <c r="E30" s="194" t="str">
        <f>1&amp;":"&amp;ROUND((E25-1)/E27,0)</f>
        <v>1:14</v>
      </c>
      <c r="F30" s="8"/>
      <c r="K30" s="176" t="s">
        <v>6</v>
      </c>
      <c r="L30" s="167">
        <f>C28</f>
        <v>39</v>
      </c>
      <c r="M30" s="177"/>
      <c r="N30" s="177"/>
      <c r="O30" s="185"/>
    </row>
    <row r="31" spans="1:15" x14ac:dyDescent="0.25">
      <c r="K31" s="176"/>
      <c r="L31" s="177"/>
      <c r="M31" s="177"/>
      <c r="N31" s="177"/>
      <c r="O31" s="185"/>
    </row>
    <row r="32" spans="1:15" ht="15.75" thickBot="1" x14ac:dyDescent="0.3">
      <c r="K32" s="186" t="s">
        <v>85</v>
      </c>
      <c r="L32" s="170" t="str">
        <f>C30</f>
        <v>43% : 57%</v>
      </c>
      <c r="M32" s="187" t="s">
        <v>5</v>
      </c>
      <c r="N32" s="171" t="str">
        <f>E30</f>
        <v>1:14</v>
      </c>
      <c r="O32" s="188"/>
    </row>
  </sheetData>
  <sheetProtection selectLockedCells="1"/>
  <mergeCells count="2">
    <mergeCell ref="AC1:AD1"/>
    <mergeCell ref="K1:L1"/>
  </mergeCells>
  <dataValidations count="2">
    <dataValidation type="list" allowBlank="1" showInputMessage="1" showErrorMessage="1" sqref="K20">
      <formula1>$AF$2:$AF$11</formula1>
    </dataValidation>
    <dataValidation type="list" allowBlank="1" showInputMessage="1" showErrorMessage="1" sqref="L2">
      <formula1>$AC$2:$AD$2</formula1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FFFF00"/>
  </sheetPr>
  <dimension ref="A1:BH212"/>
  <sheetViews>
    <sheetView showGridLines="0" zoomScale="70" zoomScaleNormal="70" workbookViewId="0">
      <pane xSplit="2" ySplit="2" topLeftCell="K3" activePane="bottomRight" state="frozen"/>
      <selection pane="topRight" activeCell="C1" sqref="C1"/>
      <selection pane="bottomLeft" activeCell="A3" sqref="A3"/>
      <selection pane="bottomRight" activeCell="M47" sqref="M47"/>
    </sheetView>
  </sheetViews>
  <sheetFormatPr defaultRowHeight="15" outlineLevelCol="1" x14ac:dyDescent="0.25"/>
  <cols>
    <col min="1" max="1" width="6.5703125" style="60" bestFit="1" customWidth="1"/>
    <col min="2" max="2" width="48.7109375" style="109" bestFit="1" customWidth="1"/>
    <col min="3" max="3" width="11" style="60" hidden="1" customWidth="1" outlineLevel="1"/>
    <col min="4" max="8" width="10.5703125" style="60" hidden="1" customWidth="1" outlineLevel="1"/>
    <col min="9" max="9" width="12.28515625" style="60" hidden="1" customWidth="1" outlineLevel="1"/>
    <col min="10" max="10" width="11.140625" style="60" hidden="1" customWidth="1" outlineLevel="1"/>
    <col min="11" max="11" width="13.140625" style="60" bestFit="1" customWidth="1" collapsed="1"/>
    <col min="12" max="12" width="13.140625" style="60" customWidth="1" outlineLevel="1"/>
    <col min="13" max="13" width="12.28515625" style="60" customWidth="1" outlineLevel="1"/>
    <col min="14" max="14" width="11.85546875" style="60" customWidth="1" outlineLevel="1"/>
    <col min="15" max="15" width="12" style="60" customWidth="1" outlineLevel="1"/>
    <col min="16" max="16" width="11.85546875" style="60" customWidth="1" outlineLevel="1"/>
    <col min="17" max="18" width="13.28515625" style="60" bestFit="1" customWidth="1" outlineLevel="1"/>
    <col min="19" max="19" width="11.5703125" style="60" customWidth="1" outlineLevel="1"/>
    <col min="20" max="20" width="11.140625" style="60" customWidth="1" outlineLevel="1"/>
    <col min="21" max="21" width="11.28515625" style="60" customWidth="1" outlineLevel="1"/>
    <col min="22" max="22" width="11.85546875" style="60" customWidth="1" outlineLevel="1"/>
    <col min="23" max="23" width="13.42578125" style="60" customWidth="1"/>
    <col min="24" max="24" width="12.5703125" style="60" bestFit="1" customWidth="1" outlineLevel="1"/>
    <col min="25" max="25" width="12.140625" style="60" customWidth="1" outlineLevel="1"/>
    <col min="26" max="26" width="16.85546875" style="60" bestFit="1" customWidth="1" outlineLevel="1"/>
    <col min="27" max="27" width="13.28515625" style="60" bestFit="1" customWidth="1" outlineLevel="1"/>
    <col min="28" max="28" width="11.7109375" style="60" customWidth="1" outlineLevel="1"/>
    <col min="29" max="34" width="11.5703125" style="60" bestFit="1" customWidth="1" outlineLevel="1"/>
    <col min="35" max="35" width="11.5703125" style="60" bestFit="1" customWidth="1"/>
    <col min="36" max="36" width="11.5703125" style="60" bestFit="1" customWidth="1" outlineLevel="1"/>
    <col min="37" max="39" width="10" style="60" bestFit="1" customWidth="1" outlineLevel="1"/>
    <col min="40" max="46" width="10.140625" style="60" bestFit="1" customWidth="1" outlineLevel="1"/>
    <col min="47" max="47" width="10.140625" style="60" bestFit="1" customWidth="1"/>
    <col min="48" max="58" width="10.140625" style="60" bestFit="1" customWidth="1" outlineLevel="1"/>
    <col min="61" max="16384" width="9.140625" style="60"/>
  </cols>
  <sheetData>
    <row r="1" spans="1:58" s="60" customFormat="1" x14ac:dyDescent="0.25">
      <c r="B1" s="51" t="str">
        <f>IF('Org Chart &amp; P''meters'!L2='Org Chart &amp; P''meters'!AC2,"Kenya Parameters Selected","Ghana Parameters Selected")</f>
        <v>Kenya Parameters Selected</v>
      </c>
    </row>
    <row r="2" spans="1:58" s="60" customFormat="1" x14ac:dyDescent="0.25">
      <c r="B2" s="64" t="s">
        <v>9</v>
      </c>
      <c r="C2" s="117">
        <v>40299</v>
      </c>
      <c r="D2" s="117">
        <v>40330</v>
      </c>
      <c r="E2" s="117">
        <v>40360</v>
      </c>
      <c r="F2" s="117">
        <v>40391</v>
      </c>
      <c r="G2" s="117">
        <v>40422</v>
      </c>
      <c r="H2" s="117">
        <v>40452</v>
      </c>
      <c r="I2" s="117">
        <v>40483</v>
      </c>
      <c r="J2" s="117">
        <v>40513</v>
      </c>
      <c r="K2" s="117">
        <v>40544</v>
      </c>
      <c r="L2" s="117">
        <v>40575</v>
      </c>
      <c r="M2" s="117">
        <v>40603</v>
      </c>
      <c r="N2" s="117">
        <v>40634</v>
      </c>
      <c r="O2" s="117">
        <v>40664</v>
      </c>
      <c r="P2" s="117">
        <v>40695</v>
      </c>
      <c r="Q2" s="117">
        <v>40725</v>
      </c>
      <c r="R2" s="117">
        <v>40756</v>
      </c>
      <c r="S2" s="117">
        <v>40787</v>
      </c>
      <c r="T2" s="117">
        <v>40817</v>
      </c>
      <c r="U2" s="117">
        <v>40848</v>
      </c>
      <c r="V2" s="117">
        <v>40878</v>
      </c>
      <c r="W2" s="117">
        <v>40909</v>
      </c>
      <c r="X2" s="117">
        <v>40940</v>
      </c>
      <c r="Y2" s="117">
        <v>40969</v>
      </c>
      <c r="Z2" s="117">
        <v>41000</v>
      </c>
      <c r="AA2" s="117">
        <v>41030</v>
      </c>
      <c r="AB2" s="117">
        <v>41061</v>
      </c>
      <c r="AC2" s="117">
        <v>41091</v>
      </c>
      <c r="AD2" s="117">
        <v>41122</v>
      </c>
      <c r="AE2" s="117">
        <v>41153</v>
      </c>
      <c r="AF2" s="117">
        <v>41183</v>
      </c>
      <c r="AG2" s="117">
        <v>41214</v>
      </c>
      <c r="AH2" s="117">
        <v>41244</v>
      </c>
      <c r="AI2" s="117">
        <v>41275</v>
      </c>
      <c r="AJ2" s="117">
        <v>41306</v>
      </c>
      <c r="AK2" s="117">
        <v>41334</v>
      </c>
      <c r="AL2" s="117">
        <v>41365</v>
      </c>
      <c r="AM2" s="117">
        <v>41395</v>
      </c>
      <c r="AN2" s="117">
        <v>41426</v>
      </c>
      <c r="AO2" s="117">
        <v>41456</v>
      </c>
      <c r="AP2" s="117">
        <v>41487</v>
      </c>
      <c r="AQ2" s="117">
        <v>41518</v>
      </c>
      <c r="AR2" s="117">
        <v>41548</v>
      </c>
      <c r="AS2" s="117">
        <v>41579</v>
      </c>
      <c r="AT2" s="117">
        <v>41609</v>
      </c>
      <c r="AU2" s="117">
        <v>41640</v>
      </c>
      <c r="AV2" s="117">
        <v>41671</v>
      </c>
      <c r="AW2" s="117">
        <v>41699</v>
      </c>
      <c r="AX2" s="117">
        <v>41730</v>
      </c>
      <c r="AY2" s="117">
        <v>41760</v>
      </c>
      <c r="AZ2" s="117">
        <v>41791</v>
      </c>
      <c r="BA2" s="117">
        <v>41821</v>
      </c>
      <c r="BB2" s="117">
        <v>41852</v>
      </c>
      <c r="BC2" s="117">
        <v>41883</v>
      </c>
      <c r="BD2" s="117">
        <v>41913</v>
      </c>
      <c r="BE2" s="117">
        <v>41944</v>
      </c>
      <c r="BF2" s="117">
        <v>41974</v>
      </c>
    </row>
    <row r="3" spans="1:58" s="60" customFormat="1" x14ac:dyDescent="0.25">
      <c r="A3" s="118" t="s">
        <v>21</v>
      </c>
      <c r="B3" s="119" t="s">
        <v>80</v>
      </c>
      <c r="C3" s="340"/>
      <c r="D3" s="340"/>
      <c r="E3" s="340"/>
      <c r="F3" s="340"/>
      <c r="G3" s="340"/>
      <c r="H3" s="340"/>
      <c r="I3" s="340"/>
      <c r="J3" s="340"/>
      <c r="K3" s="340"/>
      <c r="L3" s="340"/>
      <c r="M3" s="340"/>
      <c r="N3" s="340"/>
      <c r="O3" s="340">
        <v>63</v>
      </c>
      <c r="P3" s="340">
        <v>64</v>
      </c>
      <c r="Q3" s="340">
        <v>64</v>
      </c>
      <c r="R3" s="340">
        <v>64</v>
      </c>
      <c r="S3" s="340">
        <v>65</v>
      </c>
      <c r="T3" s="340">
        <v>65</v>
      </c>
      <c r="U3" s="158">
        <v>65</v>
      </c>
      <c r="V3" s="158">
        <v>65</v>
      </c>
      <c r="W3" s="158">
        <v>65</v>
      </c>
      <c r="X3" s="158">
        <v>65</v>
      </c>
      <c r="Y3" s="158">
        <v>66</v>
      </c>
      <c r="Z3" s="158">
        <v>66</v>
      </c>
      <c r="AA3" s="158">
        <v>66</v>
      </c>
      <c r="AB3" s="158"/>
      <c r="AC3" s="158"/>
      <c r="AD3" s="158"/>
      <c r="AE3" s="158"/>
      <c r="AF3" s="158"/>
      <c r="AG3" s="158"/>
      <c r="AH3" s="158"/>
      <c r="AI3" s="158"/>
      <c r="AJ3" s="158"/>
      <c r="AK3" s="158"/>
      <c r="AL3" s="158"/>
      <c r="AM3" s="158"/>
      <c r="AN3" s="158"/>
      <c r="AO3" s="158"/>
      <c r="AP3" s="158"/>
      <c r="AQ3" s="158"/>
      <c r="AR3" s="158"/>
      <c r="AS3" s="158"/>
      <c r="AT3" s="158"/>
      <c r="AU3" s="158"/>
      <c r="AV3" s="158"/>
      <c r="AW3" s="158"/>
      <c r="AX3" s="158"/>
      <c r="AY3" s="158"/>
      <c r="AZ3" s="158"/>
      <c r="BA3" s="158"/>
      <c r="BB3" s="158"/>
      <c r="BC3" s="158"/>
      <c r="BD3" s="158"/>
      <c r="BE3" s="158"/>
      <c r="BF3" s="158"/>
    </row>
    <row r="4" spans="1:58" s="60" customFormat="1" x14ac:dyDescent="0.25">
      <c r="A4" s="118" t="s">
        <v>21</v>
      </c>
      <c r="B4" s="119" t="s">
        <v>81</v>
      </c>
      <c r="C4" s="340"/>
      <c r="D4" s="340"/>
      <c r="E4" s="340"/>
      <c r="F4" s="340"/>
      <c r="G4" s="340"/>
      <c r="H4" s="340"/>
      <c r="I4" s="340"/>
      <c r="J4" s="340"/>
      <c r="K4" s="340"/>
      <c r="L4" s="340"/>
      <c r="M4" s="340"/>
      <c r="N4" s="340"/>
      <c r="O4" s="340">
        <v>5</v>
      </c>
      <c r="P4" s="340">
        <v>5</v>
      </c>
      <c r="Q4" s="340">
        <v>5</v>
      </c>
      <c r="R4" s="340">
        <v>5</v>
      </c>
      <c r="S4" s="340">
        <v>9</v>
      </c>
      <c r="T4" s="340">
        <v>6</v>
      </c>
      <c r="U4" s="158">
        <v>6</v>
      </c>
      <c r="V4" s="158">
        <v>8</v>
      </c>
      <c r="W4" s="158">
        <v>8</v>
      </c>
      <c r="X4" s="158">
        <v>8</v>
      </c>
      <c r="Y4" s="158">
        <v>8</v>
      </c>
      <c r="Z4" s="158">
        <v>9</v>
      </c>
      <c r="AA4" s="158">
        <v>11</v>
      </c>
      <c r="AB4" s="158"/>
      <c r="AC4" s="158"/>
      <c r="AD4" s="158"/>
      <c r="AE4" s="158"/>
      <c r="AF4" s="158"/>
      <c r="AG4" s="158"/>
      <c r="AH4" s="158"/>
      <c r="AI4" s="158"/>
      <c r="AJ4" s="158"/>
      <c r="AK4" s="158">
        <v>0</v>
      </c>
      <c r="AL4" s="158">
        <v>0</v>
      </c>
      <c r="AM4" s="158">
        <v>0</v>
      </c>
      <c r="AN4" s="158">
        <v>0</v>
      </c>
      <c r="AO4" s="158">
        <v>0</v>
      </c>
      <c r="AP4" s="158">
        <v>0</v>
      </c>
      <c r="AQ4" s="158">
        <v>0</v>
      </c>
      <c r="AR4" s="158">
        <v>0</v>
      </c>
      <c r="AS4" s="158">
        <v>0</v>
      </c>
      <c r="AT4" s="158">
        <v>0</v>
      </c>
      <c r="AU4" s="158"/>
      <c r="AV4" s="158"/>
      <c r="AW4" s="158"/>
      <c r="AX4" s="158"/>
      <c r="AY4" s="158"/>
      <c r="AZ4" s="158"/>
      <c r="BA4" s="158"/>
      <c r="BB4" s="158"/>
      <c r="BC4" s="158"/>
      <c r="BD4" s="158"/>
      <c r="BE4" s="158"/>
      <c r="BF4" s="158"/>
    </row>
    <row r="5" spans="1:58" s="60" customFormat="1" x14ac:dyDescent="0.25">
      <c r="B5" s="64" t="s">
        <v>18</v>
      </c>
      <c r="C5" s="120">
        <f>C3+C4</f>
        <v>0</v>
      </c>
      <c r="D5" s="120">
        <f t="shared" ref="D5:V5" si="0">D3+D4</f>
        <v>0</v>
      </c>
      <c r="E5" s="120">
        <f t="shared" si="0"/>
        <v>0</v>
      </c>
      <c r="F5" s="120">
        <f t="shared" si="0"/>
        <v>0</v>
      </c>
      <c r="G5" s="120">
        <f t="shared" si="0"/>
        <v>0</v>
      </c>
      <c r="H5" s="120">
        <f t="shared" si="0"/>
        <v>0</v>
      </c>
      <c r="I5" s="120">
        <f t="shared" si="0"/>
        <v>0</v>
      </c>
      <c r="J5" s="120">
        <f t="shared" si="0"/>
        <v>0</v>
      </c>
      <c r="K5" s="120">
        <f t="shared" si="0"/>
        <v>0</v>
      </c>
      <c r="L5" s="120">
        <f t="shared" si="0"/>
        <v>0</v>
      </c>
      <c r="M5" s="120">
        <f t="shared" si="0"/>
        <v>0</v>
      </c>
      <c r="N5" s="120">
        <f t="shared" si="0"/>
        <v>0</v>
      </c>
      <c r="O5" s="120">
        <f t="shared" si="0"/>
        <v>68</v>
      </c>
      <c r="P5" s="120">
        <f t="shared" si="0"/>
        <v>69</v>
      </c>
      <c r="Q5" s="120">
        <f t="shared" si="0"/>
        <v>69</v>
      </c>
      <c r="R5" s="120">
        <f t="shared" si="0"/>
        <v>69</v>
      </c>
      <c r="S5" s="120">
        <f t="shared" si="0"/>
        <v>74</v>
      </c>
      <c r="T5" s="120">
        <f t="shared" si="0"/>
        <v>71</v>
      </c>
      <c r="U5" s="120">
        <f t="shared" si="0"/>
        <v>71</v>
      </c>
      <c r="V5" s="120">
        <f t="shared" si="0"/>
        <v>73</v>
      </c>
      <c r="W5" s="120">
        <f t="shared" ref="W5:AH5" si="1">W3+W4</f>
        <v>73</v>
      </c>
      <c r="X5" s="120">
        <f t="shared" si="1"/>
        <v>73</v>
      </c>
      <c r="Y5" s="120">
        <f t="shared" si="1"/>
        <v>74</v>
      </c>
      <c r="Z5" s="120">
        <f t="shared" si="1"/>
        <v>75</v>
      </c>
      <c r="AA5" s="120">
        <f t="shared" si="1"/>
        <v>77</v>
      </c>
      <c r="AB5" s="120">
        <f t="shared" si="1"/>
        <v>0</v>
      </c>
      <c r="AC5" s="120">
        <f t="shared" si="1"/>
        <v>0</v>
      </c>
      <c r="AD5" s="120">
        <f t="shared" si="1"/>
        <v>0</v>
      </c>
      <c r="AE5" s="120">
        <f t="shared" si="1"/>
        <v>0</v>
      </c>
      <c r="AF5" s="120">
        <f t="shared" si="1"/>
        <v>0</v>
      </c>
      <c r="AG5" s="120">
        <f t="shared" si="1"/>
        <v>0</v>
      </c>
      <c r="AH5" s="120">
        <f t="shared" si="1"/>
        <v>0</v>
      </c>
      <c r="AI5" s="120">
        <f t="shared" ref="AI5:AT5" si="2">AI3+AI4</f>
        <v>0</v>
      </c>
      <c r="AJ5" s="120">
        <f t="shared" si="2"/>
        <v>0</v>
      </c>
      <c r="AK5" s="120">
        <f t="shared" si="2"/>
        <v>0</v>
      </c>
      <c r="AL5" s="120">
        <f t="shared" si="2"/>
        <v>0</v>
      </c>
      <c r="AM5" s="120">
        <f t="shared" si="2"/>
        <v>0</v>
      </c>
      <c r="AN5" s="120">
        <f t="shared" si="2"/>
        <v>0</v>
      </c>
      <c r="AO5" s="120">
        <f t="shared" si="2"/>
        <v>0</v>
      </c>
      <c r="AP5" s="120">
        <f t="shared" si="2"/>
        <v>0</v>
      </c>
      <c r="AQ5" s="120">
        <f t="shared" si="2"/>
        <v>0</v>
      </c>
      <c r="AR5" s="120">
        <f t="shared" si="2"/>
        <v>0</v>
      </c>
      <c r="AS5" s="120">
        <f t="shared" si="2"/>
        <v>0</v>
      </c>
      <c r="AT5" s="120">
        <f t="shared" si="2"/>
        <v>0</v>
      </c>
      <c r="AU5" s="120">
        <f t="shared" ref="AU5:BF5" si="3">AU3+AU4</f>
        <v>0</v>
      </c>
      <c r="AV5" s="120">
        <f t="shared" si="3"/>
        <v>0</v>
      </c>
      <c r="AW5" s="120">
        <f t="shared" si="3"/>
        <v>0</v>
      </c>
      <c r="AX5" s="120">
        <f t="shared" si="3"/>
        <v>0</v>
      </c>
      <c r="AY5" s="120">
        <f t="shared" si="3"/>
        <v>0</v>
      </c>
      <c r="AZ5" s="120">
        <f t="shared" si="3"/>
        <v>0</v>
      </c>
      <c r="BA5" s="120">
        <f t="shared" si="3"/>
        <v>0</v>
      </c>
      <c r="BB5" s="120">
        <f t="shared" si="3"/>
        <v>0</v>
      </c>
      <c r="BC5" s="120">
        <f t="shared" si="3"/>
        <v>0</v>
      </c>
      <c r="BD5" s="120">
        <f t="shared" si="3"/>
        <v>0</v>
      </c>
      <c r="BE5" s="120">
        <f t="shared" si="3"/>
        <v>0</v>
      </c>
      <c r="BF5" s="120">
        <f t="shared" si="3"/>
        <v>0</v>
      </c>
    </row>
    <row r="6" spans="1:58" s="60" customFormat="1" x14ac:dyDescent="0.25">
      <c r="A6" s="118" t="s">
        <v>21</v>
      </c>
      <c r="B6" s="119" t="s">
        <v>11</v>
      </c>
      <c r="C6" s="341"/>
      <c r="D6" s="341"/>
      <c r="E6" s="341"/>
      <c r="F6" s="341"/>
      <c r="G6" s="341"/>
      <c r="H6" s="341"/>
      <c r="I6" s="341"/>
      <c r="J6" s="341"/>
      <c r="K6" s="341"/>
      <c r="L6" s="341"/>
      <c r="M6" s="341"/>
      <c r="N6" s="341"/>
      <c r="O6" s="341">
        <v>58</v>
      </c>
      <c r="P6" s="341">
        <v>58</v>
      </c>
      <c r="Q6" s="341">
        <v>58</v>
      </c>
      <c r="R6" s="341">
        <v>58</v>
      </c>
      <c r="S6" s="341">
        <v>60</v>
      </c>
      <c r="T6" s="341">
        <v>60</v>
      </c>
      <c r="U6" s="158">
        <v>60</v>
      </c>
      <c r="V6" s="158">
        <v>62</v>
      </c>
      <c r="W6" s="158">
        <v>62</v>
      </c>
      <c r="X6" s="158">
        <v>62</v>
      </c>
      <c r="Y6" s="158">
        <v>63</v>
      </c>
      <c r="Z6" s="158">
        <v>64</v>
      </c>
      <c r="AA6" s="158">
        <v>66</v>
      </c>
      <c r="AB6" s="158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8"/>
      <c r="AV6" s="158"/>
      <c r="AW6" s="158"/>
      <c r="AX6" s="158"/>
      <c r="AY6" s="158"/>
      <c r="AZ6" s="158"/>
      <c r="BA6" s="158"/>
      <c r="BB6" s="158"/>
      <c r="BC6" s="158"/>
      <c r="BD6" s="158"/>
      <c r="BE6" s="158"/>
      <c r="BF6" s="158"/>
    </row>
    <row r="7" spans="1:58" s="60" customFormat="1" x14ac:dyDescent="0.25">
      <c r="A7" s="118" t="s">
        <v>21</v>
      </c>
      <c r="B7" s="119" t="s">
        <v>12</v>
      </c>
      <c r="C7" s="341"/>
      <c r="D7" s="341"/>
      <c r="E7" s="341"/>
      <c r="F7" s="341"/>
      <c r="G7" s="341"/>
      <c r="H7" s="341"/>
      <c r="I7" s="341"/>
      <c r="J7" s="341"/>
      <c r="K7" s="341"/>
      <c r="L7" s="341"/>
      <c r="M7" s="341"/>
      <c r="N7" s="341"/>
      <c r="O7" s="341">
        <v>10</v>
      </c>
      <c r="P7" s="341">
        <v>11</v>
      </c>
      <c r="Q7" s="341">
        <v>11</v>
      </c>
      <c r="R7" s="341">
        <v>11</v>
      </c>
      <c r="S7" s="341">
        <v>11</v>
      </c>
      <c r="T7" s="341">
        <v>11</v>
      </c>
      <c r="U7" s="158">
        <v>11</v>
      </c>
      <c r="V7" s="158">
        <v>11</v>
      </c>
      <c r="W7" s="158">
        <v>11</v>
      </c>
      <c r="X7" s="158">
        <v>11</v>
      </c>
      <c r="Y7" s="158">
        <v>11</v>
      </c>
      <c r="Z7" s="158">
        <v>11</v>
      </c>
      <c r="AA7" s="158">
        <v>11</v>
      </c>
      <c r="AB7" s="158"/>
      <c r="AC7" s="158"/>
      <c r="AD7" s="158"/>
      <c r="AE7" s="158"/>
      <c r="AF7" s="158"/>
      <c r="AG7" s="158"/>
      <c r="AH7" s="158"/>
      <c r="AI7" s="158"/>
      <c r="AJ7" s="158"/>
      <c r="AK7" s="158"/>
      <c r="AL7" s="158"/>
      <c r="AM7" s="158"/>
      <c r="AN7" s="158"/>
      <c r="AO7" s="158"/>
      <c r="AP7" s="158"/>
      <c r="AQ7" s="158"/>
      <c r="AR7" s="158"/>
      <c r="AS7" s="158"/>
      <c r="AT7" s="158"/>
      <c r="AU7" s="158"/>
      <c r="AV7" s="158"/>
      <c r="AW7" s="158"/>
      <c r="AX7" s="158"/>
      <c r="AY7" s="158"/>
      <c r="AZ7" s="158"/>
      <c r="BA7" s="158"/>
      <c r="BB7" s="158"/>
      <c r="BC7" s="158"/>
      <c r="BD7" s="158"/>
      <c r="BE7" s="158"/>
      <c r="BF7" s="158"/>
    </row>
    <row r="8" spans="1:58" s="60" customFormat="1" x14ac:dyDescent="0.25">
      <c r="B8" s="64" t="s">
        <v>18</v>
      </c>
      <c r="C8" s="120">
        <f>SUM(C6:C7)</f>
        <v>0</v>
      </c>
      <c r="D8" s="120">
        <f t="shared" ref="D8:V8" si="4">SUM(D6:D7)</f>
        <v>0</v>
      </c>
      <c r="E8" s="120">
        <f t="shared" si="4"/>
        <v>0</v>
      </c>
      <c r="F8" s="120">
        <f t="shared" si="4"/>
        <v>0</v>
      </c>
      <c r="G8" s="120">
        <f t="shared" si="4"/>
        <v>0</v>
      </c>
      <c r="H8" s="120">
        <f t="shared" si="4"/>
        <v>0</v>
      </c>
      <c r="I8" s="120">
        <f t="shared" si="4"/>
        <v>0</v>
      </c>
      <c r="J8" s="120">
        <f t="shared" si="4"/>
        <v>0</v>
      </c>
      <c r="K8" s="120">
        <f t="shared" si="4"/>
        <v>0</v>
      </c>
      <c r="L8" s="120">
        <f t="shared" si="4"/>
        <v>0</v>
      </c>
      <c r="M8" s="120">
        <f t="shared" si="4"/>
        <v>0</v>
      </c>
      <c r="N8" s="120">
        <f t="shared" si="4"/>
        <v>0</v>
      </c>
      <c r="O8" s="120">
        <f t="shared" si="4"/>
        <v>68</v>
      </c>
      <c r="P8" s="120">
        <f t="shared" si="4"/>
        <v>69</v>
      </c>
      <c r="Q8" s="120">
        <f t="shared" si="4"/>
        <v>69</v>
      </c>
      <c r="R8" s="120">
        <f t="shared" si="4"/>
        <v>69</v>
      </c>
      <c r="S8" s="120">
        <f t="shared" si="4"/>
        <v>71</v>
      </c>
      <c r="T8" s="120">
        <f t="shared" si="4"/>
        <v>71</v>
      </c>
      <c r="U8" s="120">
        <f t="shared" si="4"/>
        <v>71</v>
      </c>
      <c r="V8" s="120">
        <f t="shared" si="4"/>
        <v>73</v>
      </c>
      <c r="W8" s="120">
        <f t="shared" ref="W8:AH8" si="5">SUM(W6:W7)</f>
        <v>73</v>
      </c>
      <c r="X8" s="120">
        <f t="shared" si="5"/>
        <v>73</v>
      </c>
      <c r="Y8" s="120">
        <f t="shared" si="5"/>
        <v>74</v>
      </c>
      <c r="Z8" s="120">
        <f t="shared" si="5"/>
        <v>75</v>
      </c>
      <c r="AA8" s="120">
        <f t="shared" si="5"/>
        <v>77</v>
      </c>
      <c r="AB8" s="120">
        <f t="shared" si="5"/>
        <v>0</v>
      </c>
      <c r="AC8" s="120">
        <f t="shared" si="5"/>
        <v>0</v>
      </c>
      <c r="AD8" s="120">
        <f t="shared" si="5"/>
        <v>0</v>
      </c>
      <c r="AE8" s="120">
        <f t="shared" si="5"/>
        <v>0</v>
      </c>
      <c r="AF8" s="120">
        <f t="shared" si="5"/>
        <v>0</v>
      </c>
      <c r="AG8" s="120">
        <f t="shared" si="5"/>
        <v>0</v>
      </c>
      <c r="AH8" s="120">
        <f t="shared" si="5"/>
        <v>0</v>
      </c>
      <c r="AI8" s="120">
        <f t="shared" ref="AI8:AT8" si="6">SUM(AI6:AI7)</f>
        <v>0</v>
      </c>
      <c r="AJ8" s="120">
        <f t="shared" si="6"/>
        <v>0</v>
      </c>
      <c r="AK8" s="120">
        <f t="shared" si="6"/>
        <v>0</v>
      </c>
      <c r="AL8" s="120">
        <f t="shared" si="6"/>
        <v>0</v>
      </c>
      <c r="AM8" s="120">
        <f t="shared" si="6"/>
        <v>0</v>
      </c>
      <c r="AN8" s="120">
        <f t="shared" si="6"/>
        <v>0</v>
      </c>
      <c r="AO8" s="120">
        <f t="shared" si="6"/>
        <v>0</v>
      </c>
      <c r="AP8" s="120">
        <f t="shared" si="6"/>
        <v>0</v>
      </c>
      <c r="AQ8" s="120">
        <f t="shared" si="6"/>
        <v>0</v>
      </c>
      <c r="AR8" s="120">
        <f t="shared" si="6"/>
        <v>0</v>
      </c>
      <c r="AS8" s="120">
        <f t="shared" si="6"/>
        <v>0</v>
      </c>
      <c r="AT8" s="120">
        <f t="shared" si="6"/>
        <v>0</v>
      </c>
      <c r="AU8" s="120">
        <f t="shared" ref="AU8:BF8" si="7">SUM(AU6:AU7)</f>
        <v>0</v>
      </c>
      <c r="AV8" s="120">
        <f t="shared" si="7"/>
        <v>0</v>
      </c>
      <c r="AW8" s="120">
        <f t="shared" si="7"/>
        <v>0</v>
      </c>
      <c r="AX8" s="120">
        <f t="shared" si="7"/>
        <v>0</v>
      </c>
      <c r="AY8" s="120">
        <f t="shared" si="7"/>
        <v>0</v>
      </c>
      <c r="AZ8" s="120">
        <f t="shared" si="7"/>
        <v>0</v>
      </c>
      <c r="BA8" s="120">
        <f t="shared" si="7"/>
        <v>0</v>
      </c>
      <c r="BB8" s="120">
        <f t="shared" si="7"/>
        <v>0</v>
      </c>
      <c r="BC8" s="120">
        <f t="shared" si="7"/>
        <v>0</v>
      </c>
      <c r="BD8" s="120">
        <f t="shared" si="7"/>
        <v>0</v>
      </c>
      <c r="BE8" s="120">
        <f t="shared" si="7"/>
        <v>0</v>
      </c>
      <c r="BF8" s="120">
        <f t="shared" si="7"/>
        <v>0</v>
      </c>
    </row>
    <row r="9" spans="1:58" s="60" customFormat="1" x14ac:dyDescent="0.25">
      <c r="B9" s="64" t="s">
        <v>10</v>
      </c>
      <c r="C9" s="121" t="e">
        <f>C4/(C4+C3)</f>
        <v>#DIV/0!</v>
      </c>
      <c r="D9" s="121" t="e">
        <f t="shared" ref="D9:V9" si="8">D4/(D4+D3)</f>
        <v>#DIV/0!</v>
      </c>
      <c r="E9" s="121" t="e">
        <f t="shared" si="8"/>
        <v>#DIV/0!</v>
      </c>
      <c r="F9" s="121" t="e">
        <f t="shared" si="8"/>
        <v>#DIV/0!</v>
      </c>
      <c r="G9" s="121" t="e">
        <f t="shared" si="8"/>
        <v>#DIV/0!</v>
      </c>
      <c r="H9" s="121" t="e">
        <f t="shared" si="8"/>
        <v>#DIV/0!</v>
      </c>
      <c r="I9" s="121" t="e">
        <f t="shared" si="8"/>
        <v>#DIV/0!</v>
      </c>
      <c r="J9" s="121" t="e">
        <f t="shared" si="8"/>
        <v>#DIV/0!</v>
      </c>
      <c r="K9" s="121" t="e">
        <f t="shared" si="8"/>
        <v>#DIV/0!</v>
      </c>
      <c r="L9" s="121" t="e">
        <f t="shared" si="8"/>
        <v>#DIV/0!</v>
      </c>
      <c r="M9" s="121" t="e">
        <f t="shared" si="8"/>
        <v>#DIV/0!</v>
      </c>
      <c r="N9" s="121" t="e">
        <f t="shared" si="8"/>
        <v>#DIV/0!</v>
      </c>
      <c r="O9" s="121">
        <f t="shared" si="8"/>
        <v>7.3529411764705885E-2</v>
      </c>
      <c r="P9" s="121">
        <f t="shared" si="8"/>
        <v>7.2463768115942032E-2</v>
      </c>
      <c r="Q9" s="121">
        <f t="shared" si="8"/>
        <v>7.2463768115942032E-2</v>
      </c>
      <c r="R9" s="121">
        <f t="shared" si="8"/>
        <v>7.2463768115942032E-2</v>
      </c>
      <c r="S9" s="121">
        <f t="shared" si="8"/>
        <v>0.12162162162162163</v>
      </c>
      <c r="T9" s="121">
        <f t="shared" si="8"/>
        <v>8.4507042253521125E-2</v>
      </c>
      <c r="U9" s="121">
        <f t="shared" si="8"/>
        <v>8.4507042253521125E-2</v>
      </c>
      <c r="V9" s="121">
        <f t="shared" si="8"/>
        <v>0.1095890410958904</v>
      </c>
      <c r="W9" s="121">
        <f t="shared" ref="W9:AH9" si="9">W4/(W4+W3)</f>
        <v>0.1095890410958904</v>
      </c>
      <c r="X9" s="121">
        <f t="shared" si="9"/>
        <v>0.1095890410958904</v>
      </c>
      <c r="Y9" s="121">
        <f t="shared" si="9"/>
        <v>0.10810810810810811</v>
      </c>
      <c r="Z9" s="121">
        <f t="shared" si="9"/>
        <v>0.12</v>
      </c>
      <c r="AA9" s="121">
        <f t="shared" si="9"/>
        <v>0.14285714285714285</v>
      </c>
      <c r="AB9" s="121" t="e">
        <f t="shared" si="9"/>
        <v>#DIV/0!</v>
      </c>
      <c r="AC9" s="121" t="e">
        <f t="shared" si="9"/>
        <v>#DIV/0!</v>
      </c>
      <c r="AD9" s="121" t="e">
        <f t="shared" si="9"/>
        <v>#DIV/0!</v>
      </c>
      <c r="AE9" s="121" t="e">
        <f t="shared" si="9"/>
        <v>#DIV/0!</v>
      </c>
      <c r="AF9" s="121" t="e">
        <f t="shared" si="9"/>
        <v>#DIV/0!</v>
      </c>
      <c r="AG9" s="121" t="e">
        <f t="shared" si="9"/>
        <v>#DIV/0!</v>
      </c>
      <c r="AH9" s="121" t="e">
        <f t="shared" si="9"/>
        <v>#DIV/0!</v>
      </c>
      <c r="AI9" s="121" t="e">
        <f t="shared" ref="AI9:AT9" si="10">AI4/(AI4+AI3)</f>
        <v>#DIV/0!</v>
      </c>
      <c r="AJ9" s="121" t="e">
        <f t="shared" si="10"/>
        <v>#DIV/0!</v>
      </c>
      <c r="AK9" s="121" t="e">
        <f t="shared" si="10"/>
        <v>#DIV/0!</v>
      </c>
      <c r="AL9" s="121" t="e">
        <f t="shared" si="10"/>
        <v>#DIV/0!</v>
      </c>
      <c r="AM9" s="121" t="e">
        <f t="shared" si="10"/>
        <v>#DIV/0!</v>
      </c>
      <c r="AN9" s="121" t="e">
        <f t="shared" si="10"/>
        <v>#DIV/0!</v>
      </c>
      <c r="AO9" s="121" t="e">
        <f t="shared" si="10"/>
        <v>#DIV/0!</v>
      </c>
      <c r="AP9" s="121" t="e">
        <f t="shared" si="10"/>
        <v>#DIV/0!</v>
      </c>
      <c r="AQ9" s="121" t="e">
        <f t="shared" si="10"/>
        <v>#DIV/0!</v>
      </c>
      <c r="AR9" s="121" t="e">
        <f t="shared" si="10"/>
        <v>#DIV/0!</v>
      </c>
      <c r="AS9" s="121" t="e">
        <f t="shared" si="10"/>
        <v>#DIV/0!</v>
      </c>
      <c r="AT9" s="121" t="e">
        <f t="shared" si="10"/>
        <v>#DIV/0!</v>
      </c>
      <c r="AU9" s="121" t="e">
        <f t="shared" ref="AU9:BF9" si="11">AU4/(AU4+AU3)</f>
        <v>#DIV/0!</v>
      </c>
      <c r="AV9" s="121" t="e">
        <f t="shared" si="11"/>
        <v>#DIV/0!</v>
      </c>
      <c r="AW9" s="121" t="e">
        <f t="shared" si="11"/>
        <v>#DIV/0!</v>
      </c>
      <c r="AX9" s="121" t="e">
        <f t="shared" si="11"/>
        <v>#DIV/0!</v>
      </c>
      <c r="AY9" s="121" t="e">
        <f t="shared" si="11"/>
        <v>#DIV/0!</v>
      </c>
      <c r="AZ9" s="121" t="e">
        <f t="shared" si="11"/>
        <v>#DIV/0!</v>
      </c>
      <c r="BA9" s="121" t="e">
        <f t="shared" si="11"/>
        <v>#DIV/0!</v>
      </c>
      <c r="BB9" s="121" t="e">
        <f t="shared" si="11"/>
        <v>#DIV/0!</v>
      </c>
      <c r="BC9" s="121" t="e">
        <f t="shared" si="11"/>
        <v>#DIV/0!</v>
      </c>
      <c r="BD9" s="121" t="e">
        <f t="shared" si="11"/>
        <v>#DIV/0!</v>
      </c>
      <c r="BE9" s="121" t="e">
        <f t="shared" si="11"/>
        <v>#DIV/0!</v>
      </c>
      <c r="BF9" s="121" t="e">
        <f t="shared" si="11"/>
        <v>#DIV/0!</v>
      </c>
    </row>
    <row r="10" spans="1:58" s="60" customFormat="1" x14ac:dyDescent="0.25">
      <c r="B10" s="64" t="s">
        <v>62</v>
      </c>
      <c r="C10" s="122" t="str">
        <f>IF(C5=C8,"Yes","No")</f>
        <v>Yes</v>
      </c>
      <c r="D10" s="122" t="str">
        <f t="shared" ref="D10:V10" si="12">IF(D5=D8,"Yes","No")</f>
        <v>Yes</v>
      </c>
      <c r="E10" s="122" t="str">
        <f t="shared" si="12"/>
        <v>Yes</v>
      </c>
      <c r="F10" s="122" t="str">
        <f t="shared" si="12"/>
        <v>Yes</v>
      </c>
      <c r="G10" s="122" t="str">
        <f t="shared" si="12"/>
        <v>Yes</v>
      </c>
      <c r="H10" s="122" t="str">
        <f t="shared" si="12"/>
        <v>Yes</v>
      </c>
      <c r="I10" s="122" t="str">
        <f t="shared" si="12"/>
        <v>Yes</v>
      </c>
      <c r="J10" s="122" t="str">
        <f t="shared" si="12"/>
        <v>Yes</v>
      </c>
      <c r="K10" s="122" t="str">
        <f t="shared" si="12"/>
        <v>Yes</v>
      </c>
      <c r="L10" s="122" t="str">
        <f t="shared" si="12"/>
        <v>Yes</v>
      </c>
      <c r="M10" s="122" t="str">
        <f t="shared" si="12"/>
        <v>Yes</v>
      </c>
      <c r="N10" s="122" t="str">
        <f t="shared" si="12"/>
        <v>Yes</v>
      </c>
      <c r="O10" s="122" t="str">
        <f t="shared" si="12"/>
        <v>Yes</v>
      </c>
      <c r="P10" s="122" t="str">
        <f t="shared" si="12"/>
        <v>Yes</v>
      </c>
      <c r="Q10" s="122" t="str">
        <f t="shared" si="12"/>
        <v>Yes</v>
      </c>
      <c r="R10" s="122" t="str">
        <f t="shared" si="12"/>
        <v>Yes</v>
      </c>
      <c r="S10" s="122" t="str">
        <f t="shared" si="12"/>
        <v>No</v>
      </c>
      <c r="T10" s="122" t="str">
        <f t="shared" si="12"/>
        <v>Yes</v>
      </c>
      <c r="U10" s="122" t="str">
        <f t="shared" si="12"/>
        <v>Yes</v>
      </c>
      <c r="V10" s="122" t="str">
        <f t="shared" si="12"/>
        <v>Yes</v>
      </c>
      <c r="W10" s="122" t="str">
        <f t="shared" ref="W10:AH10" si="13">IF(W5=W8,"Yes","No")</f>
        <v>Yes</v>
      </c>
      <c r="X10" s="122" t="str">
        <f t="shared" si="13"/>
        <v>Yes</v>
      </c>
      <c r="Y10" s="122" t="str">
        <f t="shared" si="13"/>
        <v>Yes</v>
      </c>
      <c r="Z10" s="122" t="str">
        <f t="shared" si="13"/>
        <v>Yes</v>
      </c>
      <c r="AA10" s="122" t="str">
        <f t="shared" si="13"/>
        <v>Yes</v>
      </c>
      <c r="AB10" s="122" t="str">
        <f t="shared" si="13"/>
        <v>Yes</v>
      </c>
      <c r="AC10" s="122" t="str">
        <f t="shared" si="13"/>
        <v>Yes</v>
      </c>
      <c r="AD10" s="122" t="str">
        <f t="shared" si="13"/>
        <v>Yes</v>
      </c>
      <c r="AE10" s="122" t="str">
        <f t="shared" si="13"/>
        <v>Yes</v>
      </c>
      <c r="AF10" s="122" t="str">
        <f t="shared" si="13"/>
        <v>Yes</v>
      </c>
      <c r="AG10" s="122" t="str">
        <f t="shared" si="13"/>
        <v>Yes</v>
      </c>
      <c r="AH10" s="122" t="str">
        <f t="shared" si="13"/>
        <v>Yes</v>
      </c>
      <c r="AI10" s="122" t="str">
        <f t="shared" ref="AI10:AT10" si="14">IF(AI5=AI8,"Yes","No")</f>
        <v>Yes</v>
      </c>
      <c r="AJ10" s="122" t="str">
        <f t="shared" si="14"/>
        <v>Yes</v>
      </c>
      <c r="AK10" s="122" t="str">
        <f t="shared" si="14"/>
        <v>Yes</v>
      </c>
      <c r="AL10" s="122" t="str">
        <f t="shared" si="14"/>
        <v>Yes</v>
      </c>
      <c r="AM10" s="122" t="str">
        <f t="shared" si="14"/>
        <v>Yes</v>
      </c>
      <c r="AN10" s="122" t="str">
        <f t="shared" si="14"/>
        <v>Yes</v>
      </c>
      <c r="AO10" s="122" t="str">
        <f t="shared" si="14"/>
        <v>Yes</v>
      </c>
      <c r="AP10" s="122" t="str">
        <f t="shared" si="14"/>
        <v>Yes</v>
      </c>
      <c r="AQ10" s="122" t="str">
        <f t="shared" si="14"/>
        <v>Yes</v>
      </c>
      <c r="AR10" s="122" t="str">
        <f t="shared" si="14"/>
        <v>Yes</v>
      </c>
      <c r="AS10" s="122" t="str">
        <f t="shared" si="14"/>
        <v>Yes</v>
      </c>
      <c r="AT10" s="122" t="str">
        <f t="shared" si="14"/>
        <v>Yes</v>
      </c>
      <c r="AU10" s="122" t="str">
        <f t="shared" ref="AU10:BF10" si="15">IF(AU5=AU8,"Yes","No")</f>
        <v>Yes</v>
      </c>
      <c r="AV10" s="122" t="str">
        <f t="shared" si="15"/>
        <v>Yes</v>
      </c>
      <c r="AW10" s="122" t="str">
        <f t="shared" si="15"/>
        <v>Yes</v>
      </c>
      <c r="AX10" s="122" t="str">
        <f t="shared" si="15"/>
        <v>Yes</v>
      </c>
      <c r="AY10" s="122" t="str">
        <f t="shared" si="15"/>
        <v>Yes</v>
      </c>
      <c r="AZ10" s="122" t="str">
        <f t="shared" si="15"/>
        <v>Yes</v>
      </c>
      <c r="BA10" s="122" t="str">
        <f t="shared" si="15"/>
        <v>Yes</v>
      </c>
      <c r="BB10" s="122" t="str">
        <f t="shared" si="15"/>
        <v>Yes</v>
      </c>
      <c r="BC10" s="122" t="str">
        <f t="shared" si="15"/>
        <v>Yes</v>
      </c>
      <c r="BD10" s="122" t="str">
        <f t="shared" si="15"/>
        <v>Yes</v>
      </c>
      <c r="BE10" s="122" t="str">
        <f t="shared" si="15"/>
        <v>Yes</v>
      </c>
      <c r="BF10" s="122" t="str">
        <f t="shared" si="15"/>
        <v>Yes</v>
      </c>
    </row>
    <row r="11" spans="1:58" s="60" customFormat="1" x14ac:dyDescent="0.25">
      <c r="A11" s="118" t="s">
        <v>21</v>
      </c>
      <c r="B11" s="123" t="s">
        <v>77</v>
      </c>
      <c r="C11" s="343"/>
      <c r="D11" s="343"/>
      <c r="E11" s="343"/>
      <c r="F11" s="343"/>
      <c r="G11" s="343"/>
      <c r="H11" s="343"/>
      <c r="I11" s="343"/>
      <c r="J11" s="343"/>
      <c r="K11" s="343"/>
      <c r="L11" s="343"/>
      <c r="M11" s="343"/>
      <c r="N11" s="343"/>
      <c r="O11" s="343">
        <v>52</v>
      </c>
      <c r="P11" s="343">
        <v>52</v>
      </c>
      <c r="Q11" s="342">
        <v>52</v>
      </c>
      <c r="R11" s="342">
        <v>52</v>
      </c>
      <c r="S11" s="342">
        <v>54</v>
      </c>
      <c r="T11" s="342">
        <v>54</v>
      </c>
      <c r="U11" s="159">
        <v>54</v>
      </c>
      <c r="V11" s="159">
        <v>54</v>
      </c>
      <c r="W11" s="159">
        <v>54</v>
      </c>
      <c r="X11" s="159">
        <v>54</v>
      </c>
      <c r="Y11" s="159">
        <v>55</v>
      </c>
      <c r="Z11" s="159">
        <v>55</v>
      </c>
      <c r="AA11" s="159">
        <v>55</v>
      </c>
      <c r="AB11" s="159"/>
      <c r="AC11" s="159"/>
      <c r="AD11" s="159"/>
      <c r="AE11" s="159"/>
      <c r="AF11" s="159"/>
      <c r="AG11" s="159"/>
      <c r="AH11" s="159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59"/>
      <c r="BB11" s="159"/>
      <c r="BC11" s="159"/>
      <c r="BD11" s="159"/>
      <c r="BE11" s="159"/>
      <c r="BF11" s="159"/>
    </row>
    <row r="12" spans="1:58" s="60" customFormat="1" x14ac:dyDescent="0.25">
      <c r="A12" s="118" t="s">
        <v>21</v>
      </c>
      <c r="B12" s="123" t="s">
        <v>78</v>
      </c>
      <c r="C12" s="343"/>
      <c r="D12" s="343"/>
      <c r="E12" s="343"/>
      <c r="F12" s="343"/>
      <c r="G12" s="343"/>
      <c r="H12" s="343"/>
      <c r="I12" s="343"/>
      <c r="J12" s="343"/>
      <c r="K12" s="343"/>
      <c r="L12" s="343"/>
      <c r="M12" s="343"/>
      <c r="N12" s="343"/>
      <c r="O12" s="343">
        <v>6</v>
      </c>
      <c r="P12" s="343">
        <v>6</v>
      </c>
      <c r="Q12" s="342">
        <v>6</v>
      </c>
      <c r="R12" s="342">
        <v>6</v>
      </c>
      <c r="S12" s="342">
        <v>6</v>
      </c>
      <c r="T12" s="342">
        <v>6</v>
      </c>
      <c r="U12" s="158">
        <v>6</v>
      </c>
      <c r="V12" s="159">
        <v>8</v>
      </c>
      <c r="W12" s="159">
        <v>8</v>
      </c>
      <c r="X12" s="159">
        <v>8</v>
      </c>
      <c r="Y12" s="159">
        <v>8</v>
      </c>
      <c r="Z12" s="159">
        <v>9</v>
      </c>
      <c r="AA12" s="159">
        <v>11</v>
      </c>
      <c r="AB12" s="159"/>
      <c r="AC12" s="159"/>
      <c r="AD12" s="159"/>
      <c r="AE12" s="159"/>
      <c r="AF12" s="159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  <c r="AX12" s="159"/>
      <c r="AY12" s="159"/>
      <c r="AZ12" s="159"/>
      <c r="BA12" s="159"/>
      <c r="BB12" s="159"/>
      <c r="BC12" s="159"/>
      <c r="BD12" s="159"/>
      <c r="BE12" s="159"/>
      <c r="BF12" s="159"/>
    </row>
    <row r="13" spans="1:58" s="60" customFormat="1" x14ac:dyDescent="0.25">
      <c r="B13" s="64" t="s">
        <v>10</v>
      </c>
      <c r="C13" s="121" t="e">
        <f>C12/C6</f>
        <v>#DIV/0!</v>
      </c>
      <c r="D13" s="121" t="e">
        <f t="shared" ref="D13:T13" si="16">D12/D6</f>
        <v>#DIV/0!</v>
      </c>
      <c r="E13" s="121" t="e">
        <f t="shared" si="16"/>
        <v>#DIV/0!</v>
      </c>
      <c r="F13" s="121" t="e">
        <f t="shared" si="16"/>
        <v>#DIV/0!</v>
      </c>
      <c r="G13" s="121" t="e">
        <f t="shared" si="16"/>
        <v>#DIV/0!</v>
      </c>
      <c r="H13" s="121" t="e">
        <f t="shared" si="16"/>
        <v>#DIV/0!</v>
      </c>
      <c r="I13" s="121" t="e">
        <f t="shared" si="16"/>
        <v>#DIV/0!</v>
      </c>
      <c r="J13" s="121" t="e">
        <f t="shared" si="16"/>
        <v>#DIV/0!</v>
      </c>
      <c r="K13" s="121" t="e">
        <f t="shared" si="16"/>
        <v>#DIV/0!</v>
      </c>
      <c r="L13" s="121" t="e">
        <f t="shared" si="16"/>
        <v>#DIV/0!</v>
      </c>
      <c r="M13" s="121" t="e">
        <f t="shared" si="16"/>
        <v>#DIV/0!</v>
      </c>
      <c r="N13" s="121" t="e">
        <f t="shared" si="16"/>
        <v>#DIV/0!</v>
      </c>
      <c r="O13" s="121">
        <f t="shared" si="16"/>
        <v>0.10344827586206896</v>
      </c>
      <c r="P13" s="121">
        <f t="shared" si="16"/>
        <v>0.10344827586206896</v>
      </c>
      <c r="Q13" s="121">
        <f t="shared" si="16"/>
        <v>0.10344827586206896</v>
      </c>
      <c r="R13" s="121">
        <f t="shared" si="16"/>
        <v>0.10344827586206896</v>
      </c>
      <c r="S13" s="121">
        <f t="shared" si="16"/>
        <v>0.1</v>
      </c>
      <c r="T13" s="121">
        <f t="shared" si="16"/>
        <v>0.1</v>
      </c>
      <c r="U13" s="121">
        <f>U4/U5</f>
        <v>8.4507042253521125E-2</v>
      </c>
      <c r="V13" s="121">
        <f t="shared" ref="V13:AO13" si="17">V4/V5</f>
        <v>0.1095890410958904</v>
      </c>
      <c r="W13" s="121">
        <f t="shared" si="17"/>
        <v>0.1095890410958904</v>
      </c>
      <c r="X13" s="121">
        <f t="shared" si="17"/>
        <v>0.1095890410958904</v>
      </c>
      <c r="Y13" s="121">
        <f t="shared" si="17"/>
        <v>0.10810810810810811</v>
      </c>
      <c r="Z13" s="121">
        <f t="shared" si="17"/>
        <v>0.12</v>
      </c>
      <c r="AA13" s="121">
        <f t="shared" si="17"/>
        <v>0.14285714285714285</v>
      </c>
      <c r="AB13" s="121" t="e">
        <f t="shared" si="17"/>
        <v>#DIV/0!</v>
      </c>
      <c r="AC13" s="121" t="e">
        <f t="shared" si="17"/>
        <v>#DIV/0!</v>
      </c>
      <c r="AD13" s="121" t="e">
        <f t="shared" si="17"/>
        <v>#DIV/0!</v>
      </c>
      <c r="AE13" s="121" t="e">
        <f t="shared" si="17"/>
        <v>#DIV/0!</v>
      </c>
      <c r="AF13" s="121" t="e">
        <f t="shared" si="17"/>
        <v>#DIV/0!</v>
      </c>
      <c r="AG13" s="121" t="e">
        <f t="shared" si="17"/>
        <v>#DIV/0!</v>
      </c>
      <c r="AH13" s="121" t="e">
        <f>AH4/AH5</f>
        <v>#DIV/0!</v>
      </c>
      <c r="AI13" s="121" t="e">
        <f t="shared" si="17"/>
        <v>#DIV/0!</v>
      </c>
      <c r="AJ13" s="121" t="e">
        <f t="shared" si="17"/>
        <v>#DIV/0!</v>
      </c>
      <c r="AK13" s="121" t="e">
        <f t="shared" si="17"/>
        <v>#DIV/0!</v>
      </c>
      <c r="AL13" s="121" t="e">
        <f t="shared" si="17"/>
        <v>#DIV/0!</v>
      </c>
      <c r="AM13" s="121" t="e">
        <f t="shared" si="17"/>
        <v>#DIV/0!</v>
      </c>
      <c r="AN13" s="121" t="e">
        <f t="shared" si="17"/>
        <v>#DIV/0!</v>
      </c>
      <c r="AO13" s="121" t="e">
        <f t="shared" si="17"/>
        <v>#DIV/0!</v>
      </c>
      <c r="AP13" s="121" t="e">
        <f t="shared" ref="AP13:AT13" si="18">AP12/AP6</f>
        <v>#DIV/0!</v>
      </c>
      <c r="AQ13" s="121" t="e">
        <f t="shared" si="18"/>
        <v>#DIV/0!</v>
      </c>
      <c r="AR13" s="121" t="e">
        <f t="shared" si="18"/>
        <v>#DIV/0!</v>
      </c>
      <c r="AS13" s="121" t="e">
        <f t="shared" si="18"/>
        <v>#DIV/0!</v>
      </c>
      <c r="AT13" s="121" t="e">
        <f t="shared" si="18"/>
        <v>#DIV/0!</v>
      </c>
      <c r="AU13" s="121" t="e">
        <f t="shared" ref="AU13:BF13" si="19">AU12/AU6</f>
        <v>#DIV/0!</v>
      </c>
      <c r="AV13" s="121" t="e">
        <f t="shared" si="19"/>
        <v>#DIV/0!</v>
      </c>
      <c r="AW13" s="121" t="e">
        <f t="shared" si="19"/>
        <v>#DIV/0!</v>
      </c>
      <c r="AX13" s="121" t="e">
        <f t="shared" si="19"/>
        <v>#DIV/0!</v>
      </c>
      <c r="AY13" s="121" t="e">
        <f t="shared" si="19"/>
        <v>#DIV/0!</v>
      </c>
      <c r="AZ13" s="121" t="e">
        <f t="shared" si="19"/>
        <v>#DIV/0!</v>
      </c>
      <c r="BA13" s="121" t="e">
        <f t="shared" si="19"/>
        <v>#DIV/0!</v>
      </c>
      <c r="BB13" s="121" t="e">
        <f t="shared" si="19"/>
        <v>#DIV/0!</v>
      </c>
      <c r="BC13" s="121" t="e">
        <f t="shared" si="19"/>
        <v>#DIV/0!</v>
      </c>
      <c r="BD13" s="121" t="e">
        <f t="shared" si="19"/>
        <v>#DIV/0!</v>
      </c>
      <c r="BE13" s="121" t="e">
        <f t="shared" si="19"/>
        <v>#DIV/0!</v>
      </c>
      <c r="BF13" s="121" t="e">
        <f t="shared" si="19"/>
        <v>#DIV/0!</v>
      </c>
    </row>
    <row r="14" spans="1:58" s="60" customFormat="1" x14ac:dyDescent="0.25">
      <c r="B14" s="64" t="s">
        <v>79</v>
      </c>
      <c r="C14" s="122" t="str">
        <f>IF(C6=(C11+C12),"Yes","No")</f>
        <v>Yes</v>
      </c>
      <c r="D14" s="122" t="str">
        <f t="shared" ref="D14:V14" si="20">IF(D6=(D11+D12),"Yes","No")</f>
        <v>Yes</v>
      </c>
      <c r="E14" s="122" t="str">
        <f t="shared" si="20"/>
        <v>Yes</v>
      </c>
      <c r="F14" s="122" t="str">
        <f t="shared" si="20"/>
        <v>Yes</v>
      </c>
      <c r="G14" s="122" t="str">
        <f t="shared" si="20"/>
        <v>Yes</v>
      </c>
      <c r="H14" s="122" t="str">
        <f t="shared" si="20"/>
        <v>Yes</v>
      </c>
      <c r="I14" s="122" t="str">
        <f t="shared" si="20"/>
        <v>Yes</v>
      </c>
      <c r="J14" s="122" t="str">
        <f t="shared" si="20"/>
        <v>Yes</v>
      </c>
      <c r="K14" s="122" t="str">
        <f t="shared" si="20"/>
        <v>Yes</v>
      </c>
      <c r="L14" s="122" t="str">
        <f t="shared" si="20"/>
        <v>Yes</v>
      </c>
      <c r="M14" s="122" t="str">
        <f t="shared" si="20"/>
        <v>Yes</v>
      </c>
      <c r="N14" s="122" t="str">
        <f t="shared" si="20"/>
        <v>Yes</v>
      </c>
      <c r="O14" s="122" t="str">
        <f t="shared" si="20"/>
        <v>Yes</v>
      </c>
      <c r="P14" s="122" t="str">
        <f t="shared" si="20"/>
        <v>Yes</v>
      </c>
      <c r="Q14" s="122" t="str">
        <f t="shared" si="20"/>
        <v>Yes</v>
      </c>
      <c r="R14" s="122" t="str">
        <f t="shared" si="20"/>
        <v>Yes</v>
      </c>
      <c r="S14" s="122" t="str">
        <f t="shared" si="20"/>
        <v>Yes</v>
      </c>
      <c r="T14" s="122" t="str">
        <f t="shared" si="20"/>
        <v>Yes</v>
      </c>
      <c r="U14" s="122" t="str">
        <f t="shared" si="20"/>
        <v>Yes</v>
      </c>
      <c r="V14" s="122" t="str">
        <f t="shared" si="20"/>
        <v>Yes</v>
      </c>
      <c r="W14" s="122" t="str">
        <f t="shared" ref="W14:AH14" si="21">IF(W6=(W11+W12),"Yes","No")</f>
        <v>Yes</v>
      </c>
      <c r="X14" s="122" t="str">
        <f t="shared" si="21"/>
        <v>Yes</v>
      </c>
      <c r="Y14" s="122" t="str">
        <f t="shared" si="21"/>
        <v>Yes</v>
      </c>
      <c r="Z14" s="122" t="str">
        <f t="shared" si="21"/>
        <v>Yes</v>
      </c>
      <c r="AA14" s="122" t="str">
        <f t="shared" si="21"/>
        <v>Yes</v>
      </c>
      <c r="AB14" s="122" t="str">
        <f t="shared" si="21"/>
        <v>Yes</v>
      </c>
      <c r="AC14" s="122" t="str">
        <f t="shared" si="21"/>
        <v>Yes</v>
      </c>
      <c r="AD14" s="122" t="str">
        <f t="shared" si="21"/>
        <v>Yes</v>
      </c>
      <c r="AE14" s="122" t="str">
        <f t="shared" si="21"/>
        <v>Yes</v>
      </c>
      <c r="AF14" s="122" t="str">
        <f t="shared" si="21"/>
        <v>Yes</v>
      </c>
      <c r="AG14" s="122" t="str">
        <f t="shared" si="21"/>
        <v>Yes</v>
      </c>
      <c r="AH14" s="122" t="str">
        <f t="shared" si="21"/>
        <v>Yes</v>
      </c>
      <c r="AI14" s="122" t="str">
        <f t="shared" ref="AI14:AT14" si="22">IF(AI6=(AI11+AI12),"Yes","No")</f>
        <v>Yes</v>
      </c>
      <c r="AJ14" s="122" t="str">
        <f t="shared" si="22"/>
        <v>Yes</v>
      </c>
      <c r="AK14" s="122" t="str">
        <f t="shared" si="22"/>
        <v>Yes</v>
      </c>
      <c r="AL14" s="122" t="str">
        <f t="shared" si="22"/>
        <v>Yes</v>
      </c>
      <c r="AM14" s="122" t="str">
        <f t="shared" si="22"/>
        <v>Yes</v>
      </c>
      <c r="AN14" s="122" t="str">
        <f t="shared" si="22"/>
        <v>Yes</v>
      </c>
      <c r="AO14" s="122" t="str">
        <f t="shared" si="22"/>
        <v>Yes</v>
      </c>
      <c r="AP14" s="122" t="str">
        <f t="shared" si="22"/>
        <v>Yes</v>
      </c>
      <c r="AQ14" s="122" t="str">
        <f t="shared" si="22"/>
        <v>Yes</v>
      </c>
      <c r="AR14" s="122" t="str">
        <f t="shared" si="22"/>
        <v>Yes</v>
      </c>
      <c r="AS14" s="122" t="str">
        <f t="shared" si="22"/>
        <v>Yes</v>
      </c>
      <c r="AT14" s="122" t="str">
        <f t="shared" si="22"/>
        <v>Yes</v>
      </c>
      <c r="AU14" s="122" t="str">
        <f t="shared" ref="AU14:BF14" si="23">IF(AU6=(AU11+AU12),"Yes","No")</f>
        <v>Yes</v>
      </c>
      <c r="AV14" s="122" t="str">
        <f t="shared" si="23"/>
        <v>Yes</v>
      </c>
      <c r="AW14" s="122" t="str">
        <f t="shared" si="23"/>
        <v>Yes</v>
      </c>
      <c r="AX14" s="122" t="str">
        <f t="shared" si="23"/>
        <v>Yes</v>
      </c>
      <c r="AY14" s="122" t="str">
        <f t="shared" si="23"/>
        <v>Yes</v>
      </c>
      <c r="AZ14" s="122" t="str">
        <f t="shared" si="23"/>
        <v>Yes</v>
      </c>
      <c r="BA14" s="122" t="str">
        <f t="shared" si="23"/>
        <v>Yes</v>
      </c>
      <c r="BB14" s="122" t="str">
        <f t="shared" si="23"/>
        <v>Yes</v>
      </c>
      <c r="BC14" s="122" t="str">
        <f t="shared" si="23"/>
        <v>Yes</v>
      </c>
      <c r="BD14" s="122" t="str">
        <f t="shared" si="23"/>
        <v>Yes</v>
      </c>
      <c r="BE14" s="122" t="str">
        <f t="shared" si="23"/>
        <v>Yes</v>
      </c>
      <c r="BF14" s="122" t="str">
        <f t="shared" si="23"/>
        <v>Yes</v>
      </c>
    </row>
    <row r="18" spans="1:58" s="60" customFormat="1" x14ac:dyDescent="0.25">
      <c r="B18" s="125" t="s">
        <v>130</v>
      </c>
      <c r="K18" s="527" t="s">
        <v>196</v>
      </c>
      <c r="L18" s="527"/>
      <c r="M18" s="527"/>
      <c r="N18" s="527"/>
      <c r="O18" s="527"/>
    </row>
    <row r="19" spans="1:58" s="60" customFormat="1" x14ac:dyDescent="0.25">
      <c r="A19" s="118" t="s">
        <v>21</v>
      </c>
      <c r="B19" s="123" t="s">
        <v>74</v>
      </c>
      <c r="C19" s="160"/>
      <c r="D19" s="161"/>
      <c r="E19" s="161"/>
      <c r="F19" s="161"/>
      <c r="G19" s="161"/>
      <c r="H19" s="161"/>
      <c r="I19" s="161"/>
      <c r="J19" s="344"/>
      <c r="K19" s="344"/>
      <c r="L19" s="344"/>
      <c r="M19" s="344"/>
      <c r="N19" s="344"/>
      <c r="O19" s="358">
        <v>345000</v>
      </c>
      <c r="P19" s="358">
        <v>623000</v>
      </c>
      <c r="Q19" s="344">
        <v>5444000</v>
      </c>
      <c r="R19" s="344">
        <v>395000</v>
      </c>
      <c r="S19" s="344">
        <v>456000</v>
      </c>
      <c r="T19" s="344">
        <v>368000</v>
      </c>
      <c r="U19" s="160">
        <v>590000</v>
      </c>
      <c r="V19" s="160">
        <v>522000</v>
      </c>
      <c r="W19" s="160">
        <v>504000</v>
      </c>
      <c r="X19" s="160">
        <v>529000</v>
      </c>
      <c r="Y19" s="160">
        <v>513000</v>
      </c>
      <c r="Z19" s="160">
        <v>512000</v>
      </c>
      <c r="AA19" s="160">
        <v>545000</v>
      </c>
      <c r="AB19" s="160"/>
      <c r="AC19" s="160"/>
      <c r="AD19" s="160"/>
      <c r="AE19" s="160"/>
      <c r="AF19" s="160"/>
      <c r="AG19" s="523"/>
      <c r="AH19" s="160"/>
      <c r="AI19" s="160"/>
      <c r="AJ19" s="160"/>
      <c r="AK19" s="160"/>
      <c r="AL19" s="160"/>
      <c r="AM19" s="160"/>
      <c r="AN19" s="160"/>
      <c r="AO19" s="160"/>
      <c r="AP19" s="160"/>
      <c r="AQ19" s="160"/>
      <c r="AR19" s="160"/>
      <c r="AS19" s="160"/>
      <c r="AT19" s="160"/>
      <c r="AU19" s="160"/>
      <c r="AV19" s="160"/>
      <c r="AW19" s="160"/>
      <c r="AX19" s="160"/>
      <c r="AY19" s="160"/>
      <c r="AZ19" s="160"/>
      <c r="BA19" s="160"/>
      <c r="BB19" s="160"/>
      <c r="BC19" s="160"/>
      <c r="BD19" s="160"/>
      <c r="BE19" s="160"/>
      <c r="BF19" s="160"/>
    </row>
    <row r="20" spans="1:58" s="60" customFormat="1" x14ac:dyDescent="0.25">
      <c r="A20" s="118" t="s">
        <v>21</v>
      </c>
      <c r="B20" s="123" t="s">
        <v>76</v>
      </c>
      <c r="C20" s="160"/>
      <c r="D20" s="161"/>
      <c r="E20" s="161"/>
      <c r="F20" s="161"/>
      <c r="G20" s="161"/>
      <c r="H20" s="161"/>
      <c r="I20" s="161"/>
      <c r="J20" s="344"/>
      <c r="K20" s="344"/>
      <c r="L20" s="344"/>
      <c r="M20" s="344"/>
      <c r="N20" s="344"/>
      <c r="O20" s="358">
        <v>6000</v>
      </c>
      <c r="P20" s="358">
        <v>7000</v>
      </c>
      <c r="Q20" s="344">
        <v>6700</v>
      </c>
      <c r="R20" s="344">
        <v>7200</v>
      </c>
      <c r="S20" s="344">
        <v>8100</v>
      </c>
      <c r="T20" s="344">
        <v>7800</v>
      </c>
      <c r="U20" s="160">
        <v>8100</v>
      </c>
      <c r="V20" s="160">
        <v>7950</v>
      </c>
      <c r="W20" s="160">
        <v>8100</v>
      </c>
      <c r="X20" s="160">
        <v>8500</v>
      </c>
      <c r="Y20" s="160">
        <v>9100</v>
      </c>
      <c r="Z20" s="160">
        <v>8400</v>
      </c>
      <c r="AA20" s="160">
        <v>8800</v>
      </c>
      <c r="AB20" s="160"/>
      <c r="AC20" s="160"/>
      <c r="AD20" s="160"/>
      <c r="AE20" s="160"/>
      <c r="AF20" s="160"/>
      <c r="AG20" s="523"/>
      <c r="AH20" s="160"/>
      <c r="AI20" s="160"/>
      <c r="AJ20" s="160"/>
      <c r="AK20" s="160"/>
      <c r="AL20" s="160"/>
      <c r="AM20" s="160"/>
      <c r="AN20" s="160"/>
      <c r="AO20" s="160"/>
      <c r="AP20" s="160"/>
      <c r="AQ20" s="160"/>
      <c r="AR20" s="160"/>
      <c r="AS20" s="160"/>
      <c r="AT20" s="160"/>
      <c r="AU20" s="160"/>
      <c r="AV20" s="160"/>
      <c r="AW20" s="160"/>
      <c r="AX20" s="160"/>
      <c r="AY20" s="160"/>
      <c r="AZ20" s="160"/>
      <c r="BA20" s="160"/>
      <c r="BB20" s="160"/>
      <c r="BC20" s="160"/>
      <c r="BD20" s="160"/>
      <c r="BE20" s="160"/>
      <c r="BF20" s="160"/>
    </row>
    <row r="21" spans="1:58" s="60" customFormat="1" x14ac:dyDescent="0.25">
      <c r="A21" s="118" t="s">
        <v>21</v>
      </c>
      <c r="B21" s="123" t="s">
        <v>19</v>
      </c>
      <c r="C21" s="160"/>
      <c r="D21" s="161"/>
      <c r="E21" s="161"/>
      <c r="F21" s="161"/>
      <c r="G21" s="161"/>
      <c r="H21" s="161"/>
      <c r="I21" s="161"/>
      <c r="J21" s="344"/>
      <c r="K21" s="344"/>
      <c r="L21" s="344"/>
      <c r="M21" s="344"/>
      <c r="N21" s="344"/>
      <c r="O21" s="358">
        <v>7000</v>
      </c>
      <c r="P21" s="358">
        <v>8000</v>
      </c>
      <c r="Q21" s="344">
        <v>7000</v>
      </c>
      <c r="R21" s="344">
        <v>8200</v>
      </c>
      <c r="S21" s="344">
        <v>9000</v>
      </c>
      <c r="T21" s="344">
        <v>8000</v>
      </c>
      <c r="U21" s="160">
        <v>8500</v>
      </c>
      <c r="V21" s="160">
        <v>8000</v>
      </c>
      <c r="W21" s="160">
        <v>9000</v>
      </c>
      <c r="X21" s="160">
        <v>8500</v>
      </c>
      <c r="Y21" s="160">
        <v>9000</v>
      </c>
      <c r="Z21" s="160">
        <v>8000</v>
      </c>
      <c r="AA21" s="160">
        <v>9550</v>
      </c>
      <c r="AB21" s="160"/>
      <c r="AC21" s="160"/>
      <c r="AD21" s="160"/>
      <c r="AE21" s="160"/>
      <c r="AF21" s="160"/>
      <c r="AG21" s="523"/>
      <c r="AH21" s="160"/>
      <c r="AI21" s="160"/>
      <c r="AJ21" s="160"/>
      <c r="AK21" s="160"/>
      <c r="AL21" s="160"/>
      <c r="AM21" s="160"/>
      <c r="AN21" s="160"/>
      <c r="AO21" s="160"/>
      <c r="AP21" s="160"/>
      <c r="AQ21" s="160"/>
      <c r="AR21" s="160"/>
      <c r="AS21" s="160"/>
      <c r="AT21" s="160"/>
      <c r="AU21" s="160"/>
      <c r="AV21" s="160"/>
      <c r="AW21" s="160"/>
      <c r="AX21" s="160"/>
      <c r="AY21" s="160"/>
      <c r="AZ21" s="160"/>
      <c r="BA21" s="160"/>
      <c r="BB21" s="160"/>
      <c r="BC21" s="160"/>
      <c r="BD21" s="160"/>
      <c r="BE21" s="160"/>
      <c r="BF21" s="160"/>
    </row>
    <row r="22" spans="1:58" s="60" customFormat="1" x14ac:dyDescent="0.25">
      <c r="B22" s="126" t="s">
        <v>133</v>
      </c>
      <c r="C22" s="127">
        <f t="shared" ref="C22:V22" si="24">SUM(C23:C24)</f>
        <v>0</v>
      </c>
      <c r="D22" s="127">
        <f t="shared" si="24"/>
        <v>0</v>
      </c>
      <c r="E22" s="127">
        <f t="shared" si="24"/>
        <v>0</v>
      </c>
      <c r="F22" s="127">
        <f t="shared" si="24"/>
        <v>0</v>
      </c>
      <c r="G22" s="127">
        <f t="shared" si="24"/>
        <v>0</v>
      </c>
      <c r="H22" s="127">
        <f t="shared" si="24"/>
        <v>0</v>
      </c>
      <c r="I22" s="127">
        <f t="shared" si="24"/>
        <v>0</v>
      </c>
      <c r="J22" s="127">
        <f t="shared" si="24"/>
        <v>0</v>
      </c>
      <c r="K22" s="127">
        <f t="shared" si="24"/>
        <v>0</v>
      </c>
      <c r="L22" s="127">
        <f t="shared" si="24"/>
        <v>0</v>
      </c>
      <c r="M22" s="127">
        <f t="shared" si="24"/>
        <v>0</v>
      </c>
      <c r="N22" s="127">
        <f t="shared" si="24"/>
        <v>0</v>
      </c>
      <c r="O22" s="127">
        <f t="shared" si="24"/>
        <v>400</v>
      </c>
      <c r="P22" s="127">
        <f>SUM(P23:P24)</f>
        <v>500</v>
      </c>
      <c r="Q22" s="127">
        <f t="shared" si="24"/>
        <v>800</v>
      </c>
      <c r="R22" s="127">
        <f t="shared" si="24"/>
        <v>400</v>
      </c>
      <c r="S22" s="127">
        <f>SUM(S23:S24)</f>
        <v>128</v>
      </c>
      <c r="T22" s="127">
        <f t="shared" si="24"/>
        <v>134</v>
      </c>
      <c r="U22" s="127">
        <f t="shared" si="24"/>
        <v>129</v>
      </c>
      <c r="V22" s="127">
        <f t="shared" si="24"/>
        <v>134</v>
      </c>
      <c r="W22" s="127">
        <f t="shared" ref="W22:AH22" si="25">SUM(W23:W24)</f>
        <v>74</v>
      </c>
      <c r="X22" s="127">
        <f t="shared" si="25"/>
        <v>134</v>
      </c>
      <c r="Y22" s="127">
        <f t="shared" si="25"/>
        <v>200</v>
      </c>
      <c r="Z22" s="127">
        <f t="shared" si="25"/>
        <v>200</v>
      </c>
      <c r="AA22" s="127">
        <f t="shared" si="25"/>
        <v>300</v>
      </c>
      <c r="AB22" s="127">
        <f t="shared" si="25"/>
        <v>0</v>
      </c>
      <c r="AC22" s="127">
        <f t="shared" si="25"/>
        <v>0</v>
      </c>
      <c r="AD22" s="127">
        <f t="shared" si="25"/>
        <v>0</v>
      </c>
      <c r="AE22" s="127">
        <f t="shared" si="25"/>
        <v>0</v>
      </c>
      <c r="AF22" s="127">
        <f t="shared" si="25"/>
        <v>0</v>
      </c>
      <c r="AG22" s="127">
        <f t="shared" si="25"/>
        <v>0</v>
      </c>
      <c r="AH22" s="127">
        <f t="shared" si="25"/>
        <v>0</v>
      </c>
      <c r="AI22" s="127">
        <f t="shared" ref="AI22:AT22" si="26">SUM(AI23:AI24)</f>
        <v>0</v>
      </c>
      <c r="AJ22" s="127">
        <f t="shared" si="26"/>
        <v>0</v>
      </c>
      <c r="AK22" s="127">
        <f t="shared" si="26"/>
        <v>0</v>
      </c>
      <c r="AL22" s="127">
        <f t="shared" si="26"/>
        <v>0</v>
      </c>
      <c r="AM22" s="127">
        <f t="shared" si="26"/>
        <v>0</v>
      </c>
      <c r="AN22" s="127">
        <f t="shared" si="26"/>
        <v>0</v>
      </c>
      <c r="AO22" s="127">
        <f t="shared" si="26"/>
        <v>0</v>
      </c>
      <c r="AP22" s="127">
        <f t="shared" si="26"/>
        <v>0</v>
      </c>
      <c r="AQ22" s="127">
        <f t="shared" si="26"/>
        <v>0</v>
      </c>
      <c r="AR22" s="127">
        <f t="shared" si="26"/>
        <v>0</v>
      </c>
      <c r="AS22" s="127">
        <f t="shared" si="26"/>
        <v>0</v>
      </c>
      <c r="AT22" s="127">
        <f t="shared" si="26"/>
        <v>0</v>
      </c>
      <c r="AU22" s="127">
        <f t="shared" ref="AU22:BF22" si="27">SUM(AU23:AU24)</f>
        <v>0</v>
      </c>
      <c r="AV22" s="127">
        <f t="shared" si="27"/>
        <v>0</v>
      </c>
      <c r="AW22" s="127">
        <f t="shared" si="27"/>
        <v>0</v>
      </c>
      <c r="AX22" s="127">
        <f t="shared" si="27"/>
        <v>0</v>
      </c>
      <c r="AY22" s="127">
        <f t="shared" si="27"/>
        <v>0</v>
      </c>
      <c r="AZ22" s="127">
        <f t="shared" si="27"/>
        <v>0</v>
      </c>
      <c r="BA22" s="127">
        <f t="shared" si="27"/>
        <v>0</v>
      </c>
      <c r="BB22" s="127">
        <f t="shared" si="27"/>
        <v>0</v>
      </c>
      <c r="BC22" s="127">
        <f t="shared" si="27"/>
        <v>0</v>
      </c>
      <c r="BD22" s="127">
        <f t="shared" si="27"/>
        <v>0</v>
      </c>
      <c r="BE22" s="127">
        <f t="shared" si="27"/>
        <v>0</v>
      </c>
      <c r="BF22" s="127">
        <f t="shared" si="27"/>
        <v>0</v>
      </c>
    </row>
    <row r="23" spans="1:58" s="60" customFormat="1" x14ac:dyDescent="0.25">
      <c r="A23" s="118" t="s">
        <v>21</v>
      </c>
      <c r="B23" s="123" t="s">
        <v>134</v>
      </c>
      <c r="C23" s="162"/>
      <c r="D23" s="160"/>
      <c r="E23" s="160"/>
      <c r="F23" s="160"/>
      <c r="G23" s="160"/>
      <c r="H23" s="160"/>
      <c r="I23" s="160"/>
      <c r="J23" s="160">
        <v>0</v>
      </c>
      <c r="K23" s="345">
        <v>0</v>
      </c>
      <c r="L23" s="345"/>
      <c r="M23" s="345"/>
      <c r="N23" s="345"/>
      <c r="O23" s="345">
        <v>400</v>
      </c>
      <c r="P23" s="345">
        <v>500</v>
      </c>
      <c r="Q23" s="345">
        <v>800</v>
      </c>
      <c r="R23" s="345">
        <v>400</v>
      </c>
      <c r="S23" s="345">
        <v>128</v>
      </c>
      <c r="T23" s="345">
        <v>134</v>
      </c>
      <c r="U23" s="160">
        <v>129</v>
      </c>
      <c r="V23" s="160">
        <v>134</v>
      </c>
      <c r="W23" s="160">
        <v>74</v>
      </c>
      <c r="X23" s="160">
        <v>134</v>
      </c>
      <c r="Y23" s="160">
        <v>200</v>
      </c>
      <c r="Z23" s="160">
        <v>200</v>
      </c>
      <c r="AA23" s="160">
        <v>300</v>
      </c>
      <c r="AB23" s="160"/>
      <c r="AC23" s="160"/>
      <c r="AD23" s="160"/>
      <c r="AE23" s="160"/>
      <c r="AF23" s="160"/>
      <c r="AG23" s="160"/>
      <c r="AH23" s="160"/>
      <c r="AI23" s="160"/>
      <c r="AJ23" s="160"/>
      <c r="AK23" s="160"/>
      <c r="AL23" s="160"/>
      <c r="AM23" s="160"/>
      <c r="AN23" s="160"/>
      <c r="AO23" s="160"/>
      <c r="AP23" s="160"/>
      <c r="AQ23" s="160"/>
      <c r="AR23" s="160"/>
      <c r="AS23" s="160"/>
      <c r="AT23" s="160"/>
      <c r="AU23" s="160"/>
      <c r="AV23" s="160"/>
      <c r="AW23" s="160"/>
      <c r="AX23" s="160"/>
      <c r="AY23" s="160"/>
      <c r="AZ23" s="160"/>
      <c r="BA23" s="160"/>
      <c r="BB23" s="160"/>
      <c r="BC23" s="160"/>
      <c r="BD23" s="160"/>
      <c r="BE23" s="160"/>
      <c r="BF23" s="160"/>
    </row>
    <row r="24" spans="1:58" s="60" customFormat="1" x14ac:dyDescent="0.25">
      <c r="A24" s="118" t="s">
        <v>21</v>
      </c>
      <c r="B24" s="123" t="s">
        <v>135</v>
      </c>
      <c r="C24" s="163"/>
      <c r="D24" s="158"/>
      <c r="E24" s="160"/>
      <c r="F24" s="160"/>
      <c r="G24" s="160"/>
      <c r="H24" s="160"/>
      <c r="I24" s="160"/>
      <c r="J24" s="160">
        <v>0</v>
      </c>
      <c r="K24" s="345">
        <v>0</v>
      </c>
      <c r="L24" s="345"/>
      <c r="M24" s="345"/>
      <c r="N24" s="345"/>
      <c r="O24" s="345"/>
      <c r="P24" s="345"/>
      <c r="Q24" s="345"/>
      <c r="R24" s="345"/>
      <c r="S24" s="345"/>
      <c r="T24" s="345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0"/>
      <c r="AI24" s="160"/>
      <c r="AJ24" s="160"/>
      <c r="AK24" s="160"/>
      <c r="AL24" s="160"/>
      <c r="AM24" s="160"/>
      <c r="AN24" s="160"/>
      <c r="AO24" s="160"/>
      <c r="AP24" s="160"/>
      <c r="AQ24" s="160"/>
      <c r="AR24" s="160"/>
      <c r="AS24" s="160"/>
      <c r="AT24" s="160"/>
      <c r="AU24" s="160"/>
      <c r="AV24" s="160"/>
      <c r="AW24" s="160"/>
      <c r="AX24" s="160"/>
      <c r="AY24" s="160"/>
      <c r="AZ24" s="160"/>
      <c r="BA24" s="160"/>
      <c r="BB24" s="160"/>
      <c r="BC24" s="160"/>
      <c r="BD24" s="160"/>
      <c r="BE24" s="160"/>
      <c r="BF24" s="160"/>
    </row>
    <row r="25" spans="1:58" s="60" customFormat="1" x14ac:dyDescent="0.25">
      <c r="A25" s="118" t="s">
        <v>21</v>
      </c>
      <c r="B25" s="123" t="s">
        <v>20</v>
      </c>
      <c r="C25" s="160"/>
      <c r="D25" s="160"/>
      <c r="E25" s="160"/>
      <c r="F25" s="160"/>
      <c r="G25" s="160"/>
      <c r="H25" s="160"/>
      <c r="I25" s="160"/>
      <c r="J25" s="160">
        <v>0</v>
      </c>
      <c r="K25" s="345"/>
      <c r="L25" s="345"/>
      <c r="M25" s="345"/>
      <c r="N25" s="345"/>
      <c r="O25" s="345"/>
      <c r="P25" s="345"/>
      <c r="Q25" s="345"/>
      <c r="R25" s="345"/>
      <c r="S25" s="345"/>
      <c r="T25" s="345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0"/>
      <c r="AI25" s="160"/>
      <c r="AJ25" s="160"/>
      <c r="AK25" s="160"/>
      <c r="AL25" s="160"/>
      <c r="AM25" s="160"/>
      <c r="AN25" s="160"/>
      <c r="AO25" s="160"/>
      <c r="AP25" s="160"/>
      <c r="AQ25" s="160"/>
      <c r="AR25" s="160"/>
      <c r="AS25" s="160"/>
      <c r="AT25" s="160"/>
      <c r="AU25" s="160"/>
      <c r="AV25" s="160"/>
      <c r="AW25" s="160"/>
      <c r="AX25" s="160"/>
      <c r="AY25" s="160"/>
      <c r="AZ25" s="160"/>
      <c r="BA25" s="160"/>
      <c r="BB25" s="160"/>
      <c r="BC25" s="160"/>
      <c r="BD25" s="160"/>
      <c r="BE25" s="160"/>
      <c r="BF25" s="160"/>
    </row>
    <row r="26" spans="1:58" s="60" customFormat="1" x14ac:dyDescent="0.25">
      <c r="B26" s="126" t="s">
        <v>15</v>
      </c>
      <c r="C26" s="128">
        <f t="shared" ref="C26:O26" si="28">C25+C23+C21</f>
        <v>0</v>
      </c>
      <c r="D26" s="128">
        <f t="shared" si="28"/>
        <v>0</v>
      </c>
      <c r="E26" s="128">
        <f t="shared" si="28"/>
        <v>0</v>
      </c>
      <c r="F26" s="128">
        <f t="shared" si="28"/>
        <v>0</v>
      </c>
      <c r="G26" s="128">
        <f t="shared" si="28"/>
        <v>0</v>
      </c>
      <c r="H26" s="128">
        <f t="shared" si="28"/>
        <v>0</v>
      </c>
      <c r="I26" s="128">
        <f t="shared" si="28"/>
        <v>0</v>
      </c>
      <c r="J26" s="128">
        <f t="shared" si="28"/>
        <v>0</v>
      </c>
      <c r="K26" s="128">
        <f t="shared" si="28"/>
        <v>0</v>
      </c>
      <c r="L26" s="128">
        <f t="shared" si="28"/>
        <v>0</v>
      </c>
      <c r="M26" s="128">
        <f t="shared" si="28"/>
        <v>0</v>
      </c>
      <c r="N26" s="128">
        <f t="shared" si="28"/>
        <v>0</v>
      </c>
      <c r="O26" s="128">
        <f t="shared" si="28"/>
        <v>7400</v>
      </c>
      <c r="P26" s="128">
        <f>P25+P23+P21</f>
        <v>8500</v>
      </c>
      <c r="Q26" s="128">
        <f t="shared" ref="Q26:V26" si="29">Q25+Q23+Q21</f>
        <v>7800</v>
      </c>
      <c r="R26" s="128">
        <f t="shared" si="29"/>
        <v>8600</v>
      </c>
      <c r="S26" s="128">
        <f t="shared" si="29"/>
        <v>9128</v>
      </c>
      <c r="T26" s="128">
        <f t="shared" si="29"/>
        <v>8134</v>
      </c>
      <c r="U26" s="128">
        <f t="shared" si="29"/>
        <v>8629</v>
      </c>
      <c r="V26" s="128">
        <f t="shared" si="29"/>
        <v>8134</v>
      </c>
      <c r="W26" s="128">
        <f t="shared" ref="W26:AH26" si="30">W25+W23+W21</f>
        <v>9074</v>
      </c>
      <c r="X26" s="128">
        <f t="shared" si="30"/>
        <v>8634</v>
      </c>
      <c r="Y26" s="128">
        <f t="shared" si="30"/>
        <v>9200</v>
      </c>
      <c r="Z26" s="128">
        <f t="shared" si="30"/>
        <v>8200</v>
      </c>
      <c r="AA26" s="128">
        <f t="shared" si="30"/>
        <v>9850</v>
      </c>
      <c r="AB26" s="128">
        <f t="shared" si="30"/>
        <v>0</v>
      </c>
      <c r="AC26" s="128">
        <f t="shared" si="30"/>
        <v>0</v>
      </c>
      <c r="AD26" s="128">
        <f t="shared" si="30"/>
        <v>0</v>
      </c>
      <c r="AE26" s="128">
        <f t="shared" si="30"/>
        <v>0</v>
      </c>
      <c r="AF26" s="128">
        <f t="shared" si="30"/>
        <v>0</v>
      </c>
      <c r="AG26" s="128">
        <f t="shared" si="30"/>
        <v>0</v>
      </c>
      <c r="AH26" s="128">
        <f t="shared" si="30"/>
        <v>0</v>
      </c>
      <c r="AI26" s="128">
        <f t="shared" ref="AI26:AT26" si="31">AI25+AI23+AI21</f>
        <v>0</v>
      </c>
      <c r="AJ26" s="128">
        <f t="shared" si="31"/>
        <v>0</v>
      </c>
      <c r="AK26" s="128">
        <f t="shared" si="31"/>
        <v>0</v>
      </c>
      <c r="AL26" s="128">
        <f t="shared" si="31"/>
        <v>0</v>
      </c>
      <c r="AM26" s="128">
        <f t="shared" si="31"/>
        <v>0</v>
      </c>
      <c r="AN26" s="128">
        <f t="shared" si="31"/>
        <v>0</v>
      </c>
      <c r="AO26" s="128">
        <f t="shared" si="31"/>
        <v>0</v>
      </c>
      <c r="AP26" s="128">
        <f t="shared" si="31"/>
        <v>0</v>
      </c>
      <c r="AQ26" s="128">
        <f t="shared" si="31"/>
        <v>0</v>
      </c>
      <c r="AR26" s="128">
        <f t="shared" si="31"/>
        <v>0</v>
      </c>
      <c r="AS26" s="128">
        <f t="shared" si="31"/>
        <v>0</v>
      </c>
      <c r="AT26" s="128">
        <f t="shared" si="31"/>
        <v>0</v>
      </c>
      <c r="AU26" s="128">
        <f t="shared" ref="AU26:BF26" si="32">AU25+AU23+AU21</f>
        <v>0</v>
      </c>
      <c r="AV26" s="128">
        <f t="shared" si="32"/>
        <v>0</v>
      </c>
      <c r="AW26" s="128">
        <f t="shared" si="32"/>
        <v>0</v>
      </c>
      <c r="AX26" s="128">
        <f t="shared" si="32"/>
        <v>0</v>
      </c>
      <c r="AY26" s="128">
        <f t="shared" si="32"/>
        <v>0</v>
      </c>
      <c r="AZ26" s="128">
        <f t="shared" si="32"/>
        <v>0</v>
      </c>
      <c r="BA26" s="128">
        <f t="shared" si="32"/>
        <v>0</v>
      </c>
      <c r="BB26" s="128">
        <f t="shared" si="32"/>
        <v>0</v>
      </c>
      <c r="BC26" s="128">
        <f t="shared" si="32"/>
        <v>0</v>
      </c>
      <c r="BD26" s="128">
        <f t="shared" si="32"/>
        <v>0</v>
      </c>
      <c r="BE26" s="128">
        <f t="shared" si="32"/>
        <v>0</v>
      </c>
      <c r="BF26" s="128">
        <f t="shared" si="32"/>
        <v>0</v>
      </c>
    </row>
    <row r="27" spans="1:58" s="60" customFormat="1" x14ac:dyDescent="0.25">
      <c r="B27" s="126" t="s">
        <v>142</v>
      </c>
      <c r="C27" s="128">
        <f>C20/'Org Chart &amp; P''meters'!$L$3</f>
        <v>0</v>
      </c>
      <c r="D27" s="128">
        <f>D20/'Org Chart &amp; P''meters'!$L$3</f>
        <v>0</v>
      </c>
      <c r="E27" s="128">
        <f>E20/'Org Chart &amp; P''meters'!$L$3</f>
        <v>0</v>
      </c>
      <c r="F27" s="128">
        <f>F20/'Org Chart &amp; P''meters'!$L$3</f>
        <v>0</v>
      </c>
      <c r="G27" s="128">
        <f>G20/'Org Chart &amp; P''meters'!$L$3</f>
        <v>0</v>
      </c>
      <c r="H27" s="128">
        <f>H20/'Org Chart &amp; P''meters'!$L$3</f>
        <v>0</v>
      </c>
      <c r="I27" s="128">
        <f>I20/'Org Chart &amp; P''meters'!$L$3</f>
        <v>0</v>
      </c>
      <c r="J27" s="128">
        <f>J20/'Org Chart &amp; P''meters'!$L$3</f>
        <v>0</v>
      </c>
      <c r="K27" s="128">
        <f>K20/'Org Chart &amp; P''meters'!$L$3</f>
        <v>0</v>
      </c>
      <c r="L27" s="128">
        <f>L20/'Org Chart &amp; P''meters'!$L$3</f>
        <v>0</v>
      </c>
      <c r="M27" s="128">
        <f>M20/'Org Chart &amp; P''meters'!$L$3</f>
        <v>0</v>
      </c>
      <c r="N27" s="128">
        <f>N20/'Org Chart &amp; P''meters'!$L$3</f>
        <v>0</v>
      </c>
      <c r="O27" s="128">
        <f>O20/'Org Chart &amp; P''meters'!$L$3</f>
        <v>666.66666666666663</v>
      </c>
      <c r="P27" s="128">
        <f>P20/'Org Chart &amp; P''meters'!$L$3</f>
        <v>777.77777777777783</v>
      </c>
      <c r="Q27" s="128">
        <f>Q20/'Org Chart &amp; P''meters'!$L$3</f>
        <v>744.44444444444446</v>
      </c>
      <c r="R27" s="128">
        <f>R20/'Org Chart &amp; P''meters'!$L$3</f>
        <v>800</v>
      </c>
      <c r="S27" s="128">
        <f>S20/'Org Chart &amp; P''meters'!$L$3</f>
        <v>900</v>
      </c>
      <c r="T27" s="128">
        <f>T20/'Org Chart &amp; P''meters'!$L$3</f>
        <v>866.66666666666663</v>
      </c>
      <c r="U27" s="128">
        <f>U20/'Org Chart &amp; P''meters'!$L$3</f>
        <v>900</v>
      </c>
      <c r="V27" s="128">
        <f>V20/'Org Chart &amp; P''meters'!$L$3</f>
        <v>883.33333333333337</v>
      </c>
      <c r="W27" s="128">
        <f>W20/'Org Chart &amp; P''meters'!$L$3</f>
        <v>900</v>
      </c>
      <c r="X27" s="128">
        <f>X20/'Org Chart &amp; P''meters'!$L$3</f>
        <v>944.44444444444446</v>
      </c>
      <c r="Y27" s="128">
        <f>Y20/'Org Chart &amp; P''meters'!$L$3</f>
        <v>1011.1111111111111</v>
      </c>
      <c r="Z27" s="128">
        <f>Z20/'Org Chart &amp; P''meters'!$L$3</f>
        <v>933.33333333333337</v>
      </c>
      <c r="AA27" s="128">
        <f>AA20/'Org Chart &amp; P''meters'!$L$3</f>
        <v>977.77777777777783</v>
      </c>
      <c r="AB27" s="128">
        <f>AB20/'Org Chart &amp; P''meters'!$L$3</f>
        <v>0</v>
      </c>
      <c r="AC27" s="128">
        <f>AC20/'Org Chart &amp; P''meters'!$L$3</f>
        <v>0</v>
      </c>
      <c r="AD27" s="128">
        <f>AD20/'Org Chart &amp; P''meters'!$L$3</f>
        <v>0</v>
      </c>
      <c r="AE27" s="128">
        <f>AE20/'Org Chart &amp; P''meters'!$L$3</f>
        <v>0</v>
      </c>
      <c r="AF27" s="128">
        <f>AF20/'Org Chart &amp; P''meters'!$L$3</f>
        <v>0</v>
      </c>
      <c r="AG27" s="128">
        <f>AG20/'Org Chart &amp; P''meters'!$L$3</f>
        <v>0</v>
      </c>
      <c r="AH27" s="128">
        <f>AH20/'Org Chart &amp; P''meters'!$L$3</f>
        <v>0</v>
      </c>
      <c r="AI27" s="128">
        <f>AI20/'Org Chart &amp; P''meters'!$L$3</f>
        <v>0</v>
      </c>
      <c r="AJ27" s="128">
        <f>AJ20/'Org Chart &amp; P''meters'!$L$3</f>
        <v>0</v>
      </c>
      <c r="AK27" s="128">
        <f>AK20/'Org Chart &amp; P''meters'!$L$3</f>
        <v>0</v>
      </c>
      <c r="AL27" s="128">
        <f>AL20/'Org Chart &amp; P''meters'!$L$3</f>
        <v>0</v>
      </c>
      <c r="AM27" s="128">
        <f>AM20/'Org Chart &amp; P''meters'!$L$3</f>
        <v>0</v>
      </c>
      <c r="AN27" s="128">
        <f>AN20/'Org Chart &amp; P''meters'!$L$3</f>
        <v>0</v>
      </c>
      <c r="AO27" s="128">
        <f>AO20/'Org Chart &amp; P''meters'!$L$3</f>
        <v>0</v>
      </c>
      <c r="AP27" s="128">
        <f>AP20/'Org Chart &amp; P''meters'!$L$3</f>
        <v>0</v>
      </c>
      <c r="AQ27" s="128">
        <f>AQ20/'Org Chart &amp; P''meters'!$L$3</f>
        <v>0</v>
      </c>
      <c r="AR27" s="128">
        <f>AR20/'Org Chart &amp; P''meters'!$L$3</f>
        <v>0</v>
      </c>
      <c r="AS27" s="128">
        <f>AS20/'Org Chart &amp; P''meters'!$L$3</f>
        <v>0</v>
      </c>
      <c r="AT27" s="128">
        <f>AT20/'Org Chart &amp; P''meters'!$L$3</f>
        <v>0</v>
      </c>
      <c r="AU27" s="128">
        <f>AU20/'Org Chart &amp; P''meters'!$L$3</f>
        <v>0</v>
      </c>
      <c r="AV27" s="128">
        <f>AV20/'Org Chart &amp; P''meters'!$L$3</f>
        <v>0</v>
      </c>
      <c r="AW27" s="128">
        <f>AW20/'Org Chart &amp; P''meters'!$L$3</f>
        <v>0</v>
      </c>
      <c r="AX27" s="128">
        <f>AX20/'Org Chart &amp; P''meters'!$L$3</f>
        <v>0</v>
      </c>
      <c r="AY27" s="128">
        <f>AY20/'Org Chart &amp; P''meters'!$L$3</f>
        <v>0</v>
      </c>
      <c r="AZ27" s="128">
        <f>AZ20/'Org Chart &amp; P''meters'!$L$3</f>
        <v>0</v>
      </c>
      <c r="BA27" s="128">
        <f>BA20/'Org Chart &amp; P''meters'!$L$3</f>
        <v>0</v>
      </c>
      <c r="BB27" s="128">
        <f>BB20/'Org Chart &amp; P''meters'!$L$3</f>
        <v>0</v>
      </c>
      <c r="BC27" s="128">
        <f>BC20/'Org Chart &amp; P''meters'!$L$3</f>
        <v>0</v>
      </c>
      <c r="BD27" s="128">
        <f>BD20/'Org Chart &amp; P''meters'!$L$3</f>
        <v>0</v>
      </c>
      <c r="BE27" s="128">
        <f>BE20/'Org Chart &amp; P''meters'!$L$3</f>
        <v>0</v>
      </c>
      <c r="BF27" s="128">
        <f>BF20/'Org Chart &amp; P''meters'!$L$3</f>
        <v>0</v>
      </c>
    </row>
    <row r="28" spans="1:58" s="60" customFormat="1" x14ac:dyDescent="0.25">
      <c r="B28" s="126" t="s">
        <v>143</v>
      </c>
      <c r="C28" s="128">
        <f>(C27-C45)*'Org Chart &amp; P''meters'!$L$8</f>
        <v>0</v>
      </c>
      <c r="D28" s="128">
        <f>(D27-D45)*'Org Chart &amp; P''meters'!$L$8</f>
        <v>0</v>
      </c>
      <c r="E28" s="128">
        <f>(E27-E45)*'Org Chart &amp; P''meters'!$L$8</f>
        <v>0</v>
      </c>
      <c r="F28" s="128">
        <f>(F27-F45)*'Org Chart &amp; P''meters'!$L$8</f>
        <v>0</v>
      </c>
      <c r="G28" s="128">
        <f>(G27-G45)*'Org Chart &amp; P''meters'!$L$8</f>
        <v>0</v>
      </c>
      <c r="H28" s="128">
        <f>(H27-H45)*'Org Chart &amp; P''meters'!$L$8</f>
        <v>0</v>
      </c>
      <c r="I28" s="128">
        <f>(I27-I45)*'Org Chart &amp; P''meters'!$L$8</f>
        <v>0</v>
      </c>
      <c r="J28" s="128">
        <f>(J27-J45)*'Org Chart &amp; P''meters'!$L$8</f>
        <v>0</v>
      </c>
      <c r="K28" s="128">
        <f>(K27-K45)*'Org Chart &amp; P''meters'!$L$8</f>
        <v>-133</v>
      </c>
      <c r="L28" s="128">
        <f>(L27-L45)*'Org Chart &amp; P''meters'!$L$8</f>
        <v>-76</v>
      </c>
      <c r="M28" s="128">
        <f>(M27-M45)*'Org Chart &amp; P''meters'!$L$8</f>
        <v>-332.5</v>
      </c>
      <c r="N28" s="128">
        <f>(N27-N45)*'Org Chart &amp; P''meters'!$L$8</f>
        <v>0</v>
      </c>
      <c r="O28" s="128">
        <f>(O27-O45)*'Org Chart &amp; P''meters'!$L$8</f>
        <v>5763.333333333333</v>
      </c>
      <c r="P28" s="128">
        <f>(P27-P45)*'Org Chart &amp; P''meters'!$L$8</f>
        <v>6533.8888888888896</v>
      </c>
      <c r="Q28" s="128">
        <f>(Q27-Q45)*'Org Chart &amp; P''meters'!$L$8</f>
        <v>6929.7222222222226</v>
      </c>
      <c r="R28" s="128">
        <f>(R27-R45)*'Org Chart &amp; P''meters'!$L$8</f>
        <v>7562</v>
      </c>
      <c r="S28" s="128">
        <f>(S27-S45)*'Org Chart &amp; P''meters'!$L$8</f>
        <v>8360</v>
      </c>
      <c r="T28" s="128">
        <f>(T27-T45)*'Org Chart &amp; P''meters'!$L$8</f>
        <v>8223.8333333333321</v>
      </c>
      <c r="U28" s="128">
        <f>(U27-U45)*'Org Chart &amp; P''meters'!$L$8</f>
        <v>8540.5</v>
      </c>
      <c r="V28" s="128">
        <f>(V27-V45)*'Org Chart &amp; P''meters'!$L$8</f>
        <v>8382.1666666666679</v>
      </c>
      <c r="W28" s="128">
        <f>(W27-W45)*'Org Chart &amp; P''meters'!$L$8</f>
        <v>8540.5</v>
      </c>
      <c r="X28" s="128">
        <f>(X27-X45)*'Org Chart &amp; P''meters'!$L$8</f>
        <v>8943.7222222222226</v>
      </c>
      <c r="Y28" s="128">
        <f>(Y27-Y45)*'Org Chart &amp; P''meters'!$L$8</f>
        <v>9577.0555555555547</v>
      </c>
      <c r="Z28" s="128">
        <f>(Z27-Z45)*'Org Chart &amp; P''meters'!$L$8</f>
        <v>8847.6666666666679</v>
      </c>
      <c r="AA28" s="128">
        <f>(AA27-AA45)*'Org Chart &amp; P''meters'!$L$8</f>
        <v>9260.3888888888887</v>
      </c>
      <c r="AB28" s="128">
        <f>(AB27-AB45)*'Org Chart &amp; P''meters'!$L$8</f>
        <v>0</v>
      </c>
      <c r="AC28" s="128">
        <f>(AC27-AC45)*'Org Chart &amp; P''meters'!$L$8</f>
        <v>0</v>
      </c>
      <c r="AD28" s="128">
        <f>(AD27-AD45)*'Org Chart &amp; P''meters'!$L$8</f>
        <v>0</v>
      </c>
      <c r="AE28" s="128">
        <f>(AE27-AE45)*'Org Chart &amp; P''meters'!$L$8</f>
        <v>0</v>
      </c>
      <c r="AF28" s="128">
        <f>(AF27-AF45)*'Org Chart &amp; P''meters'!$L$8</f>
        <v>0</v>
      </c>
      <c r="AG28" s="128">
        <f>(AG27-AG45)*'Org Chart &amp; P''meters'!$L$8</f>
        <v>0</v>
      </c>
      <c r="AH28" s="128">
        <f>(AH27-AH45)*'Org Chart &amp; P''meters'!$L$8</f>
        <v>0</v>
      </c>
      <c r="AI28" s="128">
        <f>(AI27-AI45)*'Org Chart &amp; P''meters'!$L$8</f>
        <v>0</v>
      </c>
      <c r="AJ28" s="128">
        <f>(AJ27-AJ45)*'Org Chart &amp; P''meters'!$L$8</f>
        <v>0</v>
      </c>
      <c r="AK28" s="128">
        <f>(AK27-AK45)*'Org Chart &amp; P''meters'!$L$8</f>
        <v>0</v>
      </c>
      <c r="AL28" s="128">
        <f>(AL27-AL45)*'Org Chart &amp; P''meters'!$L$8</f>
        <v>0</v>
      </c>
      <c r="AM28" s="128">
        <f>(AM27-AM45)*'Org Chart &amp; P''meters'!$L$8</f>
        <v>0</v>
      </c>
      <c r="AN28" s="128">
        <f>(AN27-AN45)*'Org Chart &amp; P''meters'!$L$8</f>
        <v>0</v>
      </c>
      <c r="AO28" s="128">
        <f>(AO27-AO45)*'Org Chart &amp; P''meters'!$L$8</f>
        <v>0</v>
      </c>
      <c r="AP28" s="128">
        <f>(AP27-AP45)*'Org Chart &amp; P''meters'!$L$8</f>
        <v>0</v>
      </c>
      <c r="AQ28" s="128">
        <f>(AQ27-AQ45)*'Org Chart &amp; P''meters'!$L$8</f>
        <v>0</v>
      </c>
      <c r="AR28" s="128">
        <f>(AR27-AR45)*'Org Chart &amp; P''meters'!$L$8</f>
        <v>0</v>
      </c>
      <c r="AS28" s="128">
        <f>(AS27-AS45)*'Org Chart &amp; P''meters'!$L$8</f>
        <v>0</v>
      </c>
      <c r="AT28" s="128">
        <f>(AT27-AT45)*'Org Chart &amp; P''meters'!$L$8</f>
        <v>0</v>
      </c>
      <c r="AU28" s="128">
        <f>(AU27-AU45)*'Org Chart &amp; P''meters'!$L$8</f>
        <v>0</v>
      </c>
      <c r="AV28" s="128">
        <f>(AV27-AV45)*'Org Chart &amp; P''meters'!$L$8</f>
        <v>0</v>
      </c>
      <c r="AW28" s="128">
        <f>(AW27-AW45)*'Org Chart &amp; P''meters'!$L$8</f>
        <v>0</v>
      </c>
      <c r="AX28" s="128">
        <f>(AX27-AX45)*'Org Chart &amp; P''meters'!$L$8</f>
        <v>0</v>
      </c>
      <c r="AY28" s="128">
        <f>(AY27-AY45)*'Org Chart &amp; P''meters'!$L$8</f>
        <v>0</v>
      </c>
      <c r="AZ28" s="128">
        <f>(AZ27-AZ45)*'Org Chart &amp; P''meters'!$L$8</f>
        <v>0</v>
      </c>
      <c r="BA28" s="128">
        <f>(BA27-BA45)*'Org Chart &amp; P''meters'!$L$8</f>
        <v>0</v>
      </c>
      <c r="BB28" s="128">
        <f>(BB27-BB45)*'Org Chart &amp; P''meters'!$L$8</f>
        <v>0</v>
      </c>
      <c r="BC28" s="128">
        <f>(BC27-BC45)*'Org Chart &amp; P''meters'!$L$8</f>
        <v>0</v>
      </c>
      <c r="BD28" s="128">
        <f>(BD27-BD45)*'Org Chart &amp; P''meters'!$L$8</f>
        <v>0</v>
      </c>
      <c r="BE28" s="128">
        <f>(BE27-BE45)*'Org Chart &amp; P''meters'!$L$8</f>
        <v>0</v>
      </c>
      <c r="BF28" s="128">
        <f>(BF27-BF45)*'Org Chart &amp; P''meters'!$L$8</f>
        <v>0</v>
      </c>
    </row>
    <row r="29" spans="1:58" s="60" customFormat="1" x14ac:dyDescent="0.25">
      <c r="B29" s="126" t="s">
        <v>144</v>
      </c>
      <c r="C29" s="128">
        <f>C6*'Org Chart &amp; P''meters'!$L$4</f>
        <v>0</v>
      </c>
      <c r="D29" s="128">
        <f>D6*'Org Chart &amp; P''meters'!$L$4</f>
        <v>0</v>
      </c>
      <c r="E29" s="128">
        <f>E6*'Org Chart &amp; P''meters'!$L$4</f>
        <v>0</v>
      </c>
      <c r="F29" s="128">
        <f>F6*'Org Chart &amp; P''meters'!$L$4</f>
        <v>0</v>
      </c>
      <c r="G29" s="128">
        <f>G6*'Org Chart &amp; P''meters'!$L$4</f>
        <v>0</v>
      </c>
      <c r="H29" s="128">
        <f>H6*'Org Chart &amp; P''meters'!$L$4</f>
        <v>0</v>
      </c>
      <c r="I29" s="128">
        <f>I6*'Org Chart &amp; P''meters'!$L$4</f>
        <v>0</v>
      </c>
      <c r="J29" s="128">
        <f>J6*'Org Chart &amp; P''meters'!$L$4</f>
        <v>0</v>
      </c>
      <c r="K29" s="128">
        <f>K6*'Org Chart &amp; P''meters'!$L$4</f>
        <v>0</v>
      </c>
      <c r="L29" s="128">
        <f>L6*'Org Chart &amp; P''meters'!$L$4</f>
        <v>0</v>
      </c>
      <c r="M29" s="128">
        <f>M6*'Org Chart &amp; P''meters'!$L$4</f>
        <v>0</v>
      </c>
      <c r="N29" s="128">
        <f>N6*'Org Chart &amp; P''meters'!$L$4</f>
        <v>0</v>
      </c>
      <c r="O29" s="128">
        <f>O6*'Org Chart &amp; P''meters'!$L$4</f>
        <v>9686</v>
      </c>
      <c r="P29" s="128">
        <f>P6*'Org Chart &amp; P''meters'!$L$4</f>
        <v>9686</v>
      </c>
      <c r="Q29" s="128">
        <f>Q6*'Org Chart &amp; P''meters'!$L$4</f>
        <v>9686</v>
      </c>
      <c r="R29" s="128">
        <f>R6*'Org Chart &amp; P''meters'!$L$4</f>
        <v>9686</v>
      </c>
      <c r="S29" s="128">
        <f>S6*'Org Chart &amp; P''meters'!$L$4</f>
        <v>10020</v>
      </c>
      <c r="T29" s="128">
        <f>T6*'Org Chart &amp; P''meters'!$L$4</f>
        <v>10020</v>
      </c>
      <c r="U29" s="128">
        <f>U6*'Org Chart &amp; P''meters'!$L$4</f>
        <v>10020</v>
      </c>
      <c r="V29" s="128">
        <f>V6*'Org Chart &amp; P''meters'!$L$4</f>
        <v>10354</v>
      </c>
      <c r="W29" s="128">
        <f>W6*'Org Chart &amp; P''meters'!$L$4</f>
        <v>10354</v>
      </c>
      <c r="X29" s="128">
        <f>X6*'Org Chart &amp; P''meters'!$L$4</f>
        <v>10354</v>
      </c>
      <c r="Y29" s="128">
        <f>Y6*'Org Chart &amp; P''meters'!$L$4</f>
        <v>10521</v>
      </c>
      <c r="Z29" s="128">
        <f>Z6*'Org Chart &amp; P''meters'!$L$4</f>
        <v>10688</v>
      </c>
      <c r="AA29" s="128">
        <f>AA6*'Org Chart &amp; P''meters'!$L$4</f>
        <v>11022</v>
      </c>
      <c r="AB29" s="128">
        <f>AB6*'Org Chart &amp; P''meters'!$L$4</f>
        <v>0</v>
      </c>
      <c r="AC29" s="128">
        <f>AC6*'Org Chart &amp; P''meters'!$L$4</f>
        <v>0</v>
      </c>
      <c r="AD29" s="128">
        <f>AD6*'Org Chart &amp; P''meters'!$L$4</f>
        <v>0</v>
      </c>
      <c r="AE29" s="128">
        <f>AE6*'Org Chart &amp; P''meters'!$L$4</f>
        <v>0</v>
      </c>
      <c r="AF29" s="128">
        <f>AF6*'Org Chart &amp; P''meters'!$L$4</f>
        <v>0</v>
      </c>
      <c r="AG29" s="128">
        <f>AG6*'Org Chart &amp; P''meters'!$L$4</f>
        <v>0</v>
      </c>
      <c r="AH29" s="128">
        <f>AH6*'Org Chart &amp; P''meters'!$L$4</f>
        <v>0</v>
      </c>
      <c r="AI29" s="128">
        <f>AI6*'Org Chart &amp; P''meters'!$L$4</f>
        <v>0</v>
      </c>
      <c r="AJ29" s="128">
        <f>AJ6*'Org Chart &amp; P''meters'!$L$4</f>
        <v>0</v>
      </c>
      <c r="AK29" s="128">
        <f>AK6*'Org Chart &amp; P''meters'!$L$4</f>
        <v>0</v>
      </c>
      <c r="AL29" s="128">
        <f>AL6*'Org Chart &amp; P''meters'!$L$4</f>
        <v>0</v>
      </c>
      <c r="AM29" s="128">
        <f>AM6*'Org Chart &amp; P''meters'!$L$4</f>
        <v>0</v>
      </c>
      <c r="AN29" s="128">
        <f>AN6*'Org Chart &amp; P''meters'!$L$4</f>
        <v>0</v>
      </c>
      <c r="AO29" s="128">
        <f>AO6*'Org Chart &amp; P''meters'!$L$4</f>
        <v>0</v>
      </c>
      <c r="AP29" s="128">
        <f>AP6*'Org Chart &amp; P''meters'!$L$4</f>
        <v>0</v>
      </c>
      <c r="AQ29" s="128">
        <f>AQ6*'Org Chart &amp; P''meters'!$L$4</f>
        <v>0</v>
      </c>
      <c r="AR29" s="128">
        <f>AR6*'Org Chart &amp; P''meters'!$L$4</f>
        <v>0</v>
      </c>
      <c r="AS29" s="128">
        <f>AS6*'Org Chart &amp; P''meters'!$L$4</f>
        <v>0</v>
      </c>
      <c r="AT29" s="128">
        <f>AT6*'Org Chart &amp; P''meters'!$L$4</f>
        <v>0</v>
      </c>
      <c r="AU29" s="128">
        <f>AU6*'Org Chart &amp; P''meters'!$L$4</f>
        <v>0</v>
      </c>
      <c r="AV29" s="128">
        <f>AV6*'Org Chart &amp; P''meters'!$L$4</f>
        <v>0</v>
      </c>
      <c r="AW29" s="128">
        <f>AW6*'Org Chart &amp; P''meters'!$L$4</f>
        <v>0</v>
      </c>
      <c r="AX29" s="128">
        <f>AX6*'Org Chart &amp; P''meters'!$L$4</f>
        <v>0</v>
      </c>
      <c r="AY29" s="128">
        <f>AY6*'Org Chart &amp; P''meters'!$L$4</f>
        <v>0</v>
      </c>
      <c r="AZ29" s="128">
        <f>AZ6*'Org Chart &amp; P''meters'!$L$4</f>
        <v>0</v>
      </c>
      <c r="BA29" s="128">
        <f>BA6*'Org Chart &amp; P''meters'!$L$4</f>
        <v>0</v>
      </c>
      <c r="BB29" s="128">
        <f>BB6*'Org Chart &amp; P''meters'!$L$4</f>
        <v>0</v>
      </c>
      <c r="BC29" s="128">
        <f>BC6*'Org Chart &amp; P''meters'!$L$4</f>
        <v>0</v>
      </c>
      <c r="BD29" s="128">
        <f>BD6*'Org Chart &amp; P''meters'!$L$4</f>
        <v>0</v>
      </c>
      <c r="BE29" s="128">
        <f>BE6*'Org Chart &amp; P''meters'!$L$4</f>
        <v>0</v>
      </c>
      <c r="BF29" s="128">
        <f>BF6*'Org Chart &amp; P''meters'!$L$4</f>
        <v>0</v>
      </c>
    </row>
    <row r="30" spans="1:58" s="60" customFormat="1" x14ac:dyDescent="0.25">
      <c r="B30" s="126" t="s">
        <v>82</v>
      </c>
      <c r="C30" s="128">
        <f>(C20-C29)/'Org Chart &amp; P''meters'!$L$3</f>
        <v>0</v>
      </c>
      <c r="D30" s="128">
        <f>(D20-D29)/'Org Chart &amp; P''meters'!$AC$6</f>
        <v>0</v>
      </c>
      <c r="E30" s="128">
        <f>(E20-E29)/'Org Chart &amp; P''meters'!$AC$6</f>
        <v>0</v>
      </c>
      <c r="F30" s="128">
        <f>(F20-F29)/'Org Chart &amp; P''meters'!$AC$6</f>
        <v>0</v>
      </c>
      <c r="G30" s="128">
        <f>(G20-G29)/'Org Chart &amp; P''meters'!$AC$6</f>
        <v>0</v>
      </c>
      <c r="H30" s="128">
        <f>(H20-H29)/'Org Chart &amp; P''meters'!$AC$6</f>
        <v>0</v>
      </c>
      <c r="I30" s="128">
        <f>(I20-I29)/'Org Chart &amp; P''meters'!$AC$6</f>
        <v>0</v>
      </c>
      <c r="J30" s="128">
        <f>(J20-J29)/'Org Chart &amp; P''meters'!$AC$6</f>
        <v>0</v>
      </c>
      <c r="K30" s="128">
        <f>(K20-K29)/'Org Chart &amp; P''meters'!$AC$6</f>
        <v>0</v>
      </c>
      <c r="L30" s="128">
        <f>(L20-L29)/'Org Chart &amp; P''meters'!$AC$6</f>
        <v>0</v>
      </c>
      <c r="M30" s="128">
        <f>(M20-M29)/'Org Chart &amp; P''meters'!$AC$6</f>
        <v>0</v>
      </c>
      <c r="N30" s="128">
        <f>(N20-N29)/'Org Chart &amp; P''meters'!$AC$6</f>
        <v>0</v>
      </c>
      <c r="O30" s="128">
        <f>(O20-O29)/'Org Chart &amp; P''meters'!$AC$6</f>
        <v>-475.61290322580646</v>
      </c>
      <c r="P30" s="128">
        <f>(P20-P29)/'Org Chart &amp; P''meters'!$AC$6</f>
        <v>-346.58064516129031</v>
      </c>
      <c r="Q30" s="128">
        <f>(Q20-Q29)/'Org Chart &amp; P''meters'!$AC$6</f>
        <v>-385.29032258064518</v>
      </c>
      <c r="R30" s="128">
        <f>(R20-R29)/'Org Chart &amp; P''meters'!$AC$6</f>
        <v>-320.77419354838707</v>
      </c>
      <c r="S30" s="128">
        <f>(S20-S29)/'Org Chart &amp; P''meters'!$AC$6</f>
        <v>-247.74193548387098</v>
      </c>
      <c r="T30" s="128">
        <f>(T20-T29)/'Org Chart &amp; P''meters'!$AC$6</f>
        <v>-286.45161290322579</v>
      </c>
      <c r="U30" s="128">
        <f>(U20-U29)/'Org Chart &amp; P''meters'!$AC$6</f>
        <v>-247.74193548387098</v>
      </c>
      <c r="V30" s="128">
        <f>(V20-V29)/'Org Chart &amp; P''meters'!$AC$6</f>
        <v>-310.19354838709677</v>
      </c>
      <c r="W30" s="128">
        <f>(W20-W29)/'Org Chart &amp; P''meters'!$AC$6</f>
        <v>-290.83870967741933</v>
      </c>
      <c r="X30" s="128">
        <f>(X20-X29)/'Org Chart &amp; P''meters'!$AC$6</f>
        <v>-239.2258064516129</v>
      </c>
      <c r="Y30" s="128">
        <f>(Y20-Y29)/'Org Chart &amp; P''meters'!$AC$6</f>
        <v>-183.35483870967741</v>
      </c>
      <c r="Z30" s="128">
        <f>(Z20-Z29)/'Org Chart &amp; P''meters'!$AC$6</f>
        <v>-295.22580645161293</v>
      </c>
      <c r="AA30" s="128">
        <f>(AA20-AA29)/'Org Chart &amp; P''meters'!$AC$6</f>
        <v>-286.70967741935482</v>
      </c>
      <c r="AB30" s="128">
        <f>(AB20-AB29)/'Org Chart &amp; P''meters'!$AC$6</f>
        <v>0</v>
      </c>
      <c r="AC30" s="128">
        <f>(AC20-AC29)/'Org Chart &amp; P''meters'!$AC$6</f>
        <v>0</v>
      </c>
      <c r="AD30" s="128">
        <f>(AD20-AD29)/'Org Chart &amp; P''meters'!$AC$6</f>
        <v>0</v>
      </c>
      <c r="AE30" s="128">
        <f>(AE20-AE29)/'Org Chart &amp; P''meters'!$AC$6</f>
        <v>0</v>
      </c>
      <c r="AF30" s="128">
        <f>(AF20-AF29)/'Org Chart &amp; P''meters'!$AC$6</f>
        <v>0</v>
      </c>
      <c r="AG30" s="128">
        <f>(AG20-AG29)/'Org Chart &amp; P''meters'!$AC$6</f>
        <v>0</v>
      </c>
      <c r="AH30" s="128">
        <f>(AH20-AH29)/'Org Chart &amp; P''meters'!$AC$6</f>
        <v>0</v>
      </c>
      <c r="AI30" s="128">
        <f>(AI20-AI29)/'Org Chart &amp; P''meters'!$AC$6</f>
        <v>0</v>
      </c>
      <c r="AJ30" s="128">
        <f>(AJ20-AJ29)/'Org Chart &amp; P''meters'!$AC$6</f>
        <v>0</v>
      </c>
      <c r="AK30" s="128">
        <f>(AK20-AK29)/'Org Chart &amp; P''meters'!$AC$6</f>
        <v>0</v>
      </c>
      <c r="AL30" s="128">
        <f>(AL20-AL29)/'Org Chart &amp; P''meters'!$AC$6</f>
        <v>0</v>
      </c>
      <c r="AM30" s="128">
        <f>(AM20-AM29)/'Org Chart &amp; P''meters'!$AC$6</f>
        <v>0</v>
      </c>
      <c r="AN30" s="128">
        <f>(AN20-AN29)/'Org Chart &amp; P''meters'!$AC$6</f>
        <v>0</v>
      </c>
      <c r="AO30" s="128">
        <f>(AO20-AO29)/'Org Chart &amp; P''meters'!$AC$6</f>
        <v>0</v>
      </c>
      <c r="AP30" s="128">
        <f>(AP20-AP29)/'Org Chart &amp; P''meters'!$AC$6</f>
        <v>0</v>
      </c>
      <c r="AQ30" s="128">
        <f>(AQ20-AQ29)/'Org Chart &amp; P''meters'!$AC$6</f>
        <v>0</v>
      </c>
      <c r="AR30" s="128">
        <f>(AR20-AR29)/'Org Chart &amp; P''meters'!$AC$6</f>
        <v>0</v>
      </c>
      <c r="AS30" s="128">
        <f>(AS20-AS29)/'Org Chart &amp; P''meters'!$AC$6</f>
        <v>0</v>
      </c>
      <c r="AT30" s="128">
        <f>(AT20-AT29)/'Org Chart &amp; P''meters'!$AC$6</f>
        <v>0</v>
      </c>
      <c r="AU30" s="128">
        <f>(AU20-AU29)/'Org Chart &amp; P''meters'!$AC$6</f>
        <v>0</v>
      </c>
      <c r="AV30" s="128">
        <f>(AV20-AV29)/'Org Chart &amp; P''meters'!$AC$6</f>
        <v>0</v>
      </c>
      <c r="AW30" s="128">
        <f>(AW20-AW29)/'Org Chart &amp; P''meters'!$AC$6</f>
        <v>0</v>
      </c>
      <c r="AX30" s="128">
        <f>(AX20-AX29)/'Org Chart &amp; P''meters'!$AC$6</f>
        <v>0</v>
      </c>
      <c r="AY30" s="128">
        <f>(AY20-AY29)/'Org Chart &amp; P''meters'!$AC$6</f>
        <v>0</v>
      </c>
      <c r="AZ30" s="128">
        <f>(AZ20-AZ29)/'Org Chart &amp; P''meters'!$AC$6</f>
        <v>0</v>
      </c>
      <c r="BA30" s="128">
        <f>(BA20-BA29)/'Org Chart &amp; P''meters'!$AC$6</f>
        <v>0</v>
      </c>
      <c r="BB30" s="128">
        <f>(BB20-BB29)/'Org Chart &amp; P''meters'!$AC$6</f>
        <v>0</v>
      </c>
      <c r="BC30" s="128">
        <f>(BC20-BC29)/'Org Chart &amp; P''meters'!$AC$6</f>
        <v>0</v>
      </c>
      <c r="BD30" s="128">
        <f>(BD20-BD29)/'Org Chart &amp; P''meters'!$AC$6</f>
        <v>0</v>
      </c>
      <c r="BE30" s="128">
        <f>(BE20-BE29)/'Org Chart &amp; P''meters'!$AC$6</f>
        <v>0</v>
      </c>
      <c r="BF30" s="128">
        <f>(BF20-BF29)/'Org Chart &amp; P''meters'!$AC$6</f>
        <v>0</v>
      </c>
    </row>
    <row r="31" spans="1:58" s="60" customFormat="1" x14ac:dyDescent="0.25">
      <c r="B31" s="126" t="s">
        <v>83</v>
      </c>
      <c r="C31" s="128" t="e">
        <f t="shared" ref="C31:AH31" si="33">C30/C6</f>
        <v>#DIV/0!</v>
      </c>
      <c r="D31" s="128" t="e">
        <f t="shared" si="33"/>
        <v>#DIV/0!</v>
      </c>
      <c r="E31" s="128" t="e">
        <f t="shared" si="33"/>
        <v>#DIV/0!</v>
      </c>
      <c r="F31" s="128" t="e">
        <f t="shared" si="33"/>
        <v>#DIV/0!</v>
      </c>
      <c r="G31" s="128" t="e">
        <f t="shared" si="33"/>
        <v>#DIV/0!</v>
      </c>
      <c r="H31" s="128" t="e">
        <f t="shared" si="33"/>
        <v>#DIV/0!</v>
      </c>
      <c r="I31" s="128" t="e">
        <f t="shared" si="33"/>
        <v>#DIV/0!</v>
      </c>
      <c r="J31" s="128" t="e">
        <f t="shared" si="33"/>
        <v>#DIV/0!</v>
      </c>
      <c r="K31" s="128" t="e">
        <f t="shared" si="33"/>
        <v>#DIV/0!</v>
      </c>
      <c r="L31" s="128" t="e">
        <f t="shared" si="33"/>
        <v>#DIV/0!</v>
      </c>
      <c r="M31" s="128" t="e">
        <f t="shared" si="33"/>
        <v>#DIV/0!</v>
      </c>
      <c r="N31" s="128" t="e">
        <f t="shared" si="33"/>
        <v>#DIV/0!</v>
      </c>
      <c r="O31" s="128">
        <f t="shared" si="33"/>
        <v>-8.2002224694104555</v>
      </c>
      <c r="P31" s="128">
        <f t="shared" si="33"/>
        <v>-5.9755283648498327</v>
      </c>
      <c r="Q31" s="128">
        <f t="shared" si="33"/>
        <v>-6.6429365962180205</v>
      </c>
      <c r="R31" s="128">
        <f t="shared" si="33"/>
        <v>-5.5305895439377082</v>
      </c>
      <c r="S31" s="128">
        <f t="shared" si="33"/>
        <v>-4.129032258064516</v>
      </c>
      <c r="T31" s="128">
        <f t="shared" si="33"/>
        <v>-4.774193548387097</v>
      </c>
      <c r="U31" s="128">
        <f t="shared" si="33"/>
        <v>-4.129032258064516</v>
      </c>
      <c r="V31" s="128">
        <f t="shared" si="33"/>
        <v>-5.0031217481789803</v>
      </c>
      <c r="W31" s="128">
        <f t="shared" si="33"/>
        <v>-4.6909469302809566</v>
      </c>
      <c r="X31" s="128">
        <f t="shared" si="33"/>
        <v>-3.858480749219563</v>
      </c>
      <c r="Y31" s="128">
        <f t="shared" si="33"/>
        <v>-2.9103942652329748</v>
      </c>
      <c r="Z31" s="128">
        <f t="shared" si="33"/>
        <v>-4.612903225806452</v>
      </c>
      <c r="AA31" s="128">
        <f t="shared" si="33"/>
        <v>-4.344086021505376</v>
      </c>
      <c r="AB31" s="128" t="e">
        <f t="shared" si="33"/>
        <v>#DIV/0!</v>
      </c>
      <c r="AC31" s="128" t="e">
        <f t="shared" si="33"/>
        <v>#DIV/0!</v>
      </c>
      <c r="AD31" s="128" t="e">
        <f t="shared" si="33"/>
        <v>#DIV/0!</v>
      </c>
      <c r="AE31" s="128" t="e">
        <f t="shared" si="33"/>
        <v>#DIV/0!</v>
      </c>
      <c r="AF31" s="128" t="e">
        <f t="shared" si="33"/>
        <v>#DIV/0!</v>
      </c>
      <c r="AG31" s="128" t="e">
        <f t="shared" si="33"/>
        <v>#DIV/0!</v>
      </c>
      <c r="AH31" s="128" t="e">
        <f t="shared" si="33"/>
        <v>#DIV/0!</v>
      </c>
      <c r="AI31" s="128" t="e">
        <f t="shared" ref="AI31:BF31" si="34">AI30/AI6</f>
        <v>#DIV/0!</v>
      </c>
      <c r="AJ31" s="128" t="e">
        <f t="shared" si="34"/>
        <v>#DIV/0!</v>
      </c>
      <c r="AK31" s="128" t="e">
        <f t="shared" si="34"/>
        <v>#DIV/0!</v>
      </c>
      <c r="AL31" s="128" t="e">
        <f t="shared" si="34"/>
        <v>#DIV/0!</v>
      </c>
      <c r="AM31" s="128" t="e">
        <f t="shared" si="34"/>
        <v>#DIV/0!</v>
      </c>
      <c r="AN31" s="128" t="e">
        <f t="shared" si="34"/>
        <v>#DIV/0!</v>
      </c>
      <c r="AO31" s="128" t="e">
        <f t="shared" si="34"/>
        <v>#DIV/0!</v>
      </c>
      <c r="AP31" s="128" t="e">
        <f t="shared" si="34"/>
        <v>#DIV/0!</v>
      </c>
      <c r="AQ31" s="128" t="e">
        <f t="shared" si="34"/>
        <v>#DIV/0!</v>
      </c>
      <c r="AR31" s="128" t="e">
        <f t="shared" si="34"/>
        <v>#DIV/0!</v>
      </c>
      <c r="AS31" s="128" t="e">
        <f t="shared" si="34"/>
        <v>#DIV/0!</v>
      </c>
      <c r="AT31" s="128" t="e">
        <f t="shared" si="34"/>
        <v>#DIV/0!</v>
      </c>
      <c r="AU31" s="128" t="e">
        <f t="shared" si="34"/>
        <v>#DIV/0!</v>
      </c>
      <c r="AV31" s="128" t="e">
        <f t="shared" si="34"/>
        <v>#DIV/0!</v>
      </c>
      <c r="AW31" s="128" t="e">
        <f t="shared" si="34"/>
        <v>#DIV/0!</v>
      </c>
      <c r="AX31" s="128" t="e">
        <f t="shared" si="34"/>
        <v>#DIV/0!</v>
      </c>
      <c r="AY31" s="128" t="e">
        <f t="shared" si="34"/>
        <v>#DIV/0!</v>
      </c>
      <c r="AZ31" s="128" t="e">
        <f t="shared" si="34"/>
        <v>#DIV/0!</v>
      </c>
      <c r="BA31" s="128" t="e">
        <f t="shared" si="34"/>
        <v>#DIV/0!</v>
      </c>
      <c r="BB31" s="128" t="e">
        <f t="shared" si="34"/>
        <v>#DIV/0!</v>
      </c>
      <c r="BC31" s="128" t="e">
        <f t="shared" si="34"/>
        <v>#DIV/0!</v>
      </c>
      <c r="BD31" s="128" t="e">
        <f t="shared" si="34"/>
        <v>#DIV/0!</v>
      </c>
      <c r="BE31" s="128" t="e">
        <f t="shared" si="34"/>
        <v>#DIV/0!</v>
      </c>
      <c r="BF31" s="128" t="e">
        <f t="shared" si="34"/>
        <v>#DIV/0!</v>
      </c>
    </row>
    <row r="32" spans="1:58" s="60" customFormat="1" x14ac:dyDescent="0.25">
      <c r="B32" s="126" t="s">
        <v>202</v>
      </c>
      <c r="C32" s="129" t="e">
        <f>C19/C6</f>
        <v>#DIV/0!</v>
      </c>
      <c r="D32" s="129" t="e">
        <f t="shared" ref="D32:AH32" si="35">D19/D6</f>
        <v>#DIV/0!</v>
      </c>
      <c r="E32" s="129" t="e">
        <f t="shared" si="35"/>
        <v>#DIV/0!</v>
      </c>
      <c r="F32" s="129" t="e">
        <f t="shared" si="35"/>
        <v>#DIV/0!</v>
      </c>
      <c r="G32" s="129" t="e">
        <f t="shared" si="35"/>
        <v>#DIV/0!</v>
      </c>
      <c r="H32" s="129" t="e">
        <f t="shared" si="35"/>
        <v>#DIV/0!</v>
      </c>
      <c r="I32" s="129" t="e">
        <f t="shared" si="35"/>
        <v>#DIV/0!</v>
      </c>
      <c r="J32" s="129" t="e">
        <f t="shared" si="35"/>
        <v>#DIV/0!</v>
      </c>
      <c r="K32" s="129" t="e">
        <f t="shared" si="35"/>
        <v>#DIV/0!</v>
      </c>
      <c r="L32" s="129" t="e">
        <f t="shared" si="35"/>
        <v>#DIV/0!</v>
      </c>
      <c r="M32" s="129" t="e">
        <f t="shared" si="35"/>
        <v>#DIV/0!</v>
      </c>
      <c r="N32" s="129" t="e">
        <f t="shared" si="35"/>
        <v>#DIV/0!</v>
      </c>
      <c r="O32" s="129">
        <f t="shared" si="35"/>
        <v>5948.2758620689656</v>
      </c>
      <c r="P32" s="129">
        <f t="shared" si="35"/>
        <v>10741.379310344828</v>
      </c>
      <c r="Q32" s="129">
        <f t="shared" si="35"/>
        <v>93862.068965517246</v>
      </c>
      <c r="R32" s="129">
        <f t="shared" si="35"/>
        <v>6810.3448275862065</v>
      </c>
      <c r="S32" s="129">
        <f t="shared" si="35"/>
        <v>7600</v>
      </c>
      <c r="T32" s="129">
        <f t="shared" si="35"/>
        <v>6133.333333333333</v>
      </c>
      <c r="U32" s="129">
        <f t="shared" si="35"/>
        <v>9833.3333333333339</v>
      </c>
      <c r="V32" s="129">
        <f t="shared" si="35"/>
        <v>8419.354838709678</v>
      </c>
      <c r="W32" s="129">
        <f t="shared" si="35"/>
        <v>8129.0322580645161</v>
      </c>
      <c r="X32" s="129">
        <f t="shared" si="35"/>
        <v>8532.2580645161288</v>
      </c>
      <c r="Y32" s="129">
        <f t="shared" si="35"/>
        <v>8142.8571428571431</v>
      </c>
      <c r="Z32" s="129">
        <f t="shared" si="35"/>
        <v>8000</v>
      </c>
      <c r="AA32" s="129">
        <f t="shared" si="35"/>
        <v>8257.575757575758</v>
      </c>
      <c r="AB32" s="129" t="e">
        <f t="shared" si="35"/>
        <v>#DIV/0!</v>
      </c>
      <c r="AC32" s="129" t="e">
        <f t="shared" si="35"/>
        <v>#DIV/0!</v>
      </c>
      <c r="AD32" s="129" t="e">
        <f t="shared" si="35"/>
        <v>#DIV/0!</v>
      </c>
      <c r="AE32" s="129" t="e">
        <f t="shared" si="35"/>
        <v>#DIV/0!</v>
      </c>
      <c r="AF32" s="129" t="e">
        <f t="shared" si="35"/>
        <v>#DIV/0!</v>
      </c>
      <c r="AG32" s="129" t="e">
        <f t="shared" si="35"/>
        <v>#DIV/0!</v>
      </c>
      <c r="AH32" s="129" t="e">
        <f t="shared" si="35"/>
        <v>#DIV/0!</v>
      </c>
      <c r="AI32" s="129" t="e">
        <f t="shared" ref="AI32:AT32" si="36">AI19/AI6</f>
        <v>#DIV/0!</v>
      </c>
      <c r="AJ32" s="129" t="e">
        <f t="shared" si="36"/>
        <v>#DIV/0!</v>
      </c>
      <c r="AK32" s="129" t="e">
        <f t="shared" si="36"/>
        <v>#DIV/0!</v>
      </c>
      <c r="AL32" s="129" t="e">
        <f t="shared" si="36"/>
        <v>#DIV/0!</v>
      </c>
      <c r="AM32" s="129" t="e">
        <f t="shared" si="36"/>
        <v>#DIV/0!</v>
      </c>
      <c r="AN32" s="129" t="e">
        <f t="shared" si="36"/>
        <v>#DIV/0!</v>
      </c>
      <c r="AO32" s="129" t="e">
        <f t="shared" si="36"/>
        <v>#DIV/0!</v>
      </c>
      <c r="AP32" s="129" t="e">
        <f t="shared" si="36"/>
        <v>#DIV/0!</v>
      </c>
      <c r="AQ32" s="129" t="e">
        <f t="shared" si="36"/>
        <v>#DIV/0!</v>
      </c>
      <c r="AR32" s="129" t="e">
        <f t="shared" si="36"/>
        <v>#DIV/0!</v>
      </c>
      <c r="AS32" s="129" t="e">
        <f t="shared" si="36"/>
        <v>#DIV/0!</v>
      </c>
      <c r="AT32" s="129" t="e">
        <f t="shared" si="36"/>
        <v>#DIV/0!</v>
      </c>
      <c r="AU32" s="129" t="e">
        <f t="shared" ref="AU32:BF32" si="37">AU19/AU6</f>
        <v>#DIV/0!</v>
      </c>
      <c r="AV32" s="129" t="e">
        <f t="shared" si="37"/>
        <v>#DIV/0!</v>
      </c>
      <c r="AW32" s="129" t="e">
        <f t="shared" si="37"/>
        <v>#DIV/0!</v>
      </c>
      <c r="AX32" s="129" t="e">
        <f t="shared" si="37"/>
        <v>#DIV/0!</v>
      </c>
      <c r="AY32" s="129" t="e">
        <f t="shared" si="37"/>
        <v>#DIV/0!</v>
      </c>
      <c r="AZ32" s="129" t="e">
        <f t="shared" si="37"/>
        <v>#DIV/0!</v>
      </c>
      <c r="BA32" s="129" t="e">
        <f t="shared" si="37"/>
        <v>#DIV/0!</v>
      </c>
      <c r="BB32" s="129" t="e">
        <f t="shared" si="37"/>
        <v>#DIV/0!</v>
      </c>
      <c r="BC32" s="129" t="e">
        <f t="shared" si="37"/>
        <v>#DIV/0!</v>
      </c>
      <c r="BD32" s="129" t="e">
        <f t="shared" si="37"/>
        <v>#DIV/0!</v>
      </c>
      <c r="BE32" s="129" t="e">
        <f t="shared" si="37"/>
        <v>#DIV/0!</v>
      </c>
      <c r="BF32" s="129" t="e">
        <f t="shared" si="37"/>
        <v>#DIV/0!</v>
      </c>
    </row>
    <row r="33" spans="1:58" s="60" customFormat="1" x14ac:dyDescent="0.25">
      <c r="B33" s="130" t="s">
        <v>203</v>
      </c>
      <c r="C33" s="131">
        <f>'Org Chart &amp; P''meters'!$L$4*60</f>
        <v>10020</v>
      </c>
      <c r="D33" s="131">
        <f>'Org Chart &amp; P''meters'!$L$4*60</f>
        <v>10020</v>
      </c>
      <c r="E33" s="131">
        <f>'Org Chart &amp; P''meters'!$L$4*60</f>
        <v>10020</v>
      </c>
      <c r="F33" s="131">
        <f>'Org Chart &amp; P''meters'!$L$4*60</f>
        <v>10020</v>
      </c>
      <c r="G33" s="131">
        <f>'Org Chart &amp; P''meters'!$L$4*60</f>
        <v>10020</v>
      </c>
      <c r="H33" s="131">
        <f>'Org Chart &amp; P''meters'!$L$4*60</f>
        <v>10020</v>
      </c>
      <c r="I33" s="131">
        <f>'Org Chart &amp; P''meters'!$L$4*60</f>
        <v>10020</v>
      </c>
      <c r="J33" s="131">
        <f>'Org Chart &amp; P''meters'!$L$4*60</f>
        <v>10020</v>
      </c>
      <c r="K33" s="131">
        <f>'Org Chart &amp; P''meters'!$L$4*60</f>
        <v>10020</v>
      </c>
      <c r="L33" s="131">
        <f>'Org Chart &amp; P''meters'!$L$4*60</f>
        <v>10020</v>
      </c>
      <c r="M33" s="131">
        <f>'Org Chart &amp; P''meters'!$L$4*60</f>
        <v>10020</v>
      </c>
      <c r="N33" s="131">
        <f>'Org Chart &amp; P''meters'!$L$4*60</f>
        <v>10020</v>
      </c>
      <c r="O33" s="131">
        <f>'Org Chart &amp; P''meters'!$L$4*60</f>
        <v>10020</v>
      </c>
      <c r="P33" s="131">
        <f>'Org Chart &amp; P''meters'!$L$4*60</f>
        <v>10020</v>
      </c>
      <c r="Q33" s="131">
        <f>'Org Chart &amp; P''meters'!$L$4*60</f>
        <v>10020</v>
      </c>
      <c r="R33" s="131">
        <f>'Org Chart &amp; P''meters'!$L$4*60</f>
        <v>10020</v>
      </c>
      <c r="S33" s="131">
        <f>'Org Chart &amp; P''meters'!$L$4*60</f>
        <v>10020</v>
      </c>
      <c r="T33" s="131">
        <f>'Org Chart &amp; P''meters'!$L$4*60</f>
        <v>10020</v>
      </c>
      <c r="U33" s="131">
        <f>'Org Chart &amp; P''meters'!$L$4*60</f>
        <v>10020</v>
      </c>
      <c r="V33" s="131">
        <f>'Org Chart &amp; P''meters'!$L$4*60</f>
        <v>10020</v>
      </c>
      <c r="W33" s="131">
        <f>'Org Chart &amp; P''meters'!$L$4*60</f>
        <v>10020</v>
      </c>
      <c r="X33" s="131">
        <f>'Org Chart &amp; P''meters'!$L$4*60</f>
        <v>10020</v>
      </c>
      <c r="Y33" s="131">
        <f>'Org Chart &amp; P''meters'!$L$4*60</f>
        <v>10020</v>
      </c>
      <c r="Z33" s="131">
        <f>'Org Chart &amp; P''meters'!$L$4*60</f>
        <v>10020</v>
      </c>
      <c r="AA33" s="131">
        <f>'Org Chart &amp; P''meters'!$L$4*60</f>
        <v>10020</v>
      </c>
      <c r="AB33" s="131">
        <f>'Org Chart &amp; P''meters'!$L$4*60</f>
        <v>10020</v>
      </c>
      <c r="AC33" s="131">
        <f>'Org Chart &amp; P''meters'!$L$4*60</f>
        <v>10020</v>
      </c>
      <c r="AD33" s="131">
        <f>'Org Chart &amp; P''meters'!$L$4*60</f>
        <v>10020</v>
      </c>
      <c r="AE33" s="131">
        <f>'Org Chart &amp; P''meters'!$L$4*60</f>
        <v>10020</v>
      </c>
      <c r="AF33" s="131">
        <f>'Org Chart &amp; P''meters'!$L$4*60</f>
        <v>10020</v>
      </c>
      <c r="AG33" s="131">
        <f>'Org Chart &amp; P''meters'!$L$4*60</f>
        <v>10020</v>
      </c>
      <c r="AH33" s="131">
        <f>'Org Chart &amp; P''meters'!$L$4*60</f>
        <v>10020</v>
      </c>
      <c r="AI33" s="131">
        <f>'Org Chart &amp; P''meters'!$L$4*60</f>
        <v>10020</v>
      </c>
      <c r="AJ33" s="131">
        <f>'Org Chart &amp; P''meters'!$L$4*60</f>
        <v>10020</v>
      </c>
      <c r="AK33" s="131">
        <f>'Org Chart &amp; P''meters'!$L$4*60</f>
        <v>10020</v>
      </c>
      <c r="AL33" s="131">
        <f>'Org Chart &amp; P''meters'!$L$4*60</f>
        <v>10020</v>
      </c>
      <c r="AM33" s="131">
        <f>'Org Chart &amp; P''meters'!$L$4*60</f>
        <v>10020</v>
      </c>
      <c r="AN33" s="131">
        <f>'Org Chart &amp; P''meters'!$L$4*60</f>
        <v>10020</v>
      </c>
      <c r="AO33" s="131">
        <f>'Org Chart &amp; P''meters'!$L$4*60</f>
        <v>10020</v>
      </c>
      <c r="AP33" s="131">
        <f>'Org Chart &amp; P''meters'!$L$4*60</f>
        <v>10020</v>
      </c>
      <c r="AQ33" s="131">
        <f>'Org Chart &amp; P''meters'!$L$4*60</f>
        <v>10020</v>
      </c>
      <c r="AR33" s="131">
        <f>'Org Chart &amp; P''meters'!$L$4*60</f>
        <v>10020</v>
      </c>
      <c r="AS33" s="131">
        <f>'Org Chart &amp; P''meters'!$L$4*60</f>
        <v>10020</v>
      </c>
      <c r="AT33" s="131">
        <f>'Org Chart &amp; P''meters'!$L$4*60</f>
        <v>10020</v>
      </c>
      <c r="AU33" s="131">
        <f>'Org Chart &amp; P''meters'!$L$4*60</f>
        <v>10020</v>
      </c>
      <c r="AV33" s="131">
        <f>'Org Chart &amp; P''meters'!$L$4*60</f>
        <v>10020</v>
      </c>
      <c r="AW33" s="131">
        <f>'Org Chart &amp; P''meters'!$L$4*60</f>
        <v>10020</v>
      </c>
      <c r="AX33" s="131">
        <f>'Org Chart &amp; P''meters'!$L$4*60</f>
        <v>10020</v>
      </c>
      <c r="AY33" s="131">
        <f>'Org Chart &amp; P''meters'!$L$4*60</f>
        <v>10020</v>
      </c>
      <c r="AZ33" s="131">
        <f>'Org Chart &amp; P''meters'!$L$4*60</f>
        <v>10020</v>
      </c>
      <c r="BA33" s="131">
        <f>'Org Chart &amp; P''meters'!$L$4*60</f>
        <v>10020</v>
      </c>
      <c r="BB33" s="131">
        <f>'Org Chart &amp; P''meters'!$L$4*60</f>
        <v>10020</v>
      </c>
      <c r="BC33" s="131">
        <f>'Org Chart &amp; P''meters'!$L$4*60</f>
        <v>10020</v>
      </c>
      <c r="BD33" s="131">
        <f>'Org Chart &amp; P''meters'!$L$4*60</f>
        <v>10020</v>
      </c>
      <c r="BE33" s="131">
        <f>'Org Chart &amp; P''meters'!$L$4*60</f>
        <v>10020</v>
      </c>
      <c r="BF33" s="131">
        <f>'Org Chart &amp; P''meters'!$L$4*60</f>
        <v>10020</v>
      </c>
    </row>
    <row r="34" spans="1:58" x14ac:dyDescent="0.25">
      <c r="B34" s="416" t="s">
        <v>306</v>
      </c>
      <c r="C34" s="417" t="e">
        <f t="shared" ref="C34:J34" si="38">C27/C6</f>
        <v>#DIV/0!</v>
      </c>
      <c r="D34" s="417" t="e">
        <f t="shared" si="38"/>
        <v>#DIV/0!</v>
      </c>
      <c r="E34" s="417" t="e">
        <f t="shared" si="38"/>
        <v>#DIV/0!</v>
      </c>
      <c r="F34" s="417" t="e">
        <f t="shared" si="38"/>
        <v>#DIV/0!</v>
      </c>
      <c r="G34" s="417" t="e">
        <f t="shared" si="38"/>
        <v>#DIV/0!</v>
      </c>
      <c r="H34" s="417" t="e">
        <f t="shared" si="38"/>
        <v>#DIV/0!</v>
      </c>
      <c r="I34" s="417" t="e">
        <f t="shared" si="38"/>
        <v>#DIV/0!</v>
      </c>
      <c r="J34" s="417" t="e">
        <f t="shared" si="38"/>
        <v>#DIV/0!</v>
      </c>
      <c r="K34" s="417" t="e">
        <f>K27/K6</f>
        <v>#DIV/0!</v>
      </c>
      <c r="L34" s="417" t="e">
        <f t="shared" ref="L34:BF34" si="39">L27/L6</f>
        <v>#DIV/0!</v>
      </c>
      <c r="M34" s="417" t="e">
        <f t="shared" si="39"/>
        <v>#DIV/0!</v>
      </c>
      <c r="N34" s="417" t="e">
        <f t="shared" si="39"/>
        <v>#DIV/0!</v>
      </c>
      <c r="O34" s="417">
        <f t="shared" si="39"/>
        <v>11.494252873563218</v>
      </c>
      <c r="P34" s="417">
        <f t="shared" si="39"/>
        <v>13.409961685823756</v>
      </c>
      <c r="Q34" s="417">
        <f t="shared" si="39"/>
        <v>12.835249042145595</v>
      </c>
      <c r="R34" s="417">
        <f t="shared" si="39"/>
        <v>13.793103448275861</v>
      </c>
      <c r="S34" s="417">
        <f t="shared" si="39"/>
        <v>15</v>
      </c>
      <c r="T34" s="417">
        <f t="shared" si="39"/>
        <v>14.444444444444445</v>
      </c>
      <c r="U34" s="417">
        <f t="shared" si="39"/>
        <v>15</v>
      </c>
      <c r="V34" s="417">
        <f t="shared" si="39"/>
        <v>14.24731182795699</v>
      </c>
      <c r="W34" s="417">
        <f t="shared" si="39"/>
        <v>14.516129032258064</v>
      </c>
      <c r="X34" s="417">
        <f t="shared" si="39"/>
        <v>15.232974910394265</v>
      </c>
      <c r="Y34" s="417">
        <f t="shared" si="39"/>
        <v>16.049382716049383</v>
      </c>
      <c r="Z34" s="417">
        <f t="shared" si="39"/>
        <v>14.583333333333334</v>
      </c>
      <c r="AA34" s="417">
        <f t="shared" si="39"/>
        <v>14.814814814814815</v>
      </c>
      <c r="AB34" s="417" t="e">
        <f t="shared" si="39"/>
        <v>#DIV/0!</v>
      </c>
      <c r="AC34" s="417" t="e">
        <f t="shared" si="39"/>
        <v>#DIV/0!</v>
      </c>
      <c r="AD34" s="417" t="e">
        <f t="shared" si="39"/>
        <v>#DIV/0!</v>
      </c>
      <c r="AE34" s="417" t="e">
        <f t="shared" si="39"/>
        <v>#DIV/0!</v>
      </c>
      <c r="AF34" s="417" t="e">
        <f t="shared" si="39"/>
        <v>#DIV/0!</v>
      </c>
      <c r="AG34" s="417" t="e">
        <f t="shared" si="39"/>
        <v>#DIV/0!</v>
      </c>
      <c r="AH34" s="417" t="e">
        <f t="shared" si="39"/>
        <v>#DIV/0!</v>
      </c>
      <c r="AI34" s="417" t="e">
        <f t="shared" si="39"/>
        <v>#DIV/0!</v>
      </c>
      <c r="AJ34" s="417" t="e">
        <f t="shared" si="39"/>
        <v>#DIV/0!</v>
      </c>
      <c r="AK34" s="417" t="e">
        <f t="shared" si="39"/>
        <v>#DIV/0!</v>
      </c>
      <c r="AL34" s="417" t="e">
        <f t="shared" si="39"/>
        <v>#DIV/0!</v>
      </c>
      <c r="AM34" s="417" t="e">
        <f t="shared" si="39"/>
        <v>#DIV/0!</v>
      </c>
      <c r="AN34" s="417" t="e">
        <f t="shared" si="39"/>
        <v>#DIV/0!</v>
      </c>
      <c r="AO34" s="417" t="e">
        <f t="shared" si="39"/>
        <v>#DIV/0!</v>
      </c>
      <c r="AP34" s="417" t="e">
        <f t="shared" si="39"/>
        <v>#DIV/0!</v>
      </c>
      <c r="AQ34" s="417" t="e">
        <f t="shared" si="39"/>
        <v>#DIV/0!</v>
      </c>
      <c r="AR34" s="417" t="e">
        <f t="shared" si="39"/>
        <v>#DIV/0!</v>
      </c>
      <c r="AS34" s="417" t="e">
        <f t="shared" si="39"/>
        <v>#DIV/0!</v>
      </c>
      <c r="AT34" s="417" t="e">
        <f t="shared" si="39"/>
        <v>#DIV/0!</v>
      </c>
      <c r="AU34" s="417" t="e">
        <f t="shared" si="39"/>
        <v>#DIV/0!</v>
      </c>
      <c r="AV34" s="417" t="e">
        <f t="shared" si="39"/>
        <v>#DIV/0!</v>
      </c>
      <c r="AW34" s="417" t="e">
        <f t="shared" si="39"/>
        <v>#DIV/0!</v>
      </c>
      <c r="AX34" s="417" t="e">
        <f t="shared" si="39"/>
        <v>#DIV/0!</v>
      </c>
      <c r="AY34" s="417" t="e">
        <f t="shared" si="39"/>
        <v>#DIV/0!</v>
      </c>
      <c r="AZ34" s="417" t="e">
        <f t="shared" si="39"/>
        <v>#DIV/0!</v>
      </c>
      <c r="BA34" s="417" t="e">
        <f t="shared" si="39"/>
        <v>#DIV/0!</v>
      </c>
      <c r="BB34" s="417" t="e">
        <f t="shared" si="39"/>
        <v>#DIV/0!</v>
      </c>
      <c r="BC34" s="417" t="e">
        <f t="shared" si="39"/>
        <v>#DIV/0!</v>
      </c>
      <c r="BD34" s="417" t="e">
        <f t="shared" si="39"/>
        <v>#DIV/0!</v>
      </c>
      <c r="BE34" s="417" t="e">
        <f t="shared" si="39"/>
        <v>#DIV/0!</v>
      </c>
      <c r="BF34" s="417" t="e">
        <f t="shared" si="39"/>
        <v>#DIV/0!</v>
      </c>
    </row>
    <row r="35" spans="1:58" s="60" customFormat="1" x14ac:dyDescent="0.25">
      <c r="B35" s="125" t="s">
        <v>22</v>
      </c>
    </row>
    <row r="36" spans="1:58" s="60" customFormat="1" x14ac:dyDescent="0.25">
      <c r="A36" s="118" t="s">
        <v>21</v>
      </c>
      <c r="B36" s="123" t="s">
        <v>23</v>
      </c>
      <c r="C36" s="346">
        <v>0</v>
      </c>
      <c r="D36" s="346">
        <v>0</v>
      </c>
      <c r="E36" s="346">
        <v>0</v>
      </c>
      <c r="F36" s="346">
        <v>0</v>
      </c>
      <c r="G36" s="346">
        <v>0</v>
      </c>
      <c r="H36" s="346">
        <v>0</v>
      </c>
      <c r="I36" s="346">
        <v>0</v>
      </c>
      <c r="J36" s="346">
        <v>0</v>
      </c>
      <c r="K36" s="346">
        <v>8</v>
      </c>
      <c r="L36" s="346">
        <v>10</v>
      </c>
      <c r="M36" s="346"/>
      <c r="N36" s="346"/>
      <c r="O36" s="346">
        <v>1</v>
      </c>
      <c r="P36" s="346">
        <v>3</v>
      </c>
      <c r="Q36" s="346">
        <v>1</v>
      </c>
      <c r="R36" s="346">
        <v>0</v>
      </c>
      <c r="S36" s="346">
        <v>0</v>
      </c>
      <c r="T36" s="346">
        <v>0</v>
      </c>
      <c r="U36" s="159">
        <v>0</v>
      </c>
      <c r="V36" s="159"/>
      <c r="W36" s="159">
        <v>6</v>
      </c>
      <c r="X36" s="159">
        <v>0</v>
      </c>
      <c r="Y36" s="159">
        <v>0</v>
      </c>
      <c r="Z36" s="159">
        <v>0</v>
      </c>
      <c r="AA36" s="159"/>
      <c r="AB36" s="159"/>
      <c r="AC36" s="159"/>
      <c r="AD36" s="159"/>
      <c r="AE36" s="159"/>
      <c r="AF36" s="159"/>
      <c r="AG36" s="159"/>
      <c r="AH36" s="159"/>
      <c r="AI36" s="159"/>
      <c r="AJ36" s="159"/>
      <c r="AK36" s="159"/>
      <c r="AL36" s="159"/>
      <c r="AM36" s="159"/>
      <c r="AN36" s="159"/>
      <c r="AO36" s="159"/>
      <c r="AP36" s="159"/>
      <c r="AQ36" s="159"/>
      <c r="AR36" s="159"/>
      <c r="AS36" s="159"/>
      <c r="AT36" s="159"/>
      <c r="AU36" s="159"/>
      <c r="AV36" s="159"/>
      <c r="AW36" s="159"/>
      <c r="AX36" s="159"/>
      <c r="AY36" s="159"/>
      <c r="AZ36" s="159"/>
      <c r="BA36" s="159"/>
      <c r="BB36" s="159"/>
      <c r="BC36" s="159"/>
      <c r="BD36" s="159"/>
      <c r="BE36" s="159"/>
      <c r="BF36" s="159"/>
    </row>
    <row r="37" spans="1:58" s="60" customFormat="1" x14ac:dyDescent="0.25">
      <c r="B37" s="126" t="s">
        <v>24</v>
      </c>
      <c r="C37" s="132" t="e">
        <f t="shared" ref="C37:AH37" si="40">(C8-C36)/C8</f>
        <v>#DIV/0!</v>
      </c>
      <c r="D37" s="132" t="e">
        <f t="shared" si="40"/>
        <v>#DIV/0!</v>
      </c>
      <c r="E37" s="132" t="e">
        <f t="shared" si="40"/>
        <v>#DIV/0!</v>
      </c>
      <c r="F37" s="132" t="e">
        <f t="shared" si="40"/>
        <v>#DIV/0!</v>
      </c>
      <c r="G37" s="132" t="e">
        <f t="shared" si="40"/>
        <v>#DIV/0!</v>
      </c>
      <c r="H37" s="132" t="e">
        <f t="shared" si="40"/>
        <v>#DIV/0!</v>
      </c>
      <c r="I37" s="132" t="e">
        <f t="shared" si="40"/>
        <v>#DIV/0!</v>
      </c>
      <c r="J37" s="132" t="e">
        <f t="shared" si="40"/>
        <v>#DIV/0!</v>
      </c>
      <c r="K37" s="132" t="e">
        <f t="shared" si="40"/>
        <v>#DIV/0!</v>
      </c>
      <c r="L37" s="132" t="e">
        <f t="shared" si="40"/>
        <v>#DIV/0!</v>
      </c>
      <c r="M37" s="132" t="e">
        <f t="shared" si="40"/>
        <v>#DIV/0!</v>
      </c>
      <c r="N37" s="132" t="e">
        <f t="shared" si="40"/>
        <v>#DIV/0!</v>
      </c>
      <c r="O37" s="132">
        <f t="shared" si="40"/>
        <v>0.98529411764705888</v>
      </c>
      <c r="P37" s="132">
        <f t="shared" si="40"/>
        <v>0.95652173913043481</v>
      </c>
      <c r="Q37" s="132">
        <f t="shared" si="40"/>
        <v>0.98550724637681164</v>
      </c>
      <c r="R37" s="132">
        <f t="shared" si="40"/>
        <v>1</v>
      </c>
      <c r="S37" s="132">
        <f t="shared" si="40"/>
        <v>1</v>
      </c>
      <c r="T37" s="132">
        <f t="shared" si="40"/>
        <v>1</v>
      </c>
      <c r="U37" s="132">
        <f t="shared" si="40"/>
        <v>1</v>
      </c>
      <c r="V37" s="132">
        <f t="shared" si="40"/>
        <v>1</v>
      </c>
      <c r="W37" s="132">
        <f t="shared" si="40"/>
        <v>0.9178082191780822</v>
      </c>
      <c r="X37" s="132">
        <f t="shared" si="40"/>
        <v>1</v>
      </c>
      <c r="Y37" s="132">
        <f t="shared" si="40"/>
        <v>1</v>
      </c>
      <c r="Z37" s="132">
        <f t="shared" si="40"/>
        <v>1</v>
      </c>
      <c r="AA37" s="132">
        <f t="shared" si="40"/>
        <v>1</v>
      </c>
      <c r="AB37" s="132" t="e">
        <f t="shared" si="40"/>
        <v>#DIV/0!</v>
      </c>
      <c r="AC37" s="132" t="e">
        <f t="shared" si="40"/>
        <v>#DIV/0!</v>
      </c>
      <c r="AD37" s="132" t="e">
        <f t="shared" si="40"/>
        <v>#DIV/0!</v>
      </c>
      <c r="AE37" s="132" t="e">
        <f t="shared" si="40"/>
        <v>#DIV/0!</v>
      </c>
      <c r="AF37" s="132" t="e">
        <f t="shared" si="40"/>
        <v>#DIV/0!</v>
      </c>
      <c r="AG37" s="132" t="e">
        <f t="shared" si="40"/>
        <v>#DIV/0!</v>
      </c>
      <c r="AH37" s="132" t="e">
        <f t="shared" si="40"/>
        <v>#DIV/0!</v>
      </c>
      <c r="AI37" s="132" t="e">
        <f t="shared" ref="AI37:BF37" si="41">(AI8-AI36)/AI8</f>
        <v>#DIV/0!</v>
      </c>
      <c r="AJ37" s="132" t="e">
        <f t="shared" si="41"/>
        <v>#DIV/0!</v>
      </c>
      <c r="AK37" s="132" t="e">
        <f t="shared" si="41"/>
        <v>#DIV/0!</v>
      </c>
      <c r="AL37" s="132" t="e">
        <f t="shared" si="41"/>
        <v>#DIV/0!</v>
      </c>
      <c r="AM37" s="132" t="e">
        <f t="shared" si="41"/>
        <v>#DIV/0!</v>
      </c>
      <c r="AN37" s="132" t="e">
        <f t="shared" si="41"/>
        <v>#DIV/0!</v>
      </c>
      <c r="AO37" s="132" t="e">
        <f t="shared" si="41"/>
        <v>#DIV/0!</v>
      </c>
      <c r="AP37" s="132" t="e">
        <f t="shared" si="41"/>
        <v>#DIV/0!</v>
      </c>
      <c r="AQ37" s="132" t="e">
        <f t="shared" si="41"/>
        <v>#DIV/0!</v>
      </c>
      <c r="AR37" s="132" t="e">
        <f t="shared" si="41"/>
        <v>#DIV/0!</v>
      </c>
      <c r="AS37" s="132" t="e">
        <f t="shared" si="41"/>
        <v>#DIV/0!</v>
      </c>
      <c r="AT37" s="132" t="e">
        <f t="shared" si="41"/>
        <v>#DIV/0!</v>
      </c>
      <c r="AU37" s="132" t="e">
        <f t="shared" si="41"/>
        <v>#DIV/0!</v>
      </c>
      <c r="AV37" s="132" t="e">
        <f t="shared" si="41"/>
        <v>#DIV/0!</v>
      </c>
      <c r="AW37" s="132" t="e">
        <f t="shared" si="41"/>
        <v>#DIV/0!</v>
      </c>
      <c r="AX37" s="132" t="e">
        <f t="shared" si="41"/>
        <v>#DIV/0!</v>
      </c>
      <c r="AY37" s="132" t="e">
        <f t="shared" si="41"/>
        <v>#DIV/0!</v>
      </c>
      <c r="AZ37" s="132" t="e">
        <f t="shared" si="41"/>
        <v>#DIV/0!</v>
      </c>
      <c r="BA37" s="132" t="e">
        <f t="shared" si="41"/>
        <v>#DIV/0!</v>
      </c>
      <c r="BB37" s="132" t="e">
        <f t="shared" si="41"/>
        <v>#DIV/0!</v>
      </c>
      <c r="BC37" s="132" t="e">
        <f t="shared" si="41"/>
        <v>#DIV/0!</v>
      </c>
      <c r="BD37" s="132" t="e">
        <f t="shared" si="41"/>
        <v>#DIV/0!</v>
      </c>
      <c r="BE37" s="132" t="e">
        <f t="shared" si="41"/>
        <v>#DIV/0!</v>
      </c>
      <c r="BF37" s="132" t="e">
        <f t="shared" si="41"/>
        <v>#DIV/0!</v>
      </c>
    </row>
    <row r="38" spans="1:58" x14ac:dyDescent="0.25">
      <c r="B38" s="126" t="s">
        <v>309</v>
      </c>
      <c r="C38" s="422">
        <f>'Org Chart &amp; P''meters'!$L$15</f>
        <v>18.2</v>
      </c>
      <c r="D38" s="422">
        <f>'Org Chart &amp; P''meters'!$L$15</f>
        <v>18.2</v>
      </c>
      <c r="E38" s="422">
        <f>'Org Chart &amp; P''meters'!$L$15</f>
        <v>18.2</v>
      </c>
      <c r="F38" s="422">
        <f>'Org Chart &amp; P''meters'!$L$15</f>
        <v>18.2</v>
      </c>
      <c r="G38" s="422">
        <f>'Org Chart &amp; P''meters'!$L$15</f>
        <v>18.2</v>
      </c>
      <c r="H38" s="422">
        <f>'Org Chart &amp; P''meters'!$L$15</f>
        <v>18.2</v>
      </c>
      <c r="I38" s="422">
        <f>'Org Chart &amp; P''meters'!$L$15</f>
        <v>18.2</v>
      </c>
      <c r="J38" s="422">
        <f>'Org Chart &amp; P''meters'!$L$15</f>
        <v>18.2</v>
      </c>
      <c r="K38" s="422">
        <f>'Org Chart &amp; P''meters'!$L$15</f>
        <v>18.2</v>
      </c>
      <c r="L38" s="422">
        <f>'Org Chart &amp; P''meters'!$L$15</f>
        <v>18.2</v>
      </c>
      <c r="M38" s="422">
        <f>'Org Chart &amp; P''meters'!$L$15</f>
        <v>18.2</v>
      </c>
      <c r="N38" s="422">
        <f>'Org Chart &amp; P''meters'!$L$15</f>
        <v>18.2</v>
      </c>
      <c r="O38" s="422">
        <f>'Org Chart &amp; P''meters'!$L$15</f>
        <v>18.2</v>
      </c>
      <c r="P38" s="422">
        <f>'Org Chart &amp; P''meters'!$L$15</f>
        <v>18.2</v>
      </c>
      <c r="Q38" s="422">
        <f>'Org Chart &amp; P''meters'!$L$15</f>
        <v>18.2</v>
      </c>
      <c r="R38" s="422">
        <f>'Org Chart &amp; P''meters'!$L$15</f>
        <v>18.2</v>
      </c>
      <c r="S38" s="422">
        <f>'Org Chart &amp; P''meters'!$L$15</f>
        <v>18.2</v>
      </c>
      <c r="T38" s="422">
        <f>'Org Chart &amp; P''meters'!$L$15</f>
        <v>18.2</v>
      </c>
      <c r="U38" s="422">
        <f>'Org Chart &amp; P''meters'!$L$15</f>
        <v>18.2</v>
      </c>
      <c r="V38" s="422">
        <f>'Org Chart &amp; P''meters'!$L$15</f>
        <v>18.2</v>
      </c>
      <c r="W38" s="422">
        <f>'Org Chart &amp; P''meters'!$L$15</f>
        <v>18.2</v>
      </c>
      <c r="X38" s="422">
        <f>'Org Chart &amp; P''meters'!$L$15</f>
        <v>18.2</v>
      </c>
      <c r="Y38" s="422">
        <f>'Org Chart &amp; P''meters'!$L$15</f>
        <v>18.2</v>
      </c>
      <c r="Z38" s="422">
        <f>'Org Chart &amp; P''meters'!$L$15</f>
        <v>18.2</v>
      </c>
      <c r="AA38" s="422">
        <f>'Org Chart &amp; P''meters'!$L$15</f>
        <v>18.2</v>
      </c>
      <c r="AB38" s="422">
        <f>'Org Chart &amp; P''meters'!$L$15</f>
        <v>18.2</v>
      </c>
      <c r="AC38" s="422">
        <f>'Org Chart &amp; P''meters'!$L$15</f>
        <v>18.2</v>
      </c>
      <c r="AD38" s="422">
        <f>'Org Chart &amp; P''meters'!$L$15</f>
        <v>18.2</v>
      </c>
      <c r="AE38" s="422">
        <f>'Org Chart &amp; P''meters'!$L$15</f>
        <v>18.2</v>
      </c>
      <c r="AF38" s="422">
        <f>'Org Chart &amp; P''meters'!$L$15</f>
        <v>18.2</v>
      </c>
      <c r="AG38" s="422">
        <f>'Org Chart &amp; P''meters'!$L$15</f>
        <v>18.2</v>
      </c>
      <c r="AH38" s="422">
        <f>'Org Chart &amp; P''meters'!$L$15</f>
        <v>18.2</v>
      </c>
      <c r="AI38" s="422">
        <f>'Org Chart &amp; P''meters'!$L$15</f>
        <v>18.2</v>
      </c>
      <c r="AJ38" s="422">
        <f>'Org Chart &amp; P''meters'!$L$15</f>
        <v>18.2</v>
      </c>
      <c r="AK38" s="422">
        <f>'Org Chart &amp; P''meters'!$L$15</f>
        <v>18.2</v>
      </c>
      <c r="AL38" s="422">
        <f>'Org Chart &amp; P''meters'!$L$15</f>
        <v>18.2</v>
      </c>
      <c r="AM38" s="422">
        <f>'Org Chart &amp; P''meters'!$L$15</f>
        <v>18.2</v>
      </c>
      <c r="AN38" s="422">
        <f>'Org Chart &amp; P''meters'!$L$15</f>
        <v>18.2</v>
      </c>
      <c r="AO38" s="422">
        <f>'Org Chart &amp; P''meters'!$L$15</f>
        <v>18.2</v>
      </c>
      <c r="AP38" s="422">
        <f>'Org Chart &amp; P''meters'!$L$15</f>
        <v>18.2</v>
      </c>
      <c r="AQ38" s="422">
        <f>'Org Chart &amp; P''meters'!$L$15</f>
        <v>18.2</v>
      </c>
      <c r="AR38" s="422">
        <f>'Org Chart &amp; P''meters'!$L$15</f>
        <v>18.2</v>
      </c>
      <c r="AS38" s="422">
        <f>'Org Chart &amp; P''meters'!$L$15</f>
        <v>18.2</v>
      </c>
      <c r="AT38" s="422">
        <f>'Org Chart &amp; P''meters'!$L$15</f>
        <v>18.2</v>
      </c>
      <c r="AU38" s="422">
        <f>'Org Chart &amp; P''meters'!$L$15</f>
        <v>18.2</v>
      </c>
      <c r="AV38" s="422">
        <f>'Org Chart &amp; P''meters'!$L$15</f>
        <v>18.2</v>
      </c>
      <c r="AW38" s="422">
        <f>'Org Chart &amp; P''meters'!$L$15</f>
        <v>18.2</v>
      </c>
      <c r="AX38" s="422">
        <f>'Org Chart &amp; P''meters'!$L$15</f>
        <v>18.2</v>
      </c>
      <c r="AY38" s="422">
        <f>'Org Chart &amp; P''meters'!$L$15</f>
        <v>18.2</v>
      </c>
      <c r="AZ38" s="422">
        <f>'Org Chart &amp; P''meters'!$L$15</f>
        <v>18.2</v>
      </c>
      <c r="BA38" s="422">
        <f>'Org Chart &amp; P''meters'!$L$15</f>
        <v>18.2</v>
      </c>
      <c r="BB38" s="422">
        <f>'Org Chart &amp; P''meters'!$L$15</f>
        <v>18.2</v>
      </c>
      <c r="BC38" s="422">
        <f>'Org Chart &amp; P''meters'!$L$15</f>
        <v>18.2</v>
      </c>
      <c r="BD38" s="422">
        <f>'Org Chart &amp; P''meters'!$L$15</f>
        <v>18.2</v>
      </c>
      <c r="BE38" s="422">
        <f>'Org Chart &amp; P''meters'!$L$15</f>
        <v>18.2</v>
      </c>
      <c r="BF38" s="422">
        <f>'Org Chart &amp; P''meters'!$L$15</f>
        <v>18.2</v>
      </c>
    </row>
    <row r="39" spans="1:58" s="60" customFormat="1" x14ac:dyDescent="0.25">
      <c r="B39" s="126" t="s">
        <v>14</v>
      </c>
      <c r="C39" s="132" t="e">
        <f>(C19/60)/(C6*'Org Chart &amp; P''meters'!$L$4)</f>
        <v>#DIV/0!</v>
      </c>
      <c r="D39" s="132" t="e">
        <f>(D19/60)/(D6*'Org Chart &amp; P''meters'!$L$4)</f>
        <v>#DIV/0!</v>
      </c>
      <c r="E39" s="132" t="e">
        <f>(E19/60)/(E6*'Org Chart &amp; P''meters'!$L$4)</f>
        <v>#DIV/0!</v>
      </c>
      <c r="F39" s="132" t="e">
        <f>(F19/60)/(F6*'Org Chart &amp; P''meters'!$L$4)</f>
        <v>#DIV/0!</v>
      </c>
      <c r="G39" s="132" t="e">
        <f>(G19/60)/(G6*'Org Chart &amp; P''meters'!$L$4)</f>
        <v>#DIV/0!</v>
      </c>
      <c r="H39" s="132" t="e">
        <f>(H19/60)/(H6*'Org Chart &amp; P''meters'!$L$4)</f>
        <v>#DIV/0!</v>
      </c>
      <c r="I39" s="132" t="e">
        <f>(I19/60)/(I6*'Org Chart &amp; P''meters'!$L$4)</f>
        <v>#DIV/0!</v>
      </c>
      <c r="J39" s="132" t="e">
        <f>(J19/60)/(J6*'Org Chart &amp; P''meters'!$L$4)</f>
        <v>#DIV/0!</v>
      </c>
      <c r="K39" s="132" t="e">
        <f>(K19/60)/(K6*'Org Chart &amp; P''meters'!$L$4)</f>
        <v>#DIV/0!</v>
      </c>
      <c r="L39" s="132" t="e">
        <f>(L19/60)/(L6*'Org Chart &amp; P''meters'!$L$4)</f>
        <v>#DIV/0!</v>
      </c>
      <c r="M39" s="132" t="e">
        <f>(M19/60)/(M6*'Org Chart &amp; P''meters'!$L$4)</f>
        <v>#DIV/0!</v>
      </c>
      <c r="N39" s="132" t="e">
        <f>(N19/60)/(N6*'Org Chart &amp; P''meters'!$L$4)</f>
        <v>#DIV/0!</v>
      </c>
      <c r="O39" s="132">
        <v>1.1100000000000001</v>
      </c>
      <c r="P39" s="132">
        <v>1.1299999999999999</v>
      </c>
      <c r="Q39" s="132">
        <v>1.0900000000000001</v>
      </c>
      <c r="R39" s="132">
        <f>(R19/60)/(R6*'Org Chart &amp; P''meters'!$L$4)</f>
        <v>0.67967513249363343</v>
      </c>
      <c r="S39" s="132">
        <f>(S19/60)/(S6*'Org Chart &amp; P''meters'!$L$4)</f>
        <v>0.75848303393213568</v>
      </c>
      <c r="T39" s="132">
        <f>(T19/60)/(T6*'Org Chart &amp; P''meters'!$L$4)</f>
        <v>0.61210911510312704</v>
      </c>
      <c r="U39" s="132">
        <f>(U19/60)/(U6*'Org Chart &amp; P''meters'!$L$4)</f>
        <v>0.98137059214903533</v>
      </c>
      <c r="V39" s="132">
        <f>(V19/60)/(V6*'Org Chart &amp; P''meters'!$L$4)</f>
        <v>0.84025497392312154</v>
      </c>
      <c r="W39" s="132">
        <f>(W19/60)/(W6*'Org Chart &amp; P''meters'!$L$4)</f>
        <v>0.81128066447749658</v>
      </c>
      <c r="X39" s="132">
        <f>(X19/60)/(X6*'Org Chart &amp; P''meters'!$L$4)</f>
        <v>0.85152276092975332</v>
      </c>
      <c r="Y39" s="132">
        <f>(Y19/60)/(Y6*'Org Chart &amp; P''meters'!$L$4)</f>
        <v>0.81266039349871688</v>
      </c>
      <c r="Z39" s="132">
        <f>(Z19/60)/(Z6*'Org Chart &amp; P''meters'!$L$4)</f>
        <v>0.79840319361277445</v>
      </c>
      <c r="AA39" s="132">
        <f>(AA19/60)/(AA6*'Org Chart &amp; P''meters'!$L$4)</f>
        <v>0.82410935704348887</v>
      </c>
      <c r="AB39" s="132" t="e">
        <f>(AB19/60)/(AB6*'Org Chart &amp; P''meters'!$L$4)</f>
        <v>#DIV/0!</v>
      </c>
      <c r="AC39" s="132" t="e">
        <f>(AC19/60)/(AC6*'Org Chart &amp; P''meters'!$L$4)</f>
        <v>#DIV/0!</v>
      </c>
      <c r="AD39" s="132" t="e">
        <f>(AD19/60)/(AD6*'Org Chart &amp; P''meters'!$L$4)</f>
        <v>#DIV/0!</v>
      </c>
      <c r="AE39" s="132" t="e">
        <f>(AE19/60)/(AE6*'Org Chart &amp; P''meters'!$L$4)</f>
        <v>#DIV/0!</v>
      </c>
      <c r="AF39" s="132" t="e">
        <f>(AF19/60)/(AF6*'Org Chart &amp; P''meters'!$L$4)</f>
        <v>#DIV/0!</v>
      </c>
      <c r="AG39" s="132" t="e">
        <f>(AG19/60)/(AG6*'Org Chart &amp; P''meters'!$L$4)</f>
        <v>#DIV/0!</v>
      </c>
      <c r="AH39" s="132">
        <v>1</v>
      </c>
      <c r="AI39" s="132" t="e">
        <f>(AI19/60)/(AI6*'Org Chart &amp; P''meters'!$L$4)</f>
        <v>#DIV/0!</v>
      </c>
      <c r="AJ39" s="132" t="e">
        <f>(AJ19/60)/(AJ6*'Org Chart &amp; P''meters'!$L$4)</f>
        <v>#DIV/0!</v>
      </c>
      <c r="AK39" s="132" t="e">
        <f>(AK19/60)/(AK6*'Org Chart &amp; P''meters'!$L$4)</f>
        <v>#DIV/0!</v>
      </c>
      <c r="AL39" s="132" t="e">
        <f>(AL19/60)/(AL6*'Org Chart &amp; P''meters'!$L$4)</f>
        <v>#DIV/0!</v>
      </c>
      <c r="AM39" s="132" t="e">
        <f>(AM19/60)/(AM6*'Org Chart &amp; P''meters'!$L$4)</f>
        <v>#DIV/0!</v>
      </c>
      <c r="AN39" s="132" t="e">
        <f>(AN19/60)/(AN6*'Org Chart &amp; P''meters'!$L$4)</f>
        <v>#DIV/0!</v>
      </c>
      <c r="AO39" s="132" t="e">
        <f>(AO19/60)/(AO6*'Org Chart &amp; P''meters'!$L$4)</f>
        <v>#DIV/0!</v>
      </c>
      <c r="AP39" s="132" t="e">
        <f>(AP19/60)/(AP6*'Org Chart &amp; P''meters'!$L$4)</f>
        <v>#DIV/0!</v>
      </c>
      <c r="AQ39" s="132" t="e">
        <f>(AQ19/60)/(AQ6*'Org Chart &amp; P''meters'!$L$4)</f>
        <v>#DIV/0!</v>
      </c>
      <c r="AR39" s="132" t="e">
        <f>(AR19/60)/(AR6*'Org Chart &amp; P''meters'!$L$4)</f>
        <v>#DIV/0!</v>
      </c>
      <c r="AS39" s="132" t="e">
        <f>(AS19/60)/(AS6*'Org Chart &amp; P''meters'!$L$4)</f>
        <v>#DIV/0!</v>
      </c>
      <c r="AT39" s="132" t="e">
        <f>(AT19/60)/(AT6*'Org Chart &amp; P''meters'!$L$4)</f>
        <v>#DIV/0!</v>
      </c>
      <c r="AU39" s="132" t="e">
        <f>(AU19/60)/(AU6*'Org Chart &amp; P''meters'!$L$4)</f>
        <v>#DIV/0!</v>
      </c>
      <c r="AV39" s="132" t="e">
        <f>(AV19/60)/(AV6*'Org Chart &amp; P''meters'!$L$4)</f>
        <v>#DIV/0!</v>
      </c>
      <c r="AW39" s="132" t="e">
        <f>(AW19/60)/(AW6*'Org Chart &amp; P''meters'!$L$4)</f>
        <v>#DIV/0!</v>
      </c>
      <c r="AX39" s="132" t="e">
        <f>(AX19/60)/(AX6*'Org Chart &amp; P''meters'!$L$4)</f>
        <v>#DIV/0!</v>
      </c>
      <c r="AY39" s="132" t="e">
        <f>(AY19/60)/(AY6*'Org Chart &amp; P''meters'!$L$4)</f>
        <v>#DIV/0!</v>
      </c>
      <c r="AZ39" s="132" t="e">
        <f>(AZ19/60)/(AZ6*'Org Chart &amp; P''meters'!$L$4)</f>
        <v>#DIV/0!</v>
      </c>
      <c r="BA39" s="132" t="e">
        <f>(BA19/60)/(BA6*'Org Chart &amp; P''meters'!$L$4)</f>
        <v>#DIV/0!</v>
      </c>
      <c r="BB39" s="132" t="e">
        <f>(BB19/60)/(BB6*'Org Chart &amp; P''meters'!$L$4)</f>
        <v>#DIV/0!</v>
      </c>
      <c r="BC39" s="132" t="e">
        <f>(BC19/60)/(BC6*'Org Chart &amp; P''meters'!$L$4)</f>
        <v>#DIV/0!</v>
      </c>
      <c r="BD39" s="132" t="e">
        <f>(BD19/60)/(BD6*'Org Chart &amp; P''meters'!$L$4)</f>
        <v>#DIV/0!</v>
      </c>
      <c r="BE39" s="132" t="e">
        <f>(BE19/60)/(BE6*'Org Chart &amp; P''meters'!$L$4)</f>
        <v>#DIV/0!</v>
      </c>
      <c r="BF39" s="132" t="e">
        <f>(BF19/60)/(BF6*'Org Chart &amp; P''meters'!$L$4)</f>
        <v>#DIV/0!</v>
      </c>
    </row>
    <row r="40" spans="1:58" s="60" customFormat="1" x14ac:dyDescent="0.25">
      <c r="B40" s="133" t="s">
        <v>13</v>
      </c>
      <c r="C40" s="121" t="e">
        <f t="shared" ref="C40:V40" si="42">(C19/60)/(C20-C23)</f>
        <v>#DIV/0!</v>
      </c>
      <c r="D40" s="121" t="e">
        <f t="shared" si="42"/>
        <v>#DIV/0!</v>
      </c>
      <c r="E40" s="121" t="e">
        <f t="shared" si="42"/>
        <v>#DIV/0!</v>
      </c>
      <c r="F40" s="121" t="e">
        <f t="shared" si="42"/>
        <v>#DIV/0!</v>
      </c>
      <c r="G40" s="121" t="e">
        <f t="shared" si="42"/>
        <v>#DIV/0!</v>
      </c>
      <c r="H40" s="121" t="e">
        <f t="shared" si="42"/>
        <v>#DIV/0!</v>
      </c>
      <c r="I40" s="121" t="e">
        <f t="shared" si="42"/>
        <v>#DIV/0!</v>
      </c>
      <c r="J40" s="121" t="e">
        <f t="shared" si="42"/>
        <v>#DIV/0!</v>
      </c>
      <c r="K40" s="121" t="e">
        <f t="shared" si="42"/>
        <v>#DIV/0!</v>
      </c>
      <c r="L40" s="121" t="e">
        <f t="shared" si="42"/>
        <v>#DIV/0!</v>
      </c>
      <c r="M40" s="121" t="e">
        <f t="shared" si="42"/>
        <v>#DIV/0!</v>
      </c>
      <c r="N40" s="121" t="e">
        <f t="shared" si="42"/>
        <v>#DIV/0!</v>
      </c>
      <c r="O40" s="121">
        <v>1.07</v>
      </c>
      <c r="P40" s="121">
        <v>1.04</v>
      </c>
      <c r="Q40" s="121">
        <v>1.05</v>
      </c>
      <c r="R40" s="121">
        <f t="shared" si="42"/>
        <v>0.96813725490196079</v>
      </c>
      <c r="S40" s="121">
        <f t="shared" si="42"/>
        <v>0.95333667837431013</v>
      </c>
      <c r="T40" s="121">
        <f>(T19/60)/(T20-T23)</f>
        <v>0.80006957126706668</v>
      </c>
      <c r="U40" s="121">
        <f t="shared" si="42"/>
        <v>1.2336386066156484</v>
      </c>
      <c r="V40" s="121">
        <f t="shared" si="42"/>
        <v>1.1131013306038895</v>
      </c>
      <c r="W40" s="121">
        <f t="shared" ref="W40:AH40" si="43">(W19/60)/(W20-W23)</f>
        <v>1.0465985546972341</v>
      </c>
      <c r="X40" s="121">
        <f t="shared" si="43"/>
        <v>1.0538688341700533</v>
      </c>
      <c r="Y40" s="121">
        <f t="shared" si="43"/>
        <v>0.9606741573033708</v>
      </c>
      <c r="Z40" s="121">
        <f t="shared" si="43"/>
        <v>1.0406504065040652</v>
      </c>
      <c r="AA40" s="121">
        <f>(AA19/60)/(AA20-AA23)</f>
        <v>1.0686274509803921</v>
      </c>
      <c r="AB40" s="121" t="e">
        <f t="shared" si="43"/>
        <v>#DIV/0!</v>
      </c>
      <c r="AC40" s="121" t="e">
        <f t="shared" si="43"/>
        <v>#DIV/0!</v>
      </c>
      <c r="AD40" s="121" t="e">
        <f t="shared" si="43"/>
        <v>#DIV/0!</v>
      </c>
      <c r="AE40" s="121" t="e">
        <f t="shared" si="43"/>
        <v>#DIV/0!</v>
      </c>
      <c r="AF40" s="121" t="e">
        <f t="shared" si="43"/>
        <v>#DIV/0!</v>
      </c>
      <c r="AG40" s="121" t="e">
        <f t="shared" si="43"/>
        <v>#DIV/0!</v>
      </c>
      <c r="AH40" s="121" t="e">
        <f t="shared" si="43"/>
        <v>#DIV/0!</v>
      </c>
      <c r="AI40" s="121" t="e">
        <f t="shared" ref="AI40:AT40" si="44">(AI19/60)/(AI20-AI23)</f>
        <v>#DIV/0!</v>
      </c>
      <c r="AJ40" s="121" t="e">
        <f t="shared" si="44"/>
        <v>#DIV/0!</v>
      </c>
      <c r="AK40" s="121" t="e">
        <f t="shared" si="44"/>
        <v>#DIV/0!</v>
      </c>
      <c r="AL40" s="121" t="e">
        <f t="shared" si="44"/>
        <v>#DIV/0!</v>
      </c>
      <c r="AM40" s="121" t="e">
        <f t="shared" si="44"/>
        <v>#DIV/0!</v>
      </c>
      <c r="AN40" s="121" t="e">
        <f t="shared" si="44"/>
        <v>#DIV/0!</v>
      </c>
      <c r="AO40" s="121" t="e">
        <f t="shared" si="44"/>
        <v>#DIV/0!</v>
      </c>
      <c r="AP40" s="121" t="e">
        <f t="shared" si="44"/>
        <v>#DIV/0!</v>
      </c>
      <c r="AQ40" s="121" t="e">
        <f t="shared" si="44"/>
        <v>#DIV/0!</v>
      </c>
      <c r="AR40" s="121" t="e">
        <f t="shared" si="44"/>
        <v>#DIV/0!</v>
      </c>
      <c r="AS40" s="121" t="e">
        <f t="shared" si="44"/>
        <v>#DIV/0!</v>
      </c>
      <c r="AT40" s="121" t="e">
        <f t="shared" si="44"/>
        <v>#DIV/0!</v>
      </c>
      <c r="AU40" s="121" t="e">
        <f t="shared" ref="AU40:BF40" si="45">(AU19/60)/(AU20-AU23)</f>
        <v>#DIV/0!</v>
      </c>
      <c r="AV40" s="121" t="e">
        <f t="shared" si="45"/>
        <v>#DIV/0!</v>
      </c>
      <c r="AW40" s="121" t="e">
        <f t="shared" si="45"/>
        <v>#DIV/0!</v>
      </c>
      <c r="AX40" s="121" t="e">
        <f t="shared" si="45"/>
        <v>#DIV/0!</v>
      </c>
      <c r="AY40" s="121" t="e">
        <f t="shared" si="45"/>
        <v>#DIV/0!</v>
      </c>
      <c r="AZ40" s="121" t="e">
        <f t="shared" si="45"/>
        <v>#DIV/0!</v>
      </c>
      <c r="BA40" s="121" t="e">
        <f t="shared" si="45"/>
        <v>#DIV/0!</v>
      </c>
      <c r="BB40" s="121" t="e">
        <f t="shared" si="45"/>
        <v>#DIV/0!</v>
      </c>
      <c r="BC40" s="121" t="e">
        <f t="shared" si="45"/>
        <v>#DIV/0!</v>
      </c>
      <c r="BD40" s="121" t="e">
        <f t="shared" si="45"/>
        <v>#DIV/0!</v>
      </c>
      <c r="BE40" s="121" t="e">
        <f t="shared" si="45"/>
        <v>#DIV/0!</v>
      </c>
      <c r="BF40" s="121" t="e">
        <f t="shared" si="45"/>
        <v>#DIV/0!</v>
      </c>
    </row>
    <row r="41" spans="1:58" s="60" customFormat="1" x14ac:dyDescent="0.25">
      <c r="B41" s="133" t="s">
        <v>16</v>
      </c>
      <c r="C41" s="121" t="e">
        <f>(C19/60)/(C21)</f>
        <v>#DIV/0!</v>
      </c>
      <c r="D41" s="121">
        <v>1.1991849296536796</v>
      </c>
      <c r="E41" s="121">
        <v>0.94448903156768316</v>
      </c>
      <c r="F41" s="121">
        <v>1.279959278650378</v>
      </c>
      <c r="G41" s="121">
        <v>1.3549270072992701</v>
      </c>
      <c r="H41" s="121">
        <v>1.2241161616161618</v>
      </c>
      <c r="I41" s="121">
        <v>1.339455466901613</v>
      </c>
      <c r="J41" s="121">
        <v>1.3880241984129444</v>
      </c>
      <c r="K41" s="121">
        <v>1.161868202175304</v>
      </c>
      <c r="L41" s="121">
        <v>1.4237213403880069</v>
      </c>
      <c r="M41" s="121">
        <v>1.0157908704883227</v>
      </c>
      <c r="N41" s="121">
        <v>1.0900000000000001</v>
      </c>
      <c r="O41" s="121">
        <v>1.04</v>
      </c>
      <c r="P41" s="121">
        <v>1.03</v>
      </c>
      <c r="Q41" s="121">
        <v>1.01</v>
      </c>
      <c r="R41" s="121">
        <f t="shared" ref="R41:V41" si="46">(R19/60)/(R21)</f>
        <v>0.80284552845528456</v>
      </c>
      <c r="S41" s="121">
        <f t="shared" si="46"/>
        <v>0.84444444444444444</v>
      </c>
      <c r="T41" s="121">
        <f t="shared" si="46"/>
        <v>0.76666666666666661</v>
      </c>
      <c r="U41" s="121">
        <f t="shared" si="46"/>
        <v>1.1568627450980393</v>
      </c>
      <c r="V41" s="121">
        <f t="shared" si="46"/>
        <v>1.0874999999999999</v>
      </c>
      <c r="W41" s="121">
        <f t="shared" ref="W41:AH41" si="47">(W19/60)/(W21)</f>
        <v>0.93333333333333335</v>
      </c>
      <c r="X41" s="121">
        <f t="shared" si="47"/>
        <v>1.0372549019607842</v>
      </c>
      <c r="Y41" s="121">
        <f t="shared" si="47"/>
        <v>0.95</v>
      </c>
      <c r="Z41" s="121">
        <f t="shared" si="47"/>
        <v>1.0666666666666667</v>
      </c>
      <c r="AA41" s="121">
        <f>(AA19/60)/(AA21)</f>
        <v>0.9511343804537522</v>
      </c>
      <c r="AB41" s="121" t="e">
        <f t="shared" si="47"/>
        <v>#DIV/0!</v>
      </c>
      <c r="AC41" s="121" t="e">
        <f t="shared" si="47"/>
        <v>#DIV/0!</v>
      </c>
      <c r="AD41" s="121" t="e">
        <f t="shared" si="47"/>
        <v>#DIV/0!</v>
      </c>
      <c r="AE41" s="121" t="e">
        <f>(AE19/60)/(AE21)</f>
        <v>#DIV/0!</v>
      </c>
      <c r="AF41" s="121" t="e">
        <f t="shared" si="47"/>
        <v>#DIV/0!</v>
      </c>
      <c r="AG41" s="121" t="e">
        <f t="shared" si="47"/>
        <v>#DIV/0!</v>
      </c>
      <c r="AH41" s="121" t="e">
        <f t="shared" si="47"/>
        <v>#DIV/0!</v>
      </c>
      <c r="AI41" s="121" t="e">
        <f t="shared" ref="AI41:AT41" si="48">(AI19/60)/(AI21)</f>
        <v>#DIV/0!</v>
      </c>
      <c r="AJ41" s="121" t="e">
        <f t="shared" si="48"/>
        <v>#DIV/0!</v>
      </c>
      <c r="AK41" s="121" t="e">
        <f t="shared" si="48"/>
        <v>#DIV/0!</v>
      </c>
      <c r="AL41" s="121" t="e">
        <f t="shared" si="48"/>
        <v>#DIV/0!</v>
      </c>
      <c r="AM41" s="121" t="e">
        <f t="shared" si="48"/>
        <v>#DIV/0!</v>
      </c>
      <c r="AN41" s="121" t="e">
        <f t="shared" si="48"/>
        <v>#DIV/0!</v>
      </c>
      <c r="AO41" s="121" t="e">
        <f t="shared" si="48"/>
        <v>#DIV/0!</v>
      </c>
      <c r="AP41" s="121" t="e">
        <f t="shared" si="48"/>
        <v>#DIV/0!</v>
      </c>
      <c r="AQ41" s="121" t="e">
        <f t="shared" si="48"/>
        <v>#DIV/0!</v>
      </c>
      <c r="AR41" s="121" t="e">
        <f t="shared" si="48"/>
        <v>#DIV/0!</v>
      </c>
      <c r="AS41" s="121" t="e">
        <f t="shared" si="48"/>
        <v>#DIV/0!</v>
      </c>
      <c r="AT41" s="121" t="e">
        <f t="shared" si="48"/>
        <v>#DIV/0!</v>
      </c>
      <c r="AU41" s="121" t="e">
        <f t="shared" ref="AU41:BF41" si="49">(AU19/60)/(AU21)</f>
        <v>#DIV/0!</v>
      </c>
      <c r="AV41" s="121" t="e">
        <f t="shared" si="49"/>
        <v>#DIV/0!</v>
      </c>
      <c r="AW41" s="121" t="e">
        <f t="shared" si="49"/>
        <v>#DIV/0!</v>
      </c>
      <c r="AX41" s="121" t="e">
        <f t="shared" si="49"/>
        <v>#DIV/0!</v>
      </c>
      <c r="AY41" s="121" t="e">
        <f t="shared" si="49"/>
        <v>#DIV/0!</v>
      </c>
      <c r="AZ41" s="121" t="e">
        <f t="shared" si="49"/>
        <v>#DIV/0!</v>
      </c>
      <c r="BA41" s="121" t="e">
        <f t="shared" si="49"/>
        <v>#DIV/0!</v>
      </c>
      <c r="BB41" s="121" t="e">
        <f t="shared" si="49"/>
        <v>#DIV/0!</v>
      </c>
      <c r="BC41" s="121" t="e">
        <f t="shared" si="49"/>
        <v>#DIV/0!</v>
      </c>
      <c r="BD41" s="121" t="e">
        <f t="shared" si="49"/>
        <v>#DIV/0!</v>
      </c>
      <c r="BE41" s="121" t="e">
        <f t="shared" si="49"/>
        <v>#DIV/0!</v>
      </c>
      <c r="BF41" s="121" t="e">
        <f t="shared" si="49"/>
        <v>#DIV/0!</v>
      </c>
    </row>
    <row r="44" spans="1:58" s="60" customFormat="1" x14ac:dyDescent="0.25">
      <c r="A44" s="118" t="s">
        <v>21</v>
      </c>
      <c r="B44" s="123" t="s">
        <v>460</v>
      </c>
      <c r="C44" s="347">
        <v>0</v>
      </c>
      <c r="D44" s="347">
        <v>0</v>
      </c>
      <c r="E44" s="347">
        <v>0</v>
      </c>
      <c r="F44" s="347">
        <v>0</v>
      </c>
      <c r="G44" s="347">
        <v>0</v>
      </c>
      <c r="H44" s="347">
        <v>0</v>
      </c>
      <c r="I44" s="347">
        <v>0</v>
      </c>
      <c r="J44" s="347">
        <v>0</v>
      </c>
      <c r="K44" s="347">
        <v>9.0500000000000007</v>
      </c>
      <c r="L44" s="347">
        <v>13.316666666666666</v>
      </c>
      <c r="M44" s="347">
        <v>89.333333333333329</v>
      </c>
      <c r="N44" s="347"/>
      <c r="O44" s="347">
        <v>200</v>
      </c>
      <c r="P44" s="347">
        <v>400</v>
      </c>
      <c r="Q44" s="347">
        <v>245</v>
      </c>
      <c r="R44" s="347">
        <v>100</v>
      </c>
      <c r="S44" s="347">
        <v>200</v>
      </c>
      <c r="T44" s="347">
        <v>100</v>
      </c>
      <c r="U44" s="163">
        <v>12</v>
      </c>
      <c r="V44" s="163">
        <v>90</v>
      </c>
      <c r="W44" s="163">
        <v>90</v>
      </c>
      <c r="X44" s="163">
        <v>90</v>
      </c>
      <c r="Y44" s="163">
        <v>50</v>
      </c>
      <c r="Z44" s="163">
        <v>18</v>
      </c>
      <c r="AA44" s="163">
        <v>12</v>
      </c>
      <c r="AB44" s="163"/>
      <c r="AC44" s="163"/>
      <c r="AD44" s="163"/>
      <c r="AE44" s="163"/>
      <c r="AF44" s="163"/>
      <c r="AG44" s="163"/>
      <c r="AH44" s="163"/>
      <c r="AI44" s="163"/>
      <c r="AJ44" s="163"/>
      <c r="AK44" s="163"/>
      <c r="AL44" s="163">
        <v>0</v>
      </c>
      <c r="AM44" s="163">
        <v>0</v>
      </c>
      <c r="AN44" s="163">
        <v>0</v>
      </c>
      <c r="AO44" s="163">
        <v>0</v>
      </c>
      <c r="AP44" s="163">
        <v>0</v>
      </c>
      <c r="AQ44" s="163">
        <v>0</v>
      </c>
      <c r="AR44" s="163">
        <v>0</v>
      </c>
      <c r="AS44" s="163">
        <v>0</v>
      </c>
      <c r="AT44" s="163">
        <v>0</v>
      </c>
      <c r="AU44" s="163">
        <v>0</v>
      </c>
      <c r="AV44" s="163">
        <v>0</v>
      </c>
      <c r="AW44" s="163">
        <v>0</v>
      </c>
      <c r="AX44" s="163">
        <v>0</v>
      </c>
      <c r="AY44" s="163">
        <v>0</v>
      </c>
      <c r="AZ44" s="163">
        <v>0</v>
      </c>
      <c r="BA44" s="163">
        <v>0</v>
      </c>
      <c r="BB44" s="163">
        <v>0</v>
      </c>
      <c r="BC44" s="163">
        <v>0</v>
      </c>
      <c r="BD44" s="163">
        <v>0</v>
      </c>
      <c r="BE44" s="163">
        <v>0</v>
      </c>
      <c r="BF44" s="163">
        <v>0</v>
      </c>
    </row>
    <row r="45" spans="1:58" s="60" customFormat="1" x14ac:dyDescent="0.25">
      <c r="A45" s="118" t="s">
        <v>21</v>
      </c>
      <c r="B45" s="123" t="s">
        <v>308</v>
      </c>
      <c r="C45" s="347">
        <v>0</v>
      </c>
      <c r="D45" s="347">
        <v>0</v>
      </c>
      <c r="E45" s="347">
        <v>0</v>
      </c>
      <c r="F45" s="347">
        <v>0</v>
      </c>
      <c r="G45" s="347">
        <v>0</v>
      </c>
      <c r="H45" s="347">
        <v>0</v>
      </c>
      <c r="I45" s="347">
        <v>0</v>
      </c>
      <c r="J45" s="347">
        <v>0</v>
      </c>
      <c r="K45" s="347">
        <v>14</v>
      </c>
      <c r="L45" s="347">
        <v>8</v>
      </c>
      <c r="M45" s="347">
        <v>35</v>
      </c>
      <c r="N45" s="347"/>
      <c r="O45" s="347">
        <v>60</v>
      </c>
      <c r="P45" s="347">
        <v>90</v>
      </c>
      <c r="Q45" s="347">
        <v>15</v>
      </c>
      <c r="R45" s="347">
        <v>4</v>
      </c>
      <c r="S45" s="347">
        <v>20</v>
      </c>
      <c r="T45" s="347">
        <v>1</v>
      </c>
      <c r="U45" s="163">
        <v>1</v>
      </c>
      <c r="V45" s="163">
        <v>1</v>
      </c>
      <c r="W45" s="163">
        <v>1</v>
      </c>
      <c r="X45" s="163">
        <v>3</v>
      </c>
      <c r="Y45" s="163">
        <v>3</v>
      </c>
      <c r="Z45" s="163">
        <v>2</v>
      </c>
      <c r="AA45" s="163">
        <v>3</v>
      </c>
      <c r="AB45" s="163"/>
      <c r="AC45" s="163"/>
      <c r="AD45" s="163"/>
      <c r="AE45" s="163"/>
      <c r="AF45" s="163"/>
      <c r="AG45" s="163"/>
      <c r="AH45" s="163"/>
      <c r="AI45" s="163"/>
      <c r="AJ45" s="163"/>
      <c r="AK45" s="163">
        <v>0</v>
      </c>
      <c r="AL45" s="163">
        <v>0</v>
      </c>
      <c r="AM45" s="163">
        <v>0</v>
      </c>
      <c r="AN45" s="163">
        <v>0</v>
      </c>
      <c r="AO45" s="163">
        <v>0</v>
      </c>
      <c r="AP45" s="163">
        <v>0</v>
      </c>
      <c r="AQ45" s="163">
        <v>0</v>
      </c>
      <c r="AR45" s="163">
        <v>0</v>
      </c>
      <c r="AS45" s="163">
        <v>0</v>
      </c>
      <c r="AT45" s="163">
        <v>0</v>
      </c>
      <c r="AU45" s="163">
        <v>0</v>
      </c>
      <c r="AV45" s="163">
        <v>0</v>
      </c>
      <c r="AW45" s="163">
        <v>0</v>
      </c>
      <c r="AX45" s="163">
        <v>0</v>
      </c>
      <c r="AY45" s="163">
        <v>0</v>
      </c>
      <c r="AZ45" s="163">
        <v>0</v>
      </c>
      <c r="BA45" s="163">
        <v>0</v>
      </c>
      <c r="BB45" s="163">
        <v>0</v>
      </c>
      <c r="BC45" s="163">
        <v>0</v>
      </c>
      <c r="BD45" s="163">
        <v>0</v>
      </c>
      <c r="BE45" s="163">
        <v>0</v>
      </c>
      <c r="BF45" s="163">
        <v>0</v>
      </c>
    </row>
    <row r="46" spans="1:58" s="60" customFormat="1" x14ac:dyDescent="0.25">
      <c r="B46" s="126" t="s">
        <v>461</v>
      </c>
      <c r="C46" s="131">
        <f t="shared" ref="C46:AH46" si="50">IF((C26-C28)&lt;0,0,(C26-C28))+C44</f>
        <v>0</v>
      </c>
      <c r="D46" s="131">
        <f t="shared" si="50"/>
        <v>0</v>
      </c>
      <c r="E46" s="131">
        <f t="shared" si="50"/>
        <v>0</v>
      </c>
      <c r="F46" s="131">
        <f t="shared" si="50"/>
        <v>0</v>
      </c>
      <c r="G46" s="131">
        <f t="shared" si="50"/>
        <v>0</v>
      </c>
      <c r="H46" s="131">
        <f t="shared" si="50"/>
        <v>0</v>
      </c>
      <c r="I46" s="131">
        <f t="shared" si="50"/>
        <v>0</v>
      </c>
      <c r="J46" s="131">
        <f t="shared" si="50"/>
        <v>0</v>
      </c>
      <c r="K46" s="131">
        <f t="shared" si="50"/>
        <v>142.05000000000001</v>
      </c>
      <c r="L46" s="131">
        <f t="shared" si="50"/>
        <v>89.316666666666663</v>
      </c>
      <c r="M46" s="131">
        <f t="shared" si="50"/>
        <v>421.83333333333331</v>
      </c>
      <c r="N46" s="131">
        <f t="shared" si="50"/>
        <v>0</v>
      </c>
      <c r="O46" s="131">
        <f t="shared" si="50"/>
        <v>1836.666666666667</v>
      </c>
      <c r="P46" s="131">
        <f t="shared" si="50"/>
        <v>2366.1111111111104</v>
      </c>
      <c r="Q46" s="131">
        <f t="shared" si="50"/>
        <v>1115.2777777777774</v>
      </c>
      <c r="R46" s="131">
        <f t="shared" si="50"/>
        <v>1138</v>
      </c>
      <c r="S46" s="131">
        <f t="shared" si="50"/>
        <v>968</v>
      </c>
      <c r="T46" s="131">
        <f t="shared" si="50"/>
        <v>100</v>
      </c>
      <c r="U46" s="131">
        <f t="shared" si="50"/>
        <v>100.5</v>
      </c>
      <c r="V46" s="131">
        <f t="shared" si="50"/>
        <v>90</v>
      </c>
      <c r="W46" s="131">
        <f t="shared" si="50"/>
        <v>623.5</v>
      </c>
      <c r="X46" s="131">
        <f t="shared" si="50"/>
        <v>90</v>
      </c>
      <c r="Y46" s="131">
        <f t="shared" si="50"/>
        <v>50</v>
      </c>
      <c r="Z46" s="131">
        <f t="shared" si="50"/>
        <v>18</v>
      </c>
      <c r="AA46" s="131">
        <f t="shared" si="50"/>
        <v>601.61111111111131</v>
      </c>
      <c r="AB46" s="131">
        <f t="shared" si="50"/>
        <v>0</v>
      </c>
      <c r="AC46" s="131">
        <f t="shared" si="50"/>
        <v>0</v>
      </c>
      <c r="AD46" s="131">
        <f t="shared" si="50"/>
        <v>0</v>
      </c>
      <c r="AE46" s="131">
        <f t="shared" si="50"/>
        <v>0</v>
      </c>
      <c r="AF46" s="131">
        <f t="shared" si="50"/>
        <v>0</v>
      </c>
      <c r="AG46" s="131">
        <f t="shared" si="50"/>
        <v>0</v>
      </c>
      <c r="AH46" s="131">
        <f t="shared" si="50"/>
        <v>0</v>
      </c>
      <c r="AI46" s="131">
        <f t="shared" ref="AI46:BF46" si="51">IF((AI26-AI28)&lt;0,0,(AI26-AI28))+AI44</f>
        <v>0</v>
      </c>
      <c r="AJ46" s="131">
        <f t="shared" si="51"/>
        <v>0</v>
      </c>
      <c r="AK46" s="131">
        <f t="shared" si="51"/>
        <v>0</v>
      </c>
      <c r="AL46" s="131">
        <f t="shared" si="51"/>
        <v>0</v>
      </c>
      <c r="AM46" s="131">
        <f t="shared" si="51"/>
        <v>0</v>
      </c>
      <c r="AN46" s="131">
        <f t="shared" si="51"/>
        <v>0</v>
      </c>
      <c r="AO46" s="131">
        <f t="shared" si="51"/>
        <v>0</v>
      </c>
      <c r="AP46" s="131">
        <f t="shared" si="51"/>
        <v>0</v>
      </c>
      <c r="AQ46" s="131">
        <f t="shared" si="51"/>
        <v>0</v>
      </c>
      <c r="AR46" s="131">
        <f t="shared" si="51"/>
        <v>0</v>
      </c>
      <c r="AS46" s="131">
        <f t="shared" si="51"/>
        <v>0</v>
      </c>
      <c r="AT46" s="131">
        <f t="shared" si="51"/>
        <v>0</v>
      </c>
      <c r="AU46" s="131">
        <f t="shared" si="51"/>
        <v>0</v>
      </c>
      <c r="AV46" s="131">
        <f t="shared" si="51"/>
        <v>0</v>
      </c>
      <c r="AW46" s="131">
        <f t="shared" si="51"/>
        <v>0</v>
      </c>
      <c r="AX46" s="131">
        <f t="shared" si="51"/>
        <v>0</v>
      </c>
      <c r="AY46" s="131">
        <f t="shared" si="51"/>
        <v>0</v>
      </c>
      <c r="AZ46" s="131">
        <f t="shared" si="51"/>
        <v>0</v>
      </c>
      <c r="BA46" s="131">
        <f t="shared" si="51"/>
        <v>0</v>
      </c>
      <c r="BB46" s="131">
        <f t="shared" si="51"/>
        <v>0</v>
      </c>
      <c r="BC46" s="131">
        <f t="shared" si="51"/>
        <v>0</v>
      </c>
      <c r="BD46" s="131">
        <f t="shared" si="51"/>
        <v>0</v>
      </c>
      <c r="BE46" s="131">
        <f t="shared" si="51"/>
        <v>0</v>
      </c>
      <c r="BF46" s="131">
        <f t="shared" si="51"/>
        <v>0</v>
      </c>
    </row>
    <row r="47" spans="1:58" s="60" customFormat="1" x14ac:dyDescent="0.25">
      <c r="B47" s="126" t="s">
        <v>17</v>
      </c>
      <c r="C47" s="132" t="e">
        <f t="shared" ref="C47:AH47" si="52">IF(C46/C28&lt;0,0,C46/C28)</f>
        <v>#DIV/0!</v>
      </c>
      <c r="D47" s="132" t="e">
        <f t="shared" si="52"/>
        <v>#DIV/0!</v>
      </c>
      <c r="E47" s="132" t="e">
        <f t="shared" si="52"/>
        <v>#DIV/0!</v>
      </c>
      <c r="F47" s="132" t="e">
        <f t="shared" si="52"/>
        <v>#DIV/0!</v>
      </c>
      <c r="G47" s="132" t="e">
        <f t="shared" si="52"/>
        <v>#DIV/0!</v>
      </c>
      <c r="H47" s="132" t="e">
        <f t="shared" si="52"/>
        <v>#DIV/0!</v>
      </c>
      <c r="I47" s="132" t="e">
        <f t="shared" si="52"/>
        <v>#DIV/0!</v>
      </c>
      <c r="J47" s="132" t="e">
        <f t="shared" si="52"/>
        <v>#DIV/0!</v>
      </c>
      <c r="K47" s="132">
        <f t="shared" si="52"/>
        <v>0</v>
      </c>
      <c r="L47" s="132">
        <f t="shared" si="52"/>
        <v>0</v>
      </c>
      <c r="M47" s="132">
        <f t="shared" si="52"/>
        <v>0</v>
      </c>
      <c r="N47" s="132" t="e">
        <f t="shared" si="52"/>
        <v>#DIV/0!</v>
      </c>
      <c r="O47" s="132">
        <f t="shared" si="52"/>
        <v>0.31868131868131877</v>
      </c>
      <c r="P47" s="132">
        <f t="shared" si="52"/>
        <v>0.36212907065725691</v>
      </c>
      <c r="Q47" s="132">
        <f t="shared" si="52"/>
        <v>0.16094119533410825</v>
      </c>
      <c r="R47" s="132">
        <f t="shared" si="52"/>
        <v>0.15048928854800317</v>
      </c>
      <c r="S47" s="132">
        <f t="shared" si="52"/>
        <v>0.11578947368421053</v>
      </c>
      <c r="T47" s="132">
        <f t="shared" si="52"/>
        <v>1.215977950266502E-2</v>
      </c>
      <c r="U47" s="132">
        <f t="shared" si="52"/>
        <v>1.1767460921491717E-2</v>
      </c>
      <c r="V47" s="132">
        <f t="shared" si="52"/>
        <v>1.0737080707056647E-2</v>
      </c>
      <c r="W47" s="132">
        <f t="shared" si="52"/>
        <v>7.3005093378607805E-2</v>
      </c>
      <c r="X47" s="132">
        <f t="shared" si="52"/>
        <v>1.006292433550535E-2</v>
      </c>
      <c r="Y47" s="132">
        <f t="shared" si="52"/>
        <v>5.2208113140782084E-3</v>
      </c>
      <c r="Z47" s="132">
        <f t="shared" si="52"/>
        <v>2.0344346908789507E-3</v>
      </c>
      <c r="AA47" s="132">
        <f t="shared" si="52"/>
        <v>6.4966074138955068E-2</v>
      </c>
      <c r="AB47" s="132" t="e">
        <f t="shared" si="52"/>
        <v>#DIV/0!</v>
      </c>
      <c r="AC47" s="132" t="e">
        <f t="shared" si="52"/>
        <v>#DIV/0!</v>
      </c>
      <c r="AD47" s="132" t="e">
        <f t="shared" si="52"/>
        <v>#DIV/0!</v>
      </c>
      <c r="AE47" s="132" t="e">
        <f t="shared" si="52"/>
        <v>#DIV/0!</v>
      </c>
      <c r="AF47" s="132" t="e">
        <f t="shared" si="52"/>
        <v>#DIV/0!</v>
      </c>
      <c r="AG47" s="132" t="e">
        <f t="shared" si="52"/>
        <v>#DIV/0!</v>
      </c>
      <c r="AH47" s="132" t="e">
        <f t="shared" si="52"/>
        <v>#DIV/0!</v>
      </c>
      <c r="AI47" s="132" t="e">
        <f t="shared" ref="AI47:BF47" si="53">IF(AI46/AI28&lt;0,0,AI46/AI28)</f>
        <v>#DIV/0!</v>
      </c>
      <c r="AJ47" s="132" t="e">
        <f t="shared" si="53"/>
        <v>#DIV/0!</v>
      </c>
      <c r="AK47" s="132" t="e">
        <f t="shared" si="53"/>
        <v>#DIV/0!</v>
      </c>
      <c r="AL47" s="132" t="e">
        <f t="shared" si="53"/>
        <v>#DIV/0!</v>
      </c>
      <c r="AM47" s="132" t="e">
        <f t="shared" si="53"/>
        <v>#DIV/0!</v>
      </c>
      <c r="AN47" s="132" t="e">
        <f t="shared" si="53"/>
        <v>#DIV/0!</v>
      </c>
      <c r="AO47" s="132" t="e">
        <f t="shared" si="53"/>
        <v>#DIV/0!</v>
      </c>
      <c r="AP47" s="132" t="e">
        <f t="shared" si="53"/>
        <v>#DIV/0!</v>
      </c>
      <c r="AQ47" s="132" t="e">
        <f t="shared" si="53"/>
        <v>#DIV/0!</v>
      </c>
      <c r="AR47" s="132" t="e">
        <f t="shared" si="53"/>
        <v>#DIV/0!</v>
      </c>
      <c r="AS47" s="132" t="e">
        <f t="shared" si="53"/>
        <v>#DIV/0!</v>
      </c>
      <c r="AT47" s="132" t="e">
        <f t="shared" si="53"/>
        <v>#DIV/0!</v>
      </c>
      <c r="AU47" s="132" t="e">
        <f t="shared" si="53"/>
        <v>#DIV/0!</v>
      </c>
      <c r="AV47" s="132" t="e">
        <f t="shared" si="53"/>
        <v>#DIV/0!</v>
      </c>
      <c r="AW47" s="132" t="e">
        <f t="shared" si="53"/>
        <v>#DIV/0!</v>
      </c>
      <c r="AX47" s="132" t="e">
        <f t="shared" si="53"/>
        <v>#DIV/0!</v>
      </c>
      <c r="AY47" s="132" t="e">
        <f t="shared" si="53"/>
        <v>#DIV/0!</v>
      </c>
      <c r="AZ47" s="132" t="e">
        <f t="shared" si="53"/>
        <v>#DIV/0!</v>
      </c>
      <c r="BA47" s="132" t="e">
        <f t="shared" si="53"/>
        <v>#DIV/0!</v>
      </c>
      <c r="BB47" s="132" t="e">
        <f t="shared" si="53"/>
        <v>#DIV/0!</v>
      </c>
      <c r="BC47" s="132" t="e">
        <f t="shared" si="53"/>
        <v>#DIV/0!</v>
      </c>
      <c r="BD47" s="132" t="e">
        <f t="shared" si="53"/>
        <v>#DIV/0!</v>
      </c>
      <c r="BE47" s="132" t="e">
        <f t="shared" si="53"/>
        <v>#DIV/0!</v>
      </c>
      <c r="BF47" s="132" t="e">
        <f t="shared" si="53"/>
        <v>#DIV/0!</v>
      </c>
    </row>
    <row r="48" spans="1:58" s="60" customFormat="1" x14ac:dyDescent="0.25">
      <c r="B48" s="126" t="s">
        <v>464</v>
      </c>
      <c r="C48" s="134" t="e">
        <f>(C26-C44)/((C20/'Org Chart &amp; P''meters'!$L$3)-C45)</f>
        <v>#DIV/0!</v>
      </c>
      <c r="D48" s="134" t="e">
        <f>(D26-D44)/((D20/'Org Chart &amp; P''meters'!$L$3)-D45)</f>
        <v>#DIV/0!</v>
      </c>
      <c r="E48" s="134" t="e">
        <f>(E26-E44)/((E20/'Org Chart &amp; P''meters'!$L$3)-E45)</f>
        <v>#DIV/0!</v>
      </c>
      <c r="F48" s="134" t="e">
        <f>(F26-F44)/((F20/'Org Chart &amp; P''meters'!$L$3)-F45)</f>
        <v>#DIV/0!</v>
      </c>
      <c r="G48" s="134" t="e">
        <f>(G26-G44)/((G20/'Org Chart &amp; P''meters'!$L$3)-G45)</f>
        <v>#DIV/0!</v>
      </c>
      <c r="H48" s="134" t="e">
        <f>(H26-H44)/((H20/'Org Chart &amp; P''meters'!$L$3)-H45)</f>
        <v>#DIV/0!</v>
      </c>
      <c r="I48" s="134" t="e">
        <f>(I26-I44)/((I20/'Org Chart &amp; P''meters'!$L$3)-I45)</f>
        <v>#DIV/0!</v>
      </c>
      <c r="J48" s="134" t="e">
        <f>(J26-J44)/((J20/'Org Chart &amp; P''meters'!$L$3)-J45)</f>
        <v>#DIV/0!</v>
      </c>
      <c r="K48" s="134">
        <f>(K26-K44)/((K20/'Org Chart &amp; P''meters'!$L$3)-K45)</f>
        <v>0.64642857142857146</v>
      </c>
      <c r="L48" s="134">
        <f>(L26-L44)/((L20/'Org Chart &amp; P''meters'!$L$3)-L45)</f>
        <v>1.6645833333333333</v>
      </c>
      <c r="M48" s="134">
        <f>(M26-M44)/((M20/'Org Chart &amp; P''meters'!$L$3)-M45)</f>
        <v>2.5523809523809522</v>
      </c>
      <c r="N48" s="134" t="e">
        <f>(N26-N44)/((N20/'Org Chart &amp; P''meters'!$L$3)-N45)</f>
        <v>#DIV/0!</v>
      </c>
      <c r="O48" s="134">
        <f>(O26-O44)/((O20/'Org Chart &amp; P''meters'!$L$3)-O45)</f>
        <v>11.868131868131869</v>
      </c>
      <c r="P48" s="134">
        <f>(P26-P44)/((P20/'Org Chart &amp; P''meters'!$L$3)-P45)</f>
        <v>11.777059773828755</v>
      </c>
      <c r="Q48" s="134">
        <f>(Q26-Q44)/((Q20/'Org Chart &amp; P''meters'!$L$3)-Q45)</f>
        <v>10.357197258187357</v>
      </c>
      <c r="R48" s="134">
        <f>(R26-R44)/((R20/'Org Chart &amp; P''meters'!$L$3)-R45)</f>
        <v>10.678391959798995</v>
      </c>
      <c r="S48" s="134">
        <f t="shared" ref="S48:AK48" si="54">(S51/S34/S6)+8.5</f>
        <v>9.3533333333333335</v>
      </c>
      <c r="T48" s="134">
        <f t="shared" si="54"/>
        <v>8.5</v>
      </c>
      <c r="U48" s="134">
        <f t="shared" si="54"/>
        <v>8.5983333333333327</v>
      </c>
      <c r="V48" s="134">
        <f t="shared" si="54"/>
        <v>8.5</v>
      </c>
      <c r="W48" s="134">
        <f t="shared" si="54"/>
        <v>9.0927777777777781</v>
      </c>
      <c r="X48" s="134">
        <f t="shared" si="54"/>
        <v>8.5</v>
      </c>
      <c r="Y48" s="134">
        <f t="shared" si="54"/>
        <v>8.5</v>
      </c>
      <c r="Z48" s="134">
        <f t="shared" si="54"/>
        <v>8.5</v>
      </c>
      <c r="AA48" s="134">
        <f t="shared" si="54"/>
        <v>9.1030113636363641</v>
      </c>
      <c r="AB48" s="134" t="e">
        <f t="shared" si="54"/>
        <v>#DIV/0!</v>
      </c>
      <c r="AC48" s="134" t="e">
        <f t="shared" si="54"/>
        <v>#DIV/0!</v>
      </c>
      <c r="AD48" s="134" t="e">
        <f t="shared" si="54"/>
        <v>#DIV/0!</v>
      </c>
      <c r="AE48" s="134" t="e">
        <f t="shared" si="54"/>
        <v>#DIV/0!</v>
      </c>
      <c r="AF48" s="134" t="e">
        <f t="shared" si="54"/>
        <v>#DIV/0!</v>
      </c>
      <c r="AG48" s="134" t="e">
        <f t="shared" si="54"/>
        <v>#DIV/0!</v>
      </c>
      <c r="AH48" s="134" t="e">
        <f t="shared" si="54"/>
        <v>#DIV/0!</v>
      </c>
      <c r="AI48" s="134" t="e">
        <f t="shared" si="54"/>
        <v>#DIV/0!</v>
      </c>
      <c r="AJ48" s="134" t="e">
        <f t="shared" si="54"/>
        <v>#DIV/0!</v>
      </c>
      <c r="AK48" s="134" t="e">
        <f t="shared" si="54"/>
        <v>#DIV/0!</v>
      </c>
      <c r="AL48" s="134" t="e">
        <f>(AL26-AL44)/((AL20/'Org Chart &amp; P''meters'!$L$3)-AL45)</f>
        <v>#DIV/0!</v>
      </c>
      <c r="AM48" s="134" t="e">
        <f>(AM26-AM44)/((AM20/'Org Chart &amp; P''meters'!$L$3)-AM45)</f>
        <v>#DIV/0!</v>
      </c>
      <c r="AN48" s="134" t="e">
        <f>(AN26-AN44)/((AN20/'Org Chart &amp; P''meters'!$L$3)-AN45)</f>
        <v>#DIV/0!</v>
      </c>
      <c r="AO48" s="134" t="e">
        <f>(AO26-AO44)/((AO20/'Org Chart &amp; P''meters'!$L$3)-AO45)</f>
        <v>#DIV/0!</v>
      </c>
      <c r="AP48" s="134" t="e">
        <f>(AP26-AP44)/((AP20/'Org Chart &amp; P''meters'!$L$3)-AP45)</f>
        <v>#DIV/0!</v>
      </c>
      <c r="AQ48" s="134" t="e">
        <f>(AQ26-AQ44)/((AQ20/'Org Chart &amp; P''meters'!$L$3)-AQ45)</f>
        <v>#DIV/0!</v>
      </c>
      <c r="AR48" s="134" t="e">
        <f>(AR26-AR44)/((AR20/'Org Chart &amp; P''meters'!$L$3)-AR45)</f>
        <v>#DIV/0!</v>
      </c>
      <c r="AS48" s="134" t="e">
        <f>(AS26-AS44)/((AS20/'Org Chart &amp; P''meters'!$L$3)-AS45)</f>
        <v>#DIV/0!</v>
      </c>
      <c r="AT48" s="134" t="e">
        <f>(AT26-AT44)/((AT20/'Org Chart &amp; P''meters'!$L$3)-AT45)</f>
        <v>#DIV/0!</v>
      </c>
      <c r="AU48" s="134" t="e">
        <f>(AU26-AU44)/((AU20/'Org Chart &amp; P''meters'!$L$3)-AU45)</f>
        <v>#DIV/0!</v>
      </c>
      <c r="AV48" s="134" t="e">
        <f>(AV26-AV44)/((AV20/'Org Chart &amp; P''meters'!$L$3)-AV45)</f>
        <v>#DIV/0!</v>
      </c>
      <c r="AW48" s="134" t="e">
        <f>(AW26-AW44)/((AW20/'Org Chart &amp; P''meters'!$L$3)-AW45)</f>
        <v>#DIV/0!</v>
      </c>
      <c r="AX48" s="134" t="e">
        <f>(AX26-AX44)/((AX20/'Org Chart &amp; P''meters'!$L$3)-AX45)</f>
        <v>#DIV/0!</v>
      </c>
      <c r="AY48" s="134" t="e">
        <f>(AY26-AY44)/((AY20/'Org Chart &amp; P''meters'!$L$3)-AY45)</f>
        <v>#DIV/0!</v>
      </c>
      <c r="AZ48" s="134" t="e">
        <f>(AZ26-AZ44)/((AZ20/'Org Chart &amp; P''meters'!$L$3)-AZ45)</f>
        <v>#DIV/0!</v>
      </c>
      <c r="BA48" s="134" t="e">
        <f>(BA26-BA44)/((BA20/'Org Chart &amp; P''meters'!$L$3)-BA45)</f>
        <v>#DIV/0!</v>
      </c>
      <c r="BB48" s="134" t="e">
        <f>(BB26-BB44)/((BB20/'Org Chart &amp; P''meters'!$L$3)-BB45)</f>
        <v>#DIV/0!</v>
      </c>
      <c r="BC48" s="134" t="e">
        <f>(BC26-BC44)/((BC20/'Org Chart &amp; P''meters'!$L$3)-BC45)</f>
        <v>#DIV/0!</v>
      </c>
      <c r="BD48" s="134" t="e">
        <f>(BD26-BD44)/((BD20/'Org Chart &amp; P''meters'!$L$3)-BD45)</f>
        <v>#DIV/0!</v>
      </c>
      <c r="BE48" s="134" t="e">
        <f>(BE26-BE44)/((BE20/'Org Chart &amp; P''meters'!$L$3)-BE45)</f>
        <v>#DIV/0!</v>
      </c>
      <c r="BF48" s="134" t="e">
        <f>(BF26-BF44)/((BF20/'Org Chart &amp; P''meters'!$L$3)-BF45)</f>
        <v>#DIV/0!</v>
      </c>
    </row>
    <row r="49" spans="1:58" s="60" customFormat="1" x14ac:dyDescent="0.25">
      <c r="B49" s="126" t="s">
        <v>462</v>
      </c>
      <c r="C49" s="135">
        <f>'Org Chart &amp; P''meters'!$L$8</f>
        <v>9.5</v>
      </c>
      <c r="D49" s="135">
        <f>'Org Chart &amp; P''meters'!$L$8</f>
        <v>9.5</v>
      </c>
      <c r="E49" s="135">
        <f>'Org Chart &amp; P''meters'!$L$8</f>
        <v>9.5</v>
      </c>
      <c r="F49" s="135">
        <f>'Org Chart &amp; P''meters'!$L$8</f>
        <v>9.5</v>
      </c>
      <c r="G49" s="135">
        <f>'Org Chart &amp; P''meters'!$L$8</f>
        <v>9.5</v>
      </c>
      <c r="H49" s="135">
        <f>'Org Chart &amp; P''meters'!$L$8</f>
        <v>9.5</v>
      </c>
      <c r="I49" s="135">
        <f>'Org Chart &amp; P''meters'!$L$8</f>
        <v>9.5</v>
      </c>
      <c r="J49" s="135">
        <f>'Org Chart &amp; P''meters'!$L$8</f>
        <v>9.5</v>
      </c>
      <c r="K49" s="135">
        <f>'Org Chart &amp; P''meters'!$L$8</f>
        <v>9.5</v>
      </c>
      <c r="L49" s="135">
        <f>'Org Chart &amp; P''meters'!$L$8</f>
        <v>9.5</v>
      </c>
      <c r="M49" s="135">
        <f>'Org Chart &amp; P''meters'!$L$8</f>
        <v>9.5</v>
      </c>
      <c r="N49" s="135">
        <f>'Org Chart &amp; P''meters'!$L$8</f>
        <v>9.5</v>
      </c>
      <c r="O49" s="135">
        <f>'Org Chart &amp; P''meters'!$L$8</f>
        <v>9.5</v>
      </c>
      <c r="P49" s="135">
        <f>'Org Chart &amp; P''meters'!$L$8</f>
        <v>9.5</v>
      </c>
      <c r="Q49" s="135">
        <f>'Org Chart &amp; P''meters'!$L$8</f>
        <v>9.5</v>
      </c>
      <c r="R49" s="135">
        <f>'Org Chart &amp; P''meters'!$L$8</f>
        <v>9.5</v>
      </c>
      <c r="S49" s="135">
        <f>'Org Chart &amp; P''meters'!$L$8</f>
        <v>9.5</v>
      </c>
      <c r="T49" s="135">
        <f>'Org Chart &amp; P''meters'!$L$8</f>
        <v>9.5</v>
      </c>
      <c r="U49" s="135">
        <f>'Org Chart &amp; P''meters'!$L$8</f>
        <v>9.5</v>
      </c>
      <c r="V49" s="135">
        <f>'Org Chart &amp; P''meters'!$L$8</f>
        <v>9.5</v>
      </c>
      <c r="W49" s="135">
        <f>'Org Chart &amp; P''meters'!$L$8</f>
        <v>9.5</v>
      </c>
      <c r="X49" s="135">
        <f>'Org Chart &amp; P''meters'!$L$8</f>
        <v>9.5</v>
      </c>
      <c r="Y49" s="135">
        <f>'Org Chart &amp; P''meters'!$L$8</f>
        <v>9.5</v>
      </c>
      <c r="Z49" s="135">
        <f>'Org Chart &amp; P''meters'!$L$8</f>
        <v>9.5</v>
      </c>
      <c r="AA49" s="135">
        <f>'Org Chart &amp; P''meters'!$L$8</f>
        <v>9.5</v>
      </c>
      <c r="AB49" s="135">
        <f>'Org Chart &amp; P''meters'!$L$8</f>
        <v>9.5</v>
      </c>
      <c r="AC49" s="135">
        <f>'Org Chart &amp; P''meters'!$L$8</f>
        <v>9.5</v>
      </c>
      <c r="AD49" s="135">
        <f>'Org Chart &amp; P''meters'!$L$8</f>
        <v>9.5</v>
      </c>
      <c r="AE49" s="135">
        <f>'Org Chart &amp; P''meters'!$L$8</f>
        <v>9.5</v>
      </c>
      <c r="AF49" s="135">
        <f>'Org Chart &amp; P''meters'!$L$8</f>
        <v>9.5</v>
      </c>
      <c r="AG49" s="135">
        <f>'Org Chart &amp; P''meters'!$L$8</f>
        <v>9.5</v>
      </c>
      <c r="AH49" s="135">
        <f>'Org Chart &amp; P''meters'!$L$8</f>
        <v>9.5</v>
      </c>
      <c r="AI49" s="135">
        <f>'Org Chart &amp; P''meters'!$L$8</f>
        <v>9.5</v>
      </c>
      <c r="AJ49" s="135">
        <f>'Org Chart &amp; P''meters'!$L$8</f>
        <v>9.5</v>
      </c>
      <c r="AK49" s="135">
        <f>'Org Chart &amp; P''meters'!$L$8</f>
        <v>9.5</v>
      </c>
      <c r="AL49" s="135">
        <f>'Org Chart &amp; P''meters'!$L$8</f>
        <v>9.5</v>
      </c>
      <c r="AM49" s="135">
        <f>'Org Chart &amp; P''meters'!$L$8</f>
        <v>9.5</v>
      </c>
      <c r="AN49" s="135">
        <f>'Org Chart &amp; P''meters'!$L$8</f>
        <v>9.5</v>
      </c>
      <c r="AO49" s="135">
        <f>'Org Chart &amp; P''meters'!$L$8</f>
        <v>9.5</v>
      </c>
      <c r="AP49" s="135">
        <f>'Org Chart &amp; P''meters'!$L$8</f>
        <v>9.5</v>
      </c>
      <c r="AQ49" s="135">
        <f>'Org Chart &amp; P''meters'!$L$8</f>
        <v>9.5</v>
      </c>
      <c r="AR49" s="135">
        <f>'Org Chart &amp; P''meters'!$L$8</f>
        <v>9.5</v>
      </c>
      <c r="AS49" s="135">
        <f>'Org Chart &amp; P''meters'!$L$8</f>
        <v>9.5</v>
      </c>
      <c r="AT49" s="135">
        <f>'Org Chart &amp; P''meters'!$L$8</f>
        <v>9.5</v>
      </c>
      <c r="AU49" s="135">
        <f>'Org Chart &amp; P''meters'!$L$8</f>
        <v>9.5</v>
      </c>
      <c r="AV49" s="135">
        <f>'Org Chart &amp; P''meters'!$L$8</f>
        <v>9.5</v>
      </c>
      <c r="AW49" s="135">
        <f>'Org Chart &amp; P''meters'!$L$8</f>
        <v>9.5</v>
      </c>
      <c r="AX49" s="135">
        <f>'Org Chart &amp; P''meters'!$L$8</f>
        <v>9.5</v>
      </c>
      <c r="AY49" s="135">
        <f>'Org Chart &amp; P''meters'!$L$8</f>
        <v>9.5</v>
      </c>
      <c r="AZ49" s="135">
        <f>'Org Chart &amp; P''meters'!$L$8</f>
        <v>9.5</v>
      </c>
      <c r="BA49" s="135">
        <f>'Org Chart &amp; P''meters'!$L$8</f>
        <v>9.5</v>
      </c>
      <c r="BB49" s="135">
        <f>'Org Chart &amp; P''meters'!$L$8</f>
        <v>9.5</v>
      </c>
      <c r="BC49" s="135">
        <f>'Org Chart &amp; P''meters'!$L$8</f>
        <v>9.5</v>
      </c>
      <c r="BD49" s="135">
        <f>'Org Chart &amp; P''meters'!$L$8</f>
        <v>9.5</v>
      </c>
      <c r="BE49" s="135">
        <f>'Org Chart &amp; P''meters'!$L$8</f>
        <v>9.5</v>
      </c>
      <c r="BF49" s="135">
        <f>'Org Chart &amp; P''meters'!$L$8</f>
        <v>9.5</v>
      </c>
    </row>
    <row r="50" spans="1:58" s="60" customFormat="1" x14ac:dyDescent="0.25">
      <c r="B50" s="126" t="s">
        <v>463</v>
      </c>
      <c r="C50" s="135" t="e">
        <f t="shared" ref="C50:BF50" si="55">C44/C45</f>
        <v>#DIV/0!</v>
      </c>
      <c r="D50" s="135" t="e">
        <f t="shared" si="55"/>
        <v>#DIV/0!</v>
      </c>
      <c r="E50" s="135" t="e">
        <f t="shared" si="55"/>
        <v>#DIV/0!</v>
      </c>
      <c r="F50" s="135" t="e">
        <f t="shared" si="55"/>
        <v>#DIV/0!</v>
      </c>
      <c r="G50" s="135" t="e">
        <f t="shared" si="55"/>
        <v>#DIV/0!</v>
      </c>
      <c r="H50" s="135" t="e">
        <f t="shared" si="55"/>
        <v>#DIV/0!</v>
      </c>
      <c r="I50" s="135" t="e">
        <f t="shared" si="55"/>
        <v>#DIV/0!</v>
      </c>
      <c r="J50" s="135" t="e">
        <f t="shared" si="55"/>
        <v>#DIV/0!</v>
      </c>
      <c r="K50" s="135">
        <f t="shared" si="55"/>
        <v>0.64642857142857146</v>
      </c>
      <c r="L50" s="135">
        <f t="shared" si="55"/>
        <v>1.6645833333333333</v>
      </c>
      <c r="M50" s="135">
        <f t="shared" si="55"/>
        <v>2.5523809523809522</v>
      </c>
      <c r="N50" s="135" t="e">
        <f t="shared" si="55"/>
        <v>#DIV/0!</v>
      </c>
      <c r="O50" s="135">
        <f t="shared" si="55"/>
        <v>3.3333333333333335</v>
      </c>
      <c r="P50" s="135">
        <f t="shared" si="55"/>
        <v>4.4444444444444446</v>
      </c>
      <c r="Q50" s="135">
        <f t="shared" si="55"/>
        <v>16.333333333333332</v>
      </c>
      <c r="R50" s="135">
        <f t="shared" si="55"/>
        <v>25</v>
      </c>
      <c r="S50" s="135">
        <f t="shared" si="55"/>
        <v>10</v>
      </c>
      <c r="T50" s="135">
        <f t="shared" si="55"/>
        <v>100</v>
      </c>
      <c r="U50" s="135">
        <f t="shared" si="55"/>
        <v>12</v>
      </c>
      <c r="V50" s="135">
        <f t="shared" si="55"/>
        <v>90</v>
      </c>
      <c r="W50" s="135">
        <f t="shared" si="55"/>
        <v>90</v>
      </c>
      <c r="X50" s="135">
        <f t="shared" si="55"/>
        <v>30</v>
      </c>
      <c r="Y50" s="135">
        <f t="shared" si="55"/>
        <v>16.666666666666668</v>
      </c>
      <c r="Z50" s="135">
        <f t="shared" si="55"/>
        <v>9</v>
      </c>
      <c r="AA50" s="135">
        <f t="shared" si="55"/>
        <v>4</v>
      </c>
      <c r="AB50" s="135" t="e">
        <f t="shared" si="55"/>
        <v>#DIV/0!</v>
      </c>
      <c r="AC50" s="135" t="e">
        <f t="shared" si="55"/>
        <v>#DIV/0!</v>
      </c>
      <c r="AD50" s="135" t="e">
        <f t="shared" si="55"/>
        <v>#DIV/0!</v>
      </c>
      <c r="AE50" s="135" t="e">
        <f t="shared" si="55"/>
        <v>#DIV/0!</v>
      </c>
      <c r="AF50" s="135" t="e">
        <f t="shared" si="55"/>
        <v>#DIV/0!</v>
      </c>
      <c r="AG50" s="135" t="e">
        <f t="shared" si="55"/>
        <v>#DIV/0!</v>
      </c>
      <c r="AH50" s="135" t="e">
        <f t="shared" si="55"/>
        <v>#DIV/0!</v>
      </c>
      <c r="AI50" s="135" t="e">
        <f t="shared" si="55"/>
        <v>#DIV/0!</v>
      </c>
      <c r="AJ50" s="135" t="e">
        <f t="shared" si="55"/>
        <v>#DIV/0!</v>
      </c>
      <c r="AK50" s="135" t="e">
        <f t="shared" si="55"/>
        <v>#DIV/0!</v>
      </c>
      <c r="AL50" s="135" t="e">
        <f t="shared" si="55"/>
        <v>#DIV/0!</v>
      </c>
      <c r="AM50" s="135" t="e">
        <f t="shared" si="55"/>
        <v>#DIV/0!</v>
      </c>
      <c r="AN50" s="135" t="e">
        <f t="shared" si="55"/>
        <v>#DIV/0!</v>
      </c>
      <c r="AO50" s="135" t="e">
        <f t="shared" si="55"/>
        <v>#DIV/0!</v>
      </c>
      <c r="AP50" s="135" t="e">
        <f t="shared" si="55"/>
        <v>#DIV/0!</v>
      </c>
      <c r="AQ50" s="135" t="e">
        <f t="shared" si="55"/>
        <v>#DIV/0!</v>
      </c>
      <c r="AR50" s="135" t="e">
        <f t="shared" si="55"/>
        <v>#DIV/0!</v>
      </c>
      <c r="AS50" s="135" t="e">
        <f t="shared" si="55"/>
        <v>#DIV/0!</v>
      </c>
      <c r="AT50" s="135" t="e">
        <f t="shared" si="55"/>
        <v>#DIV/0!</v>
      </c>
      <c r="AU50" s="135" t="e">
        <f t="shared" si="55"/>
        <v>#DIV/0!</v>
      </c>
      <c r="AV50" s="135" t="e">
        <f t="shared" si="55"/>
        <v>#DIV/0!</v>
      </c>
      <c r="AW50" s="135" t="e">
        <f t="shared" si="55"/>
        <v>#DIV/0!</v>
      </c>
      <c r="AX50" s="135" t="e">
        <f t="shared" si="55"/>
        <v>#DIV/0!</v>
      </c>
      <c r="AY50" s="135" t="e">
        <f t="shared" si="55"/>
        <v>#DIV/0!</v>
      </c>
      <c r="AZ50" s="135" t="e">
        <f t="shared" si="55"/>
        <v>#DIV/0!</v>
      </c>
      <c r="BA50" s="135" t="e">
        <f t="shared" si="55"/>
        <v>#DIV/0!</v>
      </c>
      <c r="BB50" s="135" t="e">
        <f t="shared" si="55"/>
        <v>#DIV/0!</v>
      </c>
      <c r="BC50" s="135" t="e">
        <f t="shared" si="55"/>
        <v>#DIV/0!</v>
      </c>
      <c r="BD50" s="135" t="e">
        <f t="shared" si="55"/>
        <v>#DIV/0!</v>
      </c>
      <c r="BE50" s="135" t="e">
        <f t="shared" si="55"/>
        <v>#DIV/0!</v>
      </c>
      <c r="BF50" s="135" t="e">
        <f t="shared" si="55"/>
        <v>#DIV/0!</v>
      </c>
    </row>
    <row r="51" spans="1:58" x14ac:dyDescent="0.25">
      <c r="B51" s="126" t="s">
        <v>465</v>
      </c>
      <c r="C51" s="138">
        <f>C46-C44</f>
        <v>0</v>
      </c>
      <c r="D51" s="138">
        <f t="shared" ref="D51:BF51" si="56">D46-D44</f>
        <v>0</v>
      </c>
      <c r="E51" s="138">
        <f t="shared" si="56"/>
        <v>0</v>
      </c>
      <c r="F51" s="138">
        <f t="shared" si="56"/>
        <v>0</v>
      </c>
      <c r="G51" s="138">
        <f t="shared" si="56"/>
        <v>0</v>
      </c>
      <c r="H51" s="138">
        <f t="shared" si="56"/>
        <v>0</v>
      </c>
      <c r="I51" s="138">
        <f t="shared" si="56"/>
        <v>0</v>
      </c>
      <c r="J51" s="138">
        <f t="shared" si="56"/>
        <v>0</v>
      </c>
      <c r="K51" s="138">
        <f t="shared" si="56"/>
        <v>133</v>
      </c>
      <c r="L51" s="138">
        <f t="shared" si="56"/>
        <v>76</v>
      </c>
      <c r="M51" s="138">
        <f t="shared" si="56"/>
        <v>332.5</v>
      </c>
      <c r="N51" s="138">
        <f t="shared" si="56"/>
        <v>0</v>
      </c>
      <c r="O51" s="138">
        <f t="shared" si="56"/>
        <v>1636.666666666667</v>
      </c>
      <c r="P51" s="138">
        <f t="shared" si="56"/>
        <v>1966.1111111111104</v>
      </c>
      <c r="Q51" s="138">
        <f t="shared" si="56"/>
        <v>870.27777777777737</v>
      </c>
      <c r="R51" s="138">
        <f t="shared" si="56"/>
        <v>1038</v>
      </c>
      <c r="S51" s="138">
        <f t="shared" si="56"/>
        <v>768</v>
      </c>
      <c r="T51" s="138">
        <f t="shared" si="56"/>
        <v>0</v>
      </c>
      <c r="U51" s="138">
        <f t="shared" si="56"/>
        <v>88.5</v>
      </c>
      <c r="V51" s="138">
        <f t="shared" si="56"/>
        <v>0</v>
      </c>
      <c r="W51" s="138">
        <f t="shared" si="56"/>
        <v>533.5</v>
      </c>
      <c r="X51" s="138">
        <f t="shared" si="56"/>
        <v>0</v>
      </c>
      <c r="Y51" s="138">
        <f t="shared" si="56"/>
        <v>0</v>
      </c>
      <c r="Z51" s="138">
        <f t="shared" si="56"/>
        <v>0</v>
      </c>
      <c r="AA51" s="138">
        <f t="shared" si="56"/>
        <v>589.61111111111131</v>
      </c>
      <c r="AB51" s="138">
        <f t="shared" si="56"/>
        <v>0</v>
      </c>
      <c r="AC51" s="138">
        <f t="shared" si="56"/>
        <v>0</v>
      </c>
      <c r="AD51" s="138">
        <f t="shared" si="56"/>
        <v>0</v>
      </c>
      <c r="AE51" s="138">
        <f t="shared" si="56"/>
        <v>0</v>
      </c>
      <c r="AF51" s="138">
        <f t="shared" si="56"/>
        <v>0</v>
      </c>
      <c r="AG51" s="138">
        <f t="shared" si="56"/>
        <v>0</v>
      </c>
      <c r="AH51" s="138">
        <f t="shared" si="56"/>
        <v>0</v>
      </c>
      <c r="AI51" s="138">
        <f t="shared" si="56"/>
        <v>0</v>
      </c>
      <c r="AJ51" s="138">
        <f t="shared" si="56"/>
        <v>0</v>
      </c>
      <c r="AK51" s="138">
        <f t="shared" si="56"/>
        <v>0</v>
      </c>
      <c r="AL51" s="138">
        <f t="shared" si="56"/>
        <v>0</v>
      </c>
      <c r="AM51" s="138">
        <f t="shared" si="56"/>
        <v>0</v>
      </c>
      <c r="AN51" s="138">
        <f t="shared" si="56"/>
        <v>0</v>
      </c>
      <c r="AO51" s="138">
        <f t="shared" si="56"/>
        <v>0</v>
      </c>
      <c r="AP51" s="138">
        <f t="shared" si="56"/>
        <v>0</v>
      </c>
      <c r="AQ51" s="138">
        <f t="shared" si="56"/>
        <v>0</v>
      </c>
      <c r="AR51" s="138">
        <f t="shared" si="56"/>
        <v>0</v>
      </c>
      <c r="AS51" s="138">
        <f t="shared" si="56"/>
        <v>0</v>
      </c>
      <c r="AT51" s="138">
        <f t="shared" si="56"/>
        <v>0</v>
      </c>
      <c r="AU51" s="138">
        <f t="shared" si="56"/>
        <v>0</v>
      </c>
      <c r="AV51" s="138">
        <f t="shared" si="56"/>
        <v>0</v>
      </c>
      <c r="AW51" s="138">
        <f t="shared" si="56"/>
        <v>0</v>
      </c>
      <c r="AX51" s="138">
        <f t="shared" si="56"/>
        <v>0</v>
      </c>
      <c r="AY51" s="138">
        <f t="shared" si="56"/>
        <v>0</v>
      </c>
      <c r="AZ51" s="138">
        <f t="shared" si="56"/>
        <v>0</v>
      </c>
      <c r="BA51" s="138">
        <f t="shared" si="56"/>
        <v>0</v>
      </c>
      <c r="BB51" s="138">
        <f t="shared" si="56"/>
        <v>0</v>
      </c>
      <c r="BC51" s="138">
        <f t="shared" si="56"/>
        <v>0</v>
      </c>
      <c r="BD51" s="138">
        <f t="shared" si="56"/>
        <v>0</v>
      </c>
      <c r="BE51" s="138">
        <f t="shared" si="56"/>
        <v>0</v>
      </c>
      <c r="BF51" s="138">
        <f t="shared" si="56"/>
        <v>0</v>
      </c>
    </row>
    <row r="52" spans="1:58" s="60" customFormat="1" x14ac:dyDescent="0.25">
      <c r="B52" s="126" t="s">
        <v>72</v>
      </c>
      <c r="C52" s="136"/>
      <c r="D52" s="136"/>
      <c r="E52" s="136"/>
      <c r="F52" s="136"/>
      <c r="G52" s="136"/>
      <c r="H52" s="136"/>
      <c r="I52" s="136"/>
      <c r="J52" s="136"/>
      <c r="K52" s="137">
        <f t="shared" ref="K52:V52" si="57">J52+K22</f>
        <v>0</v>
      </c>
      <c r="L52" s="138">
        <f t="shared" si="57"/>
        <v>0</v>
      </c>
      <c r="M52" s="138">
        <f t="shared" si="57"/>
        <v>0</v>
      </c>
      <c r="N52" s="138">
        <f t="shared" si="57"/>
        <v>0</v>
      </c>
      <c r="O52" s="138">
        <f t="shared" si="57"/>
        <v>400</v>
      </c>
      <c r="P52" s="138">
        <f t="shared" si="57"/>
        <v>900</v>
      </c>
      <c r="Q52" s="138">
        <f t="shared" si="57"/>
        <v>1700</v>
      </c>
      <c r="R52" s="138">
        <f t="shared" si="57"/>
        <v>2100</v>
      </c>
      <c r="S52" s="138">
        <f t="shared" si="57"/>
        <v>2228</v>
      </c>
      <c r="T52" s="138">
        <f t="shared" si="57"/>
        <v>2362</v>
      </c>
      <c r="U52" s="138">
        <f t="shared" si="57"/>
        <v>2491</v>
      </c>
      <c r="V52" s="138">
        <f t="shared" si="57"/>
        <v>2625</v>
      </c>
      <c r="W52" s="137">
        <f>W22</f>
        <v>74</v>
      </c>
      <c r="X52" s="138">
        <f t="shared" ref="X52:AB52" si="58">W52+X22</f>
        <v>208</v>
      </c>
      <c r="Y52" s="138">
        <f t="shared" si="58"/>
        <v>408</v>
      </c>
      <c r="Z52" s="138">
        <f t="shared" si="58"/>
        <v>608</v>
      </c>
      <c r="AA52" s="138">
        <f t="shared" si="58"/>
        <v>908</v>
      </c>
      <c r="AB52" s="138">
        <f t="shared" si="58"/>
        <v>908</v>
      </c>
      <c r="AC52" s="138">
        <f t="shared" ref="AC52" si="59">AB52+AC22</f>
        <v>908</v>
      </c>
      <c r="AD52" s="138">
        <f t="shared" ref="AD52:AH52" si="60">AC52+AD22</f>
        <v>908</v>
      </c>
      <c r="AE52" s="138">
        <f t="shared" si="60"/>
        <v>908</v>
      </c>
      <c r="AF52" s="138">
        <f t="shared" si="60"/>
        <v>908</v>
      </c>
      <c r="AG52" s="138">
        <f t="shared" si="60"/>
        <v>908</v>
      </c>
      <c r="AH52" s="138">
        <f t="shared" si="60"/>
        <v>908</v>
      </c>
      <c r="AI52" s="137">
        <f>AI22</f>
        <v>0</v>
      </c>
      <c r="AJ52" s="138">
        <f t="shared" ref="AJ52:AT52" si="61">AI52+AJ22</f>
        <v>0</v>
      </c>
      <c r="AK52" s="138">
        <f t="shared" si="61"/>
        <v>0</v>
      </c>
      <c r="AL52" s="138">
        <f t="shared" si="61"/>
        <v>0</v>
      </c>
      <c r="AM52" s="138">
        <f t="shared" si="61"/>
        <v>0</v>
      </c>
      <c r="AN52" s="138">
        <f t="shared" si="61"/>
        <v>0</v>
      </c>
      <c r="AO52" s="138">
        <f t="shared" si="61"/>
        <v>0</v>
      </c>
      <c r="AP52" s="138">
        <f t="shared" si="61"/>
        <v>0</v>
      </c>
      <c r="AQ52" s="138">
        <f t="shared" si="61"/>
        <v>0</v>
      </c>
      <c r="AR52" s="138">
        <f t="shared" si="61"/>
        <v>0</v>
      </c>
      <c r="AS52" s="138">
        <f t="shared" si="61"/>
        <v>0</v>
      </c>
      <c r="AT52" s="138">
        <f t="shared" si="61"/>
        <v>0</v>
      </c>
      <c r="AU52" s="137">
        <f>AU22</f>
        <v>0</v>
      </c>
      <c r="AV52" s="138">
        <f t="shared" ref="AV52:BF52" si="62">AU52+AV22</f>
        <v>0</v>
      </c>
      <c r="AW52" s="138">
        <f t="shared" si="62"/>
        <v>0</v>
      </c>
      <c r="AX52" s="138">
        <f t="shared" si="62"/>
        <v>0</v>
      </c>
      <c r="AY52" s="138">
        <f t="shared" si="62"/>
        <v>0</v>
      </c>
      <c r="AZ52" s="138">
        <f t="shared" si="62"/>
        <v>0</v>
      </c>
      <c r="BA52" s="138">
        <f t="shared" si="62"/>
        <v>0</v>
      </c>
      <c r="BB52" s="138">
        <f t="shared" si="62"/>
        <v>0</v>
      </c>
      <c r="BC52" s="138">
        <f t="shared" si="62"/>
        <v>0</v>
      </c>
      <c r="BD52" s="138">
        <f t="shared" si="62"/>
        <v>0</v>
      </c>
      <c r="BE52" s="138">
        <f t="shared" si="62"/>
        <v>0</v>
      </c>
      <c r="BF52" s="138">
        <f t="shared" si="62"/>
        <v>0</v>
      </c>
    </row>
    <row r="53" spans="1:58" s="60" customFormat="1" x14ac:dyDescent="0.25">
      <c r="B53" s="126" t="s">
        <v>73</v>
      </c>
      <c r="C53" s="136"/>
      <c r="D53" s="136"/>
      <c r="E53" s="136"/>
      <c r="F53" s="136"/>
      <c r="G53" s="136"/>
      <c r="H53" s="136"/>
      <c r="I53" s="136"/>
      <c r="J53" s="136"/>
      <c r="K53" s="139">
        <f>(MAX(K5:V5)*5*8)/12</f>
        <v>246.66666666666666</v>
      </c>
      <c r="L53" s="140">
        <f>K53*2</f>
        <v>493.33333333333331</v>
      </c>
      <c r="M53" s="140">
        <f>K53*3</f>
        <v>740</v>
      </c>
      <c r="N53" s="140">
        <f>K53*4</f>
        <v>986.66666666666663</v>
      </c>
      <c r="O53" s="140">
        <f>K53*5</f>
        <v>1233.3333333333333</v>
      </c>
      <c r="P53" s="140">
        <f>K53*6</f>
        <v>1480</v>
      </c>
      <c r="Q53" s="140">
        <f>K53*7</f>
        <v>1726.6666666666665</v>
      </c>
      <c r="R53" s="140">
        <f>K53*8</f>
        <v>1973.3333333333333</v>
      </c>
      <c r="S53" s="140">
        <f>K53*9</f>
        <v>2220</v>
      </c>
      <c r="T53" s="140">
        <f>K53*10</f>
        <v>2466.6666666666665</v>
      </c>
      <c r="U53" s="140">
        <f>K53*11</f>
        <v>2713.333333333333</v>
      </c>
      <c r="V53" s="140">
        <f>K53*12</f>
        <v>2960</v>
      </c>
      <c r="W53" s="139">
        <f>(MAX(W5:AH5)*5*8)/12</f>
        <v>256.66666666666669</v>
      </c>
      <c r="X53" s="140">
        <f>W53*2</f>
        <v>513.33333333333337</v>
      </c>
      <c r="Y53" s="140">
        <f>W53*3</f>
        <v>770</v>
      </c>
      <c r="Z53" s="140">
        <f>W53*4</f>
        <v>1026.6666666666667</v>
      </c>
      <c r="AA53" s="140">
        <f>W53*5</f>
        <v>1283.3333333333335</v>
      </c>
      <c r="AB53" s="140">
        <f>W53*6</f>
        <v>1540</v>
      </c>
      <c r="AC53" s="140">
        <f>W53*7</f>
        <v>1796.6666666666667</v>
      </c>
      <c r="AD53" s="140">
        <f>W53*8</f>
        <v>2053.3333333333335</v>
      </c>
      <c r="AE53" s="140">
        <f>W53*9</f>
        <v>2310</v>
      </c>
      <c r="AF53" s="140">
        <f>W53*10</f>
        <v>2566.666666666667</v>
      </c>
      <c r="AG53" s="140">
        <f>W53*11</f>
        <v>2823.3333333333335</v>
      </c>
      <c r="AH53" s="140">
        <f>W53*12</f>
        <v>3080</v>
      </c>
      <c r="AI53" s="139">
        <f>(MAX(AI5:AT5)*5*8)/12</f>
        <v>0</v>
      </c>
      <c r="AJ53" s="140">
        <f>AI53*2</f>
        <v>0</v>
      </c>
      <c r="AK53" s="140">
        <f>AI53*3</f>
        <v>0</v>
      </c>
      <c r="AL53" s="140">
        <f>AI53*4</f>
        <v>0</v>
      </c>
      <c r="AM53" s="140">
        <f>AI53*5</f>
        <v>0</v>
      </c>
      <c r="AN53" s="140">
        <f>AI53*6</f>
        <v>0</v>
      </c>
      <c r="AO53" s="140">
        <f>AI53*7</f>
        <v>0</v>
      </c>
      <c r="AP53" s="140">
        <f>AI53*8</f>
        <v>0</v>
      </c>
      <c r="AQ53" s="140">
        <f>AI53*9</f>
        <v>0</v>
      </c>
      <c r="AR53" s="140">
        <f>AI53*10</f>
        <v>0</v>
      </c>
      <c r="AS53" s="140">
        <f>AI53*11</f>
        <v>0</v>
      </c>
      <c r="AT53" s="140">
        <f>AI53*12</f>
        <v>0</v>
      </c>
      <c r="AU53" s="139">
        <f>(MAX(AU5:BF5)*5*8)/12</f>
        <v>0</v>
      </c>
      <c r="AV53" s="140">
        <f>AU53*2</f>
        <v>0</v>
      </c>
      <c r="AW53" s="140">
        <f>AU53*3</f>
        <v>0</v>
      </c>
      <c r="AX53" s="140">
        <f>AU53*4</f>
        <v>0</v>
      </c>
      <c r="AY53" s="140">
        <f>AU53*5</f>
        <v>0</v>
      </c>
      <c r="AZ53" s="140">
        <f>AU53*6</f>
        <v>0</v>
      </c>
      <c r="BA53" s="140">
        <f>AU53*7</f>
        <v>0</v>
      </c>
      <c r="BB53" s="140">
        <f>AU53*8</f>
        <v>0</v>
      </c>
      <c r="BC53" s="140">
        <f>AU53*9</f>
        <v>0</v>
      </c>
      <c r="BD53" s="140">
        <f>AU53*10</f>
        <v>0</v>
      </c>
      <c r="BE53" s="140">
        <f>AU53*11</f>
        <v>0</v>
      </c>
      <c r="BF53" s="140">
        <f>AU53*12</f>
        <v>0</v>
      </c>
    </row>
    <row r="55" spans="1:58" s="60" customFormat="1" x14ac:dyDescent="0.25">
      <c r="B55" s="109"/>
      <c r="K55" s="141"/>
      <c r="AI55" s="150">
        <f>AH52/AH53</f>
        <v>0.29480519480519479</v>
      </c>
    </row>
    <row r="58" spans="1:58" s="60" customFormat="1" x14ac:dyDescent="0.25">
      <c r="B58" s="142" t="s">
        <v>38</v>
      </c>
    </row>
    <row r="59" spans="1:58" s="60" customFormat="1" x14ac:dyDescent="0.25">
      <c r="A59" s="118" t="s">
        <v>21</v>
      </c>
      <c r="B59" s="123" t="s">
        <v>41</v>
      </c>
      <c r="C59" s="159"/>
      <c r="D59" s="159"/>
      <c r="E59" s="159"/>
      <c r="F59" s="159"/>
      <c r="G59" s="159"/>
      <c r="H59" s="159"/>
      <c r="I59" s="159"/>
      <c r="J59" s="159"/>
      <c r="K59" s="348"/>
      <c r="L59" s="348"/>
      <c r="M59" s="348"/>
      <c r="N59" s="348"/>
      <c r="O59" s="348"/>
      <c r="P59" s="348"/>
      <c r="Q59" s="348">
        <v>95054.999999999985</v>
      </c>
      <c r="R59" s="348">
        <v>101474</v>
      </c>
      <c r="S59" s="348">
        <v>127179</v>
      </c>
      <c r="T59" s="348">
        <v>96517</v>
      </c>
      <c r="U59" s="163">
        <v>101454</v>
      </c>
      <c r="V59" s="395">
        <v>99305</v>
      </c>
      <c r="W59" s="395">
        <v>94423</v>
      </c>
      <c r="X59" s="395">
        <v>97849</v>
      </c>
      <c r="Y59" s="395">
        <v>105330</v>
      </c>
      <c r="Z59" s="159">
        <v>93392</v>
      </c>
      <c r="AA59" s="159">
        <v>105626</v>
      </c>
      <c r="AB59" s="159"/>
      <c r="AC59" s="159"/>
      <c r="AD59" s="159"/>
      <c r="AE59" s="159"/>
      <c r="AF59" s="159"/>
      <c r="AG59" s="159"/>
      <c r="AH59" s="159"/>
      <c r="AI59" s="159"/>
      <c r="AJ59" s="159"/>
      <c r="AK59" s="159"/>
      <c r="AL59" s="159"/>
      <c r="AM59" s="159"/>
      <c r="AN59" s="159"/>
      <c r="AO59" s="159"/>
      <c r="AP59" s="159"/>
      <c r="AQ59" s="159"/>
      <c r="AR59" s="159"/>
      <c r="AS59" s="159"/>
      <c r="AT59" s="159"/>
      <c r="AU59" s="159"/>
      <c r="AV59" s="159"/>
      <c r="AW59" s="159"/>
      <c r="AX59" s="159"/>
      <c r="AY59" s="159"/>
      <c r="AZ59" s="159"/>
      <c r="BA59" s="159"/>
      <c r="BB59" s="159"/>
      <c r="BC59" s="159"/>
      <c r="BD59" s="159"/>
      <c r="BE59" s="159"/>
      <c r="BF59" s="159"/>
    </row>
    <row r="60" spans="1:58" s="60" customFormat="1" x14ac:dyDescent="0.25">
      <c r="B60" s="126" t="s">
        <v>39</v>
      </c>
      <c r="C60" s="131">
        <f>SUM(C65:C70)</f>
        <v>0</v>
      </c>
      <c r="D60" s="131">
        <f t="shared" ref="D60:V60" si="63">SUM(D65:D70)</f>
        <v>0</v>
      </c>
      <c r="E60" s="131">
        <f t="shared" si="63"/>
        <v>0</v>
      </c>
      <c r="F60" s="131">
        <f t="shared" si="63"/>
        <v>0</v>
      </c>
      <c r="G60" s="131">
        <f t="shared" si="63"/>
        <v>0</v>
      </c>
      <c r="H60" s="131">
        <f t="shared" si="63"/>
        <v>0</v>
      </c>
      <c r="I60" s="131">
        <f t="shared" si="63"/>
        <v>0</v>
      </c>
      <c r="J60" s="131">
        <f t="shared" si="63"/>
        <v>0</v>
      </c>
      <c r="K60" s="131">
        <f>SUM(K65:K70)</f>
        <v>0</v>
      </c>
      <c r="L60" s="131">
        <f t="shared" si="63"/>
        <v>0</v>
      </c>
      <c r="M60" s="131">
        <f t="shared" si="63"/>
        <v>0</v>
      </c>
      <c r="N60" s="131">
        <f t="shared" si="63"/>
        <v>0</v>
      </c>
      <c r="O60" s="131">
        <f t="shared" si="63"/>
        <v>99333.999999999985</v>
      </c>
      <c r="P60" s="131">
        <f t="shared" si="63"/>
        <v>100396.99999999999</v>
      </c>
      <c r="Q60" s="131">
        <f t="shared" si="63"/>
        <v>95054.999999999985</v>
      </c>
      <c r="R60" s="131">
        <f>SUM(R65:R70)</f>
        <v>101820.99999999999</v>
      </c>
      <c r="S60" s="131">
        <f t="shared" si="63"/>
        <v>128168</v>
      </c>
      <c r="T60" s="131">
        <f>SUM(T65:T70)</f>
        <v>120663</v>
      </c>
      <c r="U60" s="131">
        <f t="shared" si="63"/>
        <v>126948</v>
      </c>
      <c r="V60" s="131">
        <f t="shared" si="63"/>
        <v>127082</v>
      </c>
      <c r="W60" s="131">
        <f t="shared" ref="W60:AH60" si="64">SUM(W65:W70)</f>
        <v>208128</v>
      </c>
      <c r="X60" s="390">
        <f t="shared" si="64"/>
        <v>221587</v>
      </c>
      <c r="Y60" s="131">
        <f t="shared" si="64"/>
        <v>241484</v>
      </c>
      <c r="Z60" s="131">
        <f t="shared" si="64"/>
        <v>224190</v>
      </c>
      <c r="AA60" s="131">
        <f t="shared" si="64"/>
        <v>258848</v>
      </c>
      <c r="AB60" s="131">
        <f>SUM(AB65:AB70)</f>
        <v>0</v>
      </c>
      <c r="AC60" s="131">
        <f t="shared" si="64"/>
        <v>0</v>
      </c>
      <c r="AD60" s="131">
        <f t="shared" si="64"/>
        <v>0</v>
      </c>
      <c r="AE60" s="131">
        <f>SUM(AE65:AE70)</f>
        <v>0</v>
      </c>
      <c r="AF60" s="131">
        <f>SUM(AF65:AF70)</f>
        <v>0</v>
      </c>
      <c r="AG60" s="131">
        <f t="shared" si="64"/>
        <v>0</v>
      </c>
      <c r="AH60" s="131">
        <f t="shared" si="64"/>
        <v>0</v>
      </c>
      <c r="AI60" s="131">
        <f t="shared" ref="AI60:AT60" si="65">SUM(AI65:AI70)</f>
        <v>0</v>
      </c>
      <c r="AJ60" s="131">
        <f t="shared" si="65"/>
        <v>0</v>
      </c>
      <c r="AK60" s="131">
        <f t="shared" si="65"/>
        <v>0</v>
      </c>
      <c r="AL60" s="131">
        <f t="shared" si="65"/>
        <v>0</v>
      </c>
      <c r="AM60" s="131">
        <f t="shared" si="65"/>
        <v>0</v>
      </c>
      <c r="AN60" s="131">
        <f t="shared" si="65"/>
        <v>0</v>
      </c>
      <c r="AO60" s="131">
        <f t="shared" si="65"/>
        <v>0</v>
      </c>
      <c r="AP60" s="131">
        <f t="shared" si="65"/>
        <v>0</v>
      </c>
      <c r="AQ60" s="131">
        <f t="shared" si="65"/>
        <v>0</v>
      </c>
      <c r="AR60" s="131">
        <f t="shared" si="65"/>
        <v>0</v>
      </c>
      <c r="AS60" s="131">
        <f t="shared" si="65"/>
        <v>0</v>
      </c>
      <c r="AT60" s="131">
        <f t="shared" si="65"/>
        <v>0</v>
      </c>
      <c r="AU60" s="131">
        <f t="shared" ref="AU60:BF60" si="66">SUM(AU65:AU70)</f>
        <v>0</v>
      </c>
      <c r="AV60" s="131">
        <f t="shared" si="66"/>
        <v>0</v>
      </c>
      <c r="AW60" s="131">
        <f t="shared" si="66"/>
        <v>0</v>
      </c>
      <c r="AX60" s="131">
        <f t="shared" si="66"/>
        <v>0</v>
      </c>
      <c r="AY60" s="131">
        <f t="shared" si="66"/>
        <v>0</v>
      </c>
      <c r="AZ60" s="131">
        <f t="shared" si="66"/>
        <v>0</v>
      </c>
      <c r="BA60" s="131">
        <f t="shared" si="66"/>
        <v>0</v>
      </c>
      <c r="BB60" s="131">
        <f t="shared" si="66"/>
        <v>0</v>
      </c>
      <c r="BC60" s="131">
        <f t="shared" si="66"/>
        <v>0</v>
      </c>
      <c r="BD60" s="131">
        <f t="shared" si="66"/>
        <v>0</v>
      </c>
      <c r="BE60" s="131">
        <f t="shared" si="66"/>
        <v>0</v>
      </c>
      <c r="BF60" s="131">
        <f t="shared" si="66"/>
        <v>0</v>
      </c>
    </row>
    <row r="61" spans="1:58" s="60" customFormat="1" x14ac:dyDescent="0.25">
      <c r="A61" s="118" t="s">
        <v>21</v>
      </c>
      <c r="B61" s="123" t="s">
        <v>40</v>
      </c>
      <c r="C61" s="159"/>
      <c r="D61" s="159"/>
      <c r="E61" s="159"/>
      <c r="F61" s="159"/>
      <c r="G61" s="159"/>
      <c r="H61" s="159"/>
      <c r="I61" s="159"/>
      <c r="J61" s="159"/>
      <c r="K61" s="350"/>
      <c r="L61" s="350"/>
      <c r="M61" s="350"/>
      <c r="N61" s="350"/>
      <c r="O61" s="350"/>
      <c r="P61" s="388"/>
      <c r="Q61" s="355"/>
      <c r="R61" s="355"/>
      <c r="S61" s="351"/>
      <c r="T61" s="349"/>
      <c r="U61" s="163"/>
      <c r="V61" s="163"/>
      <c r="W61" s="163"/>
      <c r="X61" s="163"/>
      <c r="Y61" s="163"/>
      <c r="Z61" s="163"/>
      <c r="AA61" s="159"/>
      <c r="AB61" s="159"/>
      <c r="AC61" s="159"/>
      <c r="AD61" s="159"/>
      <c r="AE61" s="159"/>
      <c r="AF61" s="159"/>
      <c r="AG61" s="159"/>
      <c r="AH61" s="159"/>
      <c r="AI61" s="159"/>
      <c r="AJ61" s="159"/>
      <c r="AK61" s="159"/>
      <c r="AL61" s="159"/>
      <c r="AM61" s="159"/>
      <c r="AN61" s="159"/>
      <c r="AO61" s="159"/>
      <c r="AP61" s="159"/>
      <c r="AQ61" s="159"/>
      <c r="AR61" s="159"/>
      <c r="AS61" s="159"/>
      <c r="AT61" s="159"/>
      <c r="AU61" s="159"/>
      <c r="AV61" s="159"/>
      <c r="AW61" s="159"/>
      <c r="AX61" s="159"/>
      <c r="AY61" s="159"/>
      <c r="AZ61" s="159"/>
      <c r="BA61" s="159"/>
      <c r="BB61" s="159"/>
      <c r="BC61" s="159"/>
      <c r="BD61" s="159"/>
      <c r="BE61" s="159"/>
      <c r="BF61" s="159"/>
    </row>
    <row r="62" spans="1:58" s="60" customFormat="1" x14ac:dyDescent="0.25">
      <c r="A62" s="118" t="s">
        <v>21</v>
      </c>
      <c r="B62" s="337" t="s">
        <v>270</v>
      </c>
      <c r="C62" s="338">
        <v>0</v>
      </c>
      <c r="D62" s="338">
        <v>0</v>
      </c>
      <c r="E62" s="338">
        <v>0</v>
      </c>
      <c r="F62" s="338">
        <v>0</v>
      </c>
      <c r="G62" s="338">
        <v>0</v>
      </c>
      <c r="H62" s="338">
        <v>0</v>
      </c>
      <c r="I62" s="338">
        <v>0</v>
      </c>
      <c r="J62" s="338">
        <v>0</v>
      </c>
      <c r="K62" s="338">
        <v>0</v>
      </c>
      <c r="L62" s="338">
        <v>0</v>
      </c>
      <c r="M62" s="338">
        <v>0</v>
      </c>
      <c r="N62" s="338">
        <v>0</v>
      </c>
      <c r="O62" s="338">
        <v>0</v>
      </c>
      <c r="P62" s="338">
        <v>0</v>
      </c>
      <c r="Q62" s="338">
        <v>0</v>
      </c>
      <c r="R62" s="338">
        <v>0</v>
      </c>
      <c r="S62" s="338">
        <v>0</v>
      </c>
      <c r="T62" s="338">
        <v>0</v>
      </c>
      <c r="U62" s="338">
        <v>0</v>
      </c>
      <c r="V62" s="376">
        <v>0</v>
      </c>
      <c r="W62" s="338">
        <v>0</v>
      </c>
      <c r="X62" s="338">
        <v>0</v>
      </c>
      <c r="Y62" s="338">
        <v>0</v>
      </c>
      <c r="Z62" s="338">
        <v>0</v>
      </c>
      <c r="AA62" s="338">
        <v>0</v>
      </c>
      <c r="AB62" s="338">
        <v>0</v>
      </c>
      <c r="AC62" s="338">
        <v>0</v>
      </c>
      <c r="AD62" s="338">
        <v>0</v>
      </c>
      <c r="AE62" s="338">
        <v>0</v>
      </c>
      <c r="AF62" s="338">
        <v>0</v>
      </c>
      <c r="AG62" s="338">
        <v>0</v>
      </c>
      <c r="AH62" s="338">
        <v>0</v>
      </c>
      <c r="AI62" s="338">
        <v>0</v>
      </c>
      <c r="AJ62" s="338">
        <v>0</v>
      </c>
      <c r="AK62" s="338">
        <v>0</v>
      </c>
      <c r="AL62" s="338">
        <v>0</v>
      </c>
      <c r="AM62" s="338">
        <v>0</v>
      </c>
      <c r="AN62" s="338">
        <v>0</v>
      </c>
      <c r="AO62" s="338">
        <v>0</v>
      </c>
      <c r="AP62" s="338">
        <v>0</v>
      </c>
      <c r="AQ62" s="338">
        <v>0</v>
      </c>
      <c r="AR62" s="338">
        <v>0</v>
      </c>
      <c r="AS62" s="338">
        <v>0</v>
      </c>
      <c r="AT62" s="338">
        <v>0</v>
      </c>
      <c r="AU62" s="338">
        <v>0</v>
      </c>
      <c r="AV62" s="338">
        <v>0</v>
      </c>
      <c r="AW62" s="338">
        <v>0</v>
      </c>
      <c r="AX62" s="338">
        <v>0</v>
      </c>
      <c r="AY62" s="338">
        <v>0</v>
      </c>
      <c r="AZ62" s="338">
        <v>0</v>
      </c>
      <c r="BA62" s="338">
        <v>0</v>
      </c>
      <c r="BB62" s="338">
        <v>0</v>
      </c>
      <c r="BC62" s="338">
        <v>0</v>
      </c>
      <c r="BD62" s="338">
        <v>0</v>
      </c>
      <c r="BE62" s="338">
        <v>0</v>
      </c>
      <c r="BF62" s="338">
        <v>0</v>
      </c>
    </row>
    <row r="63" spans="1:58" s="60" customFormat="1" x14ac:dyDescent="0.25">
      <c r="B63" s="109"/>
      <c r="D63" s="143"/>
      <c r="E63" s="143"/>
      <c r="F63" s="143"/>
      <c r="G63" s="143"/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</row>
    <row r="64" spans="1:58" s="60" customFormat="1" x14ac:dyDescent="0.25">
      <c r="B64" s="144" t="s">
        <v>42</v>
      </c>
      <c r="K64" s="527" t="s">
        <v>189</v>
      </c>
      <c r="L64" s="527"/>
      <c r="M64" s="527"/>
      <c r="N64" s="527"/>
      <c r="O64" s="527"/>
    </row>
    <row r="65" spans="1:58" s="60" customFormat="1" x14ac:dyDescent="0.25">
      <c r="A65" s="118" t="s">
        <v>21</v>
      </c>
      <c r="B65" s="223" t="s">
        <v>175</v>
      </c>
      <c r="C65" s="160"/>
      <c r="D65" s="160"/>
      <c r="E65" s="160"/>
      <c r="F65" s="160"/>
      <c r="G65" s="160"/>
      <c r="H65" s="160"/>
      <c r="I65" s="160"/>
      <c r="J65" s="160"/>
      <c r="K65" s="353"/>
      <c r="L65" s="353"/>
      <c r="M65" s="353"/>
      <c r="N65" s="353"/>
      <c r="O65" s="353">
        <v>55424.2</v>
      </c>
      <c r="P65" s="353">
        <v>53854.2</v>
      </c>
      <c r="Q65" s="352">
        <v>53717.2</v>
      </c>
      <c r="R65" s="354">
        <v>55602.2</v>
      </c>
      <c r="S65" s="355">
        <v>67489</v>
      </c>
      <c r="T65" s="355">
        <v>62626</v>
      </c>
      <c r="U65" s="160">
        <v>65384</v>
      </c>
      <c r="V65" s="160">
        <v>62802</v>
      </c>
      <c r="W65" s="160">
        <v>122541</v>
      </c>
      <c r="X65" s="160">
        <v>131633</v>
      </c>
      <c r="Y65" s="160">
        <v>143370</v>
      </c>
      <c r="Z65" s="160">
        <v>133790</v>
      </c>
      <c r="AA65" s="160">
        <v>141321</v>
      </c>
      <c r="AB65" s="160"/>
      <c r="AC65" s="160"/>
      <c r="AD65" s="160"/>
      <c r="AE65" s="160"/>
      <c r="AF65" s="160"/>
      <c r="AG65" s="160"/>
      <c r="AH65" s="160"/>
      <c r="AI65" s="160"/>
      <c r="AJ65" s="160"/>
      <c r="AK65" s="160"/>
      <c r="AL65" s="160"/>
      <c r="AM65" s="160"/>
      <c r="AN65" s="160"/>
      <c r="AO65" s="160"/>
      <c r="AP65" s="160"/>
      <c r="AQ65" s="160"/>
      <c r="AR65" s="160"/>
      <c r="AS65" s="160"/>
      <c r="AT65" s="160"/>
      <c r="AU65" s="160"/>
      <c r="AV65" s="160"/>
      <c r="AW65" s="160"/>
      <c r="AX65" s="160"/>
      <c r="AY65" s="160"/>
      <c r="AZ65" s="160"/>
      <c r="BA65" s="160"/>
      <c r="BB65" s="160"/>
      <c r="BC65" s="160"/>
      <c r="BD65" s="160"/>
      <c r="BE65" s="160"/>
      <c r="BF65" s="160"/>
    </row>
    <row r="66" spans="1:58" s="60" customFormat="1" x14ac:dyDescent="0.25">
      <c r="A66" s="118" t="s">
        <v>21</v>
      </c>
      <c r="B66" s="223" t="s">
        <v>177</v>
      </c>
      <c r="C66" s="160"/>
      <c r="D66" s="160"/>
      <c r="E66" s="160"/>
      <c r="F66" s="160"/>
      <c r="G66" s="160"/>
      <c r="H66" s="160"/>
      <c r="I66" s="160"/>
      <c r="J66" s="160"/>
      <c r="K66" s="353"/>
      <c r="L66" s="353"/>
      <c r="M66" s="353"/>
      <c r="N66" s="353"/>
      <c r="O66" s="353">
        <v>9700.2000000000007</v>
      </c>
      <c r="P66" s="353">
        <v>11836.2</v>
      </c>
      <c r="Q66" s="352">
        <v>8801.2000000000007</v>
      </c>
      <c r="R66" s="354">
        <v>9860.2000000000007</v>
      </c>
      <c r="S66" s="355">
        <v>13040</v>
      </c>
      <c r="T66" s="355">
        <v>12975</v>
      </c>
      <c r="U66" s="160">
        <v>13698</v>
      </c>
      <c r="V66" s="160">
        <v>13635</v>
      </c>
      <c r="W66" s="160">
        <v>20288</v>
      </c>
      <c r="X66" s="160">
        <v>21918</v>
      </c>
      <c r="Y66" s="160">
        <v>23118</v>
      </c>
      <c r="Z66" s="160">
        <v>21691</v>
      </c>
      <c r="AA66" s="160">
        <v>25308</v>
      </c>
      <c r="AB66" s="160"/>
      <c r="AC66" s="160"/>
      <c r="AD66" s="160"/>
      <c r="AE66" s="515"/>
      <c r="AF66" s="160"/>
      <c r="AG66" s="160"/>
      <c r="AH66" s="160"/>
      <c r="AI66" s="160"/>
      <c r="AJ66" s="160"/>
      <c r="AK66" s="160"/>
      <c r="AL66" s="160"/>
      <c r="AM66" s="160"/>
      <c r="AN66" s="160"/>
      <c r="AO66" s="160"/>
      <c r="AP66" s="160"/>
      <c r="AQ66" s="160"/>
      <c r="AR66" s="160"/>
      <c r="AS66" s="160"/>
      <c r="AT66" s="160"/>
      <c r="AU66" s="160"/>
      <c r="AV66" s="160"/>
      <c r="AW66" s="160"/>
      <c r="AX66" s="160"/>
      <c r="AY66" s="160"/>
      <c r="AZ66" s="160"/>
      <c r="BA66" s="160"/>
      <c r="BB66" s="160"/>
      <c r="BC66" s="160"/>
      <c r="BD66" s="160"/>
      <c r="BE66" s="160"/>
      <c r="BF66" s="160"/>
    </row>
    <row r="67" spans="1:58" s="60" customFormat="1" x14ac:dyDescent="0.25">
      <c r="A67" s="118" t="s">
        <v>21</v>
      </c>
      <c r="B67" s="223" t="str">
        <f>'Org Chart &amp; P''meters'!L11</f>
        <v>TZA</v>
      </c>
      <c r="C67" s="160"/>
      <c r="D67" s="160"/>
      <c r="E67" s="160"/>
      <c r="F67" s="160"/>
      <c r="G67" s="160"/>
      <c r="H67" s="160"/>
      <c r="I67" s="160"/>
      <c r="J67" s="160"/>
      <c r="K67" s="353"/>
      <c r="L67" s="353"/>
      <c r="M67" s="353"/>
      <c r="N67" s="353"/>
      <c r="O67" s="353">
        <v>9402.2000000000007</v>
      </c>
      <c r="P67" s="353">
        <v>10189.200000000001</v>
      </c>
      <c r="Q67" s="352">
        <v>10022.200000000001</v>
      </c>
      <c r="R67" s="354">
        <v>11042.2</v>
      </c>
      <c r="S67" s="355">
        <v>15300</v>
      </c>
      <c r="T67" s="355">
        <v>12221</v>
      </c>
      <c r="U67" s="160">
        <v>13748</v>
      </c>
      <c r="V67" s="160">
        <v>14075</v>
      </c>
      <c r="W67" s="160">
        <v>18553</v>
      </c>
      <c r="X67" s="160">
        <v>19466</v>
      </c>
      <c r="Y67" s="160">
        <v>22281</v>
      </c>
      <c r="Z67" s="160">
        <v>18777</v>
      </c>
      <c r="AA67" s="160">
        <v>23771</v>
      </c>
      <c r="AB67" s="160"/>
      <c r="AC67" s="160"/>
      <c r="AD67" s="160"/>
      <c r="AE67" s="515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0"/>
      <c r="BD67" s="160"/>
      <c r="BE67" s="160"/>
      <c r="BF67" s="160"/>
    </row>
    <row r="68" spans="1:58" s="60" customFormat="1" x14ac:dyDescent="0.25">
      <c r="A68" s="118" t="s">
        <v>21</v>
      </c>
      <c r="B68" s="223" t="s">
        <v>178</v>
      </c>
      <c r="C68" s="160"/>
      <c r="D68" s="160"/>
      <c r="E68" s="160"/>
      <c r="F68" s="160"/>
      <c r="G68" s="160"/>
      <c r="H68" s="160"/>
      <c r="I68" s="160"/>
      <c r="J68" s="160"/>
      <c r="K68" s="353"/>
      <c r="L68" s="353"/>
      <c r="M68" s="353"/>
      <c r="N68" s="353"/>
      <c r="O68" s="353">
        <v>9595.2000000000007</v>
      </c>
      <c r="P68" s="353">
        <v>9726.2000000000007</v>
      </c>
      <c r="Q68" s="352">
        <v>10106.200000000001</v>
      </c>
      <c r="R68" s="354">
        <v>10834.2</v>
      </c>
      <c r="S68" s="355">
        <v>17093</v>
      </c>
      <c r="T68" s="355">
        <v>16950</v>
      </c>
      <c r="U68" s="160">
        <v>17242</v>
      </c>
      <c r="V68" s="160">
        <v>19295</v>
      </c>
      <c r="W68" s="160">
        <v>23510</v>
      </c>
      <c r="X68" s="160">
        <v>25480</v>
      </c>
      <c r="Y68" s="160">
        <v>26485</v>
      </c>
      <c r="Z68" s="160">
        <v>25529</v>
      </c>
      <c r="AA68" s="160">
        <v>29071</v>
      </c>
      <c r="AB68" s="160"/>
      <c r="AC68" s="160"/>
      <c r="AD68" s="160"/>
      <c r="AE68" s="515"/>
      <c r="AF68" s="160"/>
      <c r="AG68" s="160"/>
      <c r="AH68" s="160"/>
      <c r="AI68" s="160"/>
      <c r="AJ68" s="160"/>
      <c r="AK68" s="160"/>
      <c r="AL68" s="160"/>
      <c r="AM68" s="160"/>
      <c r="AN68" s="160"/>
      <c r="AO68" s="160"/>
      <c r="AP68" s="160"/>
      <c r="AQ68" s="160"/>
      <c r="AR68" s="160"/>
      <c r="AS68" s="160"/>
      <c r="AT68" s="160"/>
      <c r="AU68" s="160"/>
      <c r="AV68" s="160"/>
      <c r="AW68" s="160"/>
      <c r="AX68" s="160"/>
      <c r="AY68" s="160"/>
      <c r="AZ68" s="160"/>
      <c r="BA68" s="160"/>
      <c r="BB68" s="160"/>
      <c r="BC68" s="160"/>
      <c r="BD68" s="160"/>
      <c r="BE68" s="160"/>
      <c r="BF68" s="160"/>
    </row>
    <row r="69" spans="1:58" s="60" customFormat="1" x14ac:dyDescent="0.25">
      <c r="A69" s="118" t="s">
        <v>21</v>
      </c>
      <c r="B69" s="223" t="s">
        <v>174</v>
      </c>
      <c r="C69" s="160"/>
      <c r="D69" s="160"/>
      <c r="E69" s="160"/>
      <c r="F69" s="160"/>
      <c r="G69" s="160"/>
      <c r="H69" s="160"/>
      <c r="I69" s="160"/>
      <c r="J69" s="160"/>
      <c r="K69" s="353"/>
      <c r="L69" s="353"/>
      <c r="M69" s="353"/>
      <c r="N69" s="353"/>
      <c r="O69" s="353">
        <v>8187.2</v>
      </c>
      <c r="P69" s="353">
        <v>8466.2000000000007</v>
      </c>
      <c r="Q69" s="352">
        <v>7940.2</v>
      </c>
      <c r="R69" s="354">
        <v>9064.2000000000007</v>
      </c>
      <c r="S69" s="355">
        <v>9928</v>
      </c>
      <c r="T69" s="355">
        <v>9587</v>
      </c>
      <c r="U69" s="160">
        <v>11087</v>
      </c>
      <c r="V69" s="160">
        <v>10483</v>
      </c>
      <c r="W69" s="160">
        <v>15858</v>
      </c>
      <c r="X69" s="160">
        <v>15658</v>
      </c>
      <c r="Y69" s="160">
        <v>18118</v>
      </c>
      <c r="Z69" s="160">
        <v>18116</v>
      </c>
      <c r="AA69" s="160">
        <v>18161</v>
      </c>
      <c r="AB69" s="160"/>
      <c r="AC69" s="160"/>
      <c r="AD69" s="160"/>
      <c r="AE69" s="160"/>
      <c r="AF69" s="160"/>
      <c r="AG69" s="160"/>
      <c r="AH69" s="160"/>
      <c r="AI69" s="160"/>
      <c r="AJ69" s="160"/>
      <c r="AK69" s="160"/>
      <c r="AL69" s="160"/>
      <c r="AM69" s="160"/>
      <c r="AN69" s="160"/>
      <c r="AO69" s="160"/>
      <c r="AP69" s="160"/>
      <c r="AQ69" s="160"/>
      <c r="AR69" s="160"/>
      <c r="AS69" s="160"/>
      <c r="AT69" s="160"/>
      <c r="AU69" s="160"/>
      <c r="AV69" s="160"/>
      <c r="AW69" s="160"/>
      <c r="AX69" s="160"/>
      <c r="AY69" s="160"/>
      <c r="AZ69" s="160"/>
      <c r="BA69" s="160"/>
      <c r="BB69" s="160"/>
      <c r="BC69" s="160"/>
      <c r="BD69" s="160"/>
      <c r="BE69" s="160"/>
      <c r="BF69" s="160"/>
    </row>
    <row r="70" spans="1:58" s="60" customFormat="1" x14ac:dyDescent="0.25">
      <c r="A70" s="118" t="s">
        <v>21</v>
      </c>
      <c r="B70" s="223" t="str">
        <f>'Org Chart &amp; P''meters'!L14</f>
        <v>ZAR</v>
      </c>
      <c r="C70" s="160"/>
      <c r="D70" s="160"/>
      <c r="E70" s="160"/>
      <c r="F70" s="160"/>
      <c r="G70" s="160"/>
      <c r="H70" s="160"/>
      <c r="I70" s="160"/>
      <c r="J70" s="160"/>
      <c r="K70" s="353"/>
      <c r="L70" s="353"/>
      <c r="M70" s="353"/>
      <c r="N70" s="353"/>
      <c r="O70" s="353">
        <v>7025</v>
      </c>
      <c r="P70" s="353">
        <v>6325</v>
      </c>
      <c r="Q70" s="352">
        <v>4468</v>
      </c>
      <c r="R70" s="354">
        <v>5418</v>
      </c>
      <c r="S70" s="355">
        <v>5318</v>
      </c>
      <c r="T70" s="355">
        <v>6304</v>
      </c>
      <c r="U70" s="160">
        <v>5789</v>
      </c>
      <c r="V70" s="160">
        <v>6792</v>
      </c>
      <c r="W70" s="160">
        <v>7378</v>
      </c>
      <c r="X70" s="160">
        <v>7432</v>
      </c>
      <c r="Y70" s="160">
        <v>8112</v>
      </c>
      <c r="Z70" s="160">
        <v>6287</v>
      </c>
      <c r="AA70" s="160">
        <v>21216</v>
      </c>
      <c r="AB70" s="160"/>
      <c r="AC70" s="160"/>
      <c r="AD70" s="160"/>
      <c r="AE70" s="160"/>
      <c r="AF70" s="160"/>
      <c r="AG70" s="160"/>
      <c r="AH70" s="160"/>
      <c r="AI70" s="160"/>
      <c r="AJ70" s="160"/>
      <c r="AK70" s="160"/>
      <c r="AL70" s="160"/>
      <c r="AM70" s="160"/>
      <c r="AN70" s="160"/>
      <c r="AO70" s="160"/>
      <c r="AP70" s="160"/>
      <c r="AQ70" s="160"/>
      <c r="AR70" s="160"/>
      <c r="AS70" s="160"/>
      <c r="AT70" s="160"/>
      <c r="AU70" s="160"/>
      <c r="AV70" s="160"/>
      <c r="AW70" s="160"/>
      <c r="AX70" s="160"/>
      <c r="AY70" s="160"/>
      <c r="AZ70" s="160"/>
      <c r="BA70" s="160"/>
      <c r="BB70" s="160"/>
      <c r="BC70" s="160"/>
      <c r="BD70" s="160"/>
      <c r="BE70" s="160"/>
      <c r="BF70" s="160"/>
    </row>
    <row r="71" spans="1:58" s="60" customFormat="1" x14ac:dyDescent="0.25">
      <c r="B71" s="145" t="s">
        <v>60</v>
      </c>
      <c r="C71" s="146">
        <f t="shared" ref="C71:N71" si="67">SUM(C65:C70)</f>
        <v>0</v>
      </c>
      <c r="D71" s="146">
        <f t="shared" si="67"/>
        <v>0</v>
      </c>
      <c r="E71" s="146">
        <f t="shared" si="67"/>
        <v>0</v>
      </c>
      <c r="F71" s="146">
        <f t="shared" si="67"/>
        <v>0</v>
      </c>
      <c r="G71" s="146">
        <f t="shared" si="67"/>
        <v>0</v>
      </c>
      <c r="H71" s="146">
        <f t="shared" si="67"/>
        <v>0</v>
      </c>
      <c r="I71" s="146">
        <f t="shared" si="67"/>
        <v>0</v>
      </c>
      <c r="J71" s="146">
        <f t="shared" si="67"/>
        <v>0</v>
      </c>
      <c r="K71" s="146">
        <f t="shared" si="67"/>
        <v>0</v>
      </c>
      <c r="L71" s="146">
        <f t="shared" si="67"/>
        <v>0</v>
      </c>
      <c r="M71" s="146">
        <f t="shared" si="67"/>
        <v>0</v>
      </c>
      <c r="N71" s="146">
        <f t="shared" si="67"/>
        <v>0</v>
      </c>
      <c r="O71" s="146">
        <f t="shared" ref="O71:AC71" si="68">SUM(O65:O70)</f>
        <v>99333.999999999985</v>
      </c>
      <c r="P71" s="146">
        <f t="shared" si="68"/>
        <v>100396.99999999999</v>
      </c>
      <c r="Q71" s="146">
        <f t="shared" si="68"/>
        <v>95054.999999999985</v>
      </c>
      <c r="R71" s="146">
        <f t="shared" si="68"/>
        <v>101820.99999999999</v>
      </c>
      <c r="S71" s="146">
        <f t="shared" si="68"/>
        <v>128168</v>
      </c>
      <c r="T71" s="146">
        <f t="shared" si="68"/>
        <v>120663</v>
      </c>
      <c r="U71" s="146">
        <f t="shared" si="68"/>
        <v>126948</v>
      </c>
      <c r="V71" s="146">
        <f t="shared" si="68"/>
        <v>127082</v>
      </c>
      <c r="W71" s="146">
        <f t="shared" si="68"/>
        <v>208128</v>
      </c>
      <c r="X71" s="146">
        <f t="shared" si="68"/>
        <v>221587</v>
      </c>
      <c r="Y71" s="146">
        <f t="shared" si="68"/>
        <v>241484</v>
      </c>
      <c r="Z71" s="146">
        <f t="shared" si="68"/>
        <v>224190</v>
      </c>
      <c r="AA71" s="146">
        <f t="shared" si="68"/>
        <v>258848</v>
      </c>
      <c r="AB71" s="146">
        <f>SUM(AB65:AB70)</f>
        <v>0</v>
      </c>
      <c r="AC71" s="146">
        <f t="shared" si="68"/>
        <v>0</v>
      </c>
      <c r="AD71" s="146">
        <f>SUM(AD65:AD70)</f>
        <v>0</v>
      </c>
      <c r="AE71" s="146">
        <f>SUM(AE65:AE70)</f>
        <v>0</v>
      </c>
      <c r="AF71" s="146">
        <f>SUM(AF65:AF70)</f>
        <v>0</v>
      </c>
      <c r="AG71" s="146">
        <f t="shared" ref="AG71:AS71" si="69">SUM(AG65:AG70)</f>
        <v>0</v>
      </c>
      <c r="AH71" s="146">
        <f t="shared" ref="AH71:AU71" si="70">SUM(AH65:AH70)</f>
        <v>0</v>
      </c>
      <c r="AI71" s="146">
        <f t="shared" si="69"/>
        <v>0</v>
      </c>
      <c r="AJ71" s="146">
        <f t="shared" si="70"/>
        <v>0</v>
      </c>
      <c r="AK71" s="146">
        <f t="shared" si="69"/>
        <v>0</v>
      </c>
      <c r="AL71" s="146">
        <f t="shared" si="70"/>
        <v>0</v>
      </c>
      <c r="AM71" s="146">
        <f t="shared" si="69"/>
        <v>0</v>
      </c>
      <c r="AN71" s="146">
        <f t="shared" si="70"/>
        <v>0</v>
      </c>
      <c r="AO71" s="146">
        <f t="shared" si="69"/>
        <v>0</v>
      </c>
      <c r="AP71" s="146">
        <f t="shared" si="70"/>
        <v>0</v>
      </c>
      <c r="AQ71" s="146">
        <f t="shared" si="69"/>
        <v>0</v>
      </c>
      <c r="AR71" s="146">
        <f t="shared" si="70"/>
        <v>0</v>
      </c>
      <c r="AS71" s="146">
        <f t="shared" si="69"/>
        <v>0</v>
      </c>
      <c r="AT71" s="146">
        <f t="shared" si="70"/>
        <v>0</v>
      </c>
      <c r="AU71" s="146">
        <f t="shared" si="70"/>
        <v>0</v>
      </c>
      <c r="AV71" s="146">
        <f t="shared" ref="AV71:BF71" si="71">SUM(AV65:AV70)</f>
        <v>0</v>
      </c>
      <c r="AW71" s="146">
        <f t="shared" si="71"/>
        <v>0</v>
      </c>
      <c r="AX71" s="146">
        <f t="shared" si="71"/>
        <v>0</v>
      </c>
      <c r="AY71" s="146">
        <f t="shared" si="71"/>
        <v>0</v>
      </c>
      <c r="AZ71" s="146">
        <f t="shared" si="71"/>
        <v>0</v>
      </c>
      <c r="BA71" s="146">
        <f t="shared" si="71"/>
        <v>0</v>
      </c>
      <c r="BB71" s="146">
        <f t="shared" si="71"/>
        <v>0</v>
      </c>
      <c r="BC71" s="146">
        <f t="shared" si="71"/>
        <v>0</v>
      </c>
      <c r="BD71" s="146">
        <f t="shared" si="71"/>
        <v>0</v>
      </c>
      <c r="BE71" s="146">
        <f t="shared" si="71"/>
        <v>0</v>
      </c>
      <c r="BF71" s="146">
        <f t="shared" si="71"/>
        <v>0</v>
      </c>
    </row>
    <row r="72" spans="1:58" s="60" customFormat="1" x14ac:dyDescent="0.25">
      <c r="B72" s="109"/>
      <c r="P72" s="147"/>
      <c r="Q72" s="148"/>
      <c r="R72" s="149"/>
      <c r="U72" s="141"/>
      <c r="W72" s="141"/>
      <c r="Y72" s="141"/>
      <c r="AA72" s="141"/>
      <c r="AC72" s="141"/>
      <c r="AE72" s="141"/>
      <c r="AG72" s="141"/>
      <c r="AI72" s="141"/>
      <c r="AK72" s="141"/>
      <c r="AM72" s="141"/>
      <c r="AO72" s="141"/>
      <c r="AQ72" s="141"/>
      <c r="AS72" s="141"/>
      <c r="AU72" s="141"/>
      <c r="AW72" s="141"/>
      <c r="AY72" s="141"/>
      <c r="BA72" s="141"/>
      <c r="BC72" s="141"/>
      <c r="BE72" s="141"/>
    </row>
    <row r="73" spans="1:58" s="60" customFormat="1" x14ac:dyDescent="0.25">
      <c r="B73" s="144" t="s">
        <v>70</v>
      </c>
      <c r="K73" s="527" t="s">
        <v>189</v>
      </c>
      <c r="L73" s="527"/>
      <c r="M73" s="527"/>
      <c r="N73" s="527"/>
      <c r="O73" s="527"/>
    </row>
    <row r="74" spans="1:58" s="60" customFormat="1" x14ac:dyDescent="0.25">
      <c r="A74" s="118" t="s">
        <v>21</v>
      </c>
      <c r="B74" s="123" t="str">
        <f t="shared" ref="B74:B79" si="72">B65</f>
        <v>KEN</v>
      </c>
      <c r="C74" s="160"/>
      <c r="D74" s="160"/>
      <c r="E74" s="163"/>
      <c r="F74" s="163"/>
      <c r="G74" s="163"/>
      <c r="H74" s="163"/>
      <c r="I74" s="163"/>
      <c r="J74" s="163"/>
      <c r="K74" s="356"/>
      <c r="L74" s="356"/>
      <c r="M74" s="356"/>
      <c r="N74" s="356"/>
      <c r="O74" s="356">
        <v>299813</v>
      </c>
      <c r="P74" s="356">
        <v>265679</v>
      </c>
      <c r="Q74" s="356">
        <v>255759</v>
      </c>
      <c r="R74" s="357">
        <v>255772</v>
      </c>
      <c r="S74" s="356">
        <v>323841</v>
      </c>
      <c r="T74" s="356">
        <v>297634</v>
      </c>
      <c r="U74" s="160">
        <v>306643</v>
      </c>
      <c r="V74" s="160">
        <v>285946</v>
      </c>
      <c r="W74" s="160">
        <v>284401</v>
      </c>
      <c r="X74" s="160">
        <v>297984</v>
      </c>
      <c r="Y74" s="160">
        <v>327331</v>
      </c>
      <c r="Z74" s="160">
        <v>318409</v>
      </c>
      <c r="AA74" s="160">
        <v>364561</v>
      </c>
      <c r="AB74" s="160"/>
      <c r="AC74" s="515"/>
      <c r="AD74" s="516"/>
      <c r="AE74" s="516"/>
      <c r="AF74" s="521"/>
      <c r="AG74" s="160"/>
      <c r="AH74" s="160"/>
      <c r="AI74" s="160"/>
      <c r="AJ74" s="515"/>
      <c r="AK74" s="160"/>
      <c r="AL74" s="160"/>
      <c r="AM74" s="160"/>
      <c r="AN74" s="160"/>
      <c r="AO74" s="160"/>
      <c r="AP74" s="160"/>
      <c r="AQ74" s="160"/>
      <c r="AR74" s="160"/>
      <c r="AS74" s="160"/>
      <c r="AT74" s="160"/>
      <c r="AU74" s="160"/>
      <c r="AV74" s="160"/>
      <c r="AW74" s="160"/>
      <c r="AX74" s="160"/>
      <c r="AY74" s="160"/>
      <c r="AZ74" s="160"/>
      <c r="BA74" s="160"/>
      <c r="BB74" s="160"/>
      <c r="BC74" s="160"/>
      <c r="BD74" s="160"/>
      <c r="BE74" s="160"/>
      <c r="BF74" s="160"/>
    </row>
    <row r="75" spans="1:58" s="60" customFormat="1" x14ac:dyDescent="0.25">
      <c r="A75" s="118" t="s">
        <v>21</v>
      </c>
      <c r="B75" s="123" t="str">
        <f t="shared" si="72"/>
        <v>UGA</v>
      </c>
      <c r="C75" s="160"/>
      <c r="D75" s="160"/>
      <c r="E75" s="163"/>
      <c r="F75" s="163"/>
      <c r="G75" s="163"/>
      <c r="H75" s="163"/>
      <c r="I75" s="163"/>
      <c r="J75" s="163"/>
      <c r="K75" s="356"/>
      <c r="L75" s="356"/>
      <c r="M75" s="356"/>
      <c r="N75" s="356"/>
      <c r="O75" s="356">
        <v>60123</v>
      </c>
      <c r="P75" s="356">
        <v>100703</v>
      </c>
      <c r="Q75" s="356">
        <v>54275</v>
      </c>
      <c r="R75" s="357">
        <v>49367</v>
      </c>
      <c r="S75" s="356">
        <v>57960</v>
      </c>
      <c r="T75" s="356">
        <v>56111</v>
      </c>
      <c r="U75" s="160">
        <v>59540</v>
      </c>
      <c r="V75" s="160">
        <v>53321</v>
      </c>
      <c r="W75" s="160">
        <v>44050</v>
      </c>
      <c r="X75" s="160">
        <v>52717</v>
      </c>
      <c r="Y75" s="160">
        <v>54825</v>
      </c>
      <c r="Z75" s="160">
        <v>51333</v>
      </c>
      <c r="AA75" s="160">
        <v>62649</v>
      </c>
      <c r="AB75" s="160"/>
      <c r="AC75" s="515"/>
      <c r="AD75" s="516"/>
      <c r="AE75" s="160"/>
      <c r="AF75" s="521"/>
      <c r="AG75" s="160"/>
      <c r="AH75" s="160"/>
      <c r="AI75" s="160"/>
      <c r="AJ75" s="515"/>
      <c r="AK75" s="160"/>
      <c r="AL75" s="160"/>
      <c r="AM75" s="160"/>
      <c r="AN75" s="160"/>
      <c r="AO75" s="160"/>
      <c r="AP75" s="160"/>
      <c r="AQ75" s="160"/>
      <c r="AR75" s="160"/>
      <c r="AS75" s="160"/>
      <c r="AT75" s="160"/>
      <c r="AU75" s="160"/>
      <c r="AV75" s="160"/>
      <c r="AW75" s="160"/>
      <c r="AX75" s="160"/>
      <c r="AY75" s="160"/>
      <c r="AZ75" s="160"/>
      <c r="BA75" s="160"/>
      <c r="BB75" s="160"/>
      <c r="BC75" s="160"/>
      <c r="BD75" s="160"/>
      <c r="BE75" s="160"/>
      <c r="BF75" s="160"/>
    </row>
    <row r="76" spans="1:58" s="60" customFormat="1" x14ac:dyDescent="0.25">
      <c r="A76" s="118" t="s">
        <v>21</v>
      </c>
      <c r="B76" s="123" t="str">
        <f t="shared" si="72"/>
        <v>TZA</v>
      </c>
      <c r="C76" s="160"/>
      <c r="D76" s="160"/>
      <c r="E76" s="163"/>
      <c r="F76" s="163"/>
      <c r="G76" s="163"/>
      <c r="H76" s="163"/>
      <c r="I76" s="163"/>
      <c r="J76" s="163"/>
      <c r="K76" s="356"/>
      <c r="L76" s="356"/>
      <c r="M76" s="356"/>
      <c r="N76" s="356"/>
      <c r="O76" s="356">
        <v>58717</v>
      </c>
      <c r="P76" s="356">
        <v>54870</v>
      </c>
      <c r="Q76" s="356">
        <v>69779</v>
      </c>
      <c r="R76" s="357">
        <v>58177</v>
      </c>
      <c r="S76" s="356">
        <v>69472</v>
      </c>
      <c r="T76" s="356">
        <v>58310</v>
      </c>
      <c r="U76" s="160">
        <v>71145</v>
      </c>
      <c r="V76" s="160">
        <v>52900</v>
      </c>
      <c r="W76" s="160">
        <v>54175</v>
      </c>
      <c r="X76" s="160">
        <v>61184</v>
      </c>
      <c r="Y76" s="160">
        <v>71087</v>
      </c>
      <c r="Z76" s="160">
        <v>56702</v>
      </c>
      <c r="AA76" s="160">
        <v>77863</v>
      </c>
      <c r="AB76" s="160"/>
      <c r="AC76" s="515"/>
      <c r="AD76" s="516"/>
      <c r="AE76" s="160"/>
      <c r="AF76" s="521"/>
      <c r="AG76" s="160"/>
      <c r="AH76" s="160"/>
      <c r="AI76" s="160"/>
      <c r="AJ76" s="525"/>
      <c r="AK76" s="160"/>
      <c r="AL76" s="160"/>
      <c r="AM76" s="160"/>
      <c r="AN76" s="160"/>
      <c r="AO76" s="160"/>
      <c r="AP76" s="160"/>
      <c r="AQ76" s="160"/>
      <c r="AR76" s="160"/>
      <c r="AS76" s="160"/>
      <c r="AT76" s="160"/>
      <c r="AU76" s="160"/>
      <c r="AV76" s="160"/>
      <c r="AW76" s="160"/>
      <c r="AX76" s="160"/>
      <c r="AY76" s="160"/>
      <c r="AZ76" s="160"/>
      <c r="BA76" s="160"/>
      <c r="BB76" s="160"/>
      <c r="BC76" s="160"/>
      <c r="BD76" s="160"/>
      <c r="BE76" s="160"/>
      <c r="BF76" s="160"/>
    </row>
    <row r="77" spans="1:58" s="60" customFormat="1" x14ac:dyDescent="0.25">
      <c r="A77" s="118" t="s">
        <v>21</v>
      </c>
      <c r="B77" s="123" t="str">
        <f t="shared" si="72"/>
        <v>ZAM</v>
      </c>
      <c r="C77" s="160"/>
      <c r="D77" s="160"/>
      <c r="E77" s="163"/>
      <c r="F77" s="163"/>
      <c r="G77" s="163"/>
      <c r="H77" s="163"/>
      <c r="I77" s="163"/>
      <c r="J77" s="163"/>
      <c r="K77" s="356"/>
      <c r="L77" s="356"/>
      <c r="M77" s="356"/>
      <c r="N77" s="356"/>
      <c r="O77" s="356">
        <v>48387</v>
      </c>
      <c r="P77" s="356">
        <v>41522</v>
      </c>
      <c r="Q77" s="356">
        <v>41163</v>
      </c>
      <c r="R77" s="357">
        <v>44865</v>
      </c>
      <c r="S77" s="356">
        <v>74830</v>
      </c>
      <c r="T77" s="356">
        <v>46117</v>
      </c>
      <c r="U77" s="160">
        <v>49635</v>
      </c>
      <c r="V77" s="160">
        <v>49979</v>
      </c>
      <c r="W77" s="160">
        <v>45693</v>
      </c>
      <c r="X77" s="160">
        <v>44809</v>
      </c>
      <c r="Y77" s="160">
        <v>49029</v>
      </c>
      <c r="Z77" s="160">
        <v>52038</v>
      </c>
      <c r="AA77" s="160">
        <v>58301</v>
      </c>
      <c r="AB77" s="160"/>
      <c r="AC77" s="515"/>
      <c r="AD77" s="516"/>
      <c r="AE77" s="160"/>
      <c r="AF77" s="521"/>
      <c r="AG77" s="160"/>
      <c r="AH77" s="160"/>
      <c r="AI77" s="160"/>
      <c r="AJ77" s="160"/>
      <c r="AK77" s="160"/>
      <c r="AL77" s="160"/>
      <c r="AM77" s="160"/>
      <c r="AN77" s="160"/>
      <c r="AO77" s="160"/>
      <c r="AP77" s="160"/>
      <c r="AQ77" s="160"/>
      <c r="AR77" s="160"/>
      <c r="AS77" s="160"/>
      <c r="AT77" s="160"/>
      <c r="AU77" s="160"/>
      <c r="AV77" s="160"/>
      <c r="AW77" s="160"/>
      <c r="AX77" s="160"/>
      <c r="AY77" s="160"/>
      <c r="AZ77" s="160"/>
      <c r="BA77" s="160"/>
      <c r="BB77" s="160"/>
      <c r="BC77" s="160"/>
      <c r="BD77" s="160"/>
      <c r="BE77" s="160"/>
      <c r="BF77" s="160"/>
    </row>
    <row r="78" spans="1:58" s="60" customFormat="1" x14ac:dyDescent="0.25">
      <c r="A78" s="118" t="s">
        <v>21</v>
      </c>
      <c r="B78" s="123" t="str">
        <f t="shared" si="72"/>
        <v>BOT</v>
      </c>
      <c r="C78" s="160"/>
      <c r="D78" s="160"/>
      <c r="E78" s="163"/>
      <c r="F78" s="163"/>
      <c r="G78" s="163"/>
      <c r="H78" s="163"/>
      <c r="I78" s="163"/>
      <c r="J78" s="163"/>
      <c r="K78" s="356"/>
      <c r="L78" s="356"/>
      <c r="M78" s="356"/>
      <c r="N78" s="356"/>
      <c r="O78" s="356">
        <v>34760</v>
      </c>
      <c r="P78" s="356">
        <v>34080</v>
      </c>
      <c r="Q78" s="356">
        <v>31506</v>
      </c>
      <c r="R78" s="357">
        <v>34633</v>
      </c>
      <c r="S78" s="356">
        <v>34483</v>
      </c>
      <c r="T78" s="356">
        <v>34131</v>
      </c>
      <c r="U78" s="160">
        <v>38766</v>
      </c>
      <c r="V78" s="160">
        <v>36073</v>
      </c>
      <c r="W78" s="160">
        <v>33690</v>
      </c>
      <c r="X78" s="160">
        <v>37275</v>
      </c>
      <c r="Y78" s="160">
        <v>36299</v>
      </c>
      <c r="Z78" s="160">
        <v>35037</v>
      </c>
      <c r="AA78" s="160">
        <v>40793</v>
      </c>
      <c r="AB78" s="160"/>
      <c r="AC78" s="515"/>
      <c r="AD78" s="516"/>
      <c r="AE78" s="160"/>
      <c r="AF78" s="521"/>
      <c r="AG78" s="160"/>
      <c r="AH78" s="160"/>
      <c r="AI78" s="515"/>
      <c r="AJ78" s="160"/>
      <c r="AK78" s="160"/>
      <c r="AL78" s="160"/>
      <c r="AM78" s="160"/>
      <c r="AN78" s="160"/>
      <c r="AO78" s="160"/>
      <c r="AP78" s="160"/>
      <c r="AQ78" s="160"/>
      <c r="AR78" s="160"/>
      <c r="AS78" s="160"/>
      <c r="AT78" s="160"/>
      <c r="AU78" s="160"/>
      <c r="AV78" s="160"/>
      <c r="AW78" s="160"/>
      <c r="AX78" s="160"/>
      <c r="AY78" s="160"/>
      <c r="AZ78" s="160"/>
      <c r="BA78" s="160"/>
      <c r="BB78" s="160"/>
      <c r="BC78" s="160"/>
      <c r="BD78" s="160"/>
      <c r="BE78" s="160"/>
      <c r="BF78" s="160"/>
    </row>
    <row r="79" spans="1:58" s="60" customFormat="1" x14ac:dyDescent="0.25">
      <c r="A79" s="118" t="s">
        <v>21</v>
      </c>
      <c r="B79" s="123" t="str">
        <f t="shared" si="72"/>
        <v>ZAR</v>
      </c>
      <c r="C79" s="160"/>
      <c r="D79" s="160"/>
      <c r="E79" s="163"/>
      <c r="F79" s="163"/>
      <c r="G79" s="163"/>
      <c r="H79" s="163"/>
      <c r="I79" s="163"/>
      <c r="J79" s="163"/>
      <c r="K79" s="356"/>
      <c r="L79" s="356"/>
      <c r="M79" s="356"/>
      <c r="N79" s="356"/>
      <c r="O79" s="356">
        <v>116666</v>
      </c>
      <c r="P79" s="356">
        <v>132882</v>
      </c>
      <c r="Q79" s="356">
        <v>92068</v>
      </c>
      <c r="R79" s="357">
        <v>47982</v>
      </c>
      <c r="S79" s="356">
        <v>63936</v>
      </c>
      <c r="T79" s="356">
        <v>73518</v>
      </c>
      <c r="U79" s="160">
        <v>63872</v>
      </c>
      <c r="V79" s="160">
        <v>44680</v>
      </c>
      <c r="W79" s="160">
        <v>42850</v>
      </c>
      <c r="X79" s="160">
        <v>45663</v>
      </c>
      <c r="Y79" s="160">
        <v>49078</v>
      </c>
      <c r="Z79" s="160">
        <v>42957</v>
      </c>
      <c r="AA79" s="160">
        <v>68961</v>
      </c>
      <c r="AB79" s="160"/>
      <c r="AC79" s="515"/>
      <c r="AD79" s="516"/>
      <c r="AE79" s="160"/>
      <c r="AF79" s="521"/>
      <c r="AG79" s="160"/>
      <c r="AH79" s="160"/>
      <c r="AI79" s="515"/>
      <c r="AJ79" s="160"/>
      <c r="AK79" s="160"/>
      <c r="AL79" s="160"/>
      <c r="AM79" s="160"/>
      <c r="AN79" s="160"/>
      <c r="AO79" s="160"/>
      <c r="AP79" s="160"/>
      <c r="AQ79" s="160"/>
      <c r="AR79" s="160"/>
      <c r="AS79" s="160"/>
      <c r="AT79" s="160"/>
      <c r="AU79" s="160"/>
      <c r="AV79" s="160"/>
      <c r="AW79" s="160"/>
      <c r="AX79" s="160"/>
      <c r="AY79" s="160"/>
      <c r="AZ79" s="160"/>
      <c r="BA79" s="160"/>
      <c r="BB79" s="160"/>
      <c r="BC79" s="160"/>
      <c r="BD79" s="160"/>
      <c r="BE79" s="160"/>
      <c r="BF79" s="160"/>
    </row>
    <row r="80" spans="1:58" s="60" customFormat="1" x14ac:dyDescent="0.25">
      <c r="B80" s="126" t="s">
        <v>60</v>
      </c>
      <c r="C80" s="131">
        <f t="shared" ref="C80:J80" si="73">SUM(C74:C79)</f>
        <v>0</v>
      </c>
      <c r="D80" s="131">
        <f t="shared" si="73"/>
        <v>0</v>
      </c>
      <c r="E80" s="131">
        <f t="shared" si="73"/>
        <v>0</v>
      </c>
      <c r="F80" s="131">
        <f t="shared" si="73"/>
        <v>0</v>
      </c>
      <c r="G80" s="131">
        <f t="shared" si="73"/>
        <v>0</v>
      </c>
      <c r="H80" s="131">
        <f t="shared" si="73"/>
        <v>0</v>
      </c>
      <c r="I80" s="131">
        <f t="shared" si="73"/>
        <v>0</v>
      </c>
      <c r="J80" s="131">
        <f t="shared" si="73"/>
        <v>0</v>
      </c>
      <c r="K80" s="131">
        <f t="shared" ref="K80:AT80" si="74">SUM(K74:K79)</f>
        <v>0</v>
      </c>
      <c r="L80" s="131">
        <f t="shared" si="74"/>
        <v>0</v>
      </c>
      <c r="M80" s="131">
        <f>SUM(M74:M79)</f>
        <v>0</v>
      </c>
      <c r="N80" s="131">
        <f>SUM(N74:N79)</f>
        <v>0</v>
      </c>
      <c r="O80" s="131">
        <f t="shared" si="74"/>
        <v>618466</v>
      </c>
      <c r="P80" s="131">
        <f t="shared" si="74"/>
        <v>629736</v>
      </c>
      <c r="Q80" s="131">
        <f t="shared" si="74"/>
        <v>544550</v>
      </c>
      <c r="R80" s="131">
        <f t="shared" si="74"/>
        <v>490796</v>
      </c>
      <c r="S80" s="131">
        <f t="shared" si="74"/>
        <v>624522</v>
      </c>
      <c r="T80" s="131">
        <f t="shared" si="74"/>
        <v>565821</v>
      </c>
      <c r="U80" s="131">
        <f t="shared" si="74"/>
        <v>589601</v>
      </c>
      <c r="V80" s="131">
        <f t="shared" si="74"/>
        <v>522899</v>
      </c>
      <c r="W80" s="131">
        <f t="shared" si="74"/>
        <v>504859</v>
      </c>
      <c r="X80" s="131">
        <f t="shared" si="74"/>
        <v>539632</v>
      </c>
      <c r="Y80" s="131">
        <f t="shared" si="74"/>
        <v>587649</v>
      </c>
      <c r="Z80" s="131">
        <f t="shared" si="74"/>
        <v>556476</v>
      </c>
      <c r="AA80" s="131">
        <f t="shared" si="74"/>
        <v>673128</v>
      </c>
      <c r="AB80" s="131">
        <f t="shared" si="74"/>
        <v>0</v>
      </c>
      <c r="AC80" s="131">
        <f>SUM(AC74:AC79)</f>
        <v>0</v>
      </c>
      <c r="AD80" s="131">
        <f t="shared" si="74"/>
        <v>0</v>
      </c>
      <c r="AE80" s="131">
        <f t="shared" si="74"/>
        <v>0</v>
      </c>
      <c r="AF80" s="131">
        <f>SUM(AF74:AF79)</f>
        <v>0</v>
      </c>
      <c r="AG80" s="519">
        <f t="shared" si="74"/>
        <v>0</v>
      </c>
      <c r="AH80" s="131">
        <f t="shared" si="74"/>
        <v>0</v>
      </c>
      <c r="AI80" s="131">
        <f t="shared" si="74"/>
        <v>0</v>
      </c>
      <c r="AJ80" s="131">
        <f t="shared" si="74"/>
        <v>0</v>
      </c>
      <c r="AK80" s="131">
        <f t="shared" si="74"/>
        <v>0</v>
      </c>
      <c r="AL80" s="131">
        <f t="shared" si="74"/>
        <v>0</v>
      </c>
      <c r="AM80" s="131">
        <f t="shared" si="74"/>
        <v>0</v>
      </c>
      <c r="AN80" s="131">
        <f t="shared" si="74"/>
        <v>0</v>
      </c>
      <c r="AO80" s="131">
        <f t="shared" si="74"/>
        <v>0</v>
      </c>
      <c r="AP80" s="131">
        <f t="shared" si="74"/>
        <v>0</v>
      </c>
      <c r="AQ80" s="131">
        <f t="shared" si="74"/>
        <v>0</v>
      </c>
      <c r="AR80" s="131">
        <f t="shared" si="74"/>
        <v>0</v>
      </c>
      <c r="AS80" s="131">
        <f t="shared" si="74"/>
        <v>0</v>
      </c>
      <c r="AT80" s="131">
        <f t="shared" si="74"/>
        <v>0</v>
      </c>
      <c r="AU80" s="131">
        <f t="shared" ref="AU80:BF80" si="75">SUM(AU74:AU79)</f>
        <v>0</v>
      </c>
      <c r="AV80" s="131">
        <f t="shared" si="75"/>
        <v>0</v>
      </c>
      <c r="AW80" s="131">
        <f t="shared" si="75"/>
        <v>0</v>
      </c>
      <c r="AX80" s="131">
        <f t="shared" si="75"/>
        <v>0</v>
      </c>
      <c r="AY80" s="131">
        <f t="shared" si="75"/>
        <v>0</v>
      </c>
      <c r="AZ80" s="131">
        <f t="shared" si="75"/>
        <v>0</v>
      </c>
      <c r="BA80" s="131">
        <f t="shared" si="75"/>
        <v>0</v>
      </c>
      <c r="BB80" s="131">
        <f t="shared" si="75"/>
        <v>0</v>
      </c>
      <c r="BC80" s="131">
        <f t="shared" si="75"/>
        <v>0</v>
      </c>
      <c r="BD80" s="131">
        <f t="shared" si="75"/>
        <v>0</v>
      </c>
      <c r="BE80" s="131">
        <f t="shared" si="75"/>
        <v>0</v>
      </c>
      <c r="BF80" s="131">
        <f t="shared" si="75"/>
        <v>0</v>
      </c>
    </row>
    <row r="81" spans="2:58" s="60" customFormat="1" x14ac:dyDescent="0.25">
      <c r="B81" s="228" t="s">
        <v>197</v>
      </c>
      <c r="C81" s="227" t="b">
        <f t="shared" ref="C81:AH81" si="76">C80=C19</f>
        <v>1</v>
      </c>
      <c r="D81" s="227" t="b">
        <f t="shared" si="76"/>
        <v>1</v>
      </c>
      <c r="E81" s="227" t="b">
        <f t="shared" si="76"/>
        <v>1</v>
      </c>
      <c r="F81" s="227" t="b">
        <f t="shared" si="76"/>
        <v>1</v>
      </c>
      <c r="G81" s="227" t="b">
        <f t="shared" si="76"/>
        <v>1</v>
      </c>
      <c r="H81" s="227" t="b">
        <f t="shared" si="76"/>
        <v>1</v>
      </c>
      <c r="I81" s="227" t="b">
        <f t="shared" si="76"/>
        <v>1</v>
      </c>
      <c r="J81" s="227" t="b">
        <f t="shared" si="76"/>
        <v>1</v>
      </c>
      <c r="K81" s="227" t="b">
        <f t="shared" si="76"/>
        <v>1</v>
      </c>
      <c r="L81" s="227" t="b">
        <f t="shared" si="76"/>
        <v>1</v>
      </c>
      <c r="M81" s="227" t="b">
        <f t="shared" si="76"/>
        <v>1</v>
      </c>
      <c r="N81" s="227" t="b">
        <f t="shared" si="76"/>
        <v>1</v>
      </c>
      <c r="O81" s="227" t="b">
        <f t="shared" si="76"/>
        <v>0</v>
      </c>
      <c r="P81" s="227" t="b">
        <f t="shared" si="76"/>
        <v>0</v>
      </c>
      <c r="Q81" s="227" t="b">
        <f t="shared" si="76"/>
        <v>0</v>
      </c>
      <c r="R81" s="227" t="b">
        <f t="shared" si="76"/>
        <v>0</v>
      </c>
      <c r="S81" s="227" t="b">
        <f t="shared" si="76"/>
        <v>0</v>
      </c>
      <c r="T81" s="227" t="b">
        <f t="shared" si="76"/>
        <v>0</v>
      </c>
      <c r="U81" s="227" t="b">
        <f t="shared" si="76"/>
        <v>0</v>
      </c>
      <c r="V81" s="227" t="b">
        <f t="shared" si="76"/>
        <v>0</v>
      </c>
      <c r="W81" s="227" t="b">
        <f t="shared" si="76"/>
        <v>0</v>
      </c>
      <c r="X81" s="227" t="b">
        <f t="shared" si="76"/>
        <v>0</v>
      </c>
      <c r="Y81" s="227" t="b">
        <f t="shared" si="76"/>
        <v>0</v>
      </c>
      <c r="Z81" s="227" t="b">
        <f t="shared" si="76"/>
        <v>0</v>
      </c>
      <c r="AA81" s="227" t="b">
        <f t="shared" si="76"/>
        <v>0</v>
      </c>
      <c r="AB81" s="227" t="b">
        <f t="shared" si="76"/>
        <v>1</v>
      </c>
      <c r="AC81" s="227" t="b">
        <f>AC80=AC19</f>
        <v>1</v>
      </c>
      <c r="AD81" s="227" t="b">
        <f t="shared" si="76"/>
        <v>1</v>
      </c>
      <c r="AE81" s="227" t="b">
        <f t="shared" si="76"/>
        <v>1</v>
      </c>
      <c r="AF81" s="227" t="b">
        <f t="shared" si="76"/>
        <v>1</v>
      </c>
      <c r="AG81" s="227" t="b">
        <f t="shared" si="76"/>
        <v>1</v>
      </c>
      <c r="AH81" s="227" t="b">
        <f t="shared" si="76"/>
        <v>1</v>
      </c>
      <c r="AI81" s="227" t="b">
        <f t="shared" ref="AI81:BF81" si="77">AI80=AI19</f>
        <v>1</v>
      </c>
      <c r="AJ81" s="227" t="b">
        <f t="shared" si="77"/>
        <v>1</v>
      </c>
      <c r="AK81" s="227" t="b">
        <f t="shared" si="77"/>
        <v>1</v>
      </c>
      <c r="AL81" s="227" t="b">
        <f t="shared" si="77"/>
        <v>1</v>
      </c>
      <c r="AM81" s="227" t="b">
        <f t="shared" si="77"/>
        <v>1</v>
      </c>
      <c r="AN81" s="227" t="b">
        <f t="shared" si="77"/>
        <v>1</v>
      </c>
      <c r="AO81" s="227" t="b">
        <f t="shared" si="77"/>
        <v>1</v>
      </c>
      <c r="AP81" s="227" t="b">
        <f t="shared" si="77"/>
        <v>1</v>
      </c>
      <c r="AQ81" s="227" t="b">
        <f t="shared" si="77"/>
        <v>1</v>
      </c>
      <c r="AR81" s="227" t="b">
        <f t="shared" si="77"/>
        <v>1</v>
      </c>
      <c r="AS81" s="227" t="b">
        <f t="shared" si="77"/>
        <v>1</v>
      </c>
      <c r="AT81" s="227" t="b">
        <f t="shared" si="77"/>
        <v>1</v>
      </c>
      <c r="AU81" s="227" t="b">
        <f t="shared" si="77"/>
        <v>1</v>
      </c>
      <c r="AV81" s="227" t="b">
        <f t="shared" si="77"/>
        <v>1</v>
      </c>
      <c r="AW81" s="227" t="b">
        <f t="shared" si="77"/>
        <v>1</v>
      </c>
      <c r="AX81" s="227" t="b">
        <f t="shared" si="77"/>
        <v>1</v>
      </c>
      <c r="AY81" s="227" t="b">
        <f t="shared" si="77"/>
        <v>1</v>
      </c>
      <c r="AZ81" s="227" t="b">
        <f t="shared" si="77"/>
        <v>1</v>
      </c>
      <c r="BA81" s="227" t="b">
        <f t="shared" si="77"/>
        <v>1</v>
      </c>
      <c r="BB81" s="227" t="b">
        <f t="shared" si="77"/>
        <v>1</v>
      </c>
      <c r="BC81" s="227" t="b">
        <f t="shared" si="77"/>
        <v>1</v>
      </c>
      <c r="BD81" s="227" t="b">
        <f t="shared" si="77"/>
        <v>1</v>
      </c>
      <c r="BE81" s="227" t="b">
        <f t="shared" si="77"/>
        <v>1</v>
      </c>
      <c r="BF81" s="227" t="b">
        <f t="shared" si="77"/>
        <v>1</v>
      </c>
    </row>
    <row r="82" spans="2:58" s="60" customFormat="1" x14ac:dyDescent="0.25">
      <c r="B82" s="144" t="s">
        <v>466</v>
      </c>
    </row>
    <row r="83" spans="2:58" s="60" customFormat="1" x14ac:dyDescent="0.25">
      <c r="B83" s="126" t="str">
        <f t="shared" ref="B83:B88" si="78">B74</f>
        <v>KEN</v>
      </c>
      <c r="C83" s="151" t="e">
        <f t="shared" ref="C83:J83" si="79">C74/C$80</f>
        <v>#DIV/0!</v>
      </c>
      <c r="D83" s="151" t="e">
        <f t="shared" si="79"/>
        <v>#DIV/0!</v>
      </c>
      <c r="E83" s="151" t="e">
        <f t="shared" si="79"/>
        <v>#DIV/0!</v>
      </c>
      <c r="F83" s="151" t="e">
        <f t="shared" si="79"/>
        <v>#DIV/0!</v>
      </c>
      <c r="G83" s="151" t="e">
        <f t="shared" si="79"/>
        <v>#DIV/0!</v>
      </c>
      <c r="H83" s="151" t="e">
        <f t="shared" si="79"/>
        <v>#DIV/0!</v>
      </c>
      <c r="I83" s="151" t="e">
        <f t="shared" si="79"/>
        <v>#DIV/0!</v>
      </c>
      <c r="J83" s="151" t="e">
        <f t="shared" si="79"/>
        <v>#DIV/0!</v>
      </c>
      <c r="K83" s="151" t="e">
        <f t="shared" ref="K83:K88" si="80">K74/K$80</f>
        <v>#DIV/0!</v>
      </c>
      <c r="L83" s="151" t="e">
        <f t="shared" ref="L83:AH83" si="81">L74/L$80</f>
        <v>#DIV/0!</v>
      </c>
      <c r="M83" s="151" t="e">
        <f t="shared" si="81"/>
        <v>#DIV/0!</v>
      </c>
      <c r="N83" s="151" t="e">
        <f t="shared" si="81"/>
        <v>#DIV/0!</v>
      </c>
      <c r="O83" s="151">
        <f t="shared" si="81"/>
        <v>0.48476876659347484</v>
      </c>
      <c r="P83" s="151">
        <f t="shared" si="81"/>
        <v>0.42188949019906752</v>
      </c>
      <c r="Q83" s="151">
        <f t="shared" si="81"/>
        <v>0.46967037003030027</v>
      </c>
      <c r="R83" s="151">
        <f t="shared" si="81"/>
        <v>0.52113709158183852</v>
      </c>
      <c r="S83" s="151">
        <f t="shared" si="81"/>
        <v>0.51854218106007477</v>
      </c>
      <c r="T83" s="151">
        <f t="shared" si="81"/>
        <v>0.52602148029147022</v>
      </c>
      <c r="U83" s="151">
        <f t="shared" si="81"/>
        <v>0.52008561722249458</v>
      </c>
      <c r="V83" s="151">
        <f t="shared" si="81"/>
        <v>0.54684747914989318</v>
      </c>
      <c r="W83" s="151">
        <f t="shared" si="81"/>
        <v>0.56332758255275239</v>
      </c>
      <c r="X83" s="151">
        <f t="shared" si="81"/>
        <v>0.55219853529812912</v>
      </c>
      <c r="Y83" s="151">
        <f t="shared" si="81"/>
        <v>0.55701787972071759</v>
      </c>
      <c r="Z83" s="151">
        <f t="shared" si="81"/>
        <v>0.57218819859257186</v>
      </c>
      <c r="AA83" s="151">
        <f t="shared" si="81"/>
        <v>0.54159238658917774</v>
      </c>
      <c r="AB83" s="151" t="e">
        <f t="shared" si="81"/>
        <v>#DIV/0!</v>
      </c>
      <c r="AC83" s="151" t="e">
        <f>#REF!/AC$80</f>
        <v>#REF!</v>
      </c>
      <c r="AD83" s="151" t="e">
        <f t="shared" si="81"/>
        <v>#DIV/0!</v>
      </c>
      <c r="AE83" s="151" t="e">
        <f>AE78/AE$80</f>
        <v>#DIV/0!</v>
      </c>
      <c r="AF83" s="151" t="e">
        <f>AE74/AF$80</f>
        <v>#DIV/0!</v>
      </c>
      <c r="AG83" s="151" t="e">
        <f t="shared" si="81"/>
        <v>#DIV/0!</v>
      </c>
      <c r="AH83" s="151" t="e">
        <f t="shared" si="81"/>
        <v>#DIV/0!</v>
      </c>
      <c r="AI83" s="151" t="e">
        <f t="shared" ref="AI83:AT83" si="82">AI74/AI$80</f>
        <v>#DIV/0!</v>
      </c>
      <c r="AJ83" s="151" t="e">
        <f t="shared" si="82"/>
        <v>#DIV/0!</v>
      </c>
      <c r="AK83" s="151" t="e">
        <f t="shared" si="82"/>
        <v>#DIV/0!</v>
      </c>
      <c r="AL83" s="151" t="e">
        <f t="shared" si="82"/>
        <v>#DIV/0!</v>
      </c>
      <c r="AM83" s="151" t="e">
        <f t="shared" si="82"/>
        <v>#DIV/0!</v>
      </c>
      <c r="AN83" s="151" t="e">
        <f t="shared" si="82"/>
        <v>#DIV/0!</v>
      </c>
      <c r="AO83" s="151" t="e">
        <f t="shared" si="82"/>
        <v>#DIV/0!</v>
      </c>
      <c r="AP83" s="151" t="e">
        <f t="shared" si="82"/>
        <v>#DIV/0!</v>
      </c>
      <c r="AQ83" s="151" t="e">
        <f t="shared" si="82"/>
        <v>#DIV/0!</v>
      </c>
      <c r="AR83" s="151" t="e">
        <f t="shared" si="82"/>
        <v>#DIV/0!</v>
      </c>
      <c r="AS83" s="151" t="e">
        <f t="shared" si="82"/>
        <v>#DIV/0!</v>
      </c>
      <c r="AT83" s="151" t="e">
        <f t="shared" si="82"/>
        <v>#DIV/0!</v>
      </c>
      <c r="AU83" s="151" t="e">
        <f t="shared" ref="AU83:BF83" si="83">AU74/AU$80</f>
        <v>#DIV/0!</v>
      </c>
      <c r="AV83" s="151" t="e">
        <f t="shared" si="83"/>
        <v>#DIV/0!</v>
      </c>
      <c r="AW83" s="151" t="e">
        <f t="shared" si="83"/>
        <v>#DIV/0!</v>
      </c>
      <c r="AX83" s="151" t="e">
        <f t="shared" si="83"/>
        <v>#DIV/0!</v>
      </c>
      <c r="AY83" s="151" t="e">
        <f t="shared" si="83"/>
        <v>#DIV/0!</v>
      </c>
      <c r="AZ83" s="151" t="e">
        <f t="shared" si="83"/>
        <v>#DIV/0!</v>
      </c>
      <c r="BA83" s="151" t="e">
        <f t="shared" si="83"/>
        <v>#DIV/0!</v>
      </c>
      <c r="BB83" s="151" t="e">
        <f t="shared" si="83"/>
        <v>#DIV/0!</v>
      </c>
      <c r="BC83" s="151" t="e">
        <f t="shared" si="83"/>
        <v>#DIV/0!</v>
      </c>
      <c r="BD83" s="151" t="e">
        <f t="shared" si="83"/>
        <v>#DIV/0!</v>
      </c>
      <c r="BE83" s="151" t="e">
        <f t="shared" si="83"/>
        <v>#DIV/0!</v>
      </c>
      <c r="BF83" s="151" t="e">
        <f t="shared" si="83"/>
        <v>#DIV/0!</v>
      </c>
    </row>
    <row r="84" spans="2:58" s="60" customFormat="1" x14ac:dyDescent="0.25">
      <c r="B84" s="126" t="str">
        <f t="shared" si="78"/>
        <v>UGA</v>
      </c>
      <c r="C84" s="151" t="e">
        <f t="shared" ref="C84:J84" si="84">C75/C$80</f>
        <v>#DIV/0!</v>
      </c>
      <c r="D84" s="151" t="e">
        <f t="shared" si="84"/>
        <v>#DIV/0!</v>
      </c>
      <c r="E84" s="151" t="e">
        <f t="shared" si="84"/>
        <v>#DIV/0!</v>
      </c>
      <c r="F84" s="151" t="e">
        <f t="shared" si="84"/>
        <v>#DIV/0!</v>
      </c>
      <c r="G84" s="151" t="e">
        <f t="shared" si="84"/>
        <v>#DIV/0!</v>
      </c>
      <c r="H84" s="151" t="e">
        <f t="shared" si="84"/>
        <v>#DIV/0!</v>
      </c>
      <c r="I84" s="151" t="e">
        <f t="shared" si="84"/>
        <v>#DIV/0!</v>
      </c>
      <c r="J84" s="151" t="e">
        <f t="shared" si="84"/>
        <v>#DIV/0!</v>
      </c>
      <c r="K84" s="151" t="e">
        <f t="shared" si="80"/>
        <v>#DIV/0!</v>
      </c>
      <c r="L84" s="151" t="e">
        <f t="shared" ref="L84:AH84" si="85">L75/L$80</f>
        <v>#DIV/0!</v>
      </c>
      <c r="M84" s="151" t="e">
        <f t="shared" si="85"/>
        <v>#DIV/0!</v>
      </c>
      <c r="N84" s="151" t="e">
        <f t="shared" si="85"/>
        <v>#DIV/0!</v>
      </c>
      <c r="O84" s="151">
        <f t="shared" si="85"/>
        <v>9.7213104681583146E-2</v>
      </c>
      <c r="P84" s="151">
        <f t="shared" si="85"/>
        <v>0.15991304292592451</v>
      </c>
      <c r="Q84" s="151">
        <f t="shared" si="85"/>
        <v>9.9669451840969606E-2</v>
      </c>
      <c r="R84" s="151">
        <f t="shared" si="85"/>
        <v>0.10058557934457493</v>
      </c>
      <c r="S84" s="151">
        <f t="shared" si="85"/>
        <v>9.2806978777368931E-2</v>
      </c>
      <c r="T84" s="151">
        <f t="shared" si="85"/>
        <v>9.9167404532528841E-2</v>
      </c>
      <c r="U84" s="151">
        <f t="shared" si="85"/>
        <v>0.10098354650009074</v>
      </c>
      <c r="V84" s="151">
        <f t="shared" si="85"/>
        <v>0.10197189132126855</v>
      </c>
      <c r="W84" s="151">
        <f t="shared" si="85"/>
        <v>8.7252084245304132E-2</v>
      </c>
      <c r="X84" s="151">
        <f t="shared" si="85"/>
        <v>9.7690648441901146E-2</v>
      </c>
      <c r="Y84" s="151">
        <f t="shared" si="85"/>
        <v>9.3295487612503378E-2</v>
      </c>
      <c r="Z84" s="151">
        <f t="shared" si="85"/>
        <v>9.224656588963405E-2</v>
      </c>
      <c r="AA84" s="151">
        <f t="shared" si="85"/>
        <v>9.3071451492138191E-2</v>
      </c>
      <c r="AB84" s="151" t="e">
        <f t="shared" si="85"/>
        <v>#DIV/0!</v>
      </c>
      <c r="AC84" s="151" t="e">
        <f>AC74/AC$80</f>
        <v>#DIV/0!</v>
      </c>
      <c r="AD84" s="151" t="e">
        <f t="shared" si="85"/>
        <v>#DIV/0!</v>
      </c>
      <c r="AE84" s="151" t="e">
        <f>#REF!/AE$80</f>
        <v>#REF!</v>
      </c>
      <c r="AF84" s="151" t="e">
        <f t="shared" si="85"/>
        <v>#DIV/0!</v>
      </c>
      <c r="AG84" s="151" t="e">
        <f t="shared" si="85"/>
        <v>#DIV/0!</v>
      </c>
      <c r="AH84" s="151" t="e">
        <f t="shared" si="85"/>
        <v>#DIV/0!</v>
      </c>
      <c r="AI84" s="151" t="e">
        <f>AI76/AI$80</f>
        <v>#DIV/0!</v>
      </c>
      <c r="AJ84" s="151" t="e">
        <f>AI75/AJ$80</f>
        <v>#DIV/0!</v>
      </c>
      <c r="AK84" s="151" t="e">
        <f t="shared" ref="AK84:AT84" si="86">AK75/AK$80</f>
        <v>#DIV/0!</v>
      </c>
      <c r="AL84" s="151" t="e">
        <f t="shared" si="86"/>
        <v>#DIV/0!</v>
      </c>
      <c r="AM84" s="151" t="e">
        <f t="shared" si="86"/>
        <v>#DIV/0!</v>
      </c>
      <c r="AN84" s="151" t="e">
        <f t="shared" si="86"/>
        <v>#DIV/0!</v>
      </c>
      <c r="AO84" s="151" t="e">
        <f t="shared" si="86"/>
        <v>#DIV/0!</v>
      </c>
      <c r="AP84" s="151" t="e">
        <f t="shared" si="86"/>
        <v>#DIV/0!</v>
      </c>
      <c r="AQ84" s="151" t="e">
        <f t="shared" si="86"/>
        <v>#DIV/0!</v>
      </c>
      <c r="AR84" s="151" t="e">
        <f t="shared" si="86"/>
        <v>#DIV/0!</v>
      </c>
      <c r="AS84" s="151" t="e">
        <f t="shared" si="86"/>
        <v>#DIV/0!</v>
      </c>
      <c r="AT84" s="151" t="e">
        <f t="shared" si="86"/>
        <v>#DIV/0!</v>
      </c>
      <c r="AU84" s="151" t="e">
        <f t="shared" ref="AU84:BF84" si="87">AU75/AU$80</f>
        <v>#DIV/0!</v>
      </c>
      <c r="AV84" s="151" t="e">
        <f t="shared" si="87"/>
        <v>#DIV/0!</v>
      </c>
      <c r="AW84" s="151" t="e">
        <f t="shared" si="87"/>
        <v>#DIV/0!</v>
      </c>
      <c r="AX84" s="151" t="e">
        <f t="shared" si="87"/>
        <v>#DIV/0!</v>
      </c>
      <c r="AY84" s="151" t="e">
        <f t="shared" si="87"/>
        <v>#DIV/0!</v>
      </c>
      <c r="AZ84" s="151" t="e">
        <f t="shared" si="87"/>
        <v>#DIV/0!</v>
      </c>
      <c r="BA84" s="151" t="e">
        <f t="shared" si="87"/>
        <v>#DIV/0!</v>
      </c>
      <c r="BB84" s="151" t="e">
        <f t="shared" si="87"/>
        <v>#DIV/0!</v>
      </c>
      <c r="BC84" s="151" t="e">
        <f t="shared" si="87"/>
        <v>#DIV/0!</v>
      </c>
      <c r="BD84" s="151" t="e">
        <f t="shared" si="87"/>
        <v>#DIV/0!</v>
      </c>
      <c r="BE84" s="151" t="e">
        <f t="shared" si="87"/>
        <v>#DIV/0!</v>
      </c>
      <c r="BF84" s="151" t="e">
        <f t="shared" si="87"/>
        <v>#DIV/0!</v>
      </c>
    </row>
    <row r="85" spans="2:58" s="60" customFormat="1" x14ac:dyDescent="0.25">
      <c r="B85" s="126" t="str">
        <f t="shared" si="78"/>
        <v>TZA</v>
      </c>
      <c r="C85" s="151" t="e">
        <f t="shared" ref="C85:J85" si="88">C76/C$80</f>
        <v>#DIV/0!</v>
      </c>
      <c r="D85" s="151" t="e">
        <f t="shared" si="88"/>
        <v>#DIV/0!</v>
      </c>
      <c r="E85" s="151" t="e">
        <f t="shared" si="88"/>
        <v>#DIV/0!</v>
      </c>
      <c r="F85" s="151" t="e">
        <f t="shared" si="88"/>
        <v>#DIV/0!</v>
      </c>
      <c r="G85" s="151" t="e">
        <f t="shared" si="88"/>
        <v>#DIV/0!</v>
      </c>
      <c r="H85" s="151" t="e">
        <f t="shared" si="88"/>
        <v>#DIV/0!</v>
      </c>
      <c r="I85" s="151" t="e">
        <f t="shared" si="88"/>
        <v>#DIV/0!</v>
      </c>
      <c r="J85" s="151" t="e">
        <f t="shared" si="88"/>
        <v>#DIV/0!</v>
      </c>
      <c r="K85" s="151" t="e">
        <f t="shared" si="80"/>
        <v>#DIV/0!</v>
      </c>
      <c r="L85" s="151" t="e">
        <f t="shared" ref="L85:AH85" si="89">L76/L$80</f>
        <v>#DIV/0!</v>
      </c>
      <c r="M85" s="151" t="e">
        <f t="shared" si="89"/>
        <v>#DIV/0!</v>
      </c>
      <c r="N85" s="151" t="e">
        <f t="shared" si="89"/>
        <v>#DIV/0!</v>
      </c>
      <c r="O85" s="151">
        <f t="shared" si="89"/>
        <v>9.493973799691495E-2</v>
      </c>
      <c r="P85" s="151">
        <f t="shared" si="89"/>
        <v>8.7131750447806702E-2</v>
      </c>
      <c r="Q85" s="151">
        <f t="shared" si="89"/>
        <v>0.12814066660545403</v>
      </c>
      <c r="R85" s="151">
        <f t="shared" si="89"/>
        <v>0.1185360108884343</v>
      </c>
      <c r="S85" s="151">
        <f t="shared" si="89"/>
        <v>0.11124027656351577</v>
      </c>
      <c r="T85" s="151">
        <f t="shared" si="89"/>
        <v>0.10305379263053156</v>
      </c>
      <c r="U85" s="151">
        <f t="shared" si="89"/>
        <v>0.12066634893767141</v>
      </c>
      <c r="V85" s="151">
        <f t="shared" si="89"/>
        <v>0.10116676451857816</v>
      </c>
      <c r="W85" s="151">
        <f t="shared" si="89"/>
        <v>0.10730718873982636</v>
      </c>
      <c r="X85" s="151">
        <f t="shared" si="89"/>
        <v>0.11338097073561242</v>
      </c>
      <c r="Y85" s="151">
        <f t="shared" si="89"/>
        <v>0.12096846927332472</v>
      </c>
      <c r="Z85" s="151">
        <f t="shared" si="89"/>
        <v>0.10189478072729102</v>
      </c>
      <c r="AA85" s="151">
        <f t="shared" si="89"/>
        <v>0.11567339347048407</v>
      </c>
      <c r="AB85" s="151" t="e">
        <f t="shared" si="89"/>
        <v>#DIV/0!</v>
      </c>
      <c r="AC85" s="151" t="e">
        <f t="shared" si="89"/>
        <v>#DIV/0!</v>
      </c>
      <c r="AD85" s="151" t="e">
        <f t="shared" si="89"/>
        <v>#DIV/0!</v>
      </c>
      <c r="AE85" s="151" t="e">
        <f t="shared" si="89"/>
        <v>#DIV/0!</v>
      </c>
      <c r="AF85" s="151" t="e">
        <f t="shared" si="89"/>
        <v>#DIV/0!</v>
      </c>
      <c r="AG85" s="151" t="e">
        <f t="shared" si="89"/>
        <v>#DIV/0!</v>
      </c>
      <c r="AH85" s="151" t="e">
        <f t="shared" si="89"/>
        <v>#DIV/0!</v>
      </c>
      <c r="AI85" s="151" t="e">
        <f>#REF!/AI$80</f>
        <v>#REF!</v>
      </c>
      <c r="AJ85" s="151" t="e">
        <f>AI77/AJ$80</f>
        <v>#DIV/0!</v>
      </c>
      <c r="AK85" s="151" t="e">
        <f t="shared" ref="AK85:AT85" si="90">AK76/AK$80</f>
        <v>#DIV/0!</v>
      </c>
      <c r="AL85" s="151" t="e">
        <f t="shared" si="90"/>
        <v>#DIV/0!</v>
      </c>
      <c r="AM85" s="151" t="e">
        <f t="shared" si="90"/>
        <v>#DIV/0!</v>
      </c>
      <c r="AN85" s="151" t="e">
        <f t="shared" si="90"/>
        <v>#DIV/0!</v>
      </c>
      <c r="AO85" s="151" t="e">
        <f t="shared" si="90"/>
        <v>#DIV/0!</v>
      </c>
      <c r="AP85" s="151" t="e">
        <f t="shared" si="90"/>
        <v>#DIV/0!</v>
      </c>
      <c r="AQ85" s="151" t="e">
        <f t="shared" si="90"/>
        <v>#DIV/0!</v>
      </c>
      <c r="AR85" s="151" t="e">
        <f t="shared" si="90"/>
        <v>#DIV/0!</v>
      </c>
      <c r="AS85" s="151" t="e">
        <f t="shared" si="90"/>
        <v>#DIV/0!</v>
      </c>
      <c r="AT85" s="151" t="e">
        <f t="shared" si="90"/>
        <v>#DIV/0!</v>
      </c>
      <c r="AU85" s="151" t="e">
        <f t="shared" ref="AU85:BF85" si="91">AU76/AU$80</f>
        <v>#DIV/0!</v>
      </c>
      <c r="AV85" s="151" t="e">
        <f t="shared" si="91"/>
        <v>#DIV/0!</v>
      </c>
      <c r="AW85" s="151" t="e">
        <f t="shared" si="91"/>
        <v>#DIV/0!</v>
      </c>
      <c r="AX85" s="151" t="e">
        <f t="shared" si="91"/>
        <v>#DIV/0!</v>
      </c>
      <c r="AY85" s="151" t="e">
        <f t="shared" si="91"/>
        <v>#DIV/0!</v>
      </c>
      <c r="AZ85" s="151" t="e">
        <f t="shared" si="91"/>
        <v>#DIV/0!</v>
      </c>
      <c r="BA85" s="151" t="e">
        <f t="shared" si="91"/>
        <v>#DIV/0!</v>
      </c>
      <c r="BB85" s="151" t="e">
        <f t="shared" si="91"/>
        <v>#DIV/0!</v>
      </c>
      <c r="BC85" s="151" t="e">
        <f t="shared" si="91"/>
        <v>#DIV/0!</v>
      </c>
      <c r="BD85" s="151" t="e">
        <f t="shared" si="91"/>
        <v>#DIV/0!</v>
      </c>
      <c r="BE85" s="151" t="e">
        <f t="shared" si="91"/>
        <v>#DIV/0!</v>
      </c>
      <c r="BF85" s="151" t="e">
        <f t="shared" si="91"/>
        <v>#DIV/0!</v>
      </c>
    </row>
    <row r="86" spans="2:58" s="60" customFormat="1" x14ac:dyDescent="0.25">
      <c r="B86" s="126" t="str">
        <f t="shared" si="78"/>
        <v>ZAM</v>
      </c>
      <c r="C86" s="151" t="e">
        <f t="shared" ref="C86:J86" si="92">C77/C$80</f>
        <v>#DIV/0!</v>
      </c>
      <c r="D86" s="151" t="e">
        <f t="shared" si="92"/>
        <v>#DIV/0!</v>
      </c>
      <c r="E86" s="151" t="e">
        <f t="shared" si="92"/>
        <v>#DIV/0!</v>
      </c>
      <c r="F86" s="151" t="e">
        <f t="shared" si="92"/>
        <v>#DIV/0!</v>
      </c>
      <c r="G86" s="151" t="e">
        <f t="shared" si="92"/>
        <v>#DIV/0!</v>
      </c>
      <c r="H86" s="151" t="e">
        <f t="shared" si="92"/>
        <v>#DIV/0!</v>
      </c>
      <c r="I86" s="151" t="e">
        <f t="shared" si="92"/>
        <v>#DIV/0!</v>
      </c>
      <c r="J86" s="151" t="e">
        <f t="shared" si="92"/>
        <v>#DIV/0!</v>
      </c>
      <c r="K86" s="151" t="e">
        <f t="shared" si="80"/>
        <v>#DIV/0!</v>
      </c>
      <c r="L86" s="151" t="e">
        <f t="shared" ref="L86:AH86" si="93">L77/L$80</f>
        <v>#DIV/0!</v>
      </c>
      <c r="M86" s="151" t="e">
        <f t="shared" si="93"/>
        <v>#DIV/0!</v>
      </c>
      <c r="N86" s="151" t="e">
        <f t="shared" si="93"/>
        <v>#DIV/0!</v>
      </c>
      <c r="O86" s="151">
        <f t="shared" si="93"/>
        <v>7.8237122170014203E-2</v>
      </c>
      <c r="P86" s="151">
        <f t="shared" si="93"/>
        <v>6.5935566650151808E-2</v>
      </c>
      <c r="Q86" s="151">
        <f t="shared" si="93"/>
        <v>7.5590854834266821E-2</v>
      </c>
      <c r="R86" s="151">
        <f t="shared" si="93"/>
        <v>9.1412725450085164E-2</v>
      </c>
      <c r="S86" s="151">
        <f t="shared" si="93"/>
        <v>0.11981963805918766</v>
      </c>
      <c r="T86" s="151">
        <f t="shared" si="93"/>
        <v>8.1504574768345467E-2</v>
      </c>
      <c r="U86" s="151">
        <f t="shared" si="93"/>
        <v>8.4184049891367213E-2</v>
      </c>
      <c r="V86" s="151">
        <f t="shared" si="93"/>
        <v>9.5580599695161014E-2</v>
      </c>
      <c r="W86" s="151">
        <f t="shared" si="93"/>
        <v>9.0506458238835005E-2</v>
      </c>
      <c r="X86" s="151">
        <f t="shared" si="93"/>
        <v>8.3036217273994128E-2</v>
      </c>
      <c r="Y86" s="151">
        <f t="shared" si="93"/>
        <v>8.3432457130021495E-2</v>
      </c>
      <c r="Z86" s="151">
        <f t="shared" si="93"/>
        <v>9.3513466888059865E-2</v>
      </c>
      <c r="AA86" s="151">
        <f t="shared" si="93"/>
        <v>8.6612055953696768E-2</v>
      </c>
      <c r="AB86" s="151" t="e">
        <f t="shared" si="93"/>
        <v>#DIV/0!</v>
      </c>
      <c r="AC86" s="151" t="e">
        <f t="shared" si="93"/>
        <v>#DIV/0!</v>
      </c>
      <c r="AD86" s="151" t="e">
        <f t="shared" si="93"/>
        <v>#DIV/0!</v>
      </c>
      <c r="AE86" s="151" t="e">
        <f>AE75/AE$80</f>
        <v>#DIV/0!</v>
      </c>
      <c r="AF86" s="151" t="e">
        <f t="shared" si="93"/>
        <v>#DIV/0!</v>
      </c>
      <c r="AG86" s="151" t="e">
        <f t="shared" si="93"/>
        <v>#DIV/0!</v>
      </c>
      <c r="AH86" s="151" t="e">
        <f t="shared" si="93"/>
        <v>#DIV/0!</v>
      </c>
      <c r="AI86" s="151" t="e">
        <f>#REF!/AI$80</f>
        <v>#REF!</v>
      </c>
      <c r="AJ86" s="151" t="e">
        <f t="shared" ref="AJ86:AT86" si="94">AJ77/AJ$80</f>
        <v>#DIV/0!</v>
      </c>
      <c r="AK86" s="151" t="e">
        <f t="shared" si="94"/>
        <v>#DIV/0!</v>
      </c>
      <c r="AL86" s="151" t="e">
        <f t="shared" si="94"/>
        <v>#DIV/0!</v>
      </c>
      <c r="AM86" s="151" t="e">
        <f t="shared" si="94"/>
        <v>#DIV/0!</v>
      </c>
      <c r="AN86" s="151" t="e">
        <f t="shared" si="94"/>
        <v>#DIV/0!</v>
      </c>
      <c r="AO86" s="151" t="e">
        <f t="shared" si="94"/>
        <v>#DIV/0!</v>
      </c>
      <c r="AP86" s="151" t="e">
        <f t="shared" si="94"/>
        <v>#DIV/0!</v>
      </c>
      <c r="AQ86" s="151" t="e">
        <f t="shared" si="94"/>
        <v>#DIV/0!</v>
      </c>
      <c r="AR86" s="151" t="e">
        <f t="shared" si="94"/>
        <v>#DIV/0!</v>
      </c>
      <c r="AS86" s="151" t="e">
        <f t="shared" si="94"/>
        <v>#DIV/0!</v>
      </c>
      <c r="AT86" s="151" t="e">
        <f t="shared" si="94"/>
        <v>#DIV/0!</v>
      </c>
      <c r="AU86" s="151" t="e">
        <f t="shared" ref="AU86:BF86" si="95">AU77/AU$80</f>
        <v>#DIV/0!</v>
      </c>
      <c r="AV86" s="151" t="e">
        <f t="shared" si="95"/>
        <v>#DIV/0!</v>
      </c>
      <c r="AW86" s="151" t="e">
        <f t="shared" si="95"/>
        <v>#DIV/0!</v>
      </c>
      <c r="AX86" s="151" t="e">
        <f t="shared" si="95"/>
        <v>#DIV/0!</v>
      </c>
      <c r="AY86" s="151" t="e">
        <f t="shared" si="95"/>
        <v>#DIV/0!</v>
      </c>
      <c r="AZ86" s="151" t="e">
        <f t="shared" si="95"/>
        <v>#DIV/0!</v>
      </c>
      <c r="BA86" s="151" t="e">
        <f t="shared" si="95"/>
        <v>#DIV/0!</v>
      </c>
      <c r="BB86" s="151" t="e">
        <f t="shared" si="95"/>
        <v>#DIV/0!</v>
      </c>
      <c r="BC86" s="151" t="e">
        <f t="shared" si="95"/>
        <v>#DIV/0!</v>
      </c>
      <c r="BD86" s="151" t="e">
        <f t="shared" si="95"/>
        <v>#DIV/0!</v>
      </c>
      <c r="BE86" s="151" t="e">
        <f t="shared" si="95"/>
        <v>#DIV/0!</v>
      </c>
      <c r="BF86" s="151" t="e">
        <f t="shared" si="95"/>
        <v>#DIV/0!</v>
      </c>
    </row>
    <row r="87" spans="2:58" s="60" customFormat="1" x14ac:dyDescent="0.25">
      <c r="B87" s="126" t="str">
        <f t="shared" si="78"/>
        <v>BOT</v>
      </c>
      <c r="C87" s="151" t="e">
        <f t="shared" ref="C87:J87" si="96">C78/C$80</f>
        <v>#DIV/0!</v>
      </c>
      <c r="D87" s="151" t="e">
        <f t="shared" si="96"/>
        <v>#DIV/0!</v>
      </c>
      <c r="E87" s="151" t="e">
        <f t="shared" si="96"/>
        <v>#DIV/0!</v>
      </c>
      <c r="F87" s="151" t="e">
        <f t="shared" si="96"/>
        <v>#DIV/0!</v>
      </c>
      <c r="G87" s="151" t="e">
        <f t="shared" si="96"/>
        <v>#DIV/0!</v>
      </c>
      <c r="H87" s="151" t="e">
        <f t="shared" si="96"/>
        <v>#DIV/0!</v>
      </c>
      <c r="I87" s="151" t="e">
        <f t="shared" si="96"/>
        <v>#DIV/0!</v>
      </c>
      <c r="J87" s="151" t="e">
        <f t="shared" si="96"/>
        <v>#DIV/0!</v>
      </c>
      <c r="K87" s="151" t="e">
        <f t="shared" si="80"/>
        <v>#DIV/0!</v>
      </c>
      <c r="L87" s="151" t="e">
        <f t="shared" ref="L87:AH87" si="97">L78/L$80</f>
        <v>#DIV/0!</v>
      </c>
      <c r="M87" s="151" t="e">
        <f t="shared" si="97"/>
        <v>#DIV/0!</v>
      </c>
      <c r="N87" s="151" t="e">
        <f t="shared" si="97"/>
        <v>#DIV/0!</v>
      </c>
      <c r="O87" s="151">
        <f t="shared" si="97"/>
        <v>5.6203574650829632E-2</v>
      </c>
      <c r="P87" s="151">
        <f t="shared" si="97"/>
        <v>5.4117916079118866E-2</v>
      </c>
      <c r="Q87" s="151">
        <f t="shared" si="97"/>
        <v>5.785694610228629E-2</v>
      </c>
      <c r="R87" s="151">
        <f t="shared" si="97"/>
        <v>7.0564959779623307E-2</v>
      </c>
      <c r="S87" s="151">
        <f t="shared" si="97"/>
        <v>5.5215028453761437E-2</v>
      </c>
      <c r="T87" s="151">
        <f t="shared" si="97"/>
        <v>6.0321196986326063E-2</v>
      </c>
      <c r="U87" s="151">
        <f t="shared" si="97"/>
        <v>6.5749549271456459E-2</v>
      </c>
      <c r="V87" s="151">
        <f t="shared" si="97"/>
        <v>6.8986553808670512E-2</v>
      </c>
      <c r="W87" s="151">
        <f t="shared" si="97"/>
        <v>6.6731503251402868E-2</v>
      </c>
      <c r="X87" s="151">
        <f t="shared" si="97"/>
        <v>6.9074851009576901E-2</v>
      </c>
      <c r="Y87" s="151">
        <f t="shared" si="97"/>
        <v>6.1769866025467586E-2</v>
      </c>
      <c r="Z87" s="151">
        <f t="shared" si="97"/>
        <v>6.2962284087723461E-2</v>
      </c>
      <c r="AA87" s="151">
        <f t="shared" si="97"/>
        <v>6.0602144020156644E-2</v>
      </c>
      <c r="AB87" s="151" t="e">
        <f t="shared" si="97"/>
        <v>#DIV/0!</v>
      </c>
      <c r="AC87" s="151" t="e">
        <f t="shared" si="97"/>
        <v>#DIV/0!</v>
      </c>
      <c r="AD87" s="151" t="e">
        <f t="shared" si="97"/>
        <v>#DIV/0!</v>
      </c>
      <c r="AE87" s="151" t="e">
        <f>AE77/AE$80</f>
        <v>#DIV/0!</v>
      </c>
      <c r="AF87" s="151" t="e">
        <f t="shared" si="97"/>
        <v>#DIV/0!</v>
      </c>
      <c r="AG87" s="151" t="e">
        <f t="shared" si="97"/>
        <v>#DIV/0!</v>
      </c>
      <c r="AH87" s="151" t="e">
        <f t="shared" si="97"/>
        <v>#DIV/0!</v>
      </c>
      <c r="AI87" s="151" t="e">
        <f t="shared" ref="AI87:AT87" si="98">AI78/AI$80</f>
        <v>#DIV/0!</v>
      </c>
      <c r="AJ87" s="151" t="e">
        <f t="shared" si="98"/>
        <v>#DIV/0!</v>
      </c>
      <c r="AK87" s="151" t="e">
        <f t="shared" si="98"/>
        <v>#DIV/0!</v>
      </c>
      <c r="AL87" s="151" t="e">
        <f t="shared" si="98"/>
        <v>#DIV/0!</v>
      </c>
      <c r="AM87" s="151" t="e">
        <f t="shared" si="98"/>
        <v>#DIV/0!</v>
      </c>
      <c r="AN87" s="151" t="e">
        <f t="shared" si="98"/>
        <v>#DIV/0!</v>
      </c>
      <c r="AO87" s="151" t="e">
        <f t="shared" si="98"/>
        <v>#DIV/0!</v>
      </c>
      <c r="AP87" s="151" t="e">
        <f t="shared" si="98"/>
        <v>#DIV/0!</v>
      </c>
      <c r="AQ87" s="151" t="e">
        <f t="shared" si="98"/>
        <v>#DIV/0!</v>
      </c>
      <c r="AR87" s="151" t="e">
        <f t="shared" si="98"/>
        <v>#DIV/0!</v>
      </c>
      <c r="AS87" s="151" t="e">
        <f t="shared" si="98"/>
        <v>#DIV/0!</v>
      </c>
      <c r="AT87" s="151" t="e">
        <f t="shared" si="98"/>
        <v>#DIV/0!</v>
      </c>
      <c r="AU87" s="151" t="e">
        <f t="shared" ref="AU87:BF87" si="99">AU78/AU$80</f>
        <v>#DIV/0!</v>
      </c>
      <c r="AV87" s="151" t="e">
        <f t="shared" si="99"/>
        <v>#DIV/0!</v>
      </c>
      <c r="AW87" s="151" t="e">
        <f t="shared" si="99"/>
        <v>#DIV/0!</v>
      </c>
      <c r="AX87" s="151" t="e">
        <f t="shared" si="99"/>
        <v>#DIV/0!</v>
      </c>
      <c r="AY87" s="151" t="e">
        <f t="shared" si="99"/>
        <v>#DIV/0!</v>
      </c>
      <c r="AZ87" s="151" t="e">
        <f t="shared" si="99"/>
        <v>#DIV/0!</v>
      </c>
      <c r="BA87" s="151" t="e">
        <f t="shared" si="99"/>
        <v>#DIV/0!</v>
      </c>
      <c r="BB87" s="151" t="e">
        <f t="shared" si="99"/>
        <v>#DIV/0!</v>
      </c>
      <c r="BC87" s="151" t="e">
        <f t="shared" si="99"/>
        <v>#DIV/0!</v>
      </c>
      <c r="BD87" s="151" t="e">
        <f t="shared" si="99"/>
        <v>#DIV/0!</v>
      </c>
      <c r="BE87" s="151" t="e">
        <f t="shared" si="99"/>
        <v>#DIV/0!</v>
      </c>
      <c r="BF87" s="151" t="e">
        <f t="shared" si="99"/>
        <v>#DIV/0!</v>
      </c>
    </row>
    <row r="88" spans="2:58" s="60" customFormat="1" x14ac:dyDescent="0.25">
      <c r="B88" s="126" t="str">
        <f t="shared" si="78"/>
        <v>ZAR</v>
      </c>
      <c r="C88" s="151" t="e">
        <f t="shared" ref="C88:J88" si="100">C79/C$80</f>
        <v>#DIV/0!</v>
      </c>
      <c r="D88" s="151" t="e">
        <f t="shared" si="100"/>
        <v>#DIV/0!</v>
      </c>
      <c r="E88" s="151" t="e">
        <f t="shared" si="100"/>
        <v>#DIV/0!</v>
      </c>
      <c r="F88" s="151" t="e">
        <f t="shared" si="100"/>
        <v>#DIV/0!</v>
      </c>
      <c r="G88" s="151" t="e">
        <f t="shared" si="100"/>
        <v>#DIV/0!</v>
      </c>
      <c r="H88" s="151" t="e">
        <f t="shared" si="100"/>
        <v>#DIV/0!</v>
      </c>
      <c r="I88" s="151" t="e">
        <f t="shared" si="100"/>
        <v>#DIV/0!</v>
      </c>
      <c r="J88" s="151" t="e">
        <f t="shared" si="100"/>
        <v>#DIV/0!</v>
      </c>
      <c r="K88" s="151" t="e">
        <f t="shared" si="80"/>
        <v>#DIV/0!</v>
      </c>
      <c r="L88" s="151" t="e">
        <f t="shared" ref="L88:AH88" si="101">L79/L$80</f>
        <v>#DIV/0!</v>
      </c>
      <c r="M88" s="151" t="e">
        <f t="shared" si="101"/>
        <v>#DIV/0!</v>
      </c>
      <c r="N88" s="151" t="e">
        <f t="shared" si="101"/>
        <v>#DIV/0!</v>
      </c>
      <c r="O88" s="151">
        <f t="shared" si="101"/>
        <v>0.18863769390718327</v>
      </c>
      <c r="P88" s="151">
        <f t="shared" si="101"/>
        <v>0.21101223369793057</v>
      </c>
      <c r="Q88" s="151">
        <f t="shared" si="101"/>
        <v>0.16907171058672299</v>
      </c>
      <c r="R88" s="151">
        <f t="shared" si="101"/>
        <v>9.776363295544381E-2</v>
      </c>
      <c r="S88" s="151">
        <f t="shared" si="101"/>
        <v>0.10237589708609145</v>
      </c>
      <c r="T88" s="151">
        <f t="shared" si="101"/>
        <v>0.1299315507907978</v>
      </c>
      <c r="U88" s="151">
        <f t="shared" si="101"/>
        <v>0.10833088817691965</v>
      </c>
      <c r="V88" s="151">
        <f t="shared" si="101"/>
        <v>8.5446711506428588E-2</v>
      </c>
      <c r="W88" s="151">
        <f t="shared" si="101"/>
        <v>8.4875182971879279E-2</v>
      </c>
      <c r="X88" s="151">
        <f t="shared" si="101"/>
        <v>8.4618777240786314E-2</v>
      </c>
      <c r="Y88" s="151">
        <f t="shared" si="101"/>
        <v>8.3515840237965183E-2</v>
      </c>
      <c r="Z88" s="151">
        <f t="shared" si="101"/>
        <v>7.7194703814719767E-2</v>
      </c>
      <c r="AA88" s="151">
        <f t="shared" si="101"/>
        <v>0.10244856847434664</v>
      </c>
      <c r="AB88" s="151" t="e">
        <f t="shared" si="101"/>
        <v>#DIV/0!</v>
      </c>
      <c r="AC88" s="151" t="e">
        <f t="shared" si="101"/>
        <v>#DIV/0!</v>
      </c>
      <c r="AD88" s="151" t="e">
        <f t="shared" si="101"/>
        <v>#DIV/0!</v>
      </c>
      <c r="AE88" s="151" t="e">
        <f t="shared" si="101"/>
        <v>#DIV/0!</v>
      </c>
      <c r="AF88" s="151" t="e">
        <f t="shared" si="101"/>
        <v>#DIV/0!</v>
      </c>
      <c r="AG88" s="151" t="e">
        <f t="shared" si="101"/>
        <v>#DIV/0!</v>
      </c>
      <c r="AH88" s="151" t="e">
        <f t="shared" si="101"/>
        <v>#DIV/0!</v>
      </c>
      <c r="AI88" s="151" t="e">
        <f t="shared" ref="AI88:AT88" si="102">AI79/AI$80</f>
        <v>#DIV/0!</v>
      </c>
      <c r="AJ88" s="151" t="e">
        <f t="shared" si="102"/>
        <v>#DIV/0!</v>
      </c>
      <c r="AK88" s="151" t="e">
        <f t="shared" si="102"/>
        <v>#DIV/0!</v>
      </c>
      <c r="AL88" s="151" t="e">
        <f t="shared" si="102"/>
        <v>#DIV/0!</v>
      </c>
      <c r="AM88" s="151" t="e">
        <f t="shared" si="102"/>
        <v>#DIV/0!</v>
      </c>
      <c r="AN88" s="151" t="e">
        <f t="shared" si="102"/>
        <v>#DIV/0!</v>
      </c>
      <c r="AO88" s="151" t="e">
        <f t="shared" si="102"/>
        <v>#DIV/0!</v>
      </c>
      <c r="AP88" s="151" t="e">
        <f t="shared" si="102"/>
        <v>#DIV/0!</v>
      </c>
      <c r="AQ88" s="151" t="e">
        <f t="shared" si="102"/>
        <v>#DIV/0!</v>
      </c>
      <c r="AR88" s="151" t="e">
        <f t="shared" si="102"/>
        <v>#DIV/0!</v>
      </c>
      <c r="AS88" s="151" t="e">
        <f t="shared" si="102"/>
        <v>#DIV/0!</v>
      </c>
      <c r="AT88" s="151" t="e">
        <f t="shared" si="102"/>
        <v>#DIV/0!</v>
      </c>
      <c r="AU88" s="151" t="e">
        <f t="shared" ref="AU88:BF88" si="103">AU79/AU$80</f>
        <v>#DIV/0!</v>
      </c>
      <c r="AV88" s="151" t="e">
        <f t="shared" si="103"/>
        <v>#DIV/0!</v>
      </c>
      <c r="AW88" s="151" t="e">
        <f t="shared" si="103"/>
        <v>#DIV/0!</v>
      </c>
      <c r="AX88" s="151" t="e">
        <f t="shared" si="103"/>
        <v>#DIV/0!</v>
      </c>
      <c r="AY88" s="151" t="e">
        <f t="shared" si="103"/>
        <v>#DIV/0!</v>
      </c>
      <c r="AZ88" s="151" t="e">
        <f t="shared" si="103"/>
        <v>#DIV/0!</v>
      </c>
      <c r="BA88" s="151" t="e">
        <f t="shared" si="103"/>
        <v>#DIV/0!</v>
      </c>
      <c r="BB88" s="151" t="e">
        <f t="shared" si="103"/>
        <v>#DIV/0!</v>
      </c>
      <c r="BC88" s="151" t="e">
        <f t="shared" si="103"/>
        <v>#DIV/0!</v>
      </c>
      <c r="BD88" s="151" t="e">
        <f t="shared" si="103"/>
        <v>#DIV/0!</v>
      </c>
      <c r="BE88" s="151" t="e">
        <f t="shared" si="103"/>
        <v>#DIV/0!</v>
      </c>
      <c r="BF88" s="151" t="e">
        <f t="shared" si="103"/>
        <v>#DIV/0!</v>
      </c>
    </row>
    <row r="89" spans="2:58" s="60" customFormat="1" x14ac:dyDescent="0.25">
      <c r="B89" s="109"/>
      <c r="K89" s="141"/>
      <c r="L89" s="141"/>
      <c r="M89" s="141"/>
      <c r="N89" s="141"/>
      <c r="O89" s="141"/>
      <c r="S89" s="149"/>
    </row>
    <row r="90" spans="2:58" s="60" customFormat="1" x14ac:dyDescent="0.25">
      <c r="B90" s="144" t="s">
        <v>132</v>
      </c>
    </row>
    <row r="91" spans="2:58" s="60" customFormat="1" x14ac:dyDescent="0.25">
      <c r="B91" s="126" t="str">
        <f t="shared" ref="B91:B96" si="104">B83</f>
        <v>KEN</v>
      </c>
      <c r="C91" s="151" t="e">
        <f t="shared" ref="C91:J91" si="105">C65/C$71</f>
        <v>#DIV/0!</v>
      </c>
      <c r="D91" s="151" t="e">
        <f t="shared" si="105"/>
        <v>#DIV/0!</v>
      </c>
      <c r="E91" s="151" t="e">
        <f t="shared" si="105"/>
        <v>#DIV/0!</v>
      </c>
      <c r="F91" s="151" t="e">
        <f t="shared" si="105"/>
        <v>#DIV/0!</v>
      </c>
      <c r="G91" s="151" t="e">
        <f t="shared" si="105"/>
        <v>#DIV/0!</v>
      </c>
      <c r="H91" s="151" t="e">
        <f t="shared" si="105"/>
        <v>#DIV/0!</v>
      </c>
      <c r="I91" s="151" t="e">
        <f t="shared" si="105"/>
        <v>#DIV/0!</v>
      </c>
      <c r="J91" s="151" t="e">
        <f t="shared" si="105"/>
        <v>#DIV/0!</v>
      </c>
      <c r="K91" s="151" t="e">
        <f t="shared" ref="K91:K96" si="106">K65/K$71</f>
        <v>#DIV/0!</v>
      </c>
      <c r="L91" s="151" t="e">
        <f t="shared" ref="L91:AH96" si="107">L65/L$71</f>
        <v>#DIV/0!</v>
      </c>
      <c r="M91" s="151" t="e">
        <f t="shared" si="107"/>
        <v>#DIV/0!</v>
      </c>
      <c r="N91" s="151" t="e">
        <f t="shared" si="107"/>
        <v>#DIV/0!</v>
      </c>
      <c r="O91" s="151">
        <f t="shared" si="107"/>
        <v>0.55795800028187736</v>
      </c>
      <c r="P91" s="151">
        <f t="shared" si="107"/>
        <v>0.53641244260286669</v>
      </c>
      <c r="Q91" s="151">
        <f t="shared" si="107"/>
        <v>0.56511703750460263</v>
      </c>
      <c r="R91" s="151">
        <f t="shared" si="107"/>
        <v>0.54607792105754216</v>
      </c>
      <c r="S91" s="151">
        <f t="shared" si="107"/>
        <v>0.52656669371449971</v>
      </c>
      <c r="T91" s="151">
        <f t="shared" si="107"/>
        <v>0.51901577119746733</v>
      </c>
      <c r="U91" s="151">
        <f t="shared" si="107"/>
        <v>0.51504553045341395</v>
      </c>
      <c r="V91" s="151">
        <f t="shared" si="107"/>
        <v>0.49418485702145071</v>
      </c>
      <c r="W91" s="151">
        <f t="shared" si="107"/>
        <v>0.58877709870848705</v>
      </c>
      <c r="X91" s="151">
        <f t="shared" si="107"/>
        <v>0.59404658215509032</v>
      </c>
      <c r="Y91" s="151">
        <f t="shared" si="107"/>
        <v>0.59370393069520133</v>
      </c>
      <c r="Z91" s="151">
        <f t="shared" si="107"/>
        <v>0.5967705963691512</v>
      </c>
      <c r="AA91" s="151">
        <f t="shared" si="107"/>
        <v>0.54596133638274202</v>
      </c>
      <c r="AB91" s="151" t="e">
        <f t="shared" ref="AB91:AB96" si="108">AB65/AB$71</f>
        <v>#DIV/0!</v>
      </c>
      <c r="AC91" s="151" t="e">
        <f t="shared" si="107"/>
        <v>#DIV/0!</v>
      </c>
      <c r="AD91" s="151" t="e">
        <f t="shared" si="107"/>
        <v>#DIV/0!</v>
      </c>
      <c r="AE91" s="151" t="e">
        <f t="shared" ref="AE91:AE96" si="109">AE65/AE$71</f>
        <v>#DIV/0!</v>
      </c>
      <c r="AF91" s="151" t="e">
        <f>#REF!/AF$71</f>
        <v>#REF!</v>
      </c>
      <c r="AG91" s="151" t="e">
        <f t="shared" si="107"/>
        <v>#DIV/0!</v>
      </c>
      <c r="AH91" s="151" t="e">
        <f t="shared" si="107"/>
        <v>#DIV/0!</v>
      </c>
      <c r="AI91" s="151" t="e">
        <f t="shared" ref="AI91:AT91" si="110">AI65/AI$71</f>
        <v>#DIV/0!</v>
      </c>
      <c r="AJ91" s="151" t="e">
        <f t="shared" si="110"/>
        <v>#DIV/0!</v>
      </c>
      <c r="AK91" s="151" t="e">
        <f t="shared" si="110"/>
        <v>#DIV/0!</v>
      </c>
      <c r="AL91" s="151" t="e">
        <f t="shared" si="110"/>
        <v>#DIV/0!</v>
      </c>
      <c r="AM91" s="151" t="e">
        <f t="shared" si="110"/>
        <v>#DIV/0!</v>
      </c>
      <c r="AN91" s="151" t="e">
        <f t="shared" si="110"/>
        <v>#DIV/0!</v>
      </c>
      <c r="AO91" s="151" t="e">
        <f t="shared" si="110"/>
        <v>#DIV/0!</v>
      </c>
      <c r="AP91" s="151" t="e">
        <f t="shared" si="110"/>
        <v>#DIV/0!</v>
      </c>
      <c r="AQ91" s="151" t="e">
        <f t="shared" si="110"/>
        <v>#DIV/0!</v>
      </c>
      <c r="AR91" s="151" t="e">
        <f t="shared" si="110"/>
        <v>#DIV/0!</v>
      </c>
      <c r="AS91" s="151" t="e">
        <f t="shared" si="110"/>
        <v>#DIV/0!</v>
      </c>
      <c r="AT91" s="151" t="e">
        <f t="shared" si="110"/>
        <v>#DIV/0!</v>
      </c>
      <c r="AU91" s="151" t="e">
        <f t="shared" ref="AU91:BF91" si="111">AU65/AU$71</f>
        <v>#DIV/0!</v>
      </c>
      <c r="AV91" s="151" t="e">
        <f t="shared" si="111"/>
        <v>#DIV/0!</v>
      </c>
      <c r="AW91" s="151" t="e">
        <f t="shared" si="111"/>
        <v>#DIV/0!</v>
      </c>
      <c r="AX91" s="151" t="e">
        <f t="shared" si="111"/>
        <v>#DIV/0!</v>
      </c>
      <c r="AY91" s="151" t="e">
        <f t="shared" si="111"/>
        <v>#DIV/0!</v>
      </c>
      <c r="AZ91" s="151" t="e">
        <f t="shared" si="111"/>
        <v>#DIV/0!</v>
      </c>
      <c r="BA91" s="151" t="e">
        <f t="shared" si="111"/>
        <v>#DIV/0!</v>
      </c>
      <c r="BB91" s="151" t="e">
        <f t="shared" si="111"/>
        <v>#DIV/0!</v>
      </c>
      <c r="BC91" s="151" t="e">
        <f t="shared" si="111"/>
        <v>#DIV/0!</v>
      </c>
      <c r="BD91" s="151" t="e">
        <f t="shared" si="111"/>
        <v>#DIV/0!</v>
      </c>
      <c r="BE91" s="151" t="e">
        <f t="shared" si="111"/>
        <v>#DIV/0!</v>
      </c>
      <c r="BF91" s="151" t="e">
        <f t="shared" si="111"/>
        <v>#DIV/0!</v>
      </c>
    </row>
    <row r="92" spans="2:58" s="60" customFormat="1" x14ac:dyDescent="0.25">
      <c r="B92" s="126" t="str">
        <f t="shared" si="104"/>
        <v>UGA</v>
      </c>
      <c r="C92" s="151" t="e">
        <f t="shared" ref="C92:J92" si="112">C66/C$71</f>
        <v>#DIV/0!</v>
      </c>
      <c r="D92" s="151" t="e">
        <f t="shared" si="112"/>
        <v>#DIV/0!</v>
      </c>
      <c r="E92" s="151" t="e">
        <f t="shared" si="112"/>
        <v>#DIV/0!</v>
      </c>
      <c r="F92" s="151" t="e">
        <f t="shared" si="112"/>
        <v>#DIV/0!</v>
      </c>
      <c r="G92" s="151" t="e">
        <f t="shared" si="112"/>
        <v>#DIV/0!</v>
      </c>
      <c r="H92" s="151" t="e">
        <f t="shared" si="112"/>
        <v>#DIV/0!</v>
      </c>
      <c r="I92" s="151" t="e">
        <f t="shared" si="112"/>
        <v>#DIV/0!</v>
      </c>
      <c r="J92" s="151" t="e">
        <f t="shared" si="112"/>
        <v>#DIV/0!</v>
      </c>
      <c r="K92" s="151" t="e">
        <f t="shared" si="106"/>
        <v>#DIV/0!</v>
      </c>
      <c r="L92" s="151" t="e">
        <f t="shared" ref="L92:Z92" si="113">L66/L$71</f>
        <v>#DIV/0!</v>
      </c>
      <c r="M92" s="151" t="e">
        <f t="shared" si="113"/>
        <v>#DIV/0!</v>
      </c>
      <c r="N92" s="151" t="e">
        <f t="shared" si="113"/>
        <v>#DIV/0!</v>
      </c>
      <c r="O92" s="151">
        <f t="shared" si="113"/>
        <v>9.7652364749229892E-2</v>
      </c>
      <c r="P92" s="151">
        <f t="shared" si="113"/>
        <v>0.11789396097492956</v>
      </c>
      <c r="Q92" s="151">
        <f t="shared" si="113"/>
        <v>9.2590605438956419E-2</v>
      </c>
      <c r="R92" s="151">
        <f t="shared" si="113"/>
        <v>9.6838569646733014E-2</v>
      </c>
      <c r="S92" s="151">
        <f t="shared" si="113"/>
        <v>0.10174146432806941</v>
      </c>
      <c r="T92" s="151">
        <f t="shared" si="113"/>
        <v>0.10753089182267969</v>
      </c>
      <c r="U92" s="151">
        <f t="shared" si="113"/>
        <v>0.10790244824652613</v>
      </c>
      <c r="V92" s="151">
        <f t="shared" si="113"/>
        <v>0.10729292897499253</v>
      </c>
      <c r="W92" s="151">
        <f t="shared" si="113"/>
        <v>9.7478474784747846E-2</v>
      </c>
      <c r="X92" s="151">
        <f t="shared" si="113"/>
        <v>9.891374493991073E-2</v>
      </c>
      <c r="Y92" s="151">
        <f t="shared" si="113"/>
        <v>9.5733050636895203E-2</v>
      </c>
      <c r="Z92" s="151">
        <f t="shared" si="113"/>
        <v>9.6752754360140955E-2</v>
      </c>
      <c r="AA92" s="151">
        <f t="shared" si="107"/>
        <v>9.7771665224378787E-2</v>
      </c>
      <c r="AB92" s="151" t="e">
        <f t="shared" si="108"/>
        <v>#DIV/0!</v>
      </c>
      <c r="AC92" s="151" t="e">
        <f t="shared" si="107"/>
        <v>#DIV/0!</v>
      </c>
      <c r="AD92" s="151" t="e">
        <f t="shared" ref="AD92" si="114">AD66/AD$71</f>
        <v>#DIV/0!</v>
      </c>
      <c r="AE92" s="151" t="e">
        <f t="shared" si="109"/>
        <v>#DIV/0!</v>
      </c>
      <c r="AF92" s="151" t="e">
        <f>#REF!/AF$71</f>
        <v>#REF!</v>
      </c>
      <c r="AG92" s="151" t="e">
        <f t="shared" si="107"/>
        <v>#DIV/0!</v>
      </c>
      <c r="AH92" s="151" t="e">
        <f t="shared" si="107"/>
        <v>#DIV/0!</v>
      </c>
      <c r="AI92" s="151" t="e">
        <f t="shared" ref="AI92:AT92" si="115">AI66/AI$71</f>
        <v>#DIV/0!</v>
      </c>
      <c r="AJ92" s="151" t="e">
        <f t="shared" si="115"/>
        <v>#DIV/0!</v>
      </c>
      <c r="AK92" s="151" t="e">
        <f t="shared" si="115"/>
        <v>#DIV/0!</v>
      </c>
      <c r="AL92" s="151" t="e">
        <f t="shared" si="115"/>
        <v>#DIV/0!</v>
      </c>
      <c r="AM92" s="151" t="e">
        <f t="shared" si="115"/>
        <v>#DIV/0!</v>
      </c>
      <c r="AN92" s="151" t="e">
        <f t="shared" si="115"/>
        <v>#DIV/0!</v>
      </c>
      <c r="AO92" s="151" t="e">
        <f t="shared" si="115"/>
        <v>#DIV/0!</v>
      </c>
      <c r="AP92" s="151" t="e">
        <f t="shared" si="115"/>
        <v>#DIV/0!</v>
      </c>
      <c r="AQ92" s="151" t="e">
        <f t="shared" si="115"/>
        <v>#DIV/0!</v>
      </c>
      <c r="AR92" s="151" t="e">
        <f t="shared" si="115"/>
        <v>#DIV/0!</v>
      </c>
      <c r="AS92" s="151" t="e">
        <f t="shared" si="115"/>
        <v>#DIV/0!</v>
      </c>
      <c r="AT92" s="151" t="e">
        <f t="shared" si="115"/>
        <v>#DIV/0!</v>
      </c>
      <c r="AU92" s="151" t="e">
        <f t="shared" ref="AU92:BF92" si="116">AU66/AU$71</f>
        <v>#DIV/0!</v>
      </c>
      <c r="AV92" s="151" t="e">
        <f t="shared" si="116"/>
        <v>#DIV/0!</v>
      </c>
      <c r="AW92" s="151" t="e">
        <f t="shared" si="116"/>
        <v>#DIV/0!</v>
      </c>
      <c r="AX92" s="151" t="e">
        <f t="shared" si="116"/>
        <v>#DIV/0!</v>
      </c>
      <c r="AY92" s="151" t="e">
        <f t="shared" si="116"/>
        <v>#DIV/0!</v>
      </c>
      <c r="AZ92" s="151" t="e">
        <f t="shared" si="116"/>
        <v>#DIV/0!</v>
      </c>
      <c r="BA92" s="151" t="e">
        <f t="shared" si="116"/>
        <v>#DIV/0!</v>
      </c>
      <c r="BB92" s="151" t="e">
        <f t="shared" si="116"/>
        <v>#DIV/0!</v>
      </c>
      <c r="BC92" s="151" t="e">
        <f t="shared" si="116"/>
        <v>#DIV/0!</v>
      </c>
      <c r="BD92" s="151" t="e">
        <f t="shared" si="116"/>
        <v>#DIV/0!</v>
      </c>
      <c r="BE92" s="151" t="e">
        <f t="shared" si="116"/>
        <v>#DIV/0!</v>
      </c>
      <c r="BF92" s="151" t="e">
        <f t="shared" si="116"/>
        <v>#DIV/0!</v>
      </c>
    </row>
    <row r="93" spans="2:58" s="60" customFormat="1" x14ac:dyDescent="0.25">
      <c r="B93" s="126" t="str">
        <f t="shared" si="104"/>
        <v>TZA</v>
      </c>
      <c r="C93" s="151" t="e">
        <f t="shared" ref="C93:J93" si="117">C67/C$71</f>
        <v>#DIV/0!</v>
      </c>
      <c r="D93" s="151" t="e">
        <f t="shared" si="117"/>
        <v>#DIV/0!</v>
      </c>
      <c r="E93" s="151" t="e">
        <f t="shared" si="117"/>
        <v>#DIV/0!</v>
      </c>
      <c r="F93" s="151" t="e">
        <f t="shared" si="117"/>
        <v>#DIV/0!</v>
      </c>
      <c r="G93" s="151" t="e">
        <f t="shared" si="117"/>
        <v>#DIV/0!</v>
      </c>
      <c r="H93" s="151" t="e">
        <f t="shared" si="117"/>
        <v>#DIV/0!</v>
      </c>
      <c r="I93" s="151" t="e">
        <f t="shared" si="117"/>
        <v>#DIV/0!</v>
      </c>
      <c r="J93" s="151" t="e">
        <f t="shared" si="117"/>
        <v>#DIV/0!</v>
      </c>
      <c r="K93" s="151" t="e">
        <f t="shared" si="106"/>
        <v>#DIV/0!</v>
      </c>
      <c r="L93" s="151" t="e">
        <f t="shared" si="107"/>
        <v>#DIV/0!</v>
      </c>
      <c r="M93" s="151" t="e">
        <f t="shared" si="107"/>
        <v>#DIV/0!</v>
      </c>
      <c r="N93" s="151" t="e">
        <f t="shared" si="107"/>
        <v>#DIV/0!</v>
      </c>
      <c r="O93" s="151">
        <f t="shared" si="107"/>
        <v>9.4652384883322949E-2</v>
      </c>
      <c r="P93" s="151">
        <f t="shared" si="107"/>
        <v>0.10148908831937212</v>
      </c>
      <c r="Q93" s="151">
        <f t="shared" si="107"/>
        <v>0.105435800326127</v>
      </c>
      <c r="R93" s="151">
        <f t="shared" si="107"/>
        <v>0.10844717690849631</v>
      </c>
      <c r="S93" s="151">
        <f t="shared" si="107"/>
        <v>0.11937457087572562</v>
      </c>
      <c r="T93" s="151">
        <f t="shared" si="107"/>
        <v>0.10128208315722301</v>
      </c>
      <c r="U93" s="151">
        <f t="shared" si="107"/>
        <v>0.10829631030028043</v>
      </c>
      <c r="V93" s="151">
        <f t="shared" si="107"/>
        <v>0.11075526038305976</v>
      </c>
      <c r="W93" s="151">
        <f t="shared" si="107"/>
        <v>8.9142258610086095E-2</v>
      </c>
      <c r="X93" s="151">
        <f t="shared" si="107"/>
        <v>8.7848113833392749E-2</v>
      </c>
      <c r="Y93" s="151">
        <f t="shared" si="107"/>
        <v>9.2266982491593652E-2</v>
      </c>
      <c r="Z93" s="151">
        <f t="shared" si="107"/>
        <v>8.3754850796199654E-2</v>
      </c>
      <c r="AA93" s="151">
        <f t="shared" si="107"/>
        <v>9.1833817529978989E-2</v>
      </c>
      <c r="AB93" s="151" t="e">
        <f t="shared" si="108"/>
        <v>#DIV/0!</v>
      </c>
      <c r="AC93" s="151" t="e">
        <f t="shared" si="107"/>
        <v>#DIV/0!</v>
      </c>
      <c r="AD93" s="151" t="e">
        <f t="shared" ref="AD93" si="118">AD67/AD$71</f>
        <v>#DIV/0!</v>
      </c>
      <c r="AE93" s="151" t="e">
        <f>AE67/AE$71</f>
        <v>#DIV/0!</v>
      </c>
      <c r="AF93" s="151" t="e">
        <f>#REF!/AF$71</f>
        <v>#REF!</v>
      </c>
      <c r="AG93" s="151" t="e">
        <f t="shared" si="107"/>
        <v>#DIV/0!</v>
      </c>
      <c r="AH93" s="151" t="e">
        <f t="shared" si="107"/>
        <v>#DIV/0!</v>
      </c>
      <c r="AI93" s="151" t="e">
        <f t="shared" ref="AI93:AT93" si="119">AI67/AI$71</f>
        <v>#DIV/0!</v>
      </c>
      <c r="AJ93" s="151" t="e">
        <f t="shared" si="119"/>
        <v>#DIV/0!</v>
      </c>
      <c r="AK93" s="151" t="e">
        <f t="shared" si="119"/>
        <v>#DIV/0!</v>
      </c>
      <c r="AL93" s="151" t="e">
        <f t="shared" si="119"/>
        <v>#DIV/0!</v>
      </c>
      <c r="AM93" s="151" t="e">
        <f t="shared" si="119"/>
        <v>#DIV/0!</v>
      </c>
      <c r="AN93" s="151" t="e">
        <f t="shared" si="119"/>
        <v>#DIV/0!</v>
      </c>
      <c r="AO93" s="151" t="e">
        <f t="shared" si="119"/>
        <v>#DIV/0!</v>
      </c>
      <c r="AP93" s="151" t="e">
        <f t="shared" si="119"/>
        <v>#DIV/0!</v>
      </c>
      <c r="AQ93" s="151" t="e">
        <f t="shared" si="119"/>
        <v>#DIV/0!</v>
      </c>
      <c r="AR93" s="151" t="e">
        <f t="shared" si="119"/>
        <v>#DIV/0!</v>
      </c>
      <c r="AS93" s="151" t="e">
        <f t="shared" si="119"/>
        <v>#DIV/0!</v>
      </c>
      <c r="AT93" s="151" t="e">
        <f t="shared" si="119"/>
        <v>#DIV/0!</v>
      </c>
      <c r="AU93" s="151" t="e">
        <f t="shared" ref="AU93:BF93" si="120">AU67/AU$71</f>
        <v>#DIV/0!</v>
      </c>
      <c r="AV93" s="151" t="e">
        <f t="shared" si="120"/>
        <v>#DIV/0!</v>
      </c>
      <c r="AW93" s="151" t="e">
        <f t="shared" si="120"/>
        <v>#DIV/0!</v>
      </c>
      <c r="AX93" s="151" t="e">
        <f t="shared" si="120"/>
        <v>#DIV/0!</v>
      </c>
      <c r="AY93" s="151" t="e">
        <f t="shared" si="120"/>
        <v>#DIV/0!</v>
      </c>
      <c r="AZ93" s="151" t="e">
        <f t="shared" si="120"/>
        <v>#DIV/0!</v>
      </c>
      <c r="BA93" s="151" t="e">
        <f t="shared" si="120"/>
        <v>#DIV/0!</v>
      </c>
      <c r="BB93" s="151" t="e">
        <f t="shared" si="120"/>
        <v>#DIV/0!</v>
      </c>
      <c r="BC93" s="151" t="e">
        <f t="shared" si="120"/>
        <v>#DIV/0!</v>
      </c>
      <c r="BD93" s="151" t="e">
        <f t="shared" si="120"/>
        <v>#DIV/0!</v>
      </c>
      <c r="BE93" s="151" t="e">
        <f t="shared" si="120"/>
        <v>#DIV/0!</v>
      </c>
      <c r="BF93" s="151" t="e">
        <f t="shared" si="120"/>
        <v>#DIV/0!</v>
      </c>
    </row>
    <row r="94" spans="2:58" s="60" customFormat="1" x14ac:dyDescent="0.25">
      <c r="B94" s="126" t="str">
        <f t="shared" si="104"/>
        <v>ZAM</v>
      </c>
      <c r="C94" s="151" t="e">
        <f t="shared" ref="C94:J94" si="121">C68/C$71</f>
        <v>#DIV/0!</v>
      </c>
      <c r="D94" s="151" t="e">
        <f t="shared" si="121"/>
        <v>#DIV/0!</v>
      </c>
      <c r="E94" s="151" t="e">
        <f t="shared" si="121"/>
        <v>#DIV/0!</v>
      </c>
      <c r="F94" s="151" t="e">
        <f t="shared" si="121"/>
        <v>#DIV/0!</v>
      </c>
      <c r="G94" s="151" t="e">
        <f t="shared" si="121"/>
        <v>#DIV/0!</v>
      </c>
      <c r="H94" s="151" t="e">
        <f t="shared" si="121"/>
        <v>#DIV/0!</v>
      </c>
      <c r="I94" s="151" t="e">
        <f t="shared" si="121"/>
        <v>#DIV/0!</v>
      </c>
      <c r="J94" s="151" t="e">
        <f t="shared" si="121"/>
        <v>#DIV/0!</v>
      </c>
      <c r="K94" s="151" t="e">
        <f t="shared" si="106"/>
        <v>#DIV/0!</v>
      </c>
      <c r="L94" s="151" t="e">
        <f t="shared" si="107"/>
        <v>#DIV/0!</v>
      </c>
      <c r="M94" s="151" t="e">
        <f t="shared" si="107"/>
        <v>#DIV/0!</v>
      </c>
      <c r="N94" s="151" t="e">
        <f t="shared" si="107"/>
        <v>#DIV/0!</v>
      </c>
      <c r="O94" s="151">
        <f t="shared" si="107"/>
        <v>9.6595324863591542E-2</v>
      </c>
      <c r="P94" s="151">
        <f t="shared" si="107"/>
        <v>9.6877396734962221E-2</v>
      </c>
      <c r="Q94" s="151">
        <f t="shared" si="107"/>
        <v>0.1063194992372837</v>
      </c>
      <c r="R94" s="151">
        <f t="shared" si="107"/>
        <v>0.10640437630744151</v>
      </c>
      <c r="S94" s="151">
        <f t="shared" si="107"/>
        <v>0.13336402222083515</v>
      </c>
      <c r="T94" s="151">
        <f t="shared" si="107"/>
        <v>0.14047388180303821</v>
      </c>
      <c r="U94" s="151">
        <f t="shared" si="107"/>
        <v>0.13581939061663043</v>
      </c>
      <c r="V94" s="151">
        <f t="shared" si="107"/>
        <v>0.15183110117876647</v>
      </c>
      <c r="W94" s="151">
        <f t="shared" si="107"/>
        <v>0.11295933271832719</v>
      </c>
      <c r="X94" s="151">
        <f t="shared" si="107"/>
        <v>0.11498869518518685</v>
      </c>
      <c r="Y94" s="151">
        <f t="shared" si="107"/>
        <v>0.10967600337910587</v>
      </c>
      <c r="Z94" s="151">
        <f t="shared" si="107"/>
        <v>0.11387216200544181</v>
      </c>
      <c r="AA94" s="151">
        <f t="shared" si="107"/>
        <v>0.11230915440721968</v>
      </c>
      <c r="AB94" s="151" t="e">
        <f t="shared" si="108"/>
        <v>#DIV/0!</v>
      </c>
      <c r="AC94" s="151" t="e">
        <f t="shared" si="107"/>
        <v>#DIV/0!</v>
      </c>
      <c r="AD94" s="151" t="e">
        <f t="shared" ref="AD94" si="122">AD68/AD$71</f>
        <v>#DIV/0!</v>
      </c>
      <c r="AE94" s="151" t="e">
        <f>AE68/AE$71</f>
        <v>#DIV/0!</v>
      </c>
      <c r="AF94" s="151" t="e">
        <f>#REF!/AF$71</f>
        <v>#REF!</v>
      </c>
      <c r="AG94" s="151" t="e">
        <f t="shared" si="107"/>
        <v>#DIV/0!</v>
      </c>
      <c r="AH94" s="151" t="e">
        <f t="shared" si="107"/>
        <v>#DIV/0!</v>
      </c>
      <c r="AI94" s="151" t="e">
        <f t="shared" ref="AI94:AT94" si="123">AI68/AI$71</f>
        <v>#DIV/0!</v>
      </c>
      <c r="AJ94" s="151" t="e">
        <f t="shared" si="123"/>
        <v>#DIV/0!</v>
      </c>
      <c r="AK94" s="151" t="e">
        <f t="shared" si="123"/>
        <v>#DIV/0!</v>
      </c>
      <c r="AL94" s="151" t="e">
        <f t="shared" si="123"/>
        <v>#DIV/0!</v>
      </c>
      <c r="AM94" s="151" t="e">
        <f t="shared" si="123"/>
        <v>#DIV/0!</v>
      </c>
      <c r="AN94" s="151" t="e">
        <f t="shared" si="123"/>
        <v>#DIV/0!</v>
      </c>
      <c r="AO94" s="151" t="e">
        <f t="shared" si="123"/>
        <v>#DIV/0!</v>
      </c>
      <c r="AP94" s="151" t="e">
        <f t="shared" si="123"/>
        <v>#DIV/0!</v>
      </c>
      <c r="AQ94" s="151" t="e">
        <f t="shared" si="123"/>
        <v>#DIV/0!</v>
      </c>
      <c r="AR94" s="151" t="e">
        <f t="shared" si="123"/>
        <v>#DIV/0!</v>
      </c>
      <c r="AS94" s="151" t="e">
        <f t="shared" si="123"/>
        <v>#DIV/0!</v>
      </c>
      <c r="AT94" s="151" t="e">
        <f t="shared" si="123"/>
        <v>#DIV/0!</v>
      </c>
      <c r="AU94" s="151" t="e">
        <f t="shared" ref="AU94:BF94" si="124">AU68/AU$71</f>
        <v>#DIV/0!</v>
      </c>
      <c r="AV94" s="151" t="e">
        <f t="shared" si="124"/>
        <v>#DIV/0!</v>
      </c>
      <c r="AW94" s="151" t="e">
        <f t="shared" si="124"/>
        <v>#DIV/0!</v>
      </c>
      <c r="AX94" s="151" t="e">
        <f t="shared" si="124"/>
        <v>#DIV/0!</v>
      </c>
      <c r="AY94" s="151" t="e">
        <f t="shared" si="124"/>
        <v>#DIV/0!</v>
      </c>
      <c r="AZ94" s="151" t="e">
        <f t="shared" si="124"/>
        <v>#DIV/0!</v>
      </c>
      <c r="BA94" s="151" t="e">
        <f t="shared" si="124"/>
        <v>#DIV/0!</v>
      </c>
      <c r="BB94" s="151" t="e">
        <f t="shared" si="124"/>
        <v>#DIV/0!</v>
      </c>
      <c r="BC94" s="151" t="e">
        <f t="shared" si="124"/>
        <v>#DIV/0!</v>
      </c>
      <c r="BD94" s="151" t="e">
        <f t="shared" si="124"/>
        <v>#DIV/0!</v>
      </c>
      <c r="BE94" s="151" t="e">
        <f t="shared" si="124"/>
        <v>#DIV/0!</v>
      </c>
      <c r="BF94" s="151" t="e">
        <f t="shared" si="124"/>
        <v>#DIV/0!</v>
      </c>
    </row>
    <row r="95" spans="2:58" s="60" customFormat="1" x14ac:dyDescent="0.25">
      <c r="B95" s="126" t="str">
        <f t="shared" si="104"/>
        <v>BOT</v>
      </c>
      <c r="C95" s="151" t="e">
        <f t="shared" ref="C95:J95" si="125">C69/C$71</f>
        <v>#DIV/0!</v>
      </c>
      <c r="D95" s="151" t="e">
        <f t="shared" si="125"/>
        <v>#DIV/0!</v>
      </c>
      <c r="E95" s="151" t="e">
        <f t="shared" si="125"/>
        <v>#DIV/0!</v>
      </c>
      <c r="F95" s="151" t="e">
        <f t="shared" si="125"/>
        <v>#DIV/0!</v>
      </c>
      <c r="G95" s="151" t="e">
        <f t="shared" si="125"/>
        <v>#DIV/0!</v>
      </c>
      <c r="H95" s="151" t="e">
        <f t="shared" si="125"/>
        <v>#DIV/0!</v>
      </c>
      <c r="I95" s="151" t="e">
        <f t="shared" si="125"/>
        <v>#DIV/0!</v>
      </c>
      <c r="J95" s="151" t="e">
        <f t="shared" si="125"/>
        <v>#DIV/0!</v>
      </c>
      <c r="K95" s="151" t="e">
        <f t="shared" si="106"/>
        <v>#DIV/0!</v>
      </c>
      <c r="L95" s="151" t="e">
        <f t="shared" si="107"/>
        <v>#DIV/0!</v>
      </c>
      <c r="M95" s="151" t="e">
        <f t="shared" si="107"/>
        <v>#DIV/0!</v>
      </c>
      <c r="N95" s="151" t="e">
        <f t="shared" si="107"/>
        <v>#DIV/0!</v>
      </c>
      <c r="O95" s="151">
        <f t="shared" si="107"/>
        <v>8.2420923349507735E-2</v>
      </c>
      <c r="P95" s="151">
        <f t="shared" si="107"/>
        <v>8.4327220932896421E-2</v>
      </c>
      <c r="Q95" s="151">
        <f t="shared" si="107"/>
        <v>8.3532691599600237E-2</v>
      </c>
      <c r="R95" s="151">
        <f t="shared" si="107"/>
        <v>8.9020928885004097E-2</v>
      </c>
      <c r="S95" s="151">
        <f t="shared" si="107"/>
        <v>7.7460832657137504E-2</v>
      </c>
      <c r="T95" s="151">
        <f t="shared" si="107"/>
        <v>7.9452690551370345E-2</v>
      </c>
      <c r="U95" s="151">
        <f t="shared" si="107"/>
        <v>8.7334971799476954E-2</v>
      </c>
      <c r="V95" s="151">
        <f t="shared" si="107"/>
        <v>8.2490045797201803E-2</v>
      </c>
      <c r="W95" s="151">
        <f t="shared" si="107"/>
        <v>7.6193496309963096E-2</v>
      </c>
      <c r="X95" s="151">
        <f t="shared" si="107"/>
        <v>7.0662990157364824E-2</v>
      </c>
      <c r="Y95" s="151">
        <f t="shared" si="107"/>
        <v>7.5027745109406838E-2</v>
      </c>
      <c r="Z95" s="151">
        <f t="shared" si="107"/>
        <v>8.08064588072617E-2</v>
      </c>
      <c r="AA95" s="151">
        <f t="shared" si="107"/>
        <v>7.016086660897515E-2</v>
      </c>
      <c r="AB95" s="151" t="e">
        <f t="shared" si="108"/>
        <v>#DIV/0!</v>
      </c>
      <c r="AC95" s="151" t="e">
        <f t="shared" si="107"/>
        <v>#DIV/0!</v>
      </c>
      <c r="AD95" s="151" t="e">
        <f t="shared" ref="AD95" si="126">AD69/AD$71</f>
        <v>#DIV/0!</v>
      </c>
      <c r="AE95" s="151" t="e">
        <f t="shared" si="109"/>
        <v>#DIV/0!</v>
      </c>
      <c r="AF95" s="151" t="e">
        <f>#REF!/AF$71</f>
        <v>#REF!</v>
      </c>
      <c r="AG95" s="151" t="e">
        <f t="shared" si="107"/>
        <v>#DIV/0!</v>
      </c>
      <c r="AH95" s="151" t="e">
        <f t="shared" si="107"/>
        <v>#DIV/0!</v>
      </c>
      <c r="AI95" s="151" t="e">
        <f t="shared" ref="AI95:AT95" si="127">AI69/AI$71</f>
        <v>#DIV/0!</v>
      </c>
      <c r="AJ95" s="151" t="e">
        <f t="shared" si="127"/>
        <v>#DIV/0!</v>
      </c>
      <c r="AK95" s="151" t="e">
        <f t="shared" si="127"/>
        <v>#DIV/0!</v>
      </c>
      <c r="AL95" s="151" t="e">
        <f t="shared" si="127"/>
        <v>#DIV/0!</v>
      </c>
      <c r="AM95" s="151" t="e">
        <f t="shared" si="127"/>
        <v>#DIV/0!</v>
      </c>
      <c r="AN95" s="151" t="e">
        <f t="shared" si="127"/>
        <v>#DIV/0!</v>
      </c>
      <c r="AO95" s="151" t="e">
        <f t="shared" si="127"/>
        <v>#DIV/0!</v>
      </c>
      <c r="AP95" s="151" t="e">
        <f t="shared" si="127"/>
        <v>#DIV/0!</v>
      </c>
      <c r="AQ95" s="151" t="e">
        <f t="shared" si="127"/>
        <v>#DIV/0!</v>
      </c>
      <c r="AR95" s="151" t="e">
        <f t="shared" si="127"/>
        <v>#DIV/0!</v>
      </c>
      <c r="AS95" s="151" t="e">
        <f t="shared" si="127"/>
        <v>#DIV/0!</v>
      </c>
      <c r="AT95" s="151" t="e">
        <f t="shared" si="127"/>
        <v>#DIV/0!</v>
      </c>
      <c r="AU95" s="151" t="e">
        <f t="shared" ref="AU95:BF95" si="128">AU69/AU$71</f>
        <v>#DIV/0!</v>
      </c>
      <c r="AV95" s="151" t="e">
        <f t="shared" si="128"/>
        <v>#DIV/0!</v>
      </c>
      <c r="AW95" s="151" t="e">
        <f t="shared" si="128"/>
        <v>#DIV/0!</v>
      </c>
      <c r="AX95" s="151" t="e">
        <f t="shared" si="128"/>
        <v>#DIV/0!</v>
      </c>
      <c r="AY95" s="151" t="e">
        <f t="shared" si="128"/>
        <v>#DIV/0!</v>
      </c>
      <c r="AZ95" s="151" t="e">
        <f t="shared" si="128"/>
        <v>#DIV/0!</v>
      </c>
      <c r="BA95" s="151" t="e">
        <f t="shared" si="128"/>
        <v>#DIV/0!</v>
      </c>
      <c r="BB95" s="151" t="e">
        <f t="shared" si="128"/>
        <v>#DIV/0!</v>
      </c>
      <c r="BC95" s="151" t="e">
        <f t="shared" si="128"/>
        <v>#DIV/0!</v>
      </c>
      <c r="BD95" s="151" t="e">
        <f t="shared" si="128"/>
        <v>#DIV/0!</v>
      </c>
      <c r="BE95" s="151" t="e">
        <f t="shared" si="128"/>
        <v>#DIV/0!</v>
      </c>
      <c r="BF95" s="151" t="e">
        <f t="shared" si="128"/>
        <v>#DIV/0!</v>
      </c>
    </row>
    <row r="96" spans="2:58" s="60" customFormat="1" x14ac:dyDescent="0.25">
      <c r="B96" s="126" t="str">
        <f t="shared" si="104"/>
        <v>ZAR</v>
      </c>
      <c r="C96" s="151" t="e">
        <f t="shared" ref="C96:J96" si="129">C70/C$71</f>
        <v>#DIV/0!</v>
      </c>
      <c r="D96" s="151" t="e">
        <f t="shared" si="129"/>
        <v>#DIV/0!</v>
      </c>
      <c r="E96" s="151" t="e">
        <f t="shared" si="129"/>
        <v>#DIV/0!</v>
      </c>
      <c r="F96" s="151" t="e">
        <f t="shared" si="129"/>
        <v>#DIV/0!</v>
      </c>
      <c r="G96" s="151" t="e">
        <f t="shared" si="129"/>
        <v>#DIV/0!</v>
      </c>
      <c r="H96" s="151" t="e">
        <f t="shared" si="129"/>
        <v>#DIV/0!</v>
      </c>
      <c r="I96" s="151" t="e">
        <f t="shared" si="129"/>
        <v>#DIV/0!</v>
      </c>
      <c r="J96" s="151" t="e">
        <f t="shared" si="129"/>
        <v>#DIV/0!</v>
      </c>
      <c r="K96" s="151" t="e">
        <f t="shared" si="106"/>
        <v>#DIV/0!</v>
      </c>
      <c r="L96" s="151" t="e">
        <f t="shared" si="107"/>
        <v>#DIV/0!</v>
      </c>
      <c r="M96" s="151" t="e">
        <f t="shared" si="107"/>
        <v>#DIV/0!</v>
      </c>
      <c r="N96" s="151" t="e">
        <f t="shared" si="107"/>
        <v>#DIV/0!</v>
      </c>
      <c r="O96" s="151">
        <f t="shared" si="107"/>
        <v>7.0721001872470671E-2</v>
      </c>
      <c r="P96" s="151">
        <f t="shared" si="107"/>
        <v>6.2999890434973171E-2</v>
      </c>
      <c r="Q96" s="151">
        <f t="shared" si="107"/>
        <v>4.7004365893430128E-2</v>
      </c>
      <c r="R96" s="151">
        <f t="shared" si="107"/>
        <v>5.321102719478301E-2</v>
      </c>
      <c r="S96" s="151">
        <f t="shared" si="107"/>
        <v>4.1492416203732604E-2</v>
      </c>
      <c r="T96" s="151">
        <f t="shared" si="107"/>
        <v>5.2244681468221407E-2</v>
      </c>
      <c r="U96" s="151">
        <f t="shared" si="107"/>
        <v>4.5601348583672055E-2</v>
      </c>
      <c r="V96" s="151">
        <f t="shared" si="107"/>
        <v>5.3445806644528727E-2</v>
      </c>
      <c r="W96" s="151">
        <f t="shared" si="107"/>
        <v>3.5449338868388684E-2</v>
      </c>
      <c r="X96" s="151">
        <f t="shared" si="107"/>
        <v>3.3539873729054502E-2</v>
      </c>
      <c r="Y96" s="151">
        <f t="shared" si="107"/>
        <v>3.3592287687797123E-2</v>
      </c>
      <c r="Z96" s="151">
        <f t="shared" si="107"/>
        <v>2.8043177661804718E-2</v>
      </c>
      <c r="AA96" s="151">
        <f t="shared" si="107"/>
        <v>8.1963159846705408E-2</v>
      </c>
      <c r="AB96" s="151" t="e">
        <f t="shared" si="108"/>
        <v>#DIV/0!</v>
      </c>
      <c r="AC96" s="151" t="e">
        <f t="shared" si="107"/>
        <v>#DIV/0!</v>
      </c>
      <c r="AD96" s="151" t="e">
        <f t="shared" ref="AD96" si="130">AD70/AD$71</f>
        <v>#DIV/0!</v>
      </c>
      <c r="AE96" s="151" t="e">
        <f t="shared" si="109"/>
        <v>#DIV/0!</v>
      </c>
      <c r="AF96" s="151" t="e">
        <f>#REF!/AF$71</f>
        <v>#REF!</v>
      </c>
      <c r="AG96" s="151" t="e">
        <f t="shared" si="107"/>
        <v>#DIV/0!</v>
      </c>
      <c r="AH96" s="151" t="e">
        <f t="shared" si="107"/>
        <v>#DIV/0!</v>
      </c>
      <c r="AI96" s="151" t="e">
        <f t="shared" ref="AI96:AT96" si="131">AI70/AI$71</f>
        <v>#DIV/0!</v>
      </c>
      <c r="AJ96" s="151" t="e">
        <f t="shared" si="131"/>
        <v>#DIV/0!</v>
      </c>
      <c r="AK96" s="151" t="e">
        <f t="shared" si="131"/>
        <v>#DIV/0!</v>
      </c>
      <c r="AL96" s="151" t="e">
        <f t="shared" si="131"/>
        <v>#DIV/0!</v>
      </c>
      <c r="AM96" s="151" t="e">
        <f t="shared" si="131"/>
        <v>#DIV/0!</v>
      </c>
      <c r="AN96" s="151" t="e">
        <f t="shared" si="131"/>
        <v>#DIV/0!</v>
      </c>
      <c r="AO96" s="151" t="e">
        <f t="shared" si="131"/>
        <v>#DIV/0!</v>
      </c>
      <c r="AP96" s="151" t="e">
        <f t="shared" si="131"/>
        <v>#DIV/0!</v>
      </c>
      <c r="AQ96" s="151" t="e">
        <f t="shared" si="131"/>
        <v>#DIV/0!</v>
      </c>
      <c r="AR96" s="151" t="e">
        <f t="shared" si="131"/>
        <v>#DIV/0!</v>
      </c>
      <c r="AS96" s="151" t="e">
        <f t="shared" si="131"/>
        <v>#DIV/0!</v>
      </c>
      <c r="AT96" s="151" t="e">
        <f t="shared" si="131"/>
        <v>#DIV/0!</v>
      </c>
      <c r="AU96" s="151" t="e">
        <f t="shared" ref="AU96:BF96" si="132">AU70/AU$71</f>
        <v>#DIV/0!</v>
      </c>
      <c r="AV96" s="151" t="e">
        <f t="shared" si="132"/>
        <v>#DIV/0!</v>
      </c>
      <c r="AW96" s="151" t="e">
        <f t="shared" si="132"/>
        <v>#DIV/0!</v>
      </c>
      <c r="AX96" s="151" t="e">
        <f t="shared" si="132"/>
        <v>#DIV/0!</v>
      </c>
      <c r="AY96" s="151" t="e">
        <f t="shared" si="132"/>
        <v>#DIV/0!</v>
      </c>
      <c r="AZ96" s="151" t="e">
        <f t="shared" si="132"/>
        <v>#DIV/0!</v>
      </c>
      <c r="BA96" s="151" t="e">
        <f t="shared" si="132"/>
        <v>#DIV/0!</v>
      </c>
      <c r="BB96" s="151" t="e">
        <f t="shared" si="132"/>
        <v>#DIV/0!</v>
      </c>
      <c r="BC96" s="151" t="e">
        <f t="shared" si="132"/>
        <v>#DIV/0!</v>
      </c>
      <c r="BD96" s="151" t="e">
        <f t="shared" si="132"/>
        <v>#DIV/0!</v>
      </c>
      <c r="BE96" s="151" t="e">
        <f t="shared" si="132"/>
        <v>#DIV/0!</v>
      </c>
      <c r="BF96" s="151" t="e">
        <f t="shared" si="132"/>
        <v>#DIV/0!</v>
      </c>
    </row>
    <row r="97" spans="1:58" s="60" customFormat="1" x14ac:dyDescent="0.25">
      <c r="B97" s="109"/>
      <c r="K97" s="141"/>
      <c r="L97" s="141"/>
      <c r="M97" s="141"/>
      <c r="N97" s="141"/>
      <c r="O97" s="141"/>
      <c r="S97" s="149"/>
    </row>
    <row r="98" spans="1:58" s="60" customFormat="1" x14ac:dyDescent="0.25">
      <c r="B98" s="144" t="s">
        <v>71</v>
      </c>
      <c r="Q98" s="150"/>
    </row>
    <row r="99" spans="1:58" s="60" customFormat="1" x14ac:dyDescent="0.25">
      <c r="B99" s="126" t="str">
        <f t="shared" ref="B99:B104" si="133">B74</f>
        <v>KEN</v>
      </c>
      <c r="C99" s="152">
        <f>C74/60/'Org Chart &amp; P''meters'!$AD$5</f>
        <v>0</v>
      </c>
      <c r="D99" s="152">
        <f>D74/60/'Org Chart &amp; P''meters'!$AD$5</f>
        <v>0</v>
      </c>
      <c r="E99" s="152">
        <f>E74/60/'Org Chart &amp; P''meters'!$AD$5</f>
        <v>0</v>
      </c>
      <c r="F99" s="152">
        <f>F74/60/'Org Chart &amp; P''meters'!$AD$5</f>
        <v>0</v>
      </c>
      <c r="G99" s="152">
        <f>G74/60/'Org Chart &amp; P''meters'!$AD$5</f>
        <v>0</v>
      </c>
      <c r="H99" s="152">
        <f>H74/60/'Org Chart &amp; P''meters'!$AD$5</f>
        <v>0</v>
      </c>
      <c r="I99" s="152">
        <f>I74/60/'Org Chart &amp; P''meters'!$AD$5</f>
        <v>0</v>
      </c>
      <c r="J99" s="152">
        <f>J74/60/'Org Chart &amp; P''meters'!$AD$5</f>
        <v>0</v>
      </c>
      <c r="K99" s="152">
        <f>K74/60/'Org Chart &amp; P''meters'!$AD$5</f>
        <v>0</v>
      </c>
      <c r="L99" s="152">
        <f>L74/60/'Org Chart &amp; P''meters'!$AD$5</f>
        <v>0</v>
      </c>
      <c r="M99" s="152">
        <f>M74/60/'Org Chart &amp; P''meters'!$AD$5</f>
        <v>0</v>
      </c>
      <c r="N99" s="152">
        <f>N74/60/'Org Chart &amp; P''meters'!$AD$5</f>
        <v>0</v>
      </c>
      <c r="O99" s="152">
        <f>O74/60/'Org Chart &amp; P''meters'!$AD$5</f>
        <v>37.013950617283953</v>
      </c>
      <c r="P99" s="152">
        <f>P74/60/'Org Chart &amp; P''meters'!$AD$5</f>
        <v>32.799876543209876</v>
      </c>
      <c r="Q99" s="152">
        <f>Q74/60/'Org Chart &amp; P''meters'!$AD$5</f>
        <v>31.575185185185184</v>
      </c>
      <c r="R99" s="152">
        <f>R74/60/'Org Chart &amp; P''meters'!$AD$5</f>
        <v>31.576790123456792</v>
      </c>
      <c r="S99" s="152">
        <f>S74/60/'Org Chart &amp; P''meters'!$AD$5</f>
        <v>39.980370370370373</v>
      </c>
      <c r="T99" s="152">
        <f>T74/60/'Org Chart &amp; P''meters'!$AD$5</f>
        <v>36.744938271604937</v>
      </c>
      <c r="U99" s="152">
        <f>U74/60/'Org Chart &amp; P''meters'!$AD$5</f>
        <v>37.857160493827159</v>
      </c>
      <c r="V99" s="152">
        <f>V74/60/'Org Chart &amp; P''meters'!$AD$5</f>
        <v>35.301975308641971</v>
      </c>
      <c r="W99" s="152">
        <f>W74/60/'Org Chart &amp; P''meters'!$AD$5</f>
        <v>35.111234567901235</v>
      </c>
      <c r="X99" s="152">
        <f>X74/60/'Org Chart &amp; P''meters'!$AD$5</f>
        <v>36.788148148148146</v>
      </c>
      <c r="Y99" s="152">
        <f>Y74/60/'Org Chart &amp; P''meters'!$AD$5</f>
        <v>40.411234567901232</v>
      </c>
      <c r="Z99" s="152">
        <f>Z74/60/'Org Chart &amp; P''meters'!$AD$5</f>
        <v>39.309753086419754</v>
      </c>
      <c r="AA99" s="152">
        <f>AA74/60/'Org Chart &amp; P''meters'!$AD$5</f>
        <v>45.007530864197527</v>
      </c>
      <c r="AB99" s="152">
        <f>AB74/60/'Org Chart &amp; P''meters'!$AD$5</f>
        <v>0</v>
      </c>
      <c r="AC99" s="152" t="e">
        <f>#REF!/60/'Org Chart &amp; P''meters'!$AD$5</f>
        <v>#REF!</v>
      </c>
      <c r="AD99" s="152">
        <f>AD74/60/'Org Chart &amp; P''meters'!$AD$5</f>
        <v>0</v>
      </c>
      <c r="AE99" s="152">
        <f>AE78/60/'Org Chart &amp; P''meters'!$AD$5</f>
        <v>0</v>
      </c>
      <c r="AF99" s="152">
        <f>AE74/60/'Org Chart &amp; P''meters'!$AD$5</f>
        <v>0</v>
      </c>
      <c r="AG99" s="152">
        <f>AG74/60/'Org Chart &amp; P''meters'!$AD$5</f>
        <v>0</v>
      </c>
      <c r="AH99" s="152">
        <f>AH74/60/'Org Chart &amp; P''meters'!$AD$5</f>
        <v>0</v>
      </c>
      <c r="AI99" s="152">
        <f>AI74/60/'Org Chart &amp; P''meters'!$AD$5</f>
        <v>0</v>
      </c>
      <c r="AJ99" s="152">
        <f>AJ74/60/'Org Chart &amp; P''meters'!$AD$5</f>
        <v>0</v>
      </c>
      <c r="AK99" s="152">
        <f>AK74/60/'Org Chart &amp; P''meters'!$AD$5</f>
        <v>0</v>
      </c>
      <c r="AL99" s="152">
        <f>AL74/60/'Org Chart &amp; P''meters'!$AD$5</f>
        <v>0</v>
      </c>
      <c r="AM99" s="152">
        <f>AM74/60/'Org Chart &amp; P''meters'!$AD$5</f>
        <v>0</v>
      </c>
      <c r="AN99" s="152">
        <f>AN74/60/'Org Chart &amp; P''meters'!$AD$5</f>
        <v>0</v>
      </c>
      <c r="AO99" s="152">
        <f>AO74/60/'Org Chart &amp; P''meters'!$AD$5</f>
        <v>0</v>
      </c>
      <c r="AP99" s="152">
        <f>AP74/60/'Org Chart &amp; P''meters'!$AD$5</f>
        <v>0</v>
      </c>
      <c r="AQ99" s="152">
        <f>AQ74/60/'Org Chart &amp; P''meters'!$AD$5</f>
        <v>0</v>
      </c>
      <c r="AR99" s="152">
        <f>AR74/60/'Org Chart &amp; P''meters'!$AD$5</f>
        <v>0</v>
      </c>
      <c r="AS99" s="152">
        <f>AS74/60/'Org Chart &amp; P''meters'!$AD$5</f>
        <v>0</v>
      </c>
      <c r="AT99" s="152">
        <f>AT74/60/'Org Chart &amp; P''meters'!$AD$5</f>
        <v>0</v>
      </c>
      <c r="AU99" s="152">
        <f>AU74/60/'Org Chart &amp; P''meters'!$AD$5</f>
        <v>0</v>
      </c>
      <c r="AV99" s="152">
        <f>AV74/60/'Org Chart &amp; P''meters'!$AD$5</f>
        <v>0</v>
      </c>
      <c r="AW99" s="152">
        <f>AW74/60/'Org Chart &amp; P''meters'!$AD$5</f>
        <v>0</v>
      </c>
      <c r="AX99" s="152">
        <f>AX74/60/'Org Chart &amp; P''meters'!$AD$5</f>
        <v>0</v>
      </c>
      <c r="AY99" s="152">
        <f>AY74/60/'Org Chart &amp; P''meters'!$AD$5</f>
        <v>0</v>
      </c>
      <c r="AZ99" s="152">
        <f>AZ74/60/'Org Chart &amp; P''meters'!$AD$5</f>
        <v>0</v>
      </c>
      <c r="BA99" s="152">
        <f>BA74/60/'Org Chart &amp; P''meters'!$AD$5</f>
        <v>0</v>
      </c>
      <c r="BB99" s="152">
        <f>BB74/60/'Org Chart &amp; P''meters'!$AD$5</f>
        <v>0</v>
      </c>
      <c r="BC99" s="152">
        <f>BC74/60/'Org Chart &amp; P''meters'!$AD$5</f>
        <v>0</v>
      </c>
      <c r="BD99" s="152">
        <f>BD74/60/'Org Chart &amp; P''meters'!$AD$5</f>
        <v>0</v>
      </c>
      <c r="BE99" s="152">
        <f>BE74/60/'Org Chart &amp; P''meters'!$AD$5</f>
        <v>0</v>
      </c>
      <c r="BF99" s="152">
        <f>BF74/60/'Org Chart &amp; P''meters'!$AD$5</f>
        <v>0</v>
      </c>
    </row>
    <row r="100" spans="1:58" s="60" customFormat="1" x14ac:dyDescent="0.25">
      <c r="B100" s="126" t="str">
        <f t="shared" si="133"/>
        <v>UGA</v>
      </c>
      <c r="C100" s="152">
        <f>C75/60/'Org Chart &amp; P''meters'!$AD$5</f>
        <v>0</v>
      </c>
      <c r="D100" s="152">
        <f>D75/60/'Org Chart &amp; P''meters'!$AD$5</f>
        <v>0</v>
      </c>
      <c r="E100" s="152">
        <f>E75/60/'Org Chart &amp; P''meters'!$AD$5</f>
        <v>0</v>
      </c>
      <c r="F100" s="152">
        <f>F75/60/'Org Chart &amp; P''meters'!$AD$5</f>
        <v>0</v>
      </c>
      <c r="G100" s="152">
        <f>G75/60/'Org Chart &amp; P''meters'!$AD$5</f>
        <v>0</v>
      </c>
      <c r="H100" s="152">
        <f>H75/60/'Org Chart &amp; P''meters'!$AD$5</f>
        <v>0</v>
      </c>
      <c r="I100" s="152">
        <f>I75/60/'Org Chart &amp; P''meters'!$AD$5</f>
        <v>0</v>
      </c>
      <c r="J100" s="152">
        <f>J75/60/'Org Chart &amp; P''meters'!$AD$5</f>
        <v>0</v>
      </c>
      <c r="K100" s="152">
        <f>K75/60/'Org Chart &amp; P''meters'!$AD$5</f>
        <v>0</v>
      </c>
      <c r="L100" s="152">
        <f>L75/60/'Org Chart &amp; P''meters'!$AD$5</f>
        <v>0</v>
      </c>
      <c r="M100" s="152">
        <f>M75/60/'Org Chart &amp; P''meters'!$AD$5</f>
        <v>0</v>
      </c>
      <c r="N100" s="152">
        <f>N75/60/'Org Chart &amp; P''meters'!$AD$5</f>
        <v>0</v>
      </c>
      <c r="O100" s="152">
        <f>O75/60/'Org Chart &amp; P''meters'!$AD$5</f>
        <v>7.4225925925925926</v>
      </c>
      <c r="P100" s="152">
        <f>P75/60/'Org Chart &amp; P''meters'!$AD$5</f>
        <v>12.432469135802469</v>
      </c>
      <c r="Q100" s="152">
        <f>Q75/60/'Org Chart &amp; P''meters'!$AD$5</f>
        <v>6.700617283950618</v>
      </c>
      <c r="R100" s="152">
        <f>R75/60/'Org Chart &amp; P''meters'!$AD$5</f>
        <v>6.0946913580246909</v>
      </c>
      <c r="S100" s="152">
        <f>S75/60/'Org Chart &amp; P''meters'!$AD$5</f>
        <v>7.1555555555555559</v>
      </c>
      <c r="T100" s="152">
        <f>T75/60/'Org Chart &amp; P''meters'!$AD$5</f>
        <v>6.9272839506172836</v>
      </c>
      <c r="U100" s="152">
        <f>U75/60/'Org Chart &amp; P''meters'!$AD$5</f>
        <v>7.3506172839506174</v>
      </c>
      <c r="V100" s="152">
        <f>V75/60/'Org Chart &amp; P''meters'!$AD$5</f>
        <v>6.5828395061728395</v>
      </c>
      <c r="W100" s="152">
        <f>W75/60/'Org Chart &amp; P''meters'!$AD$5</f>
        <v>5.4382716049382713</v>
      </c>
      <c r="X100" s="152">
        <f>X75/60/'Org Chart &amp; P''meters'!$AD$5</f>
        <v>6.5082716049382716</v>
      </c>
      <c r="Y100" s="152">
        <f>Y75/60/'Org Chart &amp; P''meters'!$AD$5</f>
        <v>6.7685185185185182</v>
      </c>
      <c r="Z100" s="152">
        <f>Z75/60/'Org Chart &amp; P''meters'!$AD$5</f>
        <v>6.3374074074074072</v>
      </c>
      <c r="AA100" s="152">
        <f>AA75/60/'Org Chart &amp; P''meters'!$AD$5</f>
        <v>7.7344444444444447</v>
      </c>
      <c r="AB100" s="152">
        <f>AB75/60/'Org Chart &amp; P''meters'!$AD$5</f>
        <v>0</v>
      </c>
      <c r="AC100" s="152">
        <f>AC74/60/'Org Chart &amp; P''meters'!$AD$5</f>
        <v>0</v>
      </c>
      <c r="AD100" s="152">
        <f>AD75/60/'Org Chart &amp; P''meters'!$AD$5</f>
        <v>0</v>
      </c>
      <c r="AE100" s="152" t="e">
        <f>#REF!/60/'Org Chart &amp; P''meters'!$AD$5</f>
        <v>#REF!</v>
      </c>
      <c r="AF100" s="152">
        <f>AF75/60/'Org Chart &amp; P''meters'!$AD$5</f>
        <v>0</v>
      </c>
      <c r="AG100" s="152">
        <f>AG75/60/'Org Chart &amp; P''meters'!$AD$5</f>
        <v>0</v>
      </c>
      <c r="AH100" s="152">
        <f>AH75/60/'Org Chart &amp; P''meters'!$AD$5</f>
        <v>0</v>
      </c>
      <c r="AI100" s="152">
        <f>AI76/60/'Org Chart &amp; P''meters'!$AD$5</f>
        <v>0</v>
      </c>
      <c r="AJ100" s="152">
        <f>AI75/60/'Org Chart &amp; P''meters'!$AD$5</f>
        <v>0</v>
      </c>
      <c r="AK100" s="152">
        <f>AK75/60/'Org Chart &amp; P''meters'!$AD$5</f>
        <v>0</v>
      </c>
      <c r="AL100" s="152">
        <f>AL75/60/'Org Chart &amp; P''meters'!$AD$5</f>
        <v>0</v>
      </c>
      <c r="AM100" s="152">
        <f>AM75/60/'Org Chart &amp; P''meters'!$AD$5</f>
        <v>0</v>
      </c>
      <c r="AN100" s="152">
        <f>AN75/60/'Org Chart &amp; P''meters'!$AD$5</f>
        <v>0</v>
      </c>
      <c r="AO100" s="152">
        <f>AO75/60/'Org Chart &amp; P''meters'!$AD$5</f>
        <v>0</v>
      </c>
      <c r="AP100" s="152">
        <f>AP75/60/'Org Chart &amp; P''meters'!$AD$5</f>
        <v>0</v>
      </c>
      <c r="AQ100" s="152">
        <f>AQ75/60/'Org Chart &amp; P''meters'!$AD$5</f>
        <v>0</v>
      </c>
      <c r="AR100" s="152">
        <f>AR75/60/'Org Chart &amp; P''meters'!$AD$5</f>
        <v>0</v>
      </c>
      <c r="AS100" s="152">
        <f>AS75/60/'Org Chart &amp; P''meters'!$AD$5</f>
        <v>0</v>
      </c>
      <c r="AT100" s="152">
        <f>AT75/60/'Org Chart &amp; P''meters'!$AD$5</f>
        <v>0</v>
      </c>
      <c r="AU100" s="152">
        <f>AU75/60/'Org Chart &amp; P''meters'!$AD$5</f>
        <v>0</v>
      </c>
      <c r="AV100" s="152">
        <f>AV75/60/'Org Chart &amp; P''meters'!$AD$5</f>
        <v>0</v>
      </c>
      <c r="AW100" s="152">
        <f>AW75/60/'Org Chart &amp; P''meters'!$AD$5</f>
        <v>0</v>
      </c>
      <c r="AX100" s="152">
        <f>AX75/60/'Org Chart &amp; P''meters'!$AD$5</f>
        <v>0</v>
      </c>
      <c r="AY100" s="152">
        <f>AY75/60/'Org Chart &amp; P''meters'!$AD$5</f>
        <v>0</v>
      </c>
      <c r="AZ100" s="152">
        <f>AZ75/60/'Org Chart &amp; P''meters'!$AD$5</f>
        <v>0</v>
      </c>
      <c r="BA100" s="152">
        <f>BA75/60/'Org Chart &amp; P''meters'!$AD$5</f>
        <v>0</v>
      </c>
      <c r="BB100" s="152">
        <f>BB75/60/'Org Chart &amp; P''meters'!$AD$5</f>
        <v>0</v>
      </c>
      <c r="BC100" s="152">
        <f>BC75/60/'Org Chart &amp; P''meters'!$AD$5</f>
        <v>0</v>
      </c>
      <c r="BD100" s="152">
        <f>BD75/60/'Org Chart &amp; P''meters'!$AD$5</f>
        <v>0</v>
      </c>
      <c r="BE100" s="152">
        <f>BE75/60/'Org Chart &amp; P''meters'!$AD$5</f>
        <v>0</v>
      </c>
      <c r="BF100" s="152">
        <f>BF75/60/'Org Chart &amp; P''meters'!$AD$5</f>
        <v>0</v>
      </c>
    </row>
    <row r="101" spans="1:58" s="60" customFormat="1" x14ac:dyDescent="0.25">
      <c r="B101" s="126" t="str">
        <f t="shared" si="133"/>
        <v>TZA</v>
      </c>
      <c r="C101" s="152">
        <f>C76/60/'Org Chart &amp; P''meters'!$AD$5</f>
        <v>0</v>
      </c>
      <c r="D101" s="152">
        <f>D76/60/'Org Chart &amp; P''meters'!$AD$5</f>
        <v>0</v>
      </c>
      <c r="E101" s="152">
        <f>E76/60/'Org Chart &amp; P''meters'!$AD$5</f>
        <v>0</v>
      </c>
      <c r="F101" s="152">
        <f>F76/60/'Org Chart &amp; P''meters'!$AD$5</f>
        <v>0</v>
      </c>
      <c r="G101" s="152">
        <f>G76/60/'Org Chart &amp; P''meters'!$AD$5</f>
        <v>0</v>
      </c>
      <c r="H101" s="152">
        <f>H76/60/'Org Chart &amp; P''meters'!$AD$5</f>
        <v>0</v>
      </c>
      <c r="I101" s="152">
        <f>I76/60/'Org Chart &amp; P''meters'!$AD$5</f>
        <v>0</v>
      </c>
      <c r="J101" s="152">
        <f>J76/60/'Org Chart &amp; P''meters'!$AD$5</f>
        <v>0</v>
      </c>
      <c r="K101" s="152">
        <f>K76/60/'Org Chart &amp; P''meters'!$AD$5</f>
        <v>0</v>
      </c>
      <c r="L101" s="152">
        <f>L76/60/'Org Chart &amp; P''meters'!$AD$5</f>
        <v>0</v>
      </c>
      <c r="M101" s="152">
        <f>M76/60/'Org Chart &amp; P''meters'!$AD$5</f>
        <v>0</v>
      </c>
      <c r="N101" s="152">
        <f>N76/60/'Org Chart &amp; P''meters'!$AD$5</f>
        <v>0</v>
      </c>
      <c r="O101" s="152">
        <f>O76/60/'Org Chart &amp; P''meters'!$AD$5</f>
        <v>7.2490123456790121</v>
      </c>
      <c r="P101" s="152">
        <f>P76/60/'Org Chart &amp; P''meters'!$AD$5</f>
        <v>6.7740740740740737</v>
      </c>
      <c r="Q101" s="152">
        <f>Q76/60/'Org Chart &amp; P''meters'!$AD$5</f>
        <v>8.6146913580246913</v>
      </c>
      <c r="R101" s="152">
        <f>R76/60/'Org Chart &amp; P''meters'!$AD$5</f>
        <v>7.1823456790123457</v>
      </c>
      <c r="S101" s="152">
        <f>S76/60/'Org Chart &amp; P''meters'!$AD$5</f>
        <v>8.5767901234567887</v>
      </c>
      <c r="T101" s="152">
        <f>T76/60/'Org Chart &amp; P''meters'!$AD$5</f>
        <v>7.1987654320987655</v>
      </c>
      <c r="U101" s="152">
        <f>U76/60/'Org Chart &amp; P''meters'!$AD$5</f>
        <v>8.7833333333333332</v>
      </c>
      <c r="V101" s="152">
        <f>V76/60/'Org Chart &amp; P''meters'!$AD$5</f>
        <v>6.5308641975308639</v>
      </c>
      <c r="W101" s="152">
        <f>W76/60/'Org Chart &amp; P''meters'!$AD$5</f>
        <v>6.6882716049382713</v>
      </c>
      <c r="X101" s="152">
        <f>X76/60/'Org Chart &amp; P''meters'!$AD$5</f>
        <v>7.5535802469135804</v>
      </c>
      <c r="Y101" s="152">
        <f>Y76/60/'Org Chart &amp; P''meters'!$AD$5</f>
        <v>8.776172839506172</v>
      </c>
      <c r="Z101" s="152">
        <f>Z76/60/'Org Chart &amp; P''meters'!$AD$5</f>
        <v>7.0002469135802468</v>
      </c>
      <c r="AA101" s="152">
        <f>AA76/60/'Org Chart &amp; P''meters'!$AD$5</f>
        <v>9.6127160493827155</v>
      </c>
      <c r="AB101" s="152">
        <f>AB76/60/'Org Chart &amp; P''meters'!$AD$5</f>
        <v>0</v>
      </c>
      <c r="AC101" s="152">
        <f>AC76/60/'Org Chart &amp; P''meters'!$AD$5</f>
        <v>0</v>
      </c>
      <c r="AD101" s="152">
        <f>AD76/60/'Org Chart &amp; P''meters'!$AD$5</f>
        <v>0</v>
      </c>
      <c r="AE101" s="152">
        <f>AE76/60/'Org Chart &amp; P''meters'!$AD$5</f>
        <v>0</v>
      </c>
      <c r="AF101" s="152">
        <f>AF76/60/'Org Chart &amp; P''meters'!$AD$5</f>
        <v>0</v>
      </c>
      <c r="AG101" s="152">
        <f>AG76/60/'Org Chart &amp; P''meters'!$AD$5</f>
        <v>0</v>
      </c>
      <c r="AH101" s="152">
        <f>AH76/60/'Org Chart &amp; P''meters'!$AD$5</f>
        <v>0</v>
      </c>
      <c r="AI101" s="152" t="e">
        <f>#REF!/60/'Org Chart &amp; P''meters'!$AD$5</f>
        <v>#REF!</v>
      </c>
      <c r="AJ101" s="152">
        <f>AI77/60/'Org Chart &amp; P''meters'!$AD$5</f>
        <v>0</v>
      </c>
      <c r="AK101" s="152">
        <f>AK76/60/'Org Chart &amp; P''meters'!$AD$5</f>
        <v>0</v>
      </c>
      <c r="AL101" s="152">
        <f>AL76/60/'Org Chart &amp; P''meters'!$AD$5</f>
        <v>0</v>
      </c>
      <c r="AM101" s="152">
        <f>AM76/60/'Org Chart &amp; P''meters'!$AD$5</f>
        <v>0</v>
      </c>
      <c r="AN101" s="152">
        <f>AN76/60/'Org Chart &amp; P''meters'!$AD$5</f>
        <v>0</v>
      </c>
      <c r="AO101" s="152">
        <f>AO76/60/'Org Chart &amp; P''meters'!$AD$5</f>
        <v>0</v>
      </c>
      <c r="AP101" s="152">
        <f>AP76/60/'Org Chart &amp; P''meters'!$AD$5</f>
        <v>0</v>
      </c>
      <c r="AQ101" s="152">
        <f>AQ76/60/'Org Chart &amp; P''meters'!$AD$5</f>
        <v>0</v>
      </c>
      <c r="AR101" s="152">
        <f>AR76/60/'Org Chart &amp; P''meters'!$AD$5</f>
        <v>0</v>
      </c>
      <c r="AS101" s="152">
        <f>AS76/60/'Org Chart &amp; P''meters'!$AD$5</f>
        <v>0</v>
      </c>
      <c r="AT101" s="152">
        <f>AT76/60/'Org Chart &amp; P''meters'!$AD$5</f>
        <v>0</v>
      </c>
      <c r="AU101" s="152">
        <f>AU76/60/'Org Chart &amp; P''meters'!$AD$5</f>
        <v>0</v>
      </c>
      <c r="AV101" s="152">
        <f>AV76/60/'Org Chart &amp; P''meters'!$AD$5</f>
        <v>0</v>
      </c>
      <c r="AW101" s="152">
        <f>AW76/60/'Org Chart &amp; P''meters'!$AD$5</f>
        <v>0</v>
      </c>
      <c r="AX101" s="152">
        <f>AX76/60/'Org Chart &amp; P''meters'!$AD$5</f>
        <v>0</v>
      </c>
      <c r="AY101" s="152">
        <f>AY76/60/'Org Chart &amp; P''meters'!$AD$5</f>
        <v>0</v>
      </c>
      <c r="AZ101" s="152">
        <f>AZ76/60/'Org Chart &amp; P''meters'!$AD$5</f>
        <v>0</v>
      </c>
      <c r="BA101" s="152">
        <f>BA76/60/'Org Chart &amp; P''meters'!$AD$5</f>
        <v>0</v>
      </c>
      <c r="BB101" s="152">
        <f>BB76/60/'Org Chart &amp; P''meters'!$AD$5</f>
        <v>0</v>
      </c>
      <c r="BC101" s="152">
        <f>BC76/60/'Org Chart &amp; P''meters'!$AD$5</f>
        <v>0</v>
      </c>
      <c r="BD101" s="152">
        <f>BD76/60/'Org Chart &amp; P''meters'!$AD$5</f>
        <v>0</v>
      </c>
      <c r="BE101" s="152">
        <f>BE76/60/'Org Chart &amp; P''meters'!$AD$5</f>
        <v>0</v>
      </c>
      <c r="BF101" s="152">
        <f>BF76/60/'Org Chart &amp; P''meters'!$AD$5</f>
        <v>0</v>
      </c>
    </row>
    <row r="102" spans="1:58" s="60" customFormat="1" x14ac:dyDescent="0.25">
      <c r="B102" s="126" t="str">
        <f t="shared" si="133"/>
        <v>ZAM</v>
      </c>
      <c r="C102" s="152">
        <f>C77/60/'Org Chart &amp; P''meters'!$AD$5</f>
        <v>0</v>
      </c>
      <c r="D102" s="152">
        <f>D77/60/'Org Chart &amp; P''meters'!$AD$5</f>
        <v>0</v>
      </c>
      <c r="E102" s="152">
        <f>E77/60/'Org Chart &amp; P''meters'!$AD$5</f>
        <v>0</v>
      </c>
      <c r="F102" s="152">
        <f>F77/60/'Org Chart &amp; P''meters'!$AD$5</f>
        <v>0</v>
      </c>
      <c r="G102" s="152">
        <f>G77/60/'Org Chart &amp; P''meters'!$AD$5</f>
        <v>0</v>
      </c>
      <c r="H102" s="152">
        <f>H77/60/'Org Chart &amp; P''meters'!$AD$5</f>
        <v>0</v>
      </c>
      <c r="I102" s="152">
        <f>I77/60/'Org Chart &amp; P''meters'!$AD$5</f>
        <v>0</v>
      </c>
      <c r="J102" s="152">
        <f>J77/60/'Org Chart &amp; P''meters'!$AD$5</f>
        <v>0</v>
      </c>
      <c r="K102" s="152">
        <f>K77/60/'Org Chart &amp; P''meters'!$AD$5</f>
        <v>0</v>
      </c>
      <c r="L102" s="152">
        <f>L77/60/'Org Chart &amp; P''meters'!$AD$5</f>
        <v>0</v>
      </c>
      <c r="M102" s="152">
        <f>M77/60/'Org Chart &amp; P''meters'!$AD$5</f>
        <v>0</v>
      </c>
      <c r="N102" s="152">
        <f>N77/60/'Org Chart &amp; P''meters'!$AD$5</f>
        <v>0</v>
      </c>
      <c r="O102" s="152">
        <f>O77/60/'Org Chart &amp; P''meters'!$AD$5</f>
        <v>5.9737037037037037</v>
      </c>
      <c r="P102" s="152">
        <f>P77/60/'Org Chart &amp; P''meters'!$AD$5</f>
        <v>5.1261728395061725</v>
      </c>
      <c r="Q102" s="152">
        <f>Q77/60/'Org Chart &amp; P''meters'!$AD$5</f>
        <v>5.0818518518518516</v>
      </c>
      <c r="R102" s="152">
        <f>R77/60/'Org Chart &amp; P''meters'!$AD$5</f>
        <v>5.5388888888888888</v>
      </c>
      <c r="S102" s="152">
        <f>S77/60/'Org Chart &amp; P''meters'!$AD$5</f>
        <v>9.2382716049382729</v>
      </c>
      <c r="T102" s="152">
        <f>T77/60/'Org Chart &amp; P''meters'!$AD$5</f>
        <v>5.6934567901234567</v>
      </c>
      <c r="U102" s="152">
        <f>U77/60/'Org Chart &amp; P''meters'!$AD$5</f>
        <v>6.1277777777777782</v>
      </c>
      <c r="V102" s="152">
        <f>V77/60/'Org Chart &amp; P''meters'!$AD$5</f>
        <v>6.1702469135802467</v>
      </c>
      <c r="W102" s="152">
        <f>W77/60/'Org Chart &amp; P''meters'!$AD$5</f>
        <v>5.641111111111111</v>
      </c>
      <c r="X102" s="152">
        <f>X77/60/'Org Chart &amp; P''meters'!$AD$5</f>
        <v>5.5319753086419761</v>
      </c>
      <c r="Y102" s="152">
        <f>Y77/60/'Org Chart &amp; P''meters'!$AD$5</f>
        <v>6.0529629629629627</v>
      </c>
      <c r="Z102" s="152">
        <f>Z77/60/'Org Chart &amp; P''meters'!$AD$5</f>
        <v>6.4244444444444442</v>
      </c>
      <c r="AA102" s="152">
        <f>AA77/60/'Org Chart &amp; P''meters'!$AD$5</f>
        <v>7.1976543209876542</v>
      </c>
      <c r="AB102" s="152">
        <f>AB77/60/'Org Chart &amp; P''meters'!$AD$5</f>
        <v>0</v>
      </c>
      <c r="AC102" s="152">
        <f>AC77/60/'Org Chart &amp; P''meters'!$AD$5</f>
        <v>0</v>
      </c>
      <c r="AD102" s="152">
        <f>AD77/60/'Org Chart &amp; P''meters'!$AD$5</f>
        <v>0</v>
      </c>
      <c r="AE102" s="152">
        <f>AE75/60/'Org Chart &amp; P''meters'!$AD$5</f>
        <v>0</v>
      </c>
      <c r="AF102" s="152">
        <f>AF77/60/'Org Chart &amp; P''meters'!$AD$5</f>
        <v>0</v>
      </c>
      <c r="AG102" s="152">
        <f>AG77/60/'Org Chart &amp; P''meters'!$AD$5</f>
        <v>0</v>
      </c>
      <c r="AH102" s="152">
        <f>AH77/60/'Org Chart &amp; P''meters'!$AD$5</f>
        <v>0</v>
      </c>
      <c r="AI102" s="152" t="e">
        <f>#REF!/60/'Org Chart &amp; P''meters'!$AD$5</f>
        <v>#REF!</v>
      </c>
      <c r="AJ102" s="152">
        <f>AJ77/60/'Org Chart &amp; P''meters'!$AD$5</f>
        <v>0</v>
      </c>
      <c r="AK102" s="152">
        <f>AK77/60/'Org Chart &amp; P''meters'!$AD$5</f>
        <v>0</v>
      </c>
      <c r="AL102" s="152">
        <f>AL77/60/'Org Chart &amp; P''meters'!$AD$5</f>
        <v>0</v>
      </c>
      <c r="AM102" s="152">
        <f>AM77/60/'Org Chart &amp; P''meters'!$AD$5</f>
        <v>0</v>
      </c>
      <c r="AN102" s="152">
        <f>AN77/60/'Org Chart &amp; P''meters'!$AD$5</f>
        <v>0</v>
      </c>
      <c r="AO102" s="152">
        <f>AO77/60/'Org Chart &amp; P''meters'!$AD$5</f>
        <v>0</v>
      </c>
      <c r="AP102" s="152">
        <f>AP77/60/'Org Chart &amp; P''meters'!$AD$5</f>
        <v>0</v>
      </c>
      <c r="AQ102" s="152">
        <f>AQ77/60/'Org Chart &amp; P''meters'!$AD$5</f>
        <v>0</v>
      </c>
      <c r="AR102" s="152">
        <f>AR77/60/'Org Chart &amp; P''meters'!$AD$5</f>
        <v>0</v>
      </c>
      <c r="AS102" s="152">
        <f>AS77/60/'Org Chart &amp; P''meters'!$AD$5</f>
        <v>0</v>
      </c>
      <c r="AT102" s="152">
        <f>AT77/60/'Org Chart &amp; P''meters'!$AD$5</f>
        <v>0</v>
      </c>
      <c r="AU102" s="152">
        <f>AU77/60/'Org Chart &amp; P''meters'!$AD$5</f>
        <v>0</v>
      </c>
      <c r="AV102" s="152">
        <f>AV77/60/'Org Chart &amp; P''meters'!$AD$5</f>
        <v>0</v>
      </c>
      <c r="AW102" s="152">
        <f>AW77/60/'Org Chart &amp; P''meters'!$AD$5</f>
        <v>0</v>
      </c>
      <c r="AX102" s="152">
        <f>AX77/60/'Org Chart &amp; P''meters'!$AD$5</f>
        <v>0</v>
      </c>
      <c r="AY102" s="152">
        <f>AY77/60/'Org Chart &amp; P''meters'!$AD$5</f>
        <v>0</v>
      </c>
      <c r="AZ102" s="152">
        <f>AZ77/60/'Org Chart &amp; P''meters'!$AD$5</f>
        <v>0</v>
      </c>
      <c r="BA102" s="152">
        <f>BA77/60/'Org Chart &amp; P''meters'!$AD$5</f>
        <v>0</v>
      </c>
      <c r="BB102" s="152">
        <f>BB77/60/'Org Chart &amp; P''meters'!$AD$5</f>
        <v>0</v>
      </c>
      <c r="BC102" s="152">
        <f>BC77/60/'Org Chart &amp; P''meters'!$AD$5</f>
        <v>0</v>
      </c>
      <c r="BD102" s="152">
        <f>BD77/60/'Org Chart &amp; P''meters'!$AD$5</f>
        <v>0</v>
      </c>
      <c r="BE102" s="152">
        <f>BE77/60/'Org Chart &amp; P''meters'!$AD$5</f>
        <v>0</v>
      </c>
      <c r="BF102" s="152">
        <f>BF77/60/'Org Chart &amp; P''meters'!$AD$5</f>
        <v>0</v>
      </c>
    </row>
    <row r="103" spans="1:58" s="60" customFormat="1" x14ac:dyDescent="0.25">
      <c r="B103" s="126" t="str">
        <f t="shared" si="133"/>
        <v>BOT</v>
      </c>
      <c r="C103" s="152">
        <f>C78/60/'Org Chart &amp; P''meters'!$AD$5</f>
        <v>0</v>
      </c>
      <c r="D103" s="152">
        <f>D78/60/'Org Chart &amp; P''meters'!$AD$5</f>
        <v>0</v>
      </c>
      <c r="E103" s="152">
        <f>E78/60/'Org Chart &amp; P''meters'!$AD$5</f>
        <v>0</v>
      </c>
      <c r="F103" s="152">
        <f>F78/60/'Org Chart &amp; P''meters'!$AD$5</f>
        <v>0</v>
      </c>
      <c r="G103" s="152">
        <f>G78/60/'Org Chart &amp; P''meters'!$AD$5</f>
        <v>0</v>
      </c>
      <c r="H103" s="152">
        <f>H78/60/'Org Chart &amp; P''meters'!$AD$5</f>
        <v>0</v>
      </c>
      <c r="I103" s="152">
        <f>I78/60/'Org Chart &amp; P''meters'!$AD$5</f>
        <v>0</v>
      </c>
      <c r="J103" s="152">
        <f>J78/60/'Org Chart &amp; P''meters'!$AD$5</f>
        <v>0</v>
      </c>
      <c r="K103" s="152">
        <f>K78/60/'Org Chart &amp; P''meters'!$AD$5</f>
        <v>0</v>
      </c>
      <c r="L103" s="152">
        <f>L78/60/'Org Chart &amp; P''meters'!$AD$5</f>
        <v>0</v>
      </c>
      <c r="M103" s="152">
        <f>M78/60/'Org Chart &amp; P''meters'!$AD$5</f>
        <v>0</v>
      </c>
      <c r="N103" s="152">
        <f>N78/60/'Org Chart &amp; P''meters'!$AD$5</f>
        <v>0</v>
      </c>
      <c r="O103" s="152">
        <f>O78/60/'Org Chart &amp; P''meters'!$AD$5</f>
        <v>4.2913580246913581</v>
      </c>
      <c r="P103" s="152">
        <f>P78/60/'Org Chart &amp; P''meters'!$AD$5</f>
        <v>4.2074074074074073</v>
      </c>
      <c r="Q103" s="152">
        <f>Q78/60/'Org Chart &amp; P''meters'!$AD$5</f>
        <v>3.88962962962963</v>
      </c>
      <c r="R103" s="152">
        <f>R78/60/'Org Chart &amp; P''meters'!$AD$5</f>
        <v>4.2756790123456794</v>
      </c>
      <c r="S103" s="152">
        <f>S78/60/'Org Chart &amp; P''meters'!$AD$5</f>
        <v>4.2571604938271603</v>
      </c>
      <c r="T103" s="152">
        <f>T78/60/'Org Chart &amp; P''meters'!$AD$5</f>
        <v>4.213703703703704</v>
      </c>
      <c r="U103" s="152">
        <f>U78/60/'Org Chart &amp; P''meters'!$AD$5</f>
        <v>4.7859259259259259</v>
      </c>
      <c r="V103" s="152">
        <f>V78/60/'Org Chart &amp; P''meters'!$AD$5</f>
        <v>4.4534567901234574</v>
      </c>
      <c r="W103" s="152">
        <f>W78/60/'Org Chart &amp; P''meters'!$AD$5</f>
        <v>4.159259259259259</v>
      </c>
      <c r="X103" s="152">
        <f>X78/60/'Org Chart &amp; P''meters'!$AD$5</f>
        <v>4.6018518518518521</v>
      </c>
      <c r="Y103" s="152">
        <f>Y78/60/'Org Chart &amp; P''meters'!$AD$5</f>
        <v>4.4813580246913585</v>
      </c>
      <c r="Z103" s="152">
        <f>Z78/60/'Org Chart &amp; P''meters'!$AD$5</f>
        <v>4.3255555555555558</v>
      </c>
      <c r="AA103" s="152">
        <f>AA78/60/'Org Chart &amp; P''meters'!$AD$5</f>
        <v>5.0361728395061727</v>
      </c>
      <c r="AB103" s="152">
        <f>AB78/60/'Org Chart &amp; P''meters'!$AD$5</f>
        <v>0</v>
      </c>
      <c r="AC103" s="152">
        <f>AC78/60/'Org Chart &amp; P''meters'!$AD$5</f>
        <v>0</v>
      </c>
      <c r="AD103" s="152">
        <f>AD78/60/'Org Chart &amp; P''meters'!$AD$5</f>
        <v>0</v>
      </c>
      <c r="AE103" s="152">
        <f>AE77/60/'Org Chart &amp; P''meters'!$AD$5</f>
        <v>0</v>
      </c>
      <c r="AF103" s="152">
        <f>AF78/60/'Org Chart &amp; P''meters'!$AD$5</f>
        <v>0</v>
      </c>
      <c r="AG103" s="152">
        <f>AG78/60/'Org Chart &amp; P''meters'!$AD$5</f>
        <v>0</v>
      </c>
      <c r="AH103" s="152">
        <f>AH78/60/'Org Chart &amp; P''meters'!$AD$5</f>
        <v>0</v>
      </c>
      <c r="AI103" s="152">
        <f>AI78/60/'Org Chart &amp; P''meters'!$AD$5</f>
        <v>0</v>
      </c>
      <c r="AJ103" s="152">
        <f>AJ78/60/'Org Chart &amp; P''meters'!$AD$5</f>
        <v>0</v>
      </c>
      <c r="AK103" s="152">
        <f>AK78/60/'Org Chart &amp; P''meters'!$AD$5</f>
        <v>0</v>
      </c>
      <c r="AL103" s="152">
        <f>AL78/60/'Org Chart &amp; P''meters'!$AD$5</f>
        <v>0</v>
      </c>
      <c r="AM103" s="152">
        <f>AM78/60/'Org Chart &amp; P''meters'!$AD$5</f>
        <v>0</v>
      </c>
      <c r="AN103" s="152">
        <f>AN78/60/'Org Chart &amp; P''meters'!$AD$5</f>
        <v>0</v>
      </c>
      <c r="AO103" s="152">
        <f>AO78/60/'Org Chart &amp; P''meters'!$AD$5</f>
        <v>0</v>
      </c>
      <c r="AP103" s="152">
        <f>AP78/60/'Org Chart &amp; P''meters'!$AD$5</f>
        <v>0</v>
      </c>
      <c r="AQ103" s="152">
        <f>AQ78/60/'Org Chart &amp; P''meters'!$AD$5</f>
        <v>0</v>
      </c>
      <c r="AR103" s="152">
        <f>AR78/60/'Org Chart &amp; P''meters'!$AD$5</f>
        <v>0</v>
      </c>
      <c r="AS103" s="152">
        <f>AS78/60/'Org Chart &amp; P''meters'!$AD$5</f>
        <v>0</v>
      </c>
      <c r="AT103" s="152">
        <f>AT78/60/'Org Chart &amp; P''meters'!$AD$5</f>
        <v>0</v>
      </c>
      <c r="AU103" s="152">
        <f>AU78/60/'Org Chart &amp; P''meters'!$AD$5</f>
        <v>0</v>
      </c>
      <c r="AV103" s="152">
        <f>AV78/60/'Org Chart &amp; P''meters'!$AD$5</f>
        <v>0</v>
      </c>
      <c r="AW103" s="152">
        <f>AW78/60/'Org Chart &amp; P''meters'!$AD$5</f>
        <v>0</v>
      </c>
      <c r="AX103" s="152">
        <f>AX78/60/'Org Chart &amp; P''meters'!$AD$5</f>
        <v>0</v>
      </c>
      <c r="AY103" s="152">
        <f>AY78/60/'Org Chart &amp; P''meters'!$AD$5</f>
        <v>0</v>
      </c>
      <c r="AZ103" s="152">
        <f>AZ78/60/'Org Chart &amp; P''meters'!$AD$5</f>
        <v>0</v>
      </c>
      <c r="BA103" s="152">
        <f>BA78/60/'Org Chart &amp; P''meters'!$AD$5</f>
        <v>0</v>
      </c>
      <c r="BB103" s="152">
        <f>BB78/60/'Org Chart &amp; P''meters'!$AD$5</f>
        <v>0</v>
      </c>
      <c r="BC103" s="152">
        <f>BC78/60/'Org Chart &amp; P''meters'!$AD$5</f>
        <v>0</v>
      </c>
      <c r="BD103" s="152">
        <f>BD78/60/'Org Chart &amp; P''meters'!$AD$5</f>
        <v>0</v>
      </c>
      <c r="BE103" s="152">
        <f>BE78/60/'Org Chart &amp; P''meters'!$AD$5</f>
        <v>0</v>
      </c>
      <c r="BF103" s="152">
        <f>BF78/60/'Org Chart &amp; P''meters'!$AD$5</f>
        <v>0</v>
      </c>
    </row>
    <row r="104" spans="1:58" s="60" customFormat="1" x14ac:dyDescent="0.25">
      <c r="B104" s="126" t="str">
        <f t="shared" si="133"/>
        <v>ZAR</v>
      </c>
      <c r="C104" s="152">
        <f>C79/60/'Org Chart &amp; P''meters'!$AD$5</f>
        <v>0</v>
      </c>
      <c r="D104" s="152">
        <f>D79/60/'Org Chart &amp; P''meters'!$AD$5</f>
        <v>0</v>
      </c>
      <c r="E104" s="152">
        <f>E79/60/'Org Chart &amp; P''meters'!$AD$5</f>
        <v>0</v>
      </c>
      <c r="F104" s="152">
        <f>F79/60/'Org Chart &amp; P''meters'!$AD$5</f>
        <v>0</v>
      </c>
      <c r="G104" s="152">
        <f>G79/60/'Org Chart &amp; P''meters'!$AD$5</f>
        <v>0</v>
      </c>
      <c r="H104" s="152">
        <f>H79/60/'Org Chart &amp; P''meters'!$AD$5</f>
        <v>0</v>
      </c>
      <c r="I104" s="152">
        <f>I79/60/'Org Chart &amp; P''meters'!$AD$5</f>
        <v>0</v>
      </c>
      <c r="J104" s="152">
        <f>J79/60/'Org Chart &amp; P''meters'!$AD$5</f>
        <v>0</v>
      </c>
      <c r="K104" s="152">
        <f>K79/60/'Org Chart &amp; P''meters'!$AD$5</f>
        <v>0</v>
      </c>
      <c r="L104" s="152">
        <f>L79/60/'Org Chart &amp; P''meters'!$AD$5</f>
        <v>0</v>
      </c>
      <c r="M104" s="152">
        <f>M79/60/'Org Chart &amp; P''meters'!$AD$5</f>
        <v>0</v>
      </c>
      <c r="N104" s="152">
        <f>N79/60/'Org Chart &amp; P''meters'!$AD$5</f>
        <v>0</v>
      </c>
      <c r="O104" s="152">
        <f>O79/60/'Org Chart &amp; P''meters'!$AD$5</f>
        <v>14.40320987654321</v>
      </c>
      <c r="P104" s="152">
        <f>P79/60/'Org Chart &amp; P''meters'!$AD$5</f>
        <v>16.405185185185182</v>
      </c>
      <c r="Q104" s="152">
        <f>Q79/60/'Org Chart &amp; P''meters'!$AD$5</f>
        <v>11.36641975308642</v>
      </c>
      <c r="R104" s="152">
        <f>R79/60/'Org Chart &amp; P''meters'!$AD$5</f>
        <v>5.9237037037037039</v>
      </c>
      <c r="S104" s="152">
        <f>S79/60/'Org Chart &amp; P''meters'!$AD$5</f>
        <v>7.8933333333333326</v>
      </c>
      <c r="T104" s="152">
        <f>T79/60/'Org Chart &amp; P''meters'!$AD$5</f>
        <v>9.0762962962962952</v>
      </c>
      <c r="U104" s="152">
        <f>U79/60/'Org Chart &amp; P''meters'!$AD$5</f>
        <v>7.8854320987654321</v>
      </c>
      <c r="V104" s="152">
        <f>V79/60/'Org Chart &amp; P''meters'!$AD$5</f>
        <v>5.5160493827160488</v>
      </c>
      <c r="W104" s="152">
        <f>W79/60/'Org Chart &amp; P''meters'!$AD$5</f>
        <v>5.2901234567901234</v>
      </c>
      <c r="X104" s="152">
        <f>X79/60/'Org Chart &amp; P''meters'!$AD$5</f>
        <v>5.637407407407407</v>
      </c>
      <c r="Y104" s="152">
        <f>Y79/60/'Org Chart &amp; P''meters'!$AD$5</f>
        <v>6.0590123456790126</v>
      </c>
      <c r="Z104" s="152">
        <f>Z79/60/'Org Chart &amp; P''meters'!$AD$5</f>
        <v>5.3033333333333337</v>
      </c>
      <c r="AA104" s="152">
        <f>AA79/60/'Org Chart &amp; P''meters'!$AD$5</f>
        <v>8.5137037037037029</v>
      </c>
      <c r="AB104" s="152">
        <f>AB79/60/'Org Chart &amp; P''meters'!$AD$5</f>
        <v>0</v>
      </c>
      <c r="AC104" s="152">
        <f>AC79/60/'Org Chart &amp; P''meters'!$AD$5</f>
        <v>0</v>
      </c>
      <c r="AD104" s="152">
        <f>AD79/60/'Org Chart &amp; P''meters'!$AD$5</f>
        <v>0</v>
      </c>
      <c r="AE104" s="152">
        <f>AE79/60/'Org Chart &amp; P''meters'!$AD$5</f>
        <v>0</v>
      </c>
      <c r="AF104" s="152">
        <f>AF79/60/'Org Chart &amp; P''meters'!$AD$5</f>
        <v>0</v>
      </c>
      <c r="AG104" s="152">
        <f>AG79/60/'Org Chart &amp; P''meters'!$AD$5</f>
        <v>0</v>
      </c>
      <c r="AH104" s="152">
        <f>AH79/60/'Org Chart &amp; P''meters'!$AD$5</f>
        <v>0</v>
      </c>
      <c r="AI104" s="152">
        <f>AI79/60/'Org Chart &amp; P''meters'!$AD$5</f>
        <v>0</v>
      </c>
      <c r="AJ104" s="152">
        <f>AJ79/60/'Org Chart &amp; P''meters'!$AD$5</f>
        <v>0</v>
      </c>
      <c r="AK104" s="152">
        <f>AK79/60/'Org Chart &amp; P''meters'!$AD$5</f>
        <v>0</v>
      </c>
      <c r="AL104" s="152">
        <f>AL79/60/'Org Chart &amp; P''meters'!$AD$5</f>
        <v>0</v>
      </c>
      <c r="AM104" s="152">
        <f>AM79/60/'Org Chart &amp; P''meters'!$AD$5</f>
        <v>0</v>
      </c>
      <c r="AN104" s="152">
        <f>AN79/60/'Org Chart &amp; P''meters'!$AD$5</f>
        <v>0</v>
      </c>
      <c r="AO104" s="152">
        <f>AO79/60/'Org Chart &amp; P''meters'!$AD$5</f>
        <v>0</v>
      </c>
      <c r="AP104" s="152">
        <f>AP79/60/'Org Chart &amp; P''meters'!$AD$5</f>
        <v>0</v>
      </c>
      <c r="AQ104" s="152">
        <f>AQ79/60/'Org Chart &amp; P''meters'!$AD$5</f>
        <v>0</v>
      </c>
      <c r="AR104" s="152">
        <f>AR79/60/'Org Chart &amp; P''meters'!$AD$5</f>
        <v>0</v>
      </c>
      <c r="AS104" s="152">
        <f>AS79/60/'Org Chart &amp; P''meters'!$AD$5</f>
        <v>0</v>
      </c>
      <c r="AT104" s="152">
        <f>AT79/60/'Org Chart &amp; P''meters'!$AD$5</f>
        <v>0</v>
      </c>
      <c r="AU104" s="152">
        <f>AU79/60/'Org Chart &amp; P''meters'!$AD$5</f>
        <v>0</v>
      </c>
      <c r="AV104" s="152">
        <f>AV79/60/'Org Chart &amp; P''meters'!$AD$5</f>
        <v>0</v>
      </c>
      <c r="AW104" s="152">
        <f>AW79/60/'Org Chart &amp; P''meters'!$AD$5</f>
        <v>0</v>
      </c>
      <c r="AX104" s="152">
        <f>AX79/60/'Org Chart &amp; P''meters'!$AD$5</f>
        <v>0</v>
      </c>
      <c r="AY104" s="152">
        <f>AY79/60/'Org Chart &amp; P''meters'!$AD$5</f>
        <v>0</v>
      </c>
      <c r="AZ104" s="152">
        <f>AZ79/60/'Org Chart &amp; P''meters'!$AD$5</f>
        <v>0</v>
      </c>
      <c r="BA104" s="152">
        <f>BA79/60/'Org Chart &amp; P''meters'!$AD$5</f>
        <v>0</v>
      </c>
      <c r="BB104" s="152">
        <f>BB79/60/'Org Chart &amp; P''meters'!$AD$5</f>
        <v>0</v>
      </c>
      <c r="BC104" s="152">
        <f>BC79/60/'Org Chart &amp; P''meters'!$AD$5</f>
        <v>0</v>
      </c>
      <c r="BD104" s="152">
        <f>BD79/60/'Org Chart &amp; P''meters'!$AD$5</f>
        <v>0</v>
      </c>
      <c r="BE104" s="152">
        <f>BE79/60/'Org Chart &amp; P''meters'!$AD$5</f>
        <v>0</v>
      </c>
      <c r="BF104" s="152">
        <f>BF79/60/'Org Chart &amp; P''meters'!$AD$5</f>
        <v>0</v>
      </c>
    </row>
    <row r="105" spans="1:58" s="60" customFormat="1" x14ac:dyDescent="0.25">
      <c r="B105" s="145" t="s">
        <v>137</v>
      </c>
      <c r="C105" s="152">
        <f>C80/60/'Org Chart &amp; P''meters'!$AD$5</f>
        <v>0</v>
      </c>
      <c r="D105" s="152">
        <f>D80/60/'Org Chart &amp; P''meters'!$AD$5</f>
        <v>0</v>
      </c>
      <c r="E105" s="152">
        <f>E80/60/'Org Chart &amp; P''meters'!$AD$5</f>
        <v>0</v>
      </c>
      <c r="F105" s="152">
        <f>F80/60/'Org Chart &amp; P''meters'!$AD$5</f>
        <v>0</v>
      </c>
      <c r="G105" s="152">
        <f>G80/60/'Org Chart &amp; P''meters'!$AD$5</f>
        <v>0</v>
      </c>
      <c r="H105" s="152">
        <f>H80/60/'Org Chart &amp; P''meters'!$AD$5</f>
        <v>0</v>
      </c>
      <c r="I105" s="152">
        <f>I80/60/'Org Chart &amp; P''meters'!$AD$5</f>
        <v>0</v>
      </c>
      <c r="J105" s="152">
        <f>J80/60/'Org Chart &amp; P''meters'!$AD$5</f>
        <v>0</v>
      </c>
      <c r="K105" s="152">
        <f>K80/60/'Org Chart &amp; P''meters'!$AD$5</f>
        <v>0</v>
      </c>
      <c r="L105" s="152">
        <f>L80/60/'Org Chart &amp; P''meters'!$AD$5</f>
        <v>0</v>
      </c>
      <c r="M105" s="152">
        <f>M80/60/'Org Chart &amp; P''meters'!$AD$5</f>
        <v>0</v>
      </c>
      <c r="N105" s="152">
        <f>N80/60/'Org Chart &amp; P''meters'!$AD$5</f>
        <v>0</v>
      </c>
      <c r="O105" s="152">
        <f>O80/60/'Org Chart &amp; P''meters'!$AD$5</f>
        <v>76.353827160493822</v>
      </c>
      <c r="P105" s="152">
        <f>P80/60/'Org Chart &amp; P''meters'!$AD$5</f>
        <v>77.745185185185193</v>
      </c>
      <c r="Q105" s="152">
        <f>Q80/60/'Org Chart &amp; P''meters'!$AD$5</f>
        <v>67.228395061728406</v>
      </c>
      <c r="R105" s="152">
        <f>R80/60/'Org Chart &amp; P''meters'!$AD$5</f>
        <v>60.592098765432098</v>
      </c>
      <c r="S105" s="152">
        <f>S80/60/'Org Chart &amp; P''meters'!$AD$5</f>
        <v>77.101481481481486</v>
      </c>
      <c r="T105" s="152">
        <f>T80/60/'Org Chart &amp; P''meters'!$AD$5</f>
        <v>69.854444444444454</v>
      </c>
      <c r="U105" s="152">
        <f>U80/60/'Org Chart &amp; P''meters'!$AD$5</f>
        <v>72.790246913580248</v>
      </c>
      <c r="V105" s="152">
        <f>V80/60/'Org Chart &amp; P''meters'!$AD$5</f>
        <v>64.555432098765436</v>
      </c>
      <c r="W105" s="152">
        <f>W80/60/'Org Chart &amp; P''meters'!$AD$5</f>
        <v>62.32827160493828</v>
      </c>
      <c r="X105" s="152">
        <f>X80/60/'Org Chart &amp; P''meters'!$AD$5</f>
        <v>66.62123456790124</v>
      </c>
      <c r="Y105" s="152">
        <f>Y80/60/'Org Chart &amp; P''meters'!$AD$5</f>
        <v>72.549259259259259</v>
      </c>
      <c r="Z105" s="152">
        <f>Z80/60/'Org Chart &amp; P''meters'!$AD$5</f>
        <v>68.700740740740741</v>
      </c>
      <c r="AA105" s="152">
        <f>AA80/60/'Org Chart &amp; P''meters'!$AD$5</f>
        <v>83.10222222222221</v>
      </c>
      <c r="AB105" s="152">
        <f>AB80/60/'Org Chart &amp; P''meters'!$AD$5</f>
        <v>0</v>
      </c>
      <c r="AC105" s="152">
        <f>AC80/60/'Org Chart &amp; P''meters'!$AD$5</f>
        <v>0</v>
      </c>
      <c r="AD105" s="152">
        <f>AD80/60/'Org Chart &amp; P''meters'!$AD$5</f>
        <v>0</v>
      </c>
      <c r="AE105" s="152">
        <f>AE80/60/'Org Chart &amp; P''meters'!$AD$5</f>
        <v>0</v>
      </c>
      <c r="AF105" s="152">
        <f>AF80/60/'Org Chart &amp; P''meters'!$AD$5</f>
        <v>0</v>
      </c>
      <c r="AG105" s="152">
        <f>AG80/60/'Org Chart &amp; P''meters'!$AD$5</f>
        <v>0</v>
      </c>
      <c r="AH105" s="152">
        <f>AH80/60/'Org Chart &amp; P''meters'!$AD$5</f>
        <v>0</v>
      </c>
      <c r="AI105" s="152">
        <f>AI80/60/'Org Chart &amp; P''meters'!$AD$5</f>
        <v>0</v>
      </c>
      <c r="AJ105" s="152">
        <f>AJ80/60/'Org Chart &amp; P''meters'!$AD$5</f>
        <v>0</v>
      </c>
      <c r="AK105" s="152">
        <f>AK80/60/'Org Chart &amp; P''meters'!$AD$5</f>
        <v>0</v>
      </c>
      <c r="AL105" s="152">
        <f>AL80/60/'Org Chart &amp; P''meters'!$AD$5</f>
        <v>0</v>
      </c>
      <c r="AM105" s="152">
        <f>AM80/60/'Org Chart &amp; P''meters'!$AD$5</f>
        <v>0</v>
      </c>
      <c r="AN105" s="152">
        <f>AN80/60/'Org Chart &amp; P''meters'!$AD$5</f>
        <v>0</v>
      </c>
      <c r="AO105" s="152">
        <f>AO80/60/'Org Chart &amp; P''meters'!$AD$5</f>
        <v>0</v>
      </c>
      <c r="AP105" s="152">
        <f>AP80/60/'Org Chart &amp; P''meters'!$AD$5</f>
        <v>0</v>
      </c>
      <c r="AQ105" s="152">
        <f>AQ80/60/'Org Chart &amp; P''meters'!$AD$5</f>
        <v>0</v>
      </c>
      <c r="AR105" s="152">
        <f>AR80/60/'Org Chart &amp; P''meters'!$AD$5</f>
        <v>0</v>
      </c>
      <c r="AS105" s="152">
        <f>AS80/60/'Org Chart &amp; P''meters'!$AD$5</f>
        <v>0</v>
      </c>
      <c r="AT105" s="152">
        <f>AT80/60/'Org Chart &amp; P''meters'!$AD$5</f>
        <v>0</v>
      </c>
      <c r="AU105" s="152">
        <f>AU80/60/'Org Chart &amp; P''meters'!$AD$5</f>
        <v>0</v>
      </c>
      <c r="AV105" s="152">
        <f>AV80/60/'Org Chart &amp; P''meters'!$AD$5</f>
        <v>0</v>
      </c>
      <c r="AW105" s="152">
        <f>AW80/60/'Org Chart &amp; P''meters'!$AD$5</f>
        <v>0</v>
      </c>
      <c r="AX105" s="152">
        <f>AX80/60/'Org Chart &amp; P''meters'!$AD$5</f>
        <v>0</v>
      </c>
      <c r="AY105" s="152">
        <f>AY80/60/'Org Chart &amp; P''meters'!$AD$5</f>
        <v>0</v>
      </c>
      <c r="AZ105" s="152">
        <f>AZ80/60/'Org Chart &amp; P''meters'!$AD$5</f>
        <v>0</v>
      </c>
      <c r="BA105" s="152">
        <f>BA80/60/'Org Chart &amp; P''meters'!$AD$5</f>
        <v>0</v>
      </c>
      <c r="BB105" s="152">
        <f>BB80/60/'Org Chart &amp; P''meters'!$AD$5</f>
        <v>0</v>
      </c>
      <c r="BC105" s="152">
        <f>BC80/60/'Org Chart &amp; P''meters'!$AD$5</f>
        <v>0</v>
      </c>
      <c r="BD105" s="152">
        <f>BD80/60/'Org Chart &amp; P''meters'!$AD$5</f>
        <v>0</v>
      </c>
      <c r="BE105" s="152">
        <f>BE80/60/'Org Chart &amp; P''meters'!$AD$5</f>
        <v>0</v>
      </c>
      <c r="BF105" s="152">
        <f>BF80/60/'Org Chart &amp; P''meters'!$AD$5</f>
        <v>0</v>
      </c>
    </row>
    <row r="107" spans="1:58" s="60" customFormat="1" x14ac:dyDescent="0.25">
      <c r="B107" s="144" t="s">
        <v>44</v>
      </c>
    </row>
    <row r="108" spans="1:58" s="60" customFormat="1" x14ac:dyDescent="0.25">
      <c r="A108" s="118" t="s">
        <v>21</v>
      </c>
      <c r="B108" s="358" t="s">
        <v>272</v>
      </c>
      <c r="C108" s="160"/>
      <c r="D108" s="160"/>
      <c r="E108" s="160"/>
      <c r="F108" s="160"/>
      <c r="G108" s="160"/>
      <c r="H108" s="160"/>
      <c r="I108" s="160"/>
      <c r="J108" s="160"/>
      <c r="K108" s="359"/>
      <c r="L108" s="359"/>
      <c r="M108" s="359"/>
      <c r="N108" s="359"/>
      <c r="O108" s="359"/>
      <c r="P108" s="359"/>
      <c r="Q108" s="359"/>
      <c r="R108" s="360"/>
      <c r="S108" s="360"/>
      <c r="T108" s="359"/>
      <c r="U108" s="159"/>
      <c r="V108" s="159"/>
      <c r="W108" s="159"/>
      <c r="X108" s="159"/>
      <c r="Y108" s="159"/>
      <c r="Z108" s="159"/>
      <c r="AA108" s="159"/>
      <c r="AB108" s="159"/>
      <c r="AC108" s="159"/>
      <c r="AD108" s="159"/>
      <c r="AE108" s="159"/>
      <c r="AF108" s="159"/>
      <c r="AG108" s="159"/>
      <c r="AH108" s="159"/>
      <c r="AI108" s="159"/>
      <c r="AJ108" s="159"/>
      <c r="AK108" s="159"/>
      <c r="AL108" s="159"/>
      <c r="AM108" s="159"/>
      <c r="AN108" s="159"/>
      <c r="AO108" s="159"/>
      <c r="AP108" s="159"/>
      <c r="AQ108" s="159"/>
      <c r="AR108" s="159"/>
      <c r="AS108" s="159"/>
      <c r="AT108" s="159"/>
      <c r="AU108" s="159"/>
      <c r="AV108" s="159"/>
      <c r="AW108" s="159"/>
      <c r="AX108" s="159"/>
      <c r="AY108" s="159"/>
      <c r="AZ108" s="159"/>
      <c r="BA108" s="159"/>
      <c r="BB108" s="159"/>
      <c r="BC108" s="159"/>
      <c r="BD108" s="159"/>
      <c r="BE108" s="159"/>
      <c r="BF108" s="159"/>
    </row>
    <row r="109" spans="1:58" s="60" customFormat="1" x14ac:dyDescent="0.25">
      <c r="A109" s="118" t="s">
        <v>21</v>
      </c>
      <c r="B109" s="358" t="s">
        <v>273</v>
      </c>
      <c r="C109" s="160"/>
      <c r="D109" s="160"/>
      <c r="E109" s="160"/>
      <c r="F109" s="160"/>
      <c r="G109" s="160"/>
      <c r="H109" s="160"/>
      <c r="I109" s="160"/>
      <c r="J109" s="160"/>
      <c r="K109" s="359"/>
      <c r="L109" s="359"/>
      <c r="M109" s="359"/>
      <c r="N109" s="359"/>
      <c r="O109" s="359"/>
      <c r="P109" s="359"/>
      <c r="Q109" s="359"/>
      <c r="R109" s="360"/>
      <c r="S109" s="360"/>
      <c r="T109" s="3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  <c r="AJ109" s="159"/>
      <c r="AK109" s="159"/>
      <c r="AL109" s="159"/>
      <c r="AM109" s="159"/>
      <c r="AN109" s="159"/>
      <c r="AO109" s="159"/>
      <c r="AP109" s="159"/>
      <c r="AQ109" s="159"/>
      <c r="AR109" s="159"/>
      <c r="AS109" s="159"/>
      <c r="AT109" s="159"/>
      <c r="AU109" s="159"/>
      <c r="AV109" s="159"/>
      <c r="AW109" s="159"/>
      <c r="AX109" s="159"/>
      <c r="AY109" s="159"/>
      <c r="AZ109" s="159"/>
      <c r="BA109" s="159"/>
      <c r="BB109" s="159"/>
      <c r="BC109" s="159"/>
      <c r="BD109" s="159"/>
      <c r="BE109" s="159"/>
      <c r="BF109" s="159"/>
    </row>
    <row r="110" spans="1:58" s="60" customFormat="1" x14ac:dyDescent="0.25">
      <c r="A110" s="118" t="s">
        <v>21</v>
      </c>
      <c r="B110" s="358" t="s">
        <v>274</v>
      </c>
      <c r="C110" s="160"/>
      <c r="D110" s="160"/>
      <c r="E110" s="160"/>
      <c r="F110" s="160"/>
      <c r="G110" s="160"/>
      <c r="H110" s="160"/>
      <c r="I110" s="160"/>
      <c r="J110" s="160"/>
      <c r="K110" s="359"/>
      <c r="L110" s="359"/>
      <c r="M110" s="359"/>
      <c r="N110" s="359"/>
      <c r="O110" s="359"/>
      <c r="P110" s="359"/>
      <c r="Q110" s="359"/>
      <c r="R110" s="360"/>
      <c r="S110" s="360"/>
      <c r="T110" s="359"/>
      <c r="U110" s="159"/>
      <c r="V110" s="159"/>
      <c r="W110" s="159"/>
      <c r="X110" s="159"/>
      <c r="Y110" s="159"/>
      <c r="Z110" s="159"/>
      <c r="AA110" s="159"/>
      <c r="AB110" s="159"/>
      <c r="AC110" s="159"/>
      <c r="AD110" s="159"/>
      <c r="AE110" s="159"/>
      <c r="AF110" s="159"/>
      <c r="AG110" s="159"/>
      <c r="AH110" s="159"/>
      <c r="AI110" s="159"/>
      <c r="AJ110" s="159"/>
      <c r="AK110" s="159"/>
      <c r="AL110" s="159"/>
      <c r="AM110" s="159"/>
      <c r="AN110" s="159"/>
      <c r="AO110" s="159"/>
      <c r="AP110" s="159"/>
      <c r="AQ110" s="159"/>
      <c r="AR110" s="159"/>
      <c r="AS110" s="159"/>
      <c r="AT110" s="159"/>
      <c r="AU110" s="159"/>
      <c r="AV110" s="159"/>
      <c r="AW110" s="159"/>
      <c r="AX110" s="159"/>
      <c r="AY110" s="159"/>
      <c r="AZ110" s="159"/>
      <c r="BA110" s="159"/>
      <c r="BB110" s="159"/>
      <c r="BC110" s="159"/>
      <c r="BD110" s="159"/>
      <c r="BE110" s="159"/>
      <c r="BF110" s="159"/>
    </row>
    <row r="111" spans="1:58" s="60" customFormat="1" x14ac:dyDescent="0.25">
      <c r="A111" s="118" t="s">
        <v>21</v>
      </c>
      <c r="B111" s="358" t="s">
        <v>275</v>
      </c>
      <c r="C111" s="160"/>
      <c r="D111" s="160"/>
      <c r="E111" s="160"/>
      <c r="F111" s="160"/>
      <c r="G111" s="160"/>
      <c r="H111" s="160"/>
      <c r="I111" s="160"/>
      <c r="J111" s="160"/>
      <c r="K111" s="359"/>
      <c r="L111" s="359"/>
      <c r="M111" s="359"/>
      <c r="N111" s="359"/>
      <c r="O111" s="359"/>
      <c r="P111" s="359"/>
      <c r="Q111" s="359"/>
      <c r="R111" s="360"/>
      <c r="S111" s="360"/>
      <c r="T111" s="359"/>
      <c r="U111" s="159"/>
      <c r="V111" s="159"/>
      <c r="W111" s="159"/>
      <c r="X111" s="159"/>
      <c r="Y111" s="159"/>
      <c r="Z111" s="159"/>
      <c r="AA111" s="159"/>
      <c r="AB111" s="159"/>
      <c r="AC111" s="159"/>
      <c r="AD111" s="159"/>
      <c r="AE111" s="159"/>
      <c r="AF111" s="159"/>
      <c r="AG111" s="159"/>
      <c r="AH111" s="159"/>
      <c r="AI111" s="159"/>
      <c r="AJ111" s="159"/>
      <c r="AK111" s="159"/>
      <c r="AL111" s="159"/>
      <c r="AM111" s="159"/>
      <c r="AN111" s="159"/>
      <c r="AO111" s="159"/>
      <c r="AP111" s="159"/>
      <c r="AQ111" s="159"/>
      <c r="AR111" s="159"/>
      <c r="AS111" s="159"/>
      <c r="AT111" s="159"/>
      <c r="AU111" s="159"/>
      <c r="AV111" s="159"/>
      <c r="AW111" s="159"/>
      <c r="AX111" s="159"/>
      <c r="AY111" s="159"/>
      <c r="AZ111" s="159"/>
      <c r="BA111" s="159"/>
      <c r="BB111" s="159"/>
      <c r="BC111" s="159"/>
      <c r="BD111" s="159"/>
      <c r="BE111" s="159"/>
      <c r="BF111" s="159"/>
    </row>
    <row r="112" spans="1:58" s="60" customFormat="1" x14ac:dyDescent="0.25">
      <c r="A112" s="118" t="s">
        <v>21</v>
      </c>
      <c r="B112" s="358" t="s">
        <v>276</v>
      </c>
      <c r="C112" s="159"/>
      <c r="D112" s="159"/>
      <c r="E112" s="159"/>
      <c r="F112" s="159"/>
      <c r="G112" s="159"/>
      <c r="H112" s="159"/>
      <c r="I112" s="159"/>
      <c r="J112" s="159"/>
      <c r="K112" s="359"/>
      <c r="L112" s="359"/>
      <c r="M112" s="359"/>
      <c r="N112" s="359"/>
      <c r="O112" s="359"/>
      <c r="P112" s="359"/>
      <c r="Q112" s="359"/>
      <c r="R112" s="360"/>
      <c r="S112" s="360"/>
      <c r="T112" s="359"/>
      <c r="U112" s="159"/>
      <c r="V112" s="159"/>
      <c r="W112" s="159"/>
      <c r="X112" s="159"/>
      <c r="Y112" s="159"/>
      <c r="Z112" s="159"/>
      <c r="AA112" s="159"/>
      <c r="AB112" s="159"/>
      <c r="AC112" s="159"/>
      <c r="AD112" s="159"/>
      <c r="AE112" s="159"/>
      <c r="AF112" s="159"/>
      <c r="AG112" s="159"/>
      <c r="AH112" s="159"/>
      <c r="AI112" s="159"/>
      <c r="AJ112" s="159"/>
      <c r="AK112" s="159"/>
      <c r="AL112" s="159"/>
      <c r="AM112" s="159"/>
      <c r="AN112" s="159"/>
      <c r="AO112" s="159"/>
      <c r="AP112" s="159"/>
      <c r="AQ112" s="159"/>
      <c r="AR112" s="159"/>
      <c r="AS112" s="159"/>
      <c r="AT112" s="159"/>
      <c r="AU112" s="159"/>
      <c r="AV112" s="159"/>
      <c r="AW112" s="159"/>
      <c r="AX112" s="159"/>
      <c r="AY112" s="159"/>
      <c r="AZ112" s="159"/>
      <c r="BA112" s="159"/>
      <c r="BB112" s="159"/>
      <c r="BC112" s="159"/>
      <c r="BD112" s="159"/>
      <c r="BE112" s="159"/>
      <c r="BF112" s="159"/>
    </row>
    <row r="113" spans="1:58" s="60" customFormat="1" x14ac:dyDescent="0.25">
      <c r="A113" s="118" t="s">
        <v>21</v>
      </c>
      <c r="B113" s="358" t="s">
        <v>277</v>
      </c>
      <c r="C113" s="159"/>
      <c r="D113" s="159"/>
      <c r="E113" s="159"/>
      <c r="F113" s="159"/>
      <c r="G113" s="159"/>
      <c r="H113" s="159"/>
      <c r="I113" s="159"/>
      <c r="J113" s="159"/>
      <c r="K113" s="359"/>
      <c r="L113" s="359"/>
      <c r="M113" s="359"/>
      <c r="N113" s="359"/>
      <c r="O113" s="359"/>
      <c r="P113" s="359"/>
      <c r="Q113" s="359"/>
      <c r="R113" s="360"/>
      <c r="S113" s="360"/>
      <c r="T113" s="359"/>
      <c r="U113" s="159"/>
      <c r="V113" s="159"/>
      <c r="W113" s="159"/>
      <c r="X113" s="159"/>
      <c r="Y113" s="159"/>
      <c r="Z113" s="159"/>
      <c r="AA113" s="159"/>
      <c r="AB113" s="159"/>
      <c r="AC113" s="159"/>
      <c r="AD113" s="159"/>
      <c r="AE113" s="159"/>
      <c r="AF113" s="159"/>
      <c r="AG113" s="159"/>
      <c r="AH113" s="159"/>
      <c r="AI113" s="159"/>
      <c r="AJ113" s="159"/>
      <c r="AK113" s="159"/>
      <c r="AL113" s="159"/>
      <c r="AM113" s="159"/>
      <c r="AN113" s="159"/>
      <c r="AO113" s="159"/>
      <c r="AP113" s="159"/>
      <c r="AQ113" s="159"/>
      <c r="AR113" s="159"/>
      <c r="AS113" s="159"/>
      <c r="AT113" s="159"/>
      <c r="AU113" s="159"/>
      <c r="AV113" s="159"/>
      <c r="AW113" s="159"/>
      <c r="AX113" s="159"/>
      <c r="AY113" s="159"/>
      <c r="AZ113" s="159"/>
      <c r="BA113" s="159"/>
      <c r="BB113" s="159"/>
      <c r="BC113" s="159"/>
      <c r="BD113" s="159"/>
      <c r="BE113" s="159"/>
      <c r="BF113" s="159"/>
    </row>
    <row r="114" spans="1:58" s="60" customFormat="1" x14ac:dyDescent="0.25">
      <c r="A114" s="118" t="s">
        <v>21</v>
      </c>
      <c r="B114" s="358" t="s">
        <v>278</v>
      </c>
      <c r="C114" s="159"/>
      <c r="D114" s="159"/>
      <c r="E114" s="159"/>
      <c r="F114" s="159"/>
      <c r="G114" s="159"/>
      <c r="H114" s="159"/>
      <c r="I114" s="159"/>
      <c r="J114" s="159"/>
      <c r="K114" s="359"/>
      <c r="L114" s="359"/>
      <c r="M114" s="359"/>
      <c r="N114" s="359"/>
      <c r="O114" s="359"/>
      <c r="P114" s="359"/>
      <c r="Q114" s="359"/>
      <c r="R114" s="360"/>
      <c r="S114" s="360"/>
      <c r="T114" s="359"/>
      <c r="U114" s="159"/>
      <c r="V114" s="159"/>
      <c r="W114" s="159"/>
      <c r="X114" s="159"/>
      <c r="Y114" s="159"/>
      <c r="Z114" s="159"/>
      <c r="AA114" s="159"/>
      <c r="AB114" s="159"/>
      <c r="AC114" s="159"/>
      <c r="AD114" s="159"/>
      <c r="AE114" s="159"/>
      <c r="AF114" s="159"/>
      <c r="AG114" s="159"/>
      <c r="AH114" s="159"/>
      <c r="AI114" s="159"/>
      <c r="AJ114" s="159"/>
      <c r="AK114" s="159"/>
      <c r="AL114" s="159"/>
      <c r="AM114" s="159"/>
      <c r="AN114" s="159"/>
      <c r="AO114" s="159"/>
      <c r="AP114" s="159"/>
      <c r="AQ114" s="159"/>
      <c r="AR114" s="159"/>
      <c r="AS114" s="159"/>
      <c r="AT114" s="159"/>
      <c r="AU114" s="159"/>
      <c r="AV114" s="159"/>
      <c r="AW114" s="159"/>
      <c r="AX114" s="159"/>
      <c r="AY114" s="159"/>
      <c r="AZ114" s="159"/>
      <c r="BA114" s="159"/>
      <c r="BB114" s="159"/>
      <c r="BC114" s="159"/>
      <c r="BD114" s="159"/>
      <c r="BE114" s="159"/>
      <c r="BF114" s="159"/>
    </row>
    <row r="115" spans="1:58" s="60" customFormat="1" x14ac:dyDescent="0.25">
      <c r="A115" s="118" t="s">
        <v>21</v>
      </c>
      <c r="B115" s="358" t="s">
        <v>279</v>
      </c>
      <c r="C115" s="159"/>
      <c r="D115" s="159"/>
      <c r="E115" s="159"/>
      <c r="F115" s="159"/>
      <c r="G115" s="159"/>
      <c r="H115" s="159"/>
      <c r="I115" s="159"/>
      <c r="J115" s="159"/>
      <c r="K115" s="359"/>
      <c r="L115" s="359"/>
      <c r="M115" s="359"/>
      <c r="N115" s="359"/>
      <c r="O115" s="359"/>
      <c r="P115" s="359"/>
      <c r="Q115" s="359"/>
      <c r="R115" s="360"/>
      <c r="S115" s="360"/>
      <c r="T115" s="359"/>
      <c r="U115" s="159"/>
      <c r="V115" s="159"/>
      <c r="W115" s="159"/>
      <c r="X115" s="159"/>
      <c r="Y115" s="159"/>
      <c r="Z115" s="159"/>
      <c r="AA115" s="159"/>
      <c r="AB115" s="159"/>
      <c r="AC115" s="159"/>
      <c r="AD115" s="159"/>
      <c r="AE115" s="159"/>
      <c r="AF115" s="159"/>
      <c r="AG115" s="159"/>
      <c r="AH115" s="159"/>
      <c r="AI115" s="159"/>
      <c r="AJ115" s="159"/>
      <c r="AK115" s="159"/>
      <c r="AL115" s="159"/>
      <c r="AM115" s="159"/>
      <c r="AN115" s="159"/>
      <c r="AO115" s="159"/>
      <c r="AP115" s="159"/>
      <c r="AQ115" s="159"/>
      <c r="AR115" s="159"/>
      <c r="AS115" s="159"/>
      <c r="AT115" s="159"/>
      <c r="AU115" s="159"/>
      <c r="AV115" s="159"/>
      <c r="AW115" s="159"/>
      <c r="AX115" s="159"/>
      <c r="AY115" s="159"/>
      <c r="AZ115" s="159"/>
      <c r="BA115" s="159"/>
      <c r="BB115" s="159"/>
      <c r="BC115" s="159"/>
      <c r="BD115" s="159"/>
      <c r="BE115" s="159"/>
      <c r="BF115" s="159"/>
    </row>
    <row r="116" spans="1:58" s="60" customFormat="1" x14ac:dyDescent="0.25">
      <c r="A116" s="113"/>
      <c r="B116" s="159"/>
      <c r="C116" s="159"/>
      <c r="D116" s="159"/>
      <c r="E116" s="159"/>
      <c r="F116" s="159"/>
      <c r="G116" s="159"/>
      <c r="H116" s="159"/>
      <c r="I116" s="159"/>
      <c r="J116" s="159"/>
      <c r="K116" s="159"/>
      <c r="L116" s="159"/>
      <c r="M116" s="159"/>
      <c r="N116" s="159"/>
      <c r="O116" s="159"/>
      <c r="P116" s="159"/>
      <c r="Q116" s="159"/>
      <c r="R116" s="159"/>
      <c r="S116" s="159"/>
      <c r="T116" s="159"/>
      <c r="U116" s="159"/>
      <c r="V116" s="159"/>
      <c r="W116" s="159"/>
      <c r="X116" s="159"/>
      <c r="Y116" s="159"/>
      <c r="Z116" s="159"/>
      <c r="AA116" s="159"/>
      <c r="AB116" s="159"/>
      <c r="AC116" s="159"/>
      <c r="AD116" s="159"/>
      <c r="AE116" s="159"/>
      <c r="AF116" s="159"/>
      <c r="AG116" s="159"/>
      <c r="AH116" s="159"/>
      <c r="AI116" s="159"/>
      <c r="AJ116" s="159"/>
      <c r="AK116" s="159"/>
      <c r="AL116" s="159"/>
      <c r="AM116" s="159"/>
      <c r="AN116" s="159"/>
      <c r="AO116" s="159"/>
      <c r="AP116" s="159"/>
      <c r="AQ116" s="159"/>
      <c r="AR116" s="159"/>
      <c r="AS116" s="159"/>
      <c r="AT116" s="159"/>
      <c r="AU116" s="159"/>
      <c r="AV116" s="159"/>
      <c r="AW116" s="159"/>
      <c r="AX116" s="159"/>
      <c r="AY116" s="159"/>
      <c r="AZ116" s="159"/>
      <c r="BA116" s="159"/>
      <c r="BB116" s="159"/>
      <c r="BC116" s="159"/>
      <c r="BD116" s="159"/>
      <c r="BE116" s="159"/>
      <c r="BF116" s="159"/>
    </row>
    <row r="117" spans="1:58" s="60" customFormat="1" x14ac:dyDescent="0.25">
      <c r="A117" s="113"/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  <c r="N117" s="159"/>
      <c r="O117" s="159"/>
      <c r="P117" s="159"/>
      <c r="Q117" s="159"/>
      <c r="R117" s="159"/>
      <c r="S117" s="159"/>
      <c r="T117" s="159"/>
      <c r="U117" s="159"/>
      <c r="V117" s="159"/>
      <c r="W117" s="159"/>
      <c r="X117" s="159"/>
      <c r="Y117" s="159"/>
      <c r="Z117" s="159"/>
      <c r="AA117" s="159"/>
      <c r="AB117" s="159"/>
      <c r="AC117" s="159"/>
      <c r="AD117" s="159"/>
      <c r="AE117" s="159"/>
      <c r="AF117" s="159"/>
      <c r="AG117" s="159"/>
      <c r="AH117" s="159"/>
      <c r="AI117" s="159"/>
      <c r="AJ117" s="159"/>
      <c r="AK117" s="159"/>
      <c r="AL117" s="159"/>
      <c r="AM117" s="159"/>
      <c r="AN117" s="159"/>
      <c r="AO117" s="159"/>
      <c r="AP117" s="159"/>
      <c r="AQ117" s="159"/>
      <c r="AR117" s="159"/>
      <c r="AS117" s="159"/>
      <c r="AT117" s="159"/>
      <c r="AU117" s="159"/>
      <c r="AV117" s="159"/>
      <c r="AW117" s="159"/>
      <c r="AX117" s="159"/>
      <c r="AY117" s="159"/>
      <c r="AZ117" s="159"/>
      <c r="BA117" s="159"/>
      <c r="BB117" s="159"/>
      <c r="BC117" s="159"/>
      <c r="BD117" s="159"/>
      <c r="BE117" s="159"/>
      <c r="BF117" s="159"/>
    </row>
    <row r="118" spans="1:58" s="60" customFormat="1" x14ac:dyDescent="0.25">
      <c r="A118" s="113"/>
      <c r="B118" s="159"/>
      <c r="C118" s="159"/>
      <c r="D118" s="159"/>
      <c r="E118" s="159"/>
      <c r="F118" s="159"/>
      <c r="G118" s="159"/>
      <c r="H118" s="159"/>
      <c r="I118" s="159"/>
      <c r="J118" s="159"/>
      <c r="K118" s="159"/>
      <c r="L118" s="159"/>
      <c r="M118" s="159"/>
      <c r="N118" s="159"/>
      <c r="O118" s="159"/>
      <c r="P118" s="159"/>
      <c r="Q118" s="159"/>
      <c r="R118" s="159"/>
      <c r="S118" s="159"/>
      <c r="T118" s="159"/>
      <c r="U118" s="159"/>
      <c r="V118" s="159"/>
      <c r="W118" s="159"/>
      <c r="X118" s="159"/>
      <c r="Y118" s="159"/>
      <c r="Z118" s="159"/>
      <c r="AA118" s="159"/>
      <c r="AB118" s="159"/>
      <c r="AC118" s="159"/>
      <c r="AD118" s="159"/>
      <c r="AE118" s="159"/>
      <c r="AF118" s="159"/>
      <c r="AG118" s="159"/>
      <c r="AH118" s="159"/>
      <c r="AI118" s="159"/>
      <c r="AJ118" s="159"/>
      <c r="AK118" s="159"/>
      <c r="AL118" s="159"/>
      <c r="AM118" s="159"/>
      <c r="AN118" s="159"/>
      <c r="AO118" s="159"/>
      <c r="AP118" s="159"/>
      <c r="AQ118" s="159"/>
      <c r="AR118" s="159"/>
      <c r="AS118" s="159"/>
      <c r="AT118" s="159"/>
      <c r="AU118" s="159"/>
      <c r="AV118" s="159"/>
      <c r="AW118" s="159"/>
      <c r="AX118" s="159"/>
      <c r="AY118" s="159"/>
      <c r="AZ118" s="159"/>
      <c r="BA118" s="159"/>
      <c r="BB118" s="159"/>
      <c r="BC118" s="159"/>
      <c r="BD118" s="159"/>
      <c r="BE118" s="159"/>
      <c r="BF118" s="159"/>
    </row>
    <row r="119" spans="1:58" s="60" customFormat="1" x14ac:dyDescent="0.25">
      <c r="A119" s="113"/>
      <c r="B119" s="159"/>
      <c r="C119" s="159"/>
      <c r="D119" s="159"/>
      <c r="E119" s="159"/>
      <c r="F119" s="159"/>
      <c r="G119" s="159"/>
      <c r="H119" s="159"/>
      <c r="I119" s="159"/>
      <c r="J119" s="159"/>
      <c r="K119" s="159"/>
      <c r="L119" s="159"/>
      <c r="M119" s="159"/>
      <c r="N119" s="159"/>
      <c r="O119" s="159"/>
      <c r="P119" s="159"/>
      <c r="Q119" s="159"/>
      <c r="R119" s="159"/>
      <c r="S119" s="159"/>
      <c r="T119" s="159"/>
      <c r="U119" s="159"/>
      <c r="V119" s="159"/>
      <c r="W119" s="159"/>
      <c r="X119" s="159"/>
      <c r="Y119" s="159"/>
      <c r="Z119" s="159"/>
      <c r="AA119" s="159"/>
      <c r="AB119" s="159"/>
      <c r="AC119" s="159"/>
      <c r="AD119" s="159"/>
      <c r="AE119" s="159"/>
      <c r="AF119" s="159"/>
      <c r="AG119" s="159"/>
      <c r="AH119" s="159"/>
      <c r="AI119" s="159"/>
      <c r="AJ119" s="159"/>
      <c r="AK119" s="159"/>
      <c r="AL119" s="159"/>
      <c r="AM119" s="159"/>
      <c r="AN119" s="159"/>
      <c r="AO119" s="159"/>
      <c r="AP119" s="159"/>
      <c r="AQ119" s="159"/>
      <c r="AR119" s="159"/>
      <c r="AS119" s="159"/>
      <c r="AT119" s="159"/>
      <c r="AU119" s="159"/>
      <c r="AV119" s="159"/>
      <c r="AW119" s="159"/>
      <c r="AX119" s="159"/>
      <c r="AY119" s="159"/>
      <c r="AZ119" s="159"/>
      <c r="BA119" s="159"/>
      <c r="BB119" s="159"/>
      <c r="BC119" s="159"/>
      <c r="BD119" s="159"/>
      <c r="BE119" s="159"/>
      <c r="BF119" s="159"/>
    </row>
    <row r="120" spans="1:58" s="60" customFormat="1" x14ac:dyDescent="0.25">
      <c r="B120" s="126" t="s">
        <v>54</v>
      </c>
      <c r="C120" s="138">
        <f>SUM(C108:C119)</f>
        <v>0</v>
      </c>
      <c r="D120" s="138">
        <f t="shared" ref="D120:BF120" si="134">SUM(D108:D119)</f>
        <v>0</v>
      </c>
      <c r="E120" s="138">
        <f t="shared" si="134"/>
        <v>0</v>
      </c>
      <c r="F120" s="138">
        <f t="shared" si="134"/>
        <v>0</v>
      </c>
      <c r="G120" s="138">
        <f t="shared" si="134"/>
        <v>0</v>
      </c>
      <c r="H120" s="138">
        <f t="shared" si="134"/>
        <v>0</v>
      </c>
      <c r="I120" s="138">
        <f t="shared" si="134"/>
        <v>0</v>
      </c>
      <c r="J120" s="138">
        <f t="shared" si="134"/>
        <v>0</v>
      </c>
      <c r="K120" s="138">
        <f>SUM(K108:K119)</f>
        <v>0</v>
      </c>
      <c r="L120" s="138">
        <f t="shared" si="134"/>
        <v>0</v>
      </c>
      <c r="M120" s="138">
        <f t="shared" si="134"/>
        <v>0</v>
      </c>
      <c r="N120" s="138">
        <f t="shared" si="134"/>
        <v>0</v>
      </c>
      <c r="O120" s="138">
        <f t="shared" si="134"/>
        <v>0</v>
      </c>
      <c r="P120" s="138">
        <f t="shared" si="134"/>
        <v>0</v>
      </c>
      <c r="Q120" s="138">
        <f t="shared" si="134"/>
        <v>0</v>
      </c>
      <c r="R120" s="138">
        <f t="shared" si="134"/>
        <v>0</v>
      </c>
      <c r="S120" s="138">
        <f t="shared" si="134"/>
        <v>0</v>
      </c>
      <c r="T120" s="138">
        <f t="shared" si="134"/>
        <v>0</v>
      </c>
      <c r="U120" s="138">
        <f t="shared" si="134"/>
        <v>0</v>
      </c>
      <c r="V120" s="138">
        <f t="shared" si="134"/>
        <v>0</v>
      </c>
      <c r="W120" s="138">
        <f t="shared" si="134"/>
        <v>0</v>
      </c>
      <c r="X120" s="138">
        <f t="shared" si="134"/>
        <v>0</v>
      </c>
      <c r="Y120" s="138">
        <f t="shared" si="134"/>
        <v>0</v>
      </c>
      <c r="Z120" s="138">
        <f t="shared" si="134"/>
        <v>0</v>
      </c>
      <c r="AA120" s="138">
        <f t="shared" si="134"/>
        <v>0</v>
      </c>
      <c r="AB120" s="138">
        <f t="shared" si="134"/>
        <v>0</v>
      </c>
      <c r="AC120" s="138">
        <f t="shared" si="134"/>
        <v>0</v>
      </c>
      <c r="AD120" s="138">
        <f t="shared" si="134"/>
        <v>0</v>
      </c>
      <c r="AE120" s="138">
        <f t="shared" si="134"/>
        <v>0</v>
      </c>
      <c r="AF120" s="138">
        <f t="shared" si="134"/>
        <v>0</v>
      </c>
      <c r="AG120" s="138">
        <f t="shared" si="134"/>
        <v>0</v>
      </c>
      <c r="AH120" s="138">
        <f t="shared" si="134"/>
        <v>0</v>
      </c>
      <c r="AI120" s="138">
        <f t="shared" si="134"/>
        <v>0</v>
      </c>
      <c r="AJ120" s="138">
        <f t="shared" si="134"/>
        <v>0</v>
      </c>
      <c r="AK120" s="138">
        <f t="shared" si="134"/>
        <v>0</v>
      </c>
      <c r="AL120" s="138">
        <f t="shared" si="134"/>
        <v>0</v>
      </c>
      <c r="AM120" s="138">
        <f t="shared" si="134"/>
        <v>0</v>
      </c>
      <c r="AN120" s="138">
        <f t="shared" si="134"/>
        <v>0</v>
      </c>
      <c r="AO120" s="138">
        <f t="shared" si="134"/>
        <v>0</v>
      </c>
      <c r="AP120" s="138">
        <f t="shared" si="134"/>
        <v>0</v>
      </c>
      <c r="AQ120" s="138">
        <f t="shared" si="134"/>
        <v>0</v>
      </c>
      <c r="AR120" s="138">
        <f t="shared" si="134"/>
        <v>0</v>
      </c>
      <c r="AS120" s="138">
        <f t="shared" si="134"/>
        <v>0</v>
      </c>
      <c r="AT120" s="138">
        <f t="shared" si="134"/>
        <v>0</v>
      </c>
      <c r="AU120" s="138">
        <f t="shared" si="134"/>
        <v>0</v>
      </c>
      <c r="AV120" s="138">
        <f t="shared" si="134"/>
        <v>0</v>
      </c>
      <c r="AW120" s="138">
        <f t="shared" si="134"/>
        <v>0</v>
      </c>
      <c r="AX120" s="138">
        <f t="shared" si="134"/>
        <v>0</v>
      </c>
      <c r="AY120" s="138">
        <f t="shared" si="134"/>
        <v>0</v>
      </c>
      <c r="AZ120" s="138">
        <f t="shared" si="134"/>
        <v>0</v>
      </c>
      <c r="BA120" s="138">
        <f t="shared" si="134"/>
        <v>0</v>
      </c>
      <c r="BB120" s="138">
        <f t="shared" si="134"/>
        <v>0</v>
      </c>
      <c r="BC120" s="138">
        <f t="shared" si="134"/>
        <v>0</v>
      </c>
      <c r="BD120" s="138">
        <f t="shared" si="134"/>
        <v>0</v>
      </c>
      <c r="BE120" s="138">
        <f t="shared" si="134"/>
        <v>0</v>
      </c>
      <c r="BF120" s="138">
        <f t="shared" si="134"/>
        <v>0</v>
      </c>
    </row>
    <row r="123" spans="1:58" s="60" customFormat="1" x14ac:dyDescent="0.25">
      <c r="B123" s="144" t="s">
        <v>307</v>
      </c>
    </row>
    <row r="124" spans="1:58" s="60" customFormat="1" x14ac:dyDescent="0.25">
      <c r="B124" s="126" t="str">
        <f t="shared" ref="B124:B129" si="135">B108</f>
        <v>Static Data Input/ Amendments/limits</v>
      </c>
      <c r="C124" s="132" t="e">
        <f t="shared" ref="C124:J124" si="136">C108/C$120</f>
        <v>#DIV/0!</v>
      </c>
      <c r="D124" s="132" t="e">
        <f t="shared" si="136"/>
        <v>#DIV/0!</v>
      </c>
      <c r="E124" s="132" t="e">
        <f t="shared" si="136"/>
        <v>#DIV/0!</v>
      </c>
      <c r="F124" s="132" t="e">
        <f t="shared" si="136"/>
        <v>#DIV/0!</v>
      </c>
      <c r="G124" s="132" t="e">
        <f t="shared" si="136"/>
        <v>#DIV/0!</v>
      </c>
      <c r="H124" s="132" t="e">
        <f t="shared" si="136"/>
        <v>#DIV/0!</v>
      </c>
      <c r="I124" s="132" t="e">
        <f t="shared" si="136"/>
        <v>#DIV/0!</v>
      </c>
      <c r="J124" s="132" t="e">
        <f t="shared" si="136"/>
        <v>#DIV/0!</v>
      </c>
      <c r="K124" s="132" t="e">
        <f>K108/K$120</f>
        <v>#DIV/0!</v>
      </c>
      <c r="L124" s="132" t="e">
        <f t="shared" ref="L124:V124" si="137">L108/L$120</f>
        <v>#DIV/0!</v>
      </c>
      <c r="M124" s="132" t="e">
        <f t="shared" si="137"/>
        <v>#DIV/0!</v>
      </c>
      <c r="N124" s="132" t="e">
        <f t="shared" si="137"/>
        <v>#DIV/0!</v>
      </c>
      <c r="O124" s="132" t="e">
        <f t="shared" si="137"/>
        <v>#DIV/0!</v>
      </c>
      <c r="P124" s="132" t="e">
        <f t="shared" si="137"/>
        <v>#DIV/0!</v>
      </c>
      <c r="Q124" s="132" t="e">
        <f t="shared" si="137"/>
        <v>#DIV/0!</v>
      </c>
      <c r="R124" s="132" t="e">
        <f t="shared" si="137"/>
        <v>#DIV/0!</v>
      </c>
      <c r="S124" s="132" t="e">
        <f t="shared" si="137"/>
        <v>#DIV/0!</v>
      </c>
      <c r="T124" s="132" t="e">
        <f t="shared" si="137"/>
        <v>#DIV/0!</v>
      </c>
      <c r="U124" s="132" t="e">
        <f t="shared" si="137"/>
        <v>#DIV/0!</v>
      </c>
      <c r="V124" s="132" t="e">
        <f t="shared" si="137"/>
        <v>#DIV/0!</v>
      </c>
      <c r="W124" s="132" t="e">
        <f t="shared" ref="W124:BF124" si="138">W108/W$120</f>
        <v>#DIV/0!</v>
      </c>
      <c r="X124" s="132" t="e">
        <f t="shared" si="138"/>
        <v>#DIV/0!</v>
      </c>
      <c r="Y124" s="132" t="e">
        <f t="shared" si="138"/>
        <v>#DIV/0!</v>
      </c>
      <c r="Z124" s="132" t="e">
        <f t="shared" si="138"/>
        <v>#DIV/0!</v>
      </c>
      <c r="AA124" s="132" t="e">
        <f t="shared" si="138"/>
        <v>#DIV/0!</v>
      </c>
      <c r="AB124" s="132" t="e">
        <f t="shared" si="138"/>
        <v>#DIV/0!</v>
      </c>
      <c r="AC124" s="132" t="e">
        <f t="shared" si="138"/>
        <v>#DIV/0!</v>
      </c>
      <c r="AD124" s="132" t="e">
        <f t="shared" si="138"/>
        <v>#DIV/0!</v>
      </c>
      <c r="AE124" s="132" t="e">
        <f t="shared" si="138"/>
        <v>#DIV/0!</v>
      </c>
      <c r="AF124" s="132" t="e">
        <f t="shared" si="138"/>
        <v>#DIV/0!</v>
      </c>
      <c r="AG124" s="132" t="e">
        <f t="shared" si="138"/>
        <v>#DIV/0!</v>
      </c>
      <c r="AH124" s="132" t="e">
        <f t="shared" si="138"/>
        <v>#DIV/0!</v>
      </c>
      <c r="AI124" s="132" t="e">
        <f t="shared" si="138"/>
        <v>#DIV/0!</v>
      </c>
      <c r="AJ124" s="132" t="e">
        <f t="shared" si="138"/>
        <v>#DIV/0!</v>
      </c>
      <c r="AK124" s="132" t="e">
        <f t="shared" si="138"/>
        <v>#DIV/0!</v>
      </c>
      <c r="AL124" s="132" t="e">
        <f t="shared" si="138"/>
        <v>#DIV/0!</v>
      </c>
      <c r="AM124" s="132" t="e">
        <f t="shared" si="138"/>
        <v>#DIV/0!</v>
      </c>
      <c r="AN124" s="132" t="e">
        <f t="shared" si="138"/>
        <v>#DIV/0!</v>
      </c>
      <c r="AO124" s="132" t="e">
        <f t="shared" si="138"/>
        <v>#DIV/0!</v>
      </c>
      <c r="AP124" s="132" t="e">
        <f t="shared" si="138"/>
        <v>#DIV/0!</v>
      </c>
      <c r="AQ124" s="132" t="e">
        <f t="shared" si="138"/>
        <v>#DIV/0!</v>
      </c>
      <c r="AR124" s="132" t="e">
        <f t="shared" si="138"/>
        <v>#DIV/0!</v>
      </c>
      <c r="AS124" s="132" t="e">
        <f t="shared" si="138"/>
        <v>#DIV/0!</v>
      </c>
      <c r="AT124" s="132" t="e">
        <f t="shared" si="138"/>
        <v>#DIV/0!</v>
      </c>
      <c r="AU124" s="132" t="e">
        <f t="shared" si="138"/>
        <v>#DIV/0!</v>
      </c>
      <c r="AV124" s="132" t="e">
        <f t="shared" si="138"/>
        <v>#DIV/0!</v>
      </c>
      <c r="AW124" s="132" t="e">
        <f t="shared" si="138"/>
        <v>#DIV/0!</v>
      </c>
      <c r="AX124" s="132" t="e">
        <f t="shared" si="138"/>
        <v>#DIV/0!</v>
      </c>
      <c r="AY124" s="132" t="e">
        <f t="shared" si="138"/>
        <v>#DIV/0!</v>
      </c>
      <c r="AZ124" s="132" t="e">
        <f t="shared" si="138"/>
        <v>#DIV/0!</v>
      </c>
      <c r="BA124" s="132" t="e">
        <f t="shared" si="138"/>
        <v>#DIV/0!</v>
      </c>
      <c r="BB124" s="132" t="e">
        <f t="shared" si="138"/>
        <v>#DIV/0!</v>
      </c>
      <c r="BC124" s="132" t="e">
        <f t="shared" si="138"/>
        <v>#DIV/0!</v>
      </c>
      <c r="BD124" s="132" t="e">
        <f t="shared" si="138"/>
        <v>#DIV/0!</v>
      </c>
      <c r="BE124" s="132" t="e">
        <f t="shared" si="138"/>
        <v>#DIV/0!</v>
      </c>
      <c r="BF124" s="132" t="e">
        <f t="shared" si="138"/>
        <v>#DIV/0!</v>
      </c>
    </row>
    <row r="125" spans="1:58" s="60" customFormat="1" x14ac:dyDescent="0.25">
      <c r="B125" s="126" t="str">
        <f t="shared" si="135"/>
        <v>Account Opening</v>
      </c>
      <c r="C125" s="132" t="e">
        <f t="shared" ref="C125:J125" si="139">C109/C$120</f>
        <v>#DIV/0!</v>
      </c>
      <c r="D125" s="132" t="e">
        <f t="shared" si="139"/>
        <v>#DIV/0!</v>
      </c>
      <c r="E125" s="132" t="e">
        <f t="shared" si="139"/>
        <v>#DIV/0!</v>
      </c>
      <c r="F125" s="132" t="e">
        <f t="shared" si="139"/>
        <v>#DIV/0!</v>
      </c>
      <c r="G125" s="132" t="e">
        <f t="shared" si="139"/>
        <v>#DIV/0!</v>
      </c>
      <c r="H125" s="132" t="e">
        <f t="shared" si="139"/>
        <v>#DIV/0!</v>
      </c>
      <c r="I125" s="132" t="e">
        <f t="shared" si="139"/>
        <v>#DIV/0!</v>
      </c>
      <c r="J125" s="132" t="e">
        <f t="shared" si="139"/>
        <v>#DIV/0!</v>
      </c>
      <c r="K125" s="132" t="e">
        <f t="shared" ref="K125:U135" si="140">K109/K$120</f>
        <v>#DIV/0!</v>
      </c>
      <c r="L125" s="132" t="e">
        <f t="shared" si="140"/>
        <v>#DIV/0!</v>
      </c>
      <c r="M125" s="132" t="e">
        <f t="shared" si="140"/>
        <v>#DIV/0!</v>
      </c>
      <c r="N125" s="132" t="e">
        <f t="shared" si="140"/>
        <v>#DIV/0!</v>
      </c>
      <c r="O125" s="132" t="e">
        <f t="shared" si="140"/>
        <v>#DIV/0!</v>
      </c>
      <c r="P125" s="132" t="e">
        <f t="shared" si="140"/>
        <v>#DIV/0!</v>
      </c>
      <c r="Q125" s="132" t="e">
        <f t="shared" si="140"/>
        <v>#DIV/0!</v>
      </c>
      <c r="R125" s="132" t="e">
        <f t="shared" si="140"/>
        <v>#DIV/0!</v>
      </c>
      <c r="S125" s="132" t="e">
        <f t="shared" si="140"/>
        <v>#DIV/0!</v>
      </c>
      <c r="T125" s="132" t="e">
        <f t="shared" si="140"/>
        <v>#DIV/0!</v>
      </c>
      <c r="U125" s="132" t="e">
        <f t="shared" si="140"/>
        <v>#DIV/0!</v>
      </c>
      <c r="V125" s="132" t="e">
        <f t="shared" ref="V125:BF125" si="141">V109/V$120</f>
        <v>#DIV/0!</v>
      </c>
      <c r="W125" s="132" t="e">
        <f t="shared" si="141"/>
        <v>#DIV/0!</v>
      </c>
      <c r="X125" s="132" t="e">
        <f t="shared" si="141"/>
        <v>#DIV/0!</v>
      </c>
      <c r="Y125" s="132" t="e">
        <f t="shared" si="141"/>
        <v>#DIV/0!</v>
      </c>
      <c r="Z125" s="132" t="e">
        <f t="shared" si="141"/>
        <v>#DIV/0!</v>
      </c>
      <c r="AA125" s="132" t="e">
        <f t="shared" si="141"/>
        <v>#DIV/0!</v>
      </c>
      <c r="AB125" s="132" t="e">
        <f t="shared" si="141"/>
        <v>#DIV/0!</v>
      </c>
      <c r="AC125" s="132" t="e">
        <f t="shared" si="141"/>
        <v>#DIV/0!</v>
      </c>
      <c r="AD125" s="132" t="e">
        <f t="shared" si="141"/>
        <v>#DIV/0!</v>
      </c>
      <c r="AE125" s="132" t="e">
        <f t="shared" si="141"/>
        <v>#DIV/0!</v>
      </c>
      <c r="AF125" s="132" t="e">
        <f t="shared" si="141"/>
        <v>#DIV/0!</v>
      </c>
      <c r="AG125" s="132" t="e">
        <f t="shared" si="141"/>
        <v>#DIV/0!</v>
      </c>
      <c r="AH125" s="132" t="e">
        <f t="shared" si="141"/>
        <v>#DIV/0!</v>
      </c>
      <c r="AI125" s="132" t="e">
        <f t="shared" si="141"/>
        <v>#DIV/0!</v>
      </c>
      <c r="AJ125" s="132" t="e">
        <f t="shared" si="141"/>
        <v>#DIV/0!</v>
      </c>
      <c r="AK125" s="132" t="e">
        <f t="shared" si="141"/>
        <v>#DIV/0!</v>
      </c>
      <c r="AL125" s="132" t="e">
        <f t="shared" si="141"/>
        <v>#DIV/0!</v>
      </c>
      <c r="AM125" s="132" t="e">
        <f t="shared" si="141"/>
        <v>#DIV/0!</v>
      </c>
      <c r="AN125" s="132" t="e">
        <f t="shared" si="141"/>
        <v>#DIV/0!</v>
      </c>
      <c r="AO125" s="132" t="e">
        <f t="shared" si="141"/>
        <v>#DIV/0!</v>
      </c>
      <c r="AP125" s="132" t="e">
        <f t="shared" si="141"/>
        <v>#DIV/0!</v>
      </c>
      <c r="AQ125" s="132" t="e">
        <f t="shared" si="141"/>
        <v>#DIV/0!</v>
      </c>
      <c r="AR125" s="132" t="e">
        <f t="shared" si="141"/>
        <v>#DIV/0!</v>
      </c>
      <c r="AS125" s="132" t="e">
        <f t="shared" si="141"/>
        <v>#DIV/0!</v>
      </c>
      <c r="AT125" s="132" t="e">
        <f t="shared" si="141"/>
        <v>#DIV/0!</v>
      </c>
      <c r="AU125" s="132" t="e">
        <f t="shared" si="141"/>
        <v>#DIV/0!</v>
      </c>
      <c r="AV125" s="132" t="e">
        <f t="shared" si="141"/>
        <v>#DIV/0!</v>
      </c>
      <c r="AW125" s="132" t="e">
        <f t="shared" si="141"/>
        <v>#DIV/0!</v>
      </c>
      <c r="AX125" s="132" t="e">
        <f t="shared" si="141"/>
        <v>#DIV/0!</v>
      </c>
      <c r="AY125" s="132" t="e">
        <f t="shared" si="141"/>
        <v>#DIV/0!</v>
      </c>
      <c r="AZ125" s="132" t="e">
        <f t="shared" si="141"/>
        <v>#DIV/0!</v>
      </c>
      <c r="BA125" s="132" t="e">
        <f t="shared" si="141"/>
        <v>#DIV/0!</v>
      </c>
      <c r="BB125" s="132" t="e">
        <f t="shared" si="141"/>
        <v>#DIV/0!</v>
      </c>
      <c r="BC125" s="132" t="e">
        <f t="shared" si="141"/>
        <v>#DIV/0!</v>
      </c>
      <c r="BD125" s="132" t="e">
        <f t="shared" si="141"/>
        <v>#DIV/0!</v>
      </c>
      <c r="BE125" s="132" t="e">
        <f t="shared" si="141"/>
        <v>#DIV/0!</v>
      </c>
      <c r="BF125" s="132" t="e">
        <f t="shared" si="141"/>
        <v>#DIV/0!</v>
      </c>
    </row>
    <row r="126" spans="1:58" s="60" customFormat="1" x14ac:dyDescent="0.25">
      <c r="B126" s="126" t="str">
        <f t="shared" si="135"/>
        <v>Standing orders</v>
      </c>
      <c r="C126" s="132" t="e">
        <f t="shared" ref="C126:J126" si="142">C110/C$120</f>
        <v>#DIV/0!</v>
      </c>
      <c r="D126" s="132" t="e">
        <f t="shared" si="142"/>
        <v>#DIV/0!</v>
      </c>
      <c r="E126" s="132" t="e">
        <f t="shared" si="142"/>
        <v>#DIV/0!</v>
      </c>
      <c r="F126" s="132" t="e">
        <f t="shared" si="142"/>
        <v>#DIV/0!</v>
      </c>
      <c r="G126" s="132" t="e">
        <f t="shared" si="142"/>
        <v>#DIV/0!</v>
      </c>
      <c r="H126" s="132" t="e">
        <f t="shared" si="142"/>
        <v>#DIV/0!</v>
      </c>
      <c r="I126" s="132" t="e">
        <f t="shared" si="142"/>
        <v>#DIV/0!</v>
      </c>
      <c r="J126" s="132" t="e">
        <f t="shared" si="142"/>
        <v>#DIV/0!</v>
      </c>
      <c r="K126" s="132" t="e">
        <f t="shared" si="140"/>
        <v>#DIV/0!</v>
      </c>
      <c r="L126" s="132" t="e">
        <f t="shared" si="140"/>
        <v>#DIV/0!</v>
      </c>
      <c r="M126" s="132" t="e">
        <f t="shared" si="140"/>
        <v>#DIV/0!</v>
      </c>
      <c r="N126" s="132" t="e">
        <f t="shared" si="140"/>
        <v>#DIV/0!</v>
      </c>
      <c r="O126" s="132" t="e">
        <f t="shared" si="140"/>
        <v>#DIV/0!</v>
      </c>
      <c r="P126" s="132" t="e">
        <f t="shared" si="140"/>
        <v>#DIV/0!</v>
      </c>
      <c r="Q126" s="132" t="e">
        <f t="shared" si="140"/>
        <v>#DIV/0!</v>
      </c>
      <c r="R126" s="132" t="e">
        <f t="shared" si="140"/>
        <v>#DIV/0!</v>
      </c>
      <c r="S126" s="132" t="e">
        <f t="shared" si="140"/>
        <v>#DIV/0!</v>
      </c>
      <c r="T126" s="132" t="e">
        <f t="shared" si="140"/>
        <v>#DIV/0!</v>
      </c>
      <c r="U126" s="132" t="e">
        <f t="shared" si="140"/>
        <v>#DIV/0!</v>
      </c>
      <c r="V126" s="132" t="e">
        <f t="shared" ref="V126:BF126" si="143">V110/V$120</f>
        <v>#DIV/0!</v>
      </c>
      <c r="W126" s="132" t="e">
        <f t="shared" si="143"/>
        <v>#DIV/0!</v>
      </c>
      <c r="X126" s="132" t="e">
        <f t="shared" si="143"/>
        <v>#DIV/0!</v>
      </c>
      <c r="Y126" s="132" t="e">
        <f t="shared" si="143"/>
        <v>#DIV/0!</v>
      </c>
      <c r="Z126" s="132" t="e">
        <f t="shared" si="143"/>
        <v>#DIV/0!</v>
      </c>
      <c r="AA126" s="132" t="e">
        <f t="shared" si="143"/>
        <v>#DIV/0!</v>
      </c>
      <c r="AB126" s="132" t="e">
        <f t="shared" si="143"/>
        <v>#DIV/0!</v>
      </c>
      <c r="AC126" s="132" t="e">
        <f t="shared" si="143"/>
        <v>#DIV/0!</v>
      </c>
      <c r="AD126" s="132" t="e">
        <f t="shared" si="143"/>
        <v>#DIV/0!</v>
      </c>
      <c r="AE126" s="132" t="e">
        <f t="shared" si="143"/>
        <v>#DIV/0!</v>
      </c>
      <c r="AF126" s="132" t="e">
        <f t="shared" si="143"/>
        <v>#DIV/0!</v>
      </c>
      <c r="AG126" s="132" t="e">
        <f t="shared" si="143"/>
        <v>#DIV/0!</v>
      </c>
      <c r="AH126" s="132" t="e">
        <f t="shared" si="143"/>
        <v>#DIV/0!</v>
      </c>
      <c r="AI126" s="132" t="e">
        <f t="shared" si="143"/>
        <v>#DIV/0!</v>
      </c>
      <c r="AJ126" s="132" t="e">
        <f t="shared" si="143"/>
        <v>#DIV/0!</v>
      </c>
      <c r="AK126" s="132" t="e">
        <f t="shared" si="143"/>
        <v>#DIV/0!</v>
      </c>
      <c r="AL126" s="132" t="e">
        <f t="shared" si="143"/>
        <v>#DIV/0!</v>
      </c>
      <c r="AM126" s="132" t="e">
        <f t="shared" si="143"/>
        <v>#DIV/0!</v>
      </c>
      <c r="AN126" s="132" t="e">
        <f t="shared" si="143"/>
        <v>#DIV/0!</v>
      </c>
      <c r="AO126" s="132" t="e">
        <f t="shared" si="143"/>
        <v>#DIV/0!</v>
      </c>
      <c r="AP126" s="132" t="e">
        <f t="shared" si="143"/>
        <v>#DIV/0!</v>
      </c>
      <c r="AQ126" s="132" t="e">
        <f t="shared" si="143"/>
        <v>#DIV/0!</v>
      </c>
      <c r="AR126" s="132" t="e">
        <f t="shared" si="143"/>
        <v>#DIV/0!</v>
      </c>
      <c r="AS126" s="132" t="e">
        <f t="shared" si="143"/>
        <v>#DIV/0!</v>
      </c>
      <c r="AT126" s="132" t="e">
        <f t="shared" si="143"/>
        <v>#DIV/0!</v>
      </c>
      <c r="AU126" s="132" t="e">
        <f t="shared" si="143"/>
        <v>#DIV/0!</v>
      </c>
      <c r="AV126" s="132" t="e">
        <f t="shared" si="143"/>
        <v>#DIV/0!</v>
      </c>
      <c r="AW126" s="132" t="e">
        <f t="shared" si="143"/>
        <v>#DIV/0!</v>
      </c>
      <c r="AX126" s="132" t="e">
        <f t="shared" si="143"/>
        <v>#DIV/0!</v>
      </c>
      <c r="AY126" s="132" t="e">
        <f t="shared" si="143"/>
        <v>#DIV/0!</v>
      </c>
      <c r="AZ126" s="132" t="e">
        <f t="shared" si="143"/>
        <v>#DIV/0!</v>
      </c>
      <c r="BA126" s="132" t="e">
        <f t="shared" si="143"/>
        <v>#DIV/0!</v>
      </c>
      <c r="BB126" s="132" t="e">
        <f t="shared" si="143"/>
        <v>#DIV/0!</v>
      </c>
      <c r="BC126" s="132" t="e">
        <f t="shared" si="143"/>
        <v>#DIV/0!</v>
      </c>
      <c r="BD126" s="132" t="e">
        <f t="shared" si="143"/>
        <v>#DIV/0!</v>
      </c>
      <c r="BE126" s="132" t="e">
        <f t="shared" si="143"/>
        <v>#DIV/0!</v>
      </c>
      <c r="BF126" s="132" t="e">
        <f t="shared" si="143"/>
        <v>#DIV/0!</v>
      </c>
    </row>
    <row r="127" spans="1:58" s="60" customFormat="1" x14ac:dyDescent="0.25">
      <c r="B127" s="126" t="str">
        <f t="shared" si="135"/>
        <v>Cheques issuance</v>
      </c>
      <c r="C127" s="132" t="e">
        <f t="shared" ref="C127:J127" si="144">C111/C$120</f>
        <v>#DIV/0!</v>
      </c>
      <c r="D127" s="132" t="e">
        <f t="shared" si="144"/>
        <v>#DIV/0!</v>
      </c>
      <c r="E127" s="132" t="e">
        <f t="shared" si="144"/>
        <v>#DIV/0!</v>
      </c>
      <c r="F127" s="132" t="e">
        <f t="shared" si="144"/>
        <v>#DIV/0!</v>
      </c>
      <c r="G127" s="132" t="e">
        <f t="shared" si="144"/>
        <v>#DIV/0!</v>
      </c>
      <c r="H127" s="132" t="e">
        <f t="shared" si="144"/>
        <v>#DIV/0!</v>
      </c>
      <c r="I127" s="132" t="e">
        <f t="shared" si="144"/>
        <v>#DIV/0!</v>
      </c>
      <c r="J127" s="132" t="e">
        <f t="shared" si="144"/>
        <v>#DIV/0!</v>
      </c>
      <c r="K127" s="132" t="e">
        <f t="shared" si="140"/>
        <v>#DIV/0!</v>
      </c>
      <c r="L127" s="132" t="e">
        <f t="shared" si="140"/>
        <v>#DIV/0!</v>
      </c>
      <c r="M127" s="132" t="e">
        <f t="shared" si="140"/>
        <v>#DIV/0!</v>
      </c>
      <c r="N127" s="132" t="e">
        <f t="shared" si="140"/>
        <v>#DIV/0!</v>
      </c>
      <c r="O127" s="132" t="e">
        <f t="shared" si="140"/>
        <v>#DIV/0!</v>
      </c>
      <c r="P127" s="132" t="e">
        <f t="shared" si="140"/>
        <v>#DIV/0!</v>
      </c>
      <c r="Q127" s="132" t="e">
        <f t="shared" si="140"/>
        <v>#DIV/0!</v>
      </c>
      <c r="R127" s="132" t="e">
        <f t="shared" si="140"/>
        <v>#DIV/0!</v>
      </c>
      <c r="S127" s="132" t="e">
        <f t="shared" si="140"/>
        <v>#DIV/0!</v>
      </c>
      <c r="T127" s="132" t="e">
        <f t="shared" si="140"/>
        <v>#DIV/0!</v>
      </c>
      <c r="U127" s="132" t="e">
        <f t="shared" si="140"/>
        <v>#DIV/0!</v>
      </c>
      <c r="V127" s="132" t="e">
        <f t="shared" ref="V127:BF127" si="145">V111/V$120</f>
        <v>#DIV/0!</v>
      </c>
      <c r="W127" s="132" t="e">
        <f t="shared" si="145"/>
        <v>#DIV/0!</v>
      </c>
      <c r="X127" s="132" t="e">
        <f t="shared" si="145"/>
        <v>#DIV/0!</v>
      </c>
      <c r="Y127" s="132" t="e">
        <f t="shared" si="145"/>
        <v>#DIV/0!</v>
      </c>
      <c r="Z127" s="132" t="e">
        <f t="shared" si="145"/>
        <v>#DIV/0!</v>
      </c>
      <c r="AA127" s="132" t="e">
        <f t="shared" si="145"/>
        <v>#DIV/0!</v>
      </c>
      <c r="AB127" s="132" t="e">
        <f t="shared" si="145"/>
        <v>#DIV/0!</v>
      </c>
      <c r="AC127" s="132" t="e">
        <f t="shared" si="145"/>
        <v>#DIV/0!</v>
      </c>
      <c r="AD127" s="132" t="e">
        <f t="shared" si="145"/>
        <v>#DIV/0!</v>
      </c>
      <c r="AE127" s="132" t="e">
        <f t="shared" si="145"/>
        <v>#DIV/0!</v>
      </c>
      <c r="AF127" s="132" t="e">
        <f t="shared" si="145"/>
        <v>#DIV/0!</v>
      </c>
      <c r="AG127" s="132" t="e">
        <f t="shared" si="145"/>
        <v>#DIV/0!</v>
      </c>
      <c r="AH127" s="132" t="e">
        <f t="shared" si="145"/>
        <v>#DIV/0!</v>
      </c>
      <c r="AI127" s="132" t="e">
        <f t="shared" si="145"/>
        <v>#DIV/0!</v>
      </c>
      <c r="AJ127" s="132" t="e">
        <f t="shared" si="145"/>
        <v>#DIV/0!</v>
      </c>
      <c r="AK127" s="132" t="e">
        <f t="shared" si="145"/>
        <v>#DIV/0!</v>
      </c>
      <c r="AL127" s="132" t="e">
        <f t="shared" si="145"/>
        <v>#DIV/0!</v>
      </c>
      <c r="AM127" s="132" t="e">
        <f t="shared" si="145"/>
        <v>#DIV/0!</v>
      </c>
      <c r="AN127" s="132" t="e">
        <f t="shared" si="145"/>
        <v>#DIV/0!</v>
      </c>
      <c r="AO127" s="132" t="e">
        <f t="shared" si="145"/>
        <v>#DIV/0!</v>
      </c>
      <c r="AP127" s="132" t="e">
        <f t="shared" si="145"/>
        <v>#DIV/0!</v>
      </c>
      <c r="AQ127" s="132" t="e">
        <f t="shared" si="145"/>
        <v>#DIV/0!</v>
      </c>
      <c r="AR127" s="132" t="e">
        <f t="shared" si="145"/>
        <v>#DIV/0!</v>
      </c>
      <c r="AS127" s="132" t="e">
        <f t="shared" si="145"/>
        <v>#DIV/0!</v>
      </c>
      <c r="AT127" s="132" t="e">
        <f t="shared" si="145"/>
        <v>#DIV/0!</v>
      </c>
      <c r="AU127" s="132" t="e">
        <f t="shared" si="145"/>
        <v>#DIV/0!</v>
      </c>
      <c r="AV127" s="132" t="e">
        <f t="shared" si="145"/>
        <v>#DIV/0!</v>
      </c>
      <c r="AW127" s="132" t="e">
        <f t="shared" si="145"/>
        <v>#DIV/0!</v>
      </c>
      <c r="AX127" s="132" t="e">
        <f t="shared" si="145"/>
        <v>#DIV/0!</v>
      </c>
      <c r="AY127" s="132" t="e">
        <f t="shared" si="145"/>
        <v>#DIV/0!</v>
      </c>
      <c r="AZ127" s="132" t="e">
        <f t="shared" si="145"/>
        <v>#DIV/0!</v>
      </c>
      <c r="BA127" s="132" t="e">
        <f t="shared" si="145"/>
        <v>#DIV/0!</v>
      </c>
      <c r="BB127" s="132" t="e">
        <f t="shared" si="145"/>
        <v>#DIV/0!</v>
      </c>
      <c r="BC127" s="132" t="e">
        <f t="shared" si="145"/>
        <v>#DIV/0!</v>
      </c>
      <c r="BD127" s="132" t="e">
        <f t="shared" si="145"/>
        <v>#DIV/0!</v>
      </c>
      <c r="BE127" s="132" t="e">
        <f t="shared" si="145"/>
        <v>#DIV/0!</v>
      </c>
      <c r="BF127" s="132" t="e">
        <f t="shared" si="145"/>
        <v>#DIV/0!</v>
      </c>
    </row>
    <row r="128" spans="1:58" s="60" customFormat="1" x14ac:dyDescent="0.25">
      <c r="B128" s="126" t="str">
        <f t="shared" si="135"/>
        <v>ADC ( Ibanking / Mbanking/ Estatement</v>
      </c>
      <c r="C128" s="132" t="e">
        <f t="shared" ref="C128:J128" si="146">C112/C$120</f>
        <v>#DIV/0!</v>
      </c>
      <c r="D128" s="132" t="e">
        <f t="shared" si="146"/>
        <v>#DIV/0!</v>
      </c>
      <c r="E128" s="132" t="e">
        <f t="shared" si="146"/>
        <v>#DIV/0!</v>
      </c>
      <c r="F128" s="132" t="e">
        <f t="shared" si="146"/>
        <v>#DIV/0!</v>
      </c>
      <c r="G128" s="132" t="e">
        <f t="shared" si="146"/>
        <v>#DIV/0!</v>
      </c>
      <c r="H128" s="132" t="e">
        <f t="shared" si="146"/>
        <v>#DIV/0!</v>
      </c>
      <c r="I128" s="132" t="e">
        <f t="shared" si="146"/>
        <v>#DIV/0!</v>
      </c>
      <c r="J128" s="132" t="e">
        <f t="shared" si="146"/>
        <v>#DIV/0!</v>
      </c>
      <c r="K128" s="132" t="e">
        <f t="shared" si="140"/>
        <v>#DIV/0!</v>
      </c>
      <c r="L128" s="132" t="e">
        <f t="shared" si="140"/>
        <v>#DIV/0!</v>
      </c>
      <c r="M128" s="132" t="e">
        <f t="shared" si="140"/>
        <v>#DIV/0!</v>
      </c>
      <c r="N128" s="132" t="e">
        <f t="shared" si="140"/>
        <v>#DIV/0!</v>
      </c>
      <c r="O128" s="132" t="e">
        <f t="shared" si="140"/>
        <v>#DIV/0!</v>
      </c>
      <c r="P128" s="132" t="e">
        <f t="shared" si="140"/>
        <v>#DIV/0!</v>
      </c>
      <c r="Q128" s="132" t="e">
        <f t="shared" si="140"/>
        <v>#DIV/0!</v>
      </c>
      <c r="R128" s="132" t="e">
        <f t="shared" si="140"/>
        <v>#DIV/0!</v>
      </c>
      <c r="S128" s="132" t="e">
        <f t="shared" si="140"/>
        <v>#DIV/0!</v>
      </c>
      <c r="T128" s="132" t="e">
        <f t="shared" si="140"/>
        <v>#DIV/0!</v>
      </c>
      <c r="U128" s="132" t="e">
        <f t="shared" si="140"/>
        <v>#DIV/0!</v>
      </c>
      <c r="V128" s="132" t="e">
        <f t="shared" ref="V128:BF128" si="147">V112/V$120</f>
        <v>#DIV/0!</v>
      </c>
      <c r="W128" s="132" t="e">
        <f t="shared" si="147"/>
        <v>#DIV/0!</v>
      </c>
      <c r="X128" s="132" t="e">
        <f t="shared" si="147"/>
        <v>#DIV/0!</v>
      </c>
      <c r="Y128" s="132" t="e">
        <f t="shared" si="147"/>
        <v>#DIV/0!</v>
      </c>
      <c r="Z128" s="132" t="e">
        <f t="shared" si="147"/>
        <v>#DIV/0!</v>
      </c>
      <c r="AA128" s="132" t="e">
        <f t="shared" si="147"/>
        <v>#DIV/0!</v>
      </c>
      <c r="AB128" s="132" t="e">
        <f t="shared" si="147"/>
        <v>#DIV/0!</v>
      </c>
      <c r="AC128" s="132" t="e">
        <f t="shared" si="147"/>
        <v>#DIV/0!</v>
      </c>
      <c r="AD128" s="132" t="e">
        <f t="shared" si="147"/>
        <v>#DIV/0!</v>
      </c>
      <c r="AE128" s="132" t="e">
        <f t="shared" si="147"/>
        <v>#DIV/0!</v>
      </c>
      <c r="AF128" s="132" t="e">
        <f t="shared" si="147"/>
        <v>#DIV/0!</v>
      </c>
      <c r="AG128" s="132" t="e">
        <f t="shared" si="147"/>
        <v>#DIV/0!</v>
      </c>
      <c r="AH128" s="132" t="e">
        <f t="shared" si="147"/>
        <v>#DIV/0!</v>
      </c>
      <c r="AI128" s="132" t="e">
        <f t="shared" si="147"/>
        <v>#DIV/0!</v>
      </c>
      <c r="AJ128" s="132" t="e">
        <f t="shared" si="147"/>
        <v>#DIV/0!</v>
      </c>
      <c r="AK128" s="132" t="e">
        <f t="shared" si="147"/>
        <v>#DIV/0!</v>
      </c>
      <c r="AL128" s="132" t="e">
        <f t="shared" si="147"/>
        <v>#DIV/0!</v>
      </c>
      <c r="AM128" s="132" t="e">
        <f t="shared" si="147"/>
        <v>#DIV/0!</v>
      </c>
      <c r="AN128" s="132" t="e">
        <f t="shared" si="147"/>
        <v>#DIV/0!</v>
      </c>
      <c r="AO128" s="132" t="e">
        <f t="shared" si="147"/>
        <v>#DIV/0!</v>
      </c>
      <c r="AP128" s="132" t="e">
        <f t="shared" si="147"/>
        <v>#DIV/0!</v>
      </c>
      <c r="AQ128" s="132" t="e">
        <f t="shared" si="147"/>
        <v>#DIV/0!</v>
      </c>
      <c r="AR128" s="132" t="e">
        <f t="shared" si="147"/>
        <v>#DIV/0!</v>
      </c>
      <c r="AS128" s="132" t="e">
        <f t="shared" si="147"/>
        <v>#DIV/0!</v>
      </c>
      <c r="AT128" s="132" t="e">
        <f t="shared" si="147"/>
        <v>#DIV/0!</v>
      </c>
      <c r="AU128" s="132" t="e">
        <f t="shared" si="147"/>
        <v>#DIV/0!</v>
      </c>
      <c r="AV128" s="132" t="e">
        <f t="shared" si="147"/>
        <v>#DIV/0!</v>
      </c>
      <c r="AW128" s="132" t="e">
        <f t="shared" si="147"/>
        <v>#DIV/0!</v>
      </c>
      <c r="AX128" s="132" t="e">
        <f t="shared" si="147"/>
        <v>#DIV/0!</v>
      </c>
      <c r="AY128" s="132" t="e">
        <f t="shared" si="147"/>
        <v>#DIV/0!</v>
      </c>
      <c r="AZ128" s="132" t="e">
        <f t="shared" si="147"/>
        <v>#DIV/0!</v>
      </c>
      <c r="BA128" s="132" t="e">
        <f t="shared" si="147"/>
        <v>#DIV/0!</v>
      </c>
      <c r="BB128" s="132" t="e">
        <f t="shared" si="147"/>
        <v>#DIV/0!</v>
      </c>
      <c r="BC128" s="132" t="e">
        <f t="shared" si="147"/>
        <v>#DIV/0!</v>
      </c>
      <c r="BD128" s="132" t="e">
        <f t="shared" si="147"/>
        <v>#DIV/0!</v>
      </c>
      <c r="BE128" s="132" t="e">
        <f t="shared" si="147"/>
        <v>#DIV/0!</v>
      </c>
      <c r="BF128" s="132" t="e">
        <f t="shared" si="147"/>
        <v>#DIV/0!</v>
      </c>
    </row>
    <row r="129" spans="2:58" s="60" customFormat="1" x14ac:dyDescent="0.25">
      <c r="B129" s="153" t="str">
        <f t="shared" si="135"/>
        <v>Fixed Deposit Request set-up's</v>
      </c>
      <c r="C129" s="132" t="e">
        <f t="shared" ref="C129:J129" si="148">C113/C$120</f>
        <v>#DIV/0!</v>
      </c>
      <c r="D129" s="132" t="e">
        <f t="shared" si="148"/>
        <v>#DIV/0!</v>
      </c>
      <c r="E129" s="132" t="e">
        <f t="shared" si="148"/>
        <v>#DIV/0!</v>
      </c>
      <c r="F129" s="132" t="e">
        <f t="shared" si="148"/>
        <v>#DIV/0!</v>
      </c>
      <c r="G129" s="132" t="e">
        <f t="shared" si="148"/>
        <v>#DIV/0!</v>
      </c>
      <c r="H129" s="132" t="e">
        <f t="shared" si="148"/>
        <v>#DIV/0!</v>
      </c>
      <c r="I129" s="132" t="e">
        <f t="shared" si="148"/>
        <v>#DIV/0!</v>
      </c>
      <c r="J129" s="132" t="e">
        <f t="shared" si="148"/>
        <v>#DIV/0!</v>
      </c>
      <c r="K129" s="132" t="e">
        <f t="shared" si="140"/>
        <v>#DIV/0!</v>
      </c>
      <c r="L129" s="132" t="e">
        <f t="shared" si="140"/>
        <v>#DIV/0!</v>
      </c>
      <c r="M129" s="132" t="e">
        <f t="shared" si="140"/>
        <v>#DIV/0!</v>
      </c>
      <c r="N129" s="132" t="e">
        <f t="shared" si="140"/>
        <v>#DIV/0!</v>
      </c>
      <c r="O129" s="132" t="e">
        <f t="shared" si="140"/>
        <v>#DIV/0!</v>
      </c>
      <c r="P129" s="132" t="e">
        <f t="shared" si="140"/>
        <v>#DIV/0!</v>
      </c>
      <c r="Q129" s="132" t="e">
        <f t="shared" si="140"/>
        <v>#DIV/0!</v>
      </c>
      <c r="R129" s="132" t="e">
        <f t="shared" si="140"/>
        <v>#DIV/0!</v>
      </c>
      <c r="S129" s="132" t="e">
        <f t="shared" si="140"/>
        <v>#DIV/0!</v>
      </c>
      <c r="T129" s="132" t="e">
        <f t="shared" si="140"/>
        <v>#DIV/0!</v>
      </c>
      <c r="U129" s="132" t="e">
        <f t="shared" si="140"/>
        <v>#DIV/0!</v>
      </c>
      <c r="V129" s="132" t="e">
        <f t="shared" ref="V129:BF129" si="149">V113/V$120</f>
        <v>#DIV/0!</v>
      </c>
      <c r="W129" s="132" t="e">
        <f t="shared" si="149"/>
        <v>#DIV/0!</v>
      </c>
      <c r="X129" s="132" t="e">
        <f t="shared" si="149"/>
        <v>#DIV/0!</v>
      </c>
      <c r="Y129" s="132" t="e">
        <f t="shared" si="149"/>
        <v>#DIV/0!</v>
      </c>
      <c r="Z129" s="132" t="e">
        <f t="shared" si="149"/>
        <v>#DIV/0!</v>
      </c>
      <c r="AA129" s="132" t="e">
        <f t="shared" si="149"/>
        <v>#DIV/0!</v>
      </c>
      <c r="AB129" s="132" t="e">
        <f t="shared" si="149"/>
        <v>#DIV/0!</v>
      </c>
      <c r="AC129" s="132" t="e">
        <f t="shared" si="149"/>
        <v>#DIV/0!</v>
      </c>
      <c r="AD129" s="132" t="e">
        <f t="shared" si="149"/>
        <v>#DIV/0!</v>
      </c>
      <c r="AE129" s="132" t="e">
        <f t="shared" si="149"/>
        <v>#DIV/0!</v>
      </c>
      <c r="AF129" s="132" t="e">
        <f t="shared" si="149"/>
        <v>#DIV/0!</v>
      </c>
      <c r="AG129" s="132" t="e">
        <f t="shared" si="149"/>
        <v>#DIV/0!</v>
      </c>
      <c r="AH129" s="132" t="e">
        <f t="shared" si="149"/>
        <v>#DIV/0!</v>
      </c>
      <c r="AI129" s="132" t="e">
        <f t="shared" si="149"/>
        <v>#DIV/0!</v>
      </c>
      <c r="AJ129" s="132" t="e">
        <f t="shared" si="149"/>
        <v>#DIV/0!</v>
      </c>
      <c r="AK129" s="132" t="e">
        <f t="shared" si="149"/>
        <v>#DIV/0!</v>
      </c>
      <c r="AL129" s="132" t="e">
        <f t="shared" si="149"/>
        <v>#DIV/0!</v>
      </c>
      <c r="AM129" s="132" t="e">
        <f t="shared" si="149"/>
        <v>#DIV/0!</v>
      </c>
      <c r="AN129" s="132" t="e">
        <f t="shared" si="149"/>
        <v>#DIV/0!</v>
      </c>
      <c r="AO129" s="132" t="e">
        <f t="shared" si="149"/>
        <v>#DIV/0!</v>
      </c>
      <c r="AP129" s="132" t="e">
        <f t="shared" si="149"/>
        <v>#DIV/0!</v>
      </c>
      <c r="AQ129" s="132" t="e">
        <f t="shared" si="149"/>
        <v>#DIV/0!</v>
      </c>
      <c r="AR129" s="132" t="e">
        <f t="shared" si="149"/>
        <v>#DIV/0!</v>
      </c>
      <c r="AS129" s="132" t="e">
        <f t="shared" si="149"/>
        <v>#DIV/0!</v>
      </c>
      <c r="AT129" s="132" t="e">
        <f t="shared" si="149"/>
        <v>#DIV/0!</v>
      </c>
      <c r="AU129" s="132" t="e">
        <f t="shared" si="149"/>
        <v>#DIV/0!</v>
      </c>
      <c r="AV129" s="132" t="e">
        <f t="shared" si="149"/>
        <v>#DIV/0!</v>
      </c>
      <c r="AW129" s="132" t="e">
        <f t="shared" si="149"/>
        <v>#DIV/0!</v>
      </c>
      <c r="AX129" s="132" t="e">
        <f t="shared" si="149"/>
        <v>#DIV/0!</v>
      </c>
      <c r="AY129" s="132" t="e">
        <f t="shared" si="149"/>
        <v>#DIV/0!</v>
      </c>
      <c r="AZ129" s="132" t="e">
        <f t="shared" si="149"/>
        <v>#DIV/0!</v>
      </c>
      <c r="BA129" s="132" t="e">
        <f t="shared" si="149"/>
        <v>#DIV/0!</v>
      </c>
      <c r="BB129" s="132" t="e">
        <f t="shared" si="149"/>
        <v>#DIV/0!</v>
      </c>
      <c r="BC129" s="132" t="e">
        <f t="shared" si="149"/>
        <v>#DIV/0!</v>
      </c>
      <c r="BD129" s="132" t="e">
        <f t="shared" si="149"/>
        <v>#DIV/0!</v>
      </c>
      <c r="BE129" s="132" t="e">
        <f t="shared" si="149"/>
        <v>#DIV/0!</v>
      </c>
      <c r="BF129" s="132" t="e">
        <f t="shared" si="149"/>
        <v>#DIV/0!</v>
      </c>
    </row>
    <row r="130" spans="2:58" s="60" customFormat="1" x14ac:dyDescent="0.25">
      <c r="B130" s="153" t="str">
        <f t="shared" ref="B130:B136" si="150">B114</f>
        <v>Financial Transactions</v>
      </c>
      <c r="C130" s="132" t="e">
        <f t="shared" ref="C130:J130" si="151">C114/C$120</f>
        <v>#DIV/0!</v>
      </c>
      <c r="D130" s="132" t="e">
        <f t="shared" si="151"/>
        <v>#DIV/0!</v>
      </c>
      <c r="E130" s="132" t="e">
        <f t="shared" si="151"/>
        <v>#DIV/0!</v>
      </c>
      <c r="F130" s="132" t="e">
        <f t="shared" si="151"/>
        <v>#DIV/0!</v>
      </c>
      <c r="G130" s="132" t="e">
        <f t="shared" si="151"/>
        <v>#DIV/0!</v>
      </c>
      <c r="H130" s="132" t="e">
        <f t="shared" si="151"/>
        <v>#DIV/0!</v>
      </c>
      <c r="I130" s="132" t="e">
        <f t="shared" si="151"/>
        <v>#DIV/0!</v>
      </c>
      <c r="J130" s="132" t="e">
        <f t="shared" si="151"/>
        <v>#DIV/0!</v>
      </c>
      <c r="K130" s="132" t="e">
        <f t="shared" si="140"/>
        <v>#DIV/0!</v>
      </c>
      <c r="L130" s="132" t="e">
        <f t="shared" si="140"/>
        <v>#DIV/0!</v>
      </c>
      <c r="M130" s="132" t="e">
        <f t="shared" si="140"/>
        <v>#DIV/0!</v>
      </c>
      <c r="N130" s="132" t="e">
        <f t="shared" si="140"/>
        <v>#DIV/0!</v>
      </c>
      <c r="O130" s="132" t="e">
        <f t="shared" si="140"/>
        <v>#DIV/0!</v>
      </c>
      <c r="P130" s="132" t="e">
        <f t="shared" si="140"/>
        <v>#DIV/0!</v>
      </c>
      <c r="Q130" s="132" t="e">
        <f t="shared" si="140"/>
        <v>#DIV/0!</v>
      </c>
      <c r="R130" s="132" t="e">
        <f t="shared" si="140"/>
        <v>#DIV/0!</v>
      </c>
      <c r="S130" s="132" t="e">
        <f t="shared" si="140"/>
        <v>#DIV/0!</v>
      </c>
      <c r="T130" s="132" t="e">
        <f t="shared" si="140"/>
        <v>#DIV/0!</v>
      </c>
      <c r="U130" s="132" t="e">
        <f t="shared" si="140"/>
        <v>#DIV/0!</v>
      </c>
      <c r="V130" s="132" t="e">
        <f t="shared" ref="V130:BF130" si="152">V114/V$120</f>
        <v>#DIV/0!</v>
      </c>
      <c r="W130" s="132" t="e">
        <f t="shared" si="152"/>
        <v>#DIV/0!</v>
      </c>
      <c r="X130" s="132" t="e">
        <f t="shared" si="152"/>
        <v>#DIV/0!</v>
      </c>
      <c r="Y130" s="132" t="e">
        <f t="shared" si="152"/>
        <v>#DIV/0!</v>
      </c>
      <c r="Z130" s="132" t="e">
        <f t="shared" si="152"/>
        <v>#DIV/0!</v>
      </c>
      <c r="AA130" s="132" t="e">
        <f t="shared" si="152"/>
        <v>#DIV/0!</v>
      </c>
      <c r="AB130" s="132" t="e">
        <f t="shared" si="152"/>
        <v>#DIV/0!</v>
      </c>
      <c r="AC130" s="132" t="e">
        <f t="shared" si="152"/>
        <v>#DIV/0!</v>
      </c>
      <c r="AD130" s="132" t="e">
        <f t="shared" si="152"/>
        <v>#DIV/0!</v>
      </c>
      <c r="AE130" s="132" t="e">
        <f t="shared" si="152"/>
        <v>#DIV/0!</v>
      </c>
      <c r="AF130" s="132" t="e">
        <f t="shared" si="152"/>
        <v>#DIV/0!</v>
      </c>
      <c r="AG130" s="132" t="e">
        <f t="shared" si="152"/>
        <v>#DIV/0!</v>
      </c>
      <c r="AH130" s="132" t="e">
        <f t="shared" si="152"/>
        <v>#DIV/0!</v>
      </c>
      <c r="AI130" s="132" t="e">
        <f t="shared" si="152"/>
        <v>#DIV/0!</v>
      </c>
      <c r="AJ130" s="132" t="e">
        <f t="shared" si="152"/>
        <v>#DIV/0!</v>
      </c>
      <c r="AK130" s="132" t="e">
        <f t="shared" si="152"/>
        <v>#DIV/0!</v>
      </c>
      <c r="AL130" s="132" t="e">
        <f t="shared" si="152"/>
        <v>#DIV/0!</v>
      </c>
      <c r="AM130" s="132" t="e">
        <f t="shared" si="152"/>
        <v>#DIV/0!</v>
      </c>
      <c r="AN130" s="132" t="e">
        <f t="shared" si="152"/>
        <v>#DIV/0!</v>
      </c>
      <c r="AO130" s="132" t="e">
        <f t="shared" si="152"/>
        <v>#DIV/0!</v>
      </c>
      <c r="AP130" s="132" t="e">
        <f t="shared" si="152"/>
        <v>#DIV/0!</v>
      </c>
      <c r="AQ130" s="132" t="e">
        <f t="shared" si="152"/>
        <v>#DIV/0!</v>
      </c>
      <c r="AR130" s="132" t="e">
        <f t="shared" si="152"/>
        <v>#DIV/0!</v>
      </c>
      <c r="AS130" s="132" t="e">
        <f t="shared" si="152"/>
        <v>#DIV/0!</v>
      </c>
      <c r="AT130" s="132" t="e">
        <f t="shared" si="152"/>
        <v>#DIV/0!</v>
      </c>
      <c r="AU130" s="132" t="e">
        <f t="shared" si="152"/>
        <v>#DIV/0!</v>
      </c>
      <c r="AV130" s="132" t="e">
        <f t="shared" si="152"/>
        <v>#DIV/0!</v>
      </c>
      <c r="AW130" s="132" t="e">
        <f t="shared" si="152"/>
        <v>#DIV/0!</v>
      </c>
      <c r="AX130" s="132" t="e">
        <f t="shared" si="152"/>
        <v>#DIV/0!</v>
      </c>
      <c r="AY130" s="132" t="e">
        <f t="shared" si="152"/>
        <v>#DIV/0!</v>
      </c>
      <c r="AZ130" s="132" t="e">
        <f t="shared" si="152"/>
        <v>#DIV/0!</v>
      </c>
      <c r="BA130" s="132" t="e">
        <f t="shared" si="152"/>
        <v>#DIV/0!</v>
      </c>
      <c r="BB130" s="132" t="e">
        <f t="shared" si="152"/>
        <v>#DIV/0!</v>
      </c>
      <c r="BC130" s="132" t="e">
        <f t="shared" si="152"/>
        <v>#DIV/0!</v>
      </c>
      <c r="BD130" s="132" t="e">
        <f t="shared" si="152"/>
        <v>#DIV/0!</v>
      </c>
      <c r="BE130" s="132" t="e">
        <f t="shared" si="152"/>
        <v>#DIV/0!</v>
      </c>
      <c r="BF130" s="132" t="e">
        <f t="shared" si="152"/>
        <v>#DIV/0!</v>
      </c>
    </row>
    <row r="131" spans="2:58" s="60" customFormat="1" x14ac:dyDescent="0.25">
      <c r="B131" s="153" t="str">
        <f>B115</f>
        <v>No. of Signatures Captured</v>
      </c>
      <c r="C131" s="132" t="e">
        <f t="shared" ref="C131:J131" si="153">C115/C$120</f>
        <v>#DIV/0!</v>
      </c>
      <c r="D131" s="132" t="e">
        <f t="shared" si="153"/>
        <v>#DIV/0!</v>
      </c>
      <c r="E131" s="132" t="e">
        <f t="shared" si="153"/>
        <v>#DIV/0!</v>
      </c>
      <c r="F131" s="132" t="e">
        <f t="shared" si="153"/>
        <v>#DIV/0!</v>
      </c>
      <c r="G131" s="132" t="e">
        <f t="shared" si="153"/>
        <v>#DIV/0!</v>
      </c>
      <c r="H131" s="132" t="e">
        <f t="shared" si="153"/>
        <v>#DIV/0!</v>
      </c>
      <c r="I131" s="132" t="e">
        <f t="shared" si="153"/>
        <v>#DIV/0!</v>
      </c>
      <c r="J131" s="132" t="e">
        <f t="shared" si="153"/>
        <v>#DIV/0!</v>
      </c>
      <c r="K131" s="132" t="e">
        <f t="shared" si="140"/>
        <v>#DIV/0!</v>
      </c>
      <c r="L131" s="132" t="e">
        <f t="shared" si="140"/>
        <v>#DIV/0!</v>
      </c>
      <c r="M131" s="132" t="e">
        <f t="shared" si="140"/>
        <v>#DIV/0!</v>
      </c>
      <c r="N131" s="132" t="e">
        <f t="shared" si="140"/>
        <v>#DIV/0!</v>
      </c>
      <c r="O131" s="132" t="e">
        <f t="shared" si="140"/>
        <v>#DIV/0!</v>
      </c>
      <c r="P131" s="132" t="e">
        <f t="shared" si="140"/>
        <v>#DIV/0!</v>
      </c>
      <c r="Q131" s="132" t="e">
        <f t="shared" si="140"/>
        <v>#DIV/0!</v>
      </c>
      <c r="R131" s="132" t="e">
        <f t="shared" si="140"/>
        <v>#DIV/0!</v>
      </c>
      <c r="S131" s="132" t="e">
        <f t="shared" si="140"/>
        <v>#DIV/0!</v>
      </c>
      <c r="T131" s="132" t="e">
        <f t="shared" si="140"/>
        <v>#DIV/0!</v>
      </c>
      <c r="U131" s="132" t="e">
        <f t="shared" si="140"/>
        <v>#DIV/0!</v>
      </c>
      <c r="V131" s="132" t="e">
        <f t="shared" ref="V131:BF131" si="154">V115/V$120</f>
        <v>#DIV/0!</v>
      </c>
      <c r="W131" s="132" t="e">
        <f t="shared" si="154"/>
        <v>#DIV/0!</v>
      </c>
      <c r="X131" s="132" t="e">
        <f t="shared" si="154"/>
        <v>#DIV/0!</v>
      </c>
      <c r="Y131" s="132" t="e">
        <f t="shared" si="154"/>
        <v>#DIV/0!</v>
      </c>
      <c r="Z131" s="132" t="e">
        <f t="shared" si="154"/>
        <v>#DIV/0!</v>
      </c>
      <c r="AA131" s="132" t="e">
        <f t="shared" si="154"/>
        <v>#DIV/0!</v>
      </c>
      <c r="AB131" s="132" t="e">
        <f t="shared" si="154"/>
        <v>#DIV/0!</v>
      </c>
      <c r="AC131" s="132" t="e">
        <f t="shared" si="154"/>
        <v>#DIV/0!</v>
      </c>
      <c r="AD131" s="132" t="e">
        <f t="shared" si="154"/>
        <v>#DIV/0!</v>
      </c>
      <c r="AE131" s="132" t="e">
        <f t="shared" si="154"/>
        <v>#DIV/0!</v>
      </c>
      <c r="AF131" s="132" t="e">
        <f t="shared" si="154"/>
        <v>#DIV/0!</v>
      </c>
      <c r="AG131" s="132" t="e">
        <f t="shared" si="154"/>
        <v>#DIV/0!</v>
      </c>
      <c r="AH131" s="132" t="e">
        <f t="shared" si="154"/>
        <v>#DIV/0!</v>
      </c>
      <c r="AI131" s="132" t="e">
        <f t="shared" si="154"/>
        <v>#DIV/0!</v>
      </c>
      <c r="AJ131" s="132" t="e">
        <f t="shared" si="154"/>
        <v>#DIV/0!</v>
      </c>
      <c r="AK131" s="132" t="e">
        <f t="shared" si="154"/>
        <v>#DIV/0!</v>
      </c>
      <c r="AL131" s="132" t="e">
        <f t="shared" si="154"/>
        <v>#DIV/0!</v>
      </c>
      <c r="AM131" s="132" t="e">
        <f t="shared" si="154"/>
        <v>#DIV/0!</v>
      </c>
      <c r="AN131" s="132" t="e">
        <f t="shared" si="154"/>
        <v>#DIV/0!</v>
      </c>
      <c r="AO131" s="132" t="e">
        <f t="shared" si="154"/>
        <v>#DIV/0!</v>
      </c>
      <c r="AP131" s="132" t="e">
        <f t="shared" si="154"/>
        <v>#DIV/0!</v>
      </c>
      <c r="AQ131" s="132" t="e">
        <f t="shared" si="154"/>
        <v>#DIV/0!</v>
      </c>
      <c r="AR131" s="132" t="e">
        <f t="shared" si="154"/>
        <v>#DIV/0!</v>
      </c>
      <c r="AS131" s="132" t="e">
        <f t="shared" si="154"/>
        <v>#DIV/0!</v>
      </c>
      <c r="AT131" s="132" t="e">
        <f t="shared" si="154"/>
        <v>#DIV/0!</v>
      </c>
      <c r="AU131" s="132" t="e">
        <f t="shared" si="154"/>
        <v>#DIV/0!</v>
      </c>
      <c r="AV131" s="132" t="e">
        <f t="shared" si="154"/>
        <v>#DIV/0!</v>
      </c>
      <c r="AW131" s="132" t="e">
        <f t="shared" si="154"/>
        <v>#DIV/0!</v>
      </c>
      <c r="AX131" s="132" t="e">
        <f t="shared" si="154"/>
        <v>#DIV/0!</v>
      </c>
      <c r="AY131" s="132" t="e">
        <f t="shared" si="154"/>
        <v>#DIV/0!</v>
      </c>
      <c r="AZ131" s="132" t="e">
        <f t="shared" si="154"/>
        <v>#DIV/0!</v>
      </c>
      <c r="BA131" s="132" t="e">
        <f t="shared" si="154"/>
        <v>#DIV/0!</v>
      </c>
      <c r="BB131" s="132" t="e">
        <f t="shared" si="154"/>
        <v>#DIV/0!</v>
      </c>
      <c r="BC131" s="132" t="e">
        <f t="shared" si="154"/>
        <v>#DIV/0!</v>
      </c>
      <c r="BD131" s="132" t="e">
        <f t="shared" si="154"/>
        <v>#DIV/0!</v>
      </c>
      <c r="BE131" s="132" t="e">
        <f t="shared" si="154"/>
        <v>#DIV/0!</v>
      </c>
      <c r="BF131" s="132" t="e">
        <f t="shared" si="154"/>
        <v>#DIV/0!</v>
      </c>
    </row>
    <row r="132" spans="2:58" s="60" customFormat="1" x14ac:dyDescent="0.25">
      <c r="B132" s="153">
        <f t="shared" si="150"/>
        <v>0</v>
      </c>
      <c r="C132" s="132" t="e">
        <f t="shared" ref="C132:J132" si="155">C116/C$120</f>
        <v>#DIV/0!</v>
      </c>
      <c r="D132" s="132" t="e">
        <f t="shared" si="155"/>
        <v>#DIV/0!</v>
      </c>
      <c r="E132" s="132" t="e">
        <f t="shared" si="155"/>
        <v>#DIV/0!</v>
      </c>
      <c r="F132" s="132" t="e">
        <f t="shared" si="155"/>
        <v>#DIV/0!</v>
      </c>
      <c r="G132" s="132" t="e">
        <f t="shared" si="155"/>
        <v>#DIV/0!</v>
      </c>
      <c r="H132" s="132" t="e">
        <f t="shared" si="155"/>
        <v>#DIV/0!</v>
      </c>
      <c r="I132" s="132" t="e">
        <f t="shared" si="155"/>
        <v>#DIV/0!</v>
      </c>
      <c r="J132" s="132" t="e">
        <f t="shared" si="155"/>
        <v>#DIV/0!</v>
      </c>
      <c r="K132" s="132" t="e">
        <f t="shared" si="140"/>
        <v>#DIV/0!</v>
      </c>
      <c r="L132" s="132" t="e">
        <f t="shared" si="140"/>
        <v>#DIV/0!</v>
      </c>
      <c r="M132" s="132" t="e">
        <f t="shared" si="140"/>
        <v>#DIV/0!</v>
      </c>
      <c r="N132" s="132" t="e">
        <f t="shared" si="140"/>
        <v>#DIV/0!</v>
      </c>
      <c r="O132" s="132" t="e">
        <f t="shared" si="140"/>
        <v>#DIV/0!</v>
      </c>
      <c r="P132" s="132" t="e">
        <f t="shared" si="140"/>
        <v>#DIV/0!</v>
      </c>
      <c r="Q132" s="132" t="e">
        <f t="shared" si="140"/>
        <v>#DIV/0!</v>
      </c>
      <c r="R132" s="132" t="e">
        <f t="shared" si="140"/>
        <v>#DIV/0!</v>
      </c>
      <c r="S132" s="132" t="e">
        <f t="shared" si="140"/>
        <v>#DIV/0!</v>
      </c>
      <c r="T132" s="132" t="e">
        <f t="shared" si="140"/>
        <v>#DIV/0!</v>
      </c>
      <c r="U132" s="132" t="e">
        <f t="shared" si="140"/>
        <v>#DIV/0!</v>
      </c>
      <c r="V132" s="132" t="e">
        <f t="shared" ref="V132:BF132" si="156">V116/V$120</f>
        <v>#DIV/0!</v>
      </c>
      <c r="W132" s="132" t="e">
        <f t="shared" si="156"/>
        <v>#DIV/0!</v>
      </c>
      <c r="X132" s="132" t="e">
        <f t="shared" si="156"/>
        <v>#DIV/0!</v>
      </c>
      <c r="Y132" s="132" t="e">
        <f t="shared" si="156"/>
        <v>#DIV/0!</v>
      </c>
      <c r="Z132" s="132" t="e">
        <f t="shared" si="156"/>
        <v>#DIV/0!</v>
      </c>
      <c r="AA132" s="132" t="e">
        <f t="shared" si="156"/>
        <v>#DIV/0!</v>
      </c>
      <c r="AB132" s="132" t="e">
        <f t="shared" si="156"/>
        <v>#DIV/0!</v>
      </c>
      <c r="AC132" s="132" t="e">
        <f t="shared" si="156"/>
        <v>#DIV/0!</v>
      </c>
      <c r="AD132" s="132" t="e">
        <f t="shared" si="156"/>
        <v>#DIV/0!</v>
      </c>
      <c r="AE132" s="132" t="e">
        <f t="shared" si="156"/>
        <v>#DIV/0!</v>
      </c>
      <c r="AF132" s="132" t="e">
        <f t="shared" si="156"/>
        <v>#DIV/0!</v>
      </c>
      <c r="AG132" s="132" t="e">
        <f t="shared" si="156"/>
        <v>#DIV/0!</v>
      </c>
      <c r="AH132" s="132" t="e">
        <f t="shared" si="156"/>
        <v>#DIV/0!</v>
      </c>
      <c r="AI132" s="132" t="e">
        <f t="shared" si="156"/>
        <v>#DIV/0!</v>
      </c>
      <c r="AJ132" s="132" t="e">
        <f t="shared" si="156"/>
        <v>#DIV/0!</v>
      </c>
      <c r="AK132" s="132" t="e">
        <f t="shared" si="156"/>
        <v>#DIV/0!</v>
      </c>
      <c r="AL132" s="132" t="e">
        <f t="shared" si="156"/>
        <v>#DIV/0!</v>
      </c>
      <c r="AM132" s="132" t="e">
        <f t="shared" si="156"/>
        <v>#DIV/0!</v>
      </c>
      <c r="AN132" s="132" t="e">
        <f t="shared" si="156"/>
        <v>#DIV/0!</v>
      </c>
      <c r="AO132" s="132" t="e">
        <f t="shared" si="156"/>
        <v>#DIV/0!</v>
      </c>
      <c r="AP132" s="132" t="e">
        <f t="shared" si="156"/>
        <v>#DIV/0!</v>
      </c>
      <c r="AQ132" s="132" t="e">
        <f t="shared" si="156"/>
        <v>#DIV/0!</v>
      </c>
      <c r="AR132" s="132" t="e">
        <f t="shared" si="156"/>
        <v>#DIV/0!</v>
      </c>
      <c r="AS132" s="132" t="e">
        <f t="shared" si="156"/>
        <v>#DIV/0!</v>
      </c>
      <c r="AT132" s="132" t="e">
        <f t="shared" si="156"/>
        <v>#DIV/0!</v>
      </c>
      <c r="AU132" s="132" t="e">
        <f t="shared" si="156"/>
        <v>#DIV/0!</v>
      </c>
      <c r="AV132" s="132" t="e">
        <f t="shared" si="156"/>
        <v>#DIV/0!</v>
      </c>
      <c r="AW132" s="132" t="e">
        <f t="shared" si="156"/>
        <v>#DIV/0!</v>
      </c>
      <c r="AX132" s="132" t="e">
        <f t="shared" si="156"/>
        <v>#DIV/0!</v>
      </c>
      <c r="AY132" s="132" t="e">
        <f t="shared" si="156"/>
        <v>#DIV/0!</v>
      </c>
      <c r="AZ132" s="132" t="e">
        <f t="shared" si="156"/>
        <v>#DIV/0!</v>
      </c>
      <c r="BA132" s="132" t="e">
        <f t="shared" si="156"/>
        <v>#DIV/0!</v>
      </c>
      <c r="BB132" s="132" t="e">
        <f t="shared" si="156"/>
        <v>#DIV/0!</v>
      </c>
      <c r="BC132" s="132" t="e">
        <f t="shared" si="156"/>
        <v>#DIV/0!</v>
      </c>
      <c r="BD132" s="132" t="e">
        <f t="shared" si="156"/>
        <v>#DIV/0!</v>
      </c>
      <c r="BE132" s="132" t="e">
        <f t="shared" si="156"/>
        <v>#DIV/0!</v>
      </c>
      <c r="BF132" s="132" t="e">
        <f t="shared" si="156"/>
        <v>#DIV/0!</v>
      </c>
    </row>
    <row r="133" spans="2:58" s="60" customFormat="1" x14ac:dyDescent="0.25">
      <c r="B133" s="153">
        <f t="shared" si="150"/>
        <v>0</v>
      </c>
      <c r="C133" s="132" t="e">
        <f t="shared" ref="C133:J133" si="157">C117/C$120</f>
        <v>#DIV/0!</v>
      </c>
      <c r="D133" s="132" t="e">
        <f t="shared" si="157"/>
        <v>#DIV/0!</v>
      </c>
      <c r="E133" s="132" t="e">
        <f t="shared" si="157"/>
        <v>#DIV/0!</v>
      </c>
      <c r="F133" s="132" t="e">
        <f t="shared" si="157"/>
        <v>#DIV/0!</v>
      </c>
      <c r="G133" s="132" t="e">
        <f t="shared" si="157"/>
        <v>#DIV/0!</v>
      </c>
      <c r="H133" s="132" t="e">
        <f t="shared" si="157"/>
        <v>#DIV/0!</v>
      </c>
      <c r="I133" s="132" t="e">
        <f t="shared" si="157"/>
        <v>#DIV/0!</v>
      </c>
      <c r="J133" s="132" t="e">
        <f t="shared" si="157"/>
        <v>#DIV/0!</v>
      </c>
      <c r="K133" s="132" t="e">
        <f t="shared" si="140"/>
        <v>#DIV/0!</v>
      </c>
      <c r="L133" s="132" t="e">
        <f t="shared" si="140"/>
        <v>#DIV/0!</v>
      </c>
      <c r="M133" s="132" t="e">
        <f t="shared" si="140"/>
        <v>#DIV/0!</v>
      </c>
      <c r="N133" s="132" t="e">
        <f t="shared" si="140"/>
        <v>#DIV/0!</v>
      </c>
      <c r="O133" s="132" t="e">
        <f t="shared" si="140"/>
        <v>#DIV/0!</v>
      </c>
      <c r="P133" s="132" t="e">
        <f t="shared" si="140"/>
        <v>#DIV/0!</v>
      </c>
      <c r="Q133" s="132" t="e">
        <f t="shared" si="140"/>
        <v>#DIV/0!</v>
      </c>
      <c r="R133" s="132" t="e">
        <f t="shared" si="140"/>
        <v>#DIV/0!</v>
      </c>
      <c r="S133" s="132" t="e">
        <f t="shared" si="140"/>
        <v>#DIV/0!</v>
      </c>
      <c r="T133" s="132" t="e">
        <f t="shared" si="140"/>
        <v>#DIV/0!</v>
      </c>
      <c r="U133" s="132" t="e">
        <f t="shared" si="140"/>
        <v>#DIV/0!</v>
      </c>
      <c r="V133" s="132" t="e">
        <f t="shared" ref="V133:BF133" si="158">V117/V$120</f>
        <v>#DIV/0!</v>
      </c>
      <c r="W133" s="132" t="e">
        <f t="shared" si="158"/>
        <v>#DIV/0!</v>
      </c>
      <c r="X133" s="132" t="e">
        <f t="shared" si="158"/>
        <v>#DIV/0!</v>
      </c>
      <c r="Y133" s="132" t="e">
        <f t="shared" si="158"/>
        <v>#DIV/0!</v>
      </c>
      <c r="Z133" s="132" t="e">
        <f t="shared" si="158"/>
        <v>#DIV/0!</v>
      </c>
      <c r="AA133" s="132" t="e">
        <f t="shared" si="158"/>
        <v>#DIV/0!</v>
      </c>
      <c r="AB133" s="132" t="e">
        <f t="shared" si="158"/>
        <v>#DIV/0!</v>
      </c>
      <c r="AC133" s="132" t="e">
        <f t="shared" si="158"/>
        <v>#DIV/0!</v>
      </c>
      <c r="AD133" s="132" t="e">
        <f t="shared" si="158"/>
        <v>#DIV/0!</v>
      </c>
      <c r="AE133" s="132" t="e">
        <f t="shared" si="158"/>
        <v>#DIV/0!</v>
      </c>
      <c r="AF133" s="132" t="e">
        <f t="shared" si="158"/>
        <v>#DIV/0!</v>
      </c>
      <c r="AG133" s="132" t="e">
        <f t="shared" si="158"/>
        <v>#DIV/0!</v>
      </c>
      <c r="AH133" s="132" t="e">
        <f t="shared" si="158"/>
        <v>#DIV/0!</v>
      </c>
      <c r="AI133" s="132" t="e">
        <f t="shared" si="158"/>
        <v>#DIV/0!</v>
      </c>
      <c r="AJ133" s="132" t="e">
        <f t="shared" si="158"/>
        <v>#DIV/0!</v>
      </c>
      <c r="AK133" s="132" t="e">
        <f t="shared" si="158"/>
        <v>#DIV/0!</v>
      </c>
      <c r="AL133" s="132" t="e">
        <f t="shared" si="158"/>
        <v>#DIV/0!</v>
      </c>
      <c r="AM133" s="132" t="e">
        <f t="shared" si="158"/>
        <v>#DIV/0!</v>
      </c>
      <c r="AN133" s="132" t="e">
        <f t="shared" si="158"/>
        <v>#DIV/0!</v>
      </c>
      <c r="AO133" s="132" t="e">
        <f t="shared" si="158"/>
        <v>#DIV/0!</v>
      </c>
      <c r="AP133" s="132" t="e">
        <f t="shared" si="158"/>
        <v>#DIV/0!</v>
      </c>
      <c r="AQ133" s="132" t="e">
        <f t="shared" si="158"/>
        <v>#DIV/0!</v>
      </c>
      <c r="AR133" s="132" t="e">
        <f t="shared" si="158"/>
        <v>#DIV/0!</v>
      </c>
      <c r="AS133" s="132" t="e">
        <f t="shared" si="158"/>
        <v>#DIV/0!</v>
      </c>
      <c r="AT133" s="132" t="e">
        <f t="shared" si="158"/>
        <v>#DIV/0!</v>
      </c>
      <c r="AU133" s="132" t="e">
        <f t="shared" si="158"/>
        <v>#DIV/0!</v>
      </c>
      <c r="AV133" s="132" t="e">
        <f t="shared" si="158"/>
        <v>#DIV/0!</v>
      </c>
      <c r="AW133" s="132" t="e">
        <f t="shared" si="158"/>
        <v>#DIV/0!</v>
      </c>
      <c r="AX133" s="132" t="e">
        <f t="shared" si="158"/>
        <v>#DIV/0!</v>
      </c>
      <c r="AY133" s="132" t="e">
        <f t="shared" si="158"/>
        <v>#DIV/0!</v>
      </c>
      <c r="AZ133" s="132" t="e">
        <f t="shared" si="158"/>
        <v>#DIV/0!</v>
      </c>
      <c r="BA133" s="132" t="e">
        <f t="shared" si="158"/>
        <v>#DIV/0!</v>
      </c>
      <c r="BB133" s="132" t="e">
        <f t="shared" si="158"/>
        <v>#DIV/0!</v>
      </c>
      <c r="BC133" s="132" t="e">
        <f t="shared" si="158"/>
        <v>#DIV/0!</v>
      </c>
      <c r="BD133" s="132" t="e">
        <f t="shared" si="158"/>
        <v>#DIV/0!</v>
      </c>
      <c r="BE133" s="132" t="e">
        <f t="shared" si="158"/>
        <v>#DIV/0!</v>
      </c>
      <c r="BF133" s="132" t="e">
        <f t="shared" si="158"/>
        <v>#DIV/0!</v>
      </c>
    </row>
    <row r="134" spans="2:58" s="60" customFormat="1" x14ac:dyDescent="0.25">
      <c r="B134" s="153">
        <f t="shared" si="150"/>
        <v>0</v>
      </c>
      <c r="C134" s="132" t="e">
        <f t="shared" ref="C134:J134" si="159">C118/C$120</f>
        <v>#DIV/0!</v>
      </c>
      <c r="D134" s="132" t="e">
        <f t="shared" si="159"/>
        <v>#DIV/0!</v>
      </c>
      <c r="E134" s="132" t="e">
        <f t="shared" si="159"/>
        <v>#DIV/0!</v>
      </c>
      <c r="F134" s="132" t="e">
        <f t="shared" si="159"/>
        <v>#DIV/0!</v>
      </c>
      <c r="G134" s="132" t="e">
        <f t="shared" si="159"/>
        <v>#DIV/0!</v>
      </c>
      <c r="H134" s="132" t="e">
        <f t="shared" si="159"/>
        <v>#DIV/0!</v>
      </c>
      <c r="I134" s="132" t="e">
        <f t="shared" si="159"/>
        <v>#DIV/0!</v>
      </c>
      <c r="J134" s="132" t="e">
        <f t="shared" si="159"/>
        <v>#DIV/0!</v>
      </c>
      <c r="K134" s="132" t="e">
        <f t="shared" si="140"/>
        <v>#DIV/0!</v>
      </c>
      <c r="L134" s="132" t="e">
        <f t="shared" si="140"/>
        <v>#DIV/0!</v>
      </c>
      <c r="M134" s="132" t="e">
        <f t="shared" si="140"/>
        <v>#DIV/0!</v>
      </c>
      <c r="N134" s="132" t="e">
        <f t="shared" si="140"/>
        <v>#DIV/0!</v>
      </c>
      <c r="O134" s="132" t="e">
        <f t="shared" si="140"/>
        <v>#DIV/0!</v>
      </c>
      <c r="P134" s="132" t="e">
        <f t="shared" si="140"/>
        <v>#DIV/0!</v>
      </c>
      <c r="Q134" s="132" t="e">
        <f t="shared" si="140"/>
        <v>#DIV/0!</v>
      </c>
      <c r="R134" s="132" t="e">
        <f t="shared" si="140"/>
        <v>#DIV/0!</v>
      </c>
      <c r="S134" s="132" t="e">
        <f t="shared" si="140"/>
        <v>#DIV/0!</v>
      </c>
      <c r="T134" s="132" t="e">
        <f t="shared" si="140"/>
        <v>#DIV/0!</v>
      </c>
      <c r="U134" s="132" t="e">
        <f t="shared" si="140"/>
        <v>#DIV/0!</v>
      </c>
      <c r="V134" s="132" t="e">
        <f t="shared" ref="V134:BF134" si="160">V118/V$120</f>
        <v>#DIV/0!</v>
      </c>
      <c r="W134" s="132" t="e">
        <f t="shared" si="160"/>
        <v>#DIV/0!</v>
      </c>
      <c r="X134" s="132" t="e">
        <f t="shared" si="160"/>
        <v>#DIV/0!</v>
      </c>
      <c r="Y134" s="132" t="e">
        <f t="shared" si="160"/>
        <v>#DIV/0!</v>
      </c>
      <c r="Z134" s="132" t="e">
        <f t="shared" si="160"/>
        <v>#DIV/0!</v>
      </c>
      <c r="AA134" s="132" t="e">
        <f t="shared" si="160"/>
        <v>#DIV/0!</v>
      </c>
      <c r="AB134" s="132" t="e">
        <f t="shared" si="160"/>
        <v>#DIV/0!</v>
      </c>
      <c r="AC134" s="132" t="e">
        <f t="shared" si="160"/>
        <v>#DIV/0!</v>
      </c>
      <c r="AD134" s="132" t="e">
        <f t="shared" si="160"/>
        <v>#DIV/0!</v>
      </c>
      <c r="AE134" s="132" t="e">
        <f t="shared" si="160"/>
        <v>#DIV/0!</v>
      </c>
      <c r="AF134" s="132" t="e">
        <f t="shared" si="160"/>
        <v>#DIV/0!</v>
      </c>
      <c r="AG134" s="132" t="e">
        <f t="shared" si="160"/>
        <v>#DIV/0!</v>
      </c>
      <c r="AH134" s="132" t="e">
        <f t="shared" si="160"/>
        <v>#DIV/0!</v>
      </c>
      <c r="AI134" s="132" t="e">
        <f t="shared" si="160"/>
        <v>#DIV/0!</v>
      </c>
      <c r="AJ134" s="132" t="e">
        <f t="shared" si="160"/>
        <v>#DIV/0!</v>
      </c>
      <c r="AK134" s="132" t="e">
        <f t="shared" si="160"/>
        <v>#DIV/0!</v>
      </c>
      <c r="AL134" s="132" t="e">
        <f t="shared" si="160"/>
        <v>#DIV/0!</v>
      </c>
      <c r="AM134" s="132" t="e">
        <f t="shared" si="160"/>
        <v>#DIV/0!</v>
      </c>
      <c r="AN134" s="132" t="e">
        <f t="shared" si="160"/>
        <v>#DIV/0!</v>
      </c>
      <c r="AO134" s="132" t="e">
        <f t="shared" si="160"/>
        <v>#DIV/0!</v>
      </c>
      <c r="AP134" s="132" t="e">
        <f t="shared" si="160"/>
        <v>#DIV/0!</v>
      </c>
      <c r="AQ134" s="132" t="e">
        <f t="shared" si="160"/>
        <v>#DIV/0!</v>
      </c>
      <c r="AR134" s="132" t="e">
        <f t="shared" si="160"/>
        <v>#DIV/0!</v>
      </c>
      <c r="AS134" s="132" t="e">
        <f t="shared" si="160"/>
        <v>#DIV/0!</v>
      </c>
      <c r="AT134" s="132" t="e">
        <f t="shared" si="160"/>
        <v>#DIV/0!</v>
      </c>
      <c r="AU134" s="132" t="e">
        <f t="shared" si="160"/>
        <v>#DIV/0!</v>
      </c>
      <c r="AV134" s="132" t="e">
        <f t="shared" si="160"/>
        <v>#DIV/0!</v>
      </c>
      <c r="AW134" s="132" t="e">
        <f t="shared" si="160"/>
        <v>#DIV/0!</v>
      </c>
      <c r="AX134" s="132" t="e">
        <f t="shared" si="160"/>
        <v>#DIV/0!</v>
      </c>
      <c r="AY134" s="132" t="e">
        <f t="shared" si="160"/>
        <v>#DIV/0!</v>
      </c>
      <c r="AZ134" s="132" t="e">
        <f t="shared" si="160"/>
        <v>#DIV/0!</v>
      </c>
      <c r="BA134" s="132" t="e">
        <f t="shared" si="160"/>
        <v>#DIV/0!</v>
      </c>
      <c r="BB134" s="132" t="e">
        <f t="shared" si="160"/>
        <v>#DIV/0!</v>
      </c>
      <c r="BC134" s="132" t="e">
        <f t="shared" si="160"/>
        <v>#DIV/0!</v>
      </c>
      <c r="BD134" s="132" t="e">
        <f t="shared" si="160"/>
        <v>#DIV/0!</v>
      </c>
      <c r="BE134" s="132" t="e">
        <f t="shared" si="160"/>
        <v>#DIV/0!</v>
      </c>
      <c r="BF134" s="132" t="e">
        <f t="shared" si="160"/>
        <v>#DIV/0!</v>
      </c>
    </row>
    <row r="135" spans="2:58" s="60" customFormat="1" x14ac:dyDescent="0.25">
      <c r="B135" s="153">
        <f t="shared" si="150"/>
        <v>0</v>
      </c>
      <c r="C135" s="132" t="e">
        <f t="shared" ref="C135:J135" si="161">C119/C$120</f>
        <v>#DIV/0!</v>
      </c>
      <c r="D135" s="132" t="e">
        <f t="shared" si="161"/>
        <v>#DIV/0!</v>
      </c>
      <c r="E135" s="132" t="e">
        <f t="shared" si="161"/>
        <v>#DIV/0!</v>
      </c>
      <c r="F135" s="132" t="e">
        <f t="shared" si="161"/>
        <v>#DIV/0!</v>
      </c>
      <c r="G135" s="132" t="e">
        <f t="shared" si="161"/>
        <v>#DIV/0!</v>
      </c>
      <c r="H135" s="132" t="e">
        <f t="shared" si="161"/>
        <v>#DIV/0!</v>
      </c>
      <c r="I135" s="132" t="e">
        <f t="shared" si="161"/>
        <v>#DIV/0!</v>
      </c>
      <c r="J135" s="132" t="e">
        <f t="shared" si="161"/>
        <v>#DIV/0!</v>
      </c>
      <c r="K135" s="132" t="e">
        <f t="shared" si="140"/>
        <v>#DIV/0!</v>
      </c>
      <c r="L135" s="132" t="e">
        <f t="shared" si="140"/>
        <v>#DIV/0!</v>
      </c>
      <c r="M135" s="132" t="e">
        <f t="shared" si="140"/>
        <v>#DIV/0!</v>
      </c>
      <c r="N135" s="132" t="e">
        <f t="shared" si="140"/>
        <v>#DIV/0!</v>
      </c>
      <c r="O135" s="132" t="e">
        <f t="shared" si="140"/>
        <v>#DIV/0!</v>
      </c>
      <c r="P135" s="132" t="e">
        <f t="shared" si="140"/>
        <v>#DIV/0!</v>
      </c>
      <c r="Q135" s="132" t="e">
        <f t="shared" si="140"/>
        <v>#DIV/0!</v>
      </c>
      <c r="R135" s="132" t="e">
        <f t="shared" si="140"/>
        <v>#DIV/0!</v>
      </c>
      <c r="S135" s="132" t="e">
        <f t="shared" si="140"/>
        <v>#DIV/0!</v>
      </c>
      <c r="T135" s="132" t="e">
        <f t="shared" si="140"/>
        <v>#DIV/0!</v>
      </c>
      <c r="U135" s="132" t="e">
        <f t="shared" si="140"/>
        <v>#DIV/0!</v>
      </c>
      <c r="V135" s="132" t="e">
        <f t="shared" ref="V135:BF135" si="162">V119/V$120</f>
        <v>#DIV/0!</v>
      </c>
      <c r="W135" s="132" t="e">
        <f t="shared" si="162"/>
        <v>#DIV/0!</v>
      </c>
      <c r="X135" s="132" t="e">
        <f t="shared" si="162"/>
        <v>#DIV/0!</v>
      </c>
      <c r="Y135" s="132" t="e">
        <f t="shared" si="162"/>
        <v>#DIV/0!</v>
      </c>
      <c r="Z135" s="132" t="e">
        <f t="shared" si="162"/>
        <v>#DIV/0!</v>
      </c>
      <c r="AA135" s="132" t="e">
        <f t="shared" si="162"/>
        <v>#DIV/0!</v>
      </c>
      <c r="AB135" s="132" t="e">
        <f t="shared" si="162"/>
        <v>#DIV/0!</v>
      </c>
      <c r="AC135" s="132" t="e">
        <f t="shared" si="162"/>
        <v>#DIV/0!</v>
      </c>
      <c r="AD135" s="132" t="e">
        <f t="shared" si="162"/>
        <v>#DIV/0!</v>
      </c>
      <c r="AE135" s="132" t="e">
        <f t="shared" si="162"/>
        <v>#DIV/0!</v>
      </c>
      <c r="AF135" s="132" t="e">
        <f t="shared" si="162"/>
        <v>#DIV/0!</v>
      </c>
      <c r="AG135" s="132" t="e">
        <f t="shared" si="162"/>
        <v>#DIV/0!</v>
      </c>
      <c r="AH135" s="132" t="e">
        <f t="shared" si="162"/>
        <v>#DIV/0!</v>
      </c>
      <c r="AI135" s="132" t="e">
        <f t="shared" si="162"/>
        <v>#DIV/0!</v>
      </c>
      <c r="AJ135" s="132" t="e">
        <f t="shared" si="162"/>
        <v>#DIV/0!</v>
      </c>
      <c r="AK135" s="132" t="e">
        <f t="shared" si="162"/>
        <v>#DIV/0!</v>
      </c>
      <c r="AL135" s="132" t="e">
        <f t="shared" si="162"/>
        <v>#DIV/0!</v>
      </c>
      <c r="AM135" s="132" t="e">
        <f t="shared" si="162"/>
        <v>#DIV/0!</v>
      </c>
      <c r="AN135" s="132" t="e">
        <f t="shared" si="162"/>
        <v>#DIV/0!</v>
      </c>
      <c r="AO135" s="132" t="e">
        <f t="shared" si="162"/>
        <v>#DIV/0!</v>
      </c>
      <c r="AP135" s="132" t="e">
        <f t="shared" si="162"/>
        <v>#DIV/0!</v>
      </c>
      <c r="AQ135" s="132" t="e">
        <f t="shared" si="162"/>
        <v>#DIV/0!</v>
      </c>
      <c r="AR135" s="132" t="e">
        <f t="shared" si="162"/>
        <v>#DIV/0!</v>
      </c>
      <c r="AS135" s="132" t="e">
        <f t="shared" si="162"/>
        <v>#DIV/0!</v>
      </c>
      <c r="AT135" s="132" t="e">
        <f t="shared" si="162"/>
        <v>#DIV/0!</v>
      </c>
      <c r="AU135" s="132" t="e">
        <f t="shared" si="162"/>
        <v>#DIV/0!</v>
      </c>
      <c r="AV135" s="132" t="e">
        <f t="shared" si="162"/>
        <v>#DIV/0!</v>
      </c>
      <c r="AW135" s="132" t="e">
        <f t="shared" si="162"/>
        <v>#DIV/0!</v>
      </c>
      <c r="AX135" s="132" t="e">
        <f t="shared" si="162"/>
        <v>#DIV/0!</v>
      </c>
      <c r="AY135" s="132" t="e">
        <f t="shared" si="162"/>
        <v>#DIV/0!</v>
      </c>
      <c r="AZ135" s="132" t="e">
        <f t="shared" si="162"/>
        <v>#DIV/0!</v>
      </c>
      <c r="BA135" s="132" t="e">
        <f t="shared" si="162"/>
        <v>#DIV/0!</v>
      </c>
      <c r="BB135" s="132" t="e">
        <f t="shared" si="162"/>
        <v>#DIV/0!</v>
      </c>
      <c r="BC135" s="132" t="e">
        <f t="shared" si="162"/>
        <v>#DIV/0!</v>
      </c>
      <c r="BD135" s="132" t="e">
        <f t="shared" si="162"/>
        <v>#DIV/0!</v>
      </c>
      <c r="BE135" s="132" t="e">
        <f t="shared" si="162"/>
        <v>#DIV/0!</v>
      </c>
      <c r="BF135" s="132" t="e">
        <f t="shared" si="162"/>
        <v>#DIV/0!</v>
      </c>
    </row>
    <row r="136" spans="2:58" s="60" customFormat="1" x14ac:dyDescent="0.25">
      <c r="B136" s="126" t="str">
        <f t="shared" si="150"/>
        <v>Total Volumes</v>
      </c>
      <c r="C136" s="132" t="e">
        <f t="shared" ref="C136:J136" si="163">C120/C120</f>
        <v>#DIV/0!</v>
      </c>
      <c r="D136" s="132" t="e">
        <f t="shared" si="163"/>
        <v>#DIV/0!</v>
      </c>
      <c r="E136" s="132" t="e">
        <f t="shared" si="163"/>
        <v>#DIV/0!</v>
      </c>
      <c r="F136" s="132" t="e">
        <f t="shared" si="163"/>
        <v>#DIV/0!</v>
      </c>
      <c r="G136" s="132" t="e">
        <f t="shared" si="163"/>
        <v>#DIV/0!</v>
      </c>
      <c r="H136" s="132" t="e">
        <f t="shared" si="163"/>
        <v>#DIV/0!</v>
      </c>
      <c r="I136" s="132" t="e">
        <f t="shared" si="163"/>
        <v>#DIV/0!</v>
      </c>
      <c r="J136" s="132" t="e">
        <f t="shared" si="163"/>
        <v>#DIV/0!</v>
      </c>
      <c r="K136" s="132" t="e">
        <f>K120/K120</f>
        <v>#DIV/0!</v>
      </c>
      <c r="L136" s="132" t="e">
        <f t="shared" ref="L136:T136" si="164">L120/L120</f>
        <v>#DIV/0!</v>
      </c>
      <c r="M136" s="132" t="e">
        <f t="shared" si="164"/>
        <v>#DIV/0!</v>
      </c>
      <c r="N136" s="132" t="e">
        <f t="shared" si="164"/>
        <v>#DIV/0!</v>
      </c>
      <c r="O136" s="132" t="e">
        <f t="shared" si="164"/>
        <v>#DIV/0!</v>
      </c>
      <c r="P136" s="132" t="e">
        <f t="shared" si="164"/>
        <v>#DIV/0!</v>
      </c>
      <c r="Q136" s="132" t="e">
        <f t="shared" si="164"/>
        <v>#DIV/0!</v>
      </c>
      <c r="R136" s="132" t="e">
        <f t="shared" si="164"/>
        <v>#DIV/0!</v>
      </c>
      <c r="S136" s="132" t="e">
        <f t="shared" si="164"/>
        <v>#DIV/0!</v>
      </c>
      <c r="T136" s="132" t="e">
        <f t="shared" si="164"/>
        <v>#DIV/0!</v>
      </c>
      <c r="U136" s="132" t="e">
        <f t="shared" ref="U136:BF136" si="165">U120/U120</f>
        <v>#DIV/0!</v>
      </c>
      <c r="V136" s="132" t="e">
        <f t="shared" si="165"/>
        <v>#DIV/0!</v>
      </c>
      <c r="W136" s="132" t="e">
        <f t="shared" si="165"/>
        <v>#DIV/0!</v>
      </c>
      <c r="X136" s="132" t="e">
        <f t="shared" si="165"/>
        <v>#DIV/0!</v>
      </c>
      <c r="Y136" s="132" t="e">
        <f t="shared" si="165"/>
        <v>#DIV/0!</v>
      </c>
      <c r="Z136" s="132" t="e">
        <f t="shared" si="165"/>
        <v>#DIV/0!</v>
      </c>
      <c r="AA136" s="132" t="e">
        <f t="shared" si="165"/>
        <v>#DIV/0!</v>
      </c>
      <c r="AB136" s="132" t="e">
        <f t="shared" si="165"/>
        <v>#DIV/0!</v>
      </c>
      <c r="AC136" s="132" t="e">
        <f t="shared" si="165"/>
        <v>#DIV/0!</v>
      </c>
      <c r="AD136" s="132" t="e">
        <f t="shared" si="165"/>
        <v>#DIV/0!</v>
      </c>
      <c r="AE136" s="132" t="e">
        <f t="shared" si="165"/>
        <v>#DIV/0!</v>
      </c>
      <c r="AF136" s="132" t="e">
        <f t="shared" si="165"/>
        <v>#DIV/0!</v>
      </c>
      <c r="AG136" s="132" t="e">
        <f t="shared" si="165"/>
        <v>#DIV/0!</v>
      </c>
      <c r="AH136" s="132" t="e">
        <f t="shared" si="165"/>
        <v>#DIV/0!</v>
      </c>
      <c r="AI136" s="132" t="e">
        <f t="shared" si="165"/>
        <v>#DIV/0!</v>
      </c>
      <c r="AJ136" s="132" t="e">
        <f t="shared" si="165"/>
        <v>#DIV/0!</v>
      </c>
      <c r="AK136" s="132" t="e">
        <f t="shared" si="165"/>
        <v>#DIV/0!</v>
      </c>
      <c r="AL136" s="132" t="e">
        <f t="shared" si="165"/>
        <v>#DIV/0!</v>
      </c>
      <c r="AM136" s="132" t="e">
        <f t="shared" si="165"/>
        <v>#DIV/0!</v>
      </c>
      <c r="AN136" s="132" t="e">
        <f t="shared" si="165"/>
        <v>#DIV/0!</v>
      </c>
      <c r="AO136" s="132" t="e">
        <f t="shared" si="165"/>
        <v>#DIV/0!</v>
      </c>
      <c r="AP136" s="132" t="e">
        <f t="shared" si="165"/>
        <v>#DIV/0!</v>
      </c>
      <c r="AQ136" s="132" t="e">
        <f t="shared" si="165"/>
        <v>#DIV/0!</v>
      </c>
      <c r="AR136" s="132" t="e">
        <f t="shared" si="165"/>
        <v>#DIV/0!</v>
      </c>
      <c r="AS136" s="132" t="e">
        <f t="shared" si="165"/>
        <v>#DIV/0!</v>
      </c>
      <c r="AT136" s="132" t="e">
        <f t="shared" si="165"/>
        <v>#DIV/0!</v>
      </c>
      <c r="AU136" s="132" t="e">
        <f t="shared" si="165"/>
        <v>#DIV/0!</v>
      </c>
      <c r="AV136" s="132" t="e">
        <f t="shared" si="165"/>
        <v>#DIV/0!</v>
      </c>
      <c r="AW136" s="132" t="e">
        <f t="shared" si="165"/>
        <v>#DIV/0!</v>
      </c>
      <c r="AX136" s="132" t="e">
        <f t="shared" si="165"/>
        <v>#DIV/0!</v>
      </c>
      <c r="AY136" s="132" t="e">
        <f t="shared" si="165"/>
        <v>#DIV/0!</v>
      </c>
      <c r="AZ136" s="132" t="e">
        <f t="shared" si="165"/>
        <v>#DIV/0!</v>
      </c>
      <c r="BA136" s="132" t="e">
        <f t="shared" si="165"/>
        <v>#DIV/0!</v>
      </c>
      <c r="BB136" s="132" t="e">
        <f t="shared" si="165"/>
        <v>#DIV/0!</v>
      </c>
      <c r="BC136" s="132" t="e">
        <f t="shared" si="165"/>
        <v>#DIV/0!</v>
      </c>
      <c r="BD136" s="132" t="e">
        <f t="shared" si="165"/>
        <v>#DIV/0!</v>
      </c>
      <c r="BE136" s="132" t="e">
        <f t="shared" si="165"/>
        <v>#DIV/0!</v>
      </c>
      <c r="BF136" s="132" t="e">
        <f t="shared" si="165"/>
        <v>#DIV/0!</v>
      </c>
    </row>
    <row r="142" spans="2:58" s="60" customFormat="1" x14ac:dyDescent="0.25">
      <c r="B142" s="142" t="s">
        <v>52</v>
      </c>
      <c r="K142" s="527" t="s">
        <v>190</v>
      </c>
      <c r="L142" s="527"/>
      <c r="M142" s="527"/>
      <c r="N142" s="527"/>
      <c r="O142" s="527"/>
      <c r="P142" s="527"/>
    </row>
    <row r="143" spans="2:58" s="60" customFormat="1" x14ac:dyDescent="0.25">
      <c r="B143" s="154" t="str">
        <f t="shared" ref="B143:B148" si="166">B99</f>
        <v>KEN</v>
      </c>
      <c r="C143" s="164"/>
      <c r="D143" s="164"/>
      <c r="E143" s="164"/>
      <c r="F143" s="164"/>
      <c r="G143" s="164"/>
      <c r="H143" s="164"/>
      <c r="I143" s="164"/>
      <c r="J143" s="164"/>
      <c r="K143" s="164"/>
      <c r="L143" s="164"/>
      <c r="M143" s="164"/>
      <c r="N143" s="164"/>
      <c r="O143" s="164"/>
      <c r="P143" s="361"/>
      <c r="Q143" s="361"/>
      <c r="R143" s="361"/>
      <c r="S143" s="361"/>
      <c r="T143" s="361">
        <v>48</v>
      </c>
      <c r="U143" s="164">
        <v>52</v>
      </c>
      <c r="V143" s="164">
        <v>37</v>
      </c>
      <c r="W143" s="164">
        <v>33</v>
      </c>
      <c r="X143" s="164">
        <v>18</v>
      </c>
      <c r="Y143" s="164">
        <v>25</v>
      </c>
      <c r="Z143" s="164">
        <v>21</v>
      </c>
      <c r="AA143" s="164">
        <v>16</v>
      </c>
      <c r="AB143" s="164"/>
      <c r="AC143" s="164"/>
      <c r="AD143" s="164"/>
      <c r="AE143" s="164"/>
      <c r="AF143" s="164"/>
      <c r="AG143" s="164"/>
      <c r="AH143" s="164"/>
      <c r="AI143" s="164"/>
      <c r="AJ143" s="524"/>
      <c r="AK143" s="164"/>
      <c r="AL143" s="164"/>
      <c r="AM143" s="164"/>
      <c r="AN143" s="164"/>
      <c r="AO143" s="164"/>
      <c r="AP143" s="164"/>
      <c r="AQ143" s="164"/>
      <c r="AR143" s="164"/>
      <c r="AS143" s="164"/>
      <c r="AT143" s="164"/>
      <c r="AU143" s="164"/>
      <c r="AV143" s="164"/>
      <c r="AW143" s="164"/>
      <c r="AX143" s="164"/>
      <c r="AY143" s="164"/>
      <c r="AZ143" s="164"/>
      <c r="BA143" s="164"/>
      <c r="BB143" s="164"/>
      <c r="BC143" s="164"/>
      <c r="BD143" s="164"/>
      <c r="BE143" s="164"/>
      <c r="BF143" s="164"/>
    </row>
    <row r="144" spans="2:58" s="60" customFormat="1" x14ac:dyDescent="0.25">
      <c r="B144" s="154" t="str">
        <f t="shared" si="166"/>
        <v>UGA</v>
      </c>
      <c r="C144" s="164"/>
      <c r="D144" s="164"/>
      <c r="E144" s="164"/>
      <c r="F144" s="164"/>
      <c r="G144" s="164"/>
      <c r="H144" s="164"/>
      <c r="I144" s="164"/>
      <c r="J144" s="164"/>
      <c r="K144" s="164"/>
      <c r="L144" s="164"/>
      <c r="M144" s="164"/>
      <c r="N144" s="164"/>
      <c r="O144" s="164"/>
      <c r="P144" s="361"/>
      <c r="Q144" s="361"/>
      <c r="R144" s="361"/>
      <c r="S144" s="361"/>
      <c r="T144" s="361">
        <v>41</v>
      </c>
      <c r="U144" s="164">
        <v>37</v>
      </c>
      <c r="V144" s="164">
        <v>38</v>
      </c>
      <c r="W144" s="164">
        <v>60</v>
      </c>
      <c r="X144" s="164">
        <v>26</v>
      </c>
      <c r="Y144" s="164">
        <v>38</v>
      </c>
      <c r="Z144" s="164">
        <v>25</v>
      </c>
      <c r="AA144" s="164">
        <v>27</v>
      </c>
      <c r="AB144" s="164"/>
      <c r="AC144" s="164"/>
      <c r="AD144" s="164"/>
      <c r="AE144" s="164"/>
      <c r="AF144" s="164"/>
      <c r="AG144" s="164"/>
      <c r="AH144" s="164"/>
      <c r="AI144" s="164"/>
      <c r="AJ144" s="524"/>
      <c r="AK144" s="164"/>
      <c r="AL144" s="164"/>
      <c r="AM144" s="164"/>
      <c r="AN144" s="164"/>
      <c r="AO144" s="164"/>
      <c r="AP144" s="164"/>
      <c r="AQ144" s="164"/>
      <c r="AR144" s="164"/>
      <c r="AS144" s="164"/>
      <c r="AT144" s="164"/>
      <c r="AU144" s="164"/>
      <c r="AV144" s="164"/>
      <c r="AW144" s="164"/>
      <c r="AX144" s="164"/>
      <c r="AY144" s="164"/>
      <c r="AZ144" s="164"/>
      <c r="BA144" s="164"/>
      <c r="BB144" s="164"/>
      <c r="BC144" s="164"/>
      <c r="BD144" s="164"/>
      <c r="BE144" s="164"/>
      <c r="BF144" s="164"/>
    </row>
    <row r="145" spans="2:58" s="60" customFormat="1" x14ac:dyDescent="0.25">
      <c r="B145" s="154" t="str">
        <f t="shared" si="166"/>
        <v>TZA</v>
      </c>
      <c r="C145" s="164"/>
      <c r="D145" s="164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361"/>
      <c r="Q145" s="361"/>
      <c r="R145" s="361"/>
      <c r="S145" s="361"/>
      <c r="T145" s="361">
        <v>61</v>
      </c>
      <c r="U145" s="164">
        <v>51</v>
      </c>
      <c r="V145" s="164">
        <v>43</v>
      </c>
      <c r="W145" s="164">
        <v>50</v>
      </c>
      <c r="X145" s="164">
        <v>48</v>
      </c>
      <c r="Y145" s="164">
        <v>35</v>
      </c>
      <c r="Z145" s="164">
        <v>33</v>
      </c>
      <c r="AA145" s="164">
        <v>26</v>
      </c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</row>
    <row r="146" spans="2:58" s="60" customFormat="1" x14ac:dyDescent="0.25">
      <c r="B146" s="154" t="str">
        <f t="shared" si="166"/>
        <v>ZAM</v>
      </c>
      <c r="C146" s="164"/>
      <c r="D146" s="164"/>
      <c r="E146" s="164"/>
      <c r="F146" s="164"/>
      <c r="G146" s="164"/>
      <c r="H146" s="164"/>
      <c r="I146" s="164"/>
      <c r="J146" s="164"/>
      <c r="K146" s="164"/>
      <c r="L146" s="164"/>
      <c r="M146" s="164"/>
      <c r="N146" s="164"/>
      <c r="O146" s="164"/>
      <c r="P146" s="361"/>
      <c r="Q146" s="361"/>
      <c r="R146" s="361"/>
      <c r="S146" s="361"/>
      <c r="T146" s="361">
        <v>46</v>
      </c>
      <c r="U146" s="164">
        <v>46</v>
      </c>
      <c r="V146" s="164">
        <v>41</v>
      </c>
      <c r="W146" s="164">
        <v>37</v>
      </c>
      <c r="X146" s="164">
        <v>32</v>
      </c>
      <c r="Y146" s="164">
        <v>28</v>
      </c>
      <c r="Z146" s="164">
        <v>28</v>
      </c>
      <c r="AA146" s="164">
        <v>23</v>
      </c>
      <c r="AB146" s="164"/>
      <c r="AC146" s="164"/>
      <c r="AD146" s="164"/>
      <c r="AE146" s="164"/>
      <c r="AF146" s="164"/>
      <c r="AG146" s="164"/>
      <c r="AH146" s="164"/>
      <c r="AI146" s="164"/>
      <c r="AJ146" s="164"/>
      <c r="AK146" s="164"/>
      <c r="AL146" s="164"/>
      <c r="AM146" s="164"/>
      <c r="AN146" s="164"/>
      <c r="AO146" s="164"/>
      <c r="AP146" s="164"/>
      <c r="AQ146" s="164"/>
      <c r="AR146" s="164"/>
      <c r="AS146" s="164"/>
      <c r="AT146" s="164"/>
      <c r="AU146" s="164"/>
      <c r="AV146" s="164"/>
      <c r="AW146" s="164"/>
      <c r="AX146" s="164"/>
      <c r="AY146" s="164"/>
      <c r="AZ146" s="164"/>
      <c r="BA146" s="164"/>
      <c r="BB146" s="164"/>
      <c r="BC146" s="164"/>
      <c r="BD146" s="164"/>
      <c r="BE146" s="164"/>
      <c r="BF146" s="164"/>
    </row>
    <row r="147" spans="2:58" s="60" customFormat="1" x14ac:dyDescent="0.25">
      <c r="B147" s="154" t="str">
        <f t="shared" si="166"/>
        <v>BOT</v>
      </c>
      <c r="C147" s="164"/>
      <c r="D147" s="164"/>
      <c r="E147" s="164"/>
      <c r="F147" s="164"/>
      <c r="G147" s="164"/>
      <c r="H147" s="164"/>
      <c r="I147" s="164"/>
      <c r="J147" s="164"/>
      <c r="K147" s="164"/>
      <c r="L147" s="164"/>
      <c r="M147" s="164"/>
      <c r="N147" s="164"/>
      <c r="O147" s="164"/>
      <c r="P147" s="361"/>
      <c r="Q147" s="361"/>
      <c r="R147" s="361"/>
      <c r="S147" s="361"/>
      <c r="T147" s="361">
        <v>38</v>
      </c>
      <c r="U147" s="164">
        <v>41</v>
      </c>
      <c r="V147" s="164">
        <v>34</v>
      </c>
      <c r="W147" s="164">
        <v>35</v>
      </c>
      <c r="X147" s="164">
        <v>33</v>
      </c>
      <c r="Y147" s="164">
        <v>25</v>
      </c>
      <c r="Z147" s="164">
        <v>24</v>
      </c>
      <c r="AA147" s="164">
        <v>26</v>
      </c>
      <c r="AB147" s="164"/>
      <c r="AC147" s="164"/>
      <c r="AD147" s="164"/>
      <c r="AE147" s="164"/>
      <c r="AF147" s="164"/>
      <c r="AG147" s="164"/>
      <c r="AH147" s="164"/>
      <c r="AI147" s="164"/>
      <c r="AJ147" s="164"/>
      <c r="AK147" s="164"/>
      <c r="AL147" s="164"/>
      <c r="AM147" s="164"/>
      <c r="AN147" s="164"/>
      <c r="AO147" s="164"/>
      <c r="AP147" s="164"/>
      <c r="AQ147" s="164"/>
      <c r="AR147" s="164"/>
      <c r="AS147" s="164"/>
      <c r="AT147" s="164"/>
      <c r="AU147" s="164"/>
      <c r="AV147" s="164"/>
      <c r="AW147" s="164"/>
      <c r="AX147" s="164"/>
      <c r="AY147" s="164"/>
      <c r="AZ147" s="164"/>
      <c r="BA147" s="164"/>
      <c r="BB147" s="164"/>
      <c r="BC147" s="164"/>
      <c r="BD147" s="164"/>
      <c r="BE147" s="164"/>
      <c r="BF147" s="164"/>
    </row>
    <row r="148" spans="2:58" s="60" customFormat="1" x14ac:dyDescent="0.25">
      <c r="B148" s="154" t="str">
        <f t="shared" si="166"/>
        <v>ZAR</v>
      </c>
      <c r="C148" s="164"/>
      <c r="D148" s="164"/>
      <c r="E148" s="164"/>
      <c r="F148" s="164"/>
      <c r="G148" s="164"/>
      <c r="H148" s="164"/>
      <c r="I148" s="164"/>
      <c r="J148" s="164"/>
      <c r="K148" s="164"/>
      <c r="L148" s="164"/>
      <c r="M148" s="164"/>
      <c r="N148" s="164"/>
      <c r="O148" s="164"/>
      <c r="P148" s="361"/>
      <c r="Q148" s="361"/>
      <c r="R148" s="361"/>
      <c r="S148" s="361"/>
      <c r="T148" s="361">
        <v>14</v>
      </c>
      <c r="U148" s="164">
        <v>20</v>
      </c>
      <c r="V148" s="164">
        <v>33</v>
      </c>
      <c r="W148" s="164">
        <v>29</v>
      </c>
      <c r="X148" s="164">
        <v>33</v>
      </c>
      <c r="Y148" s="164">
        <v>11</v>
      </c>
      <c r="Z148" s="164">
        <v>16</v>
      </c>
      <c r="AA148" s="164">
        <v>15</v>
      </c>
      <c r="AB148" s="164"/>
      <c r="AC148" s="164"/>
      <c r="AD148" s="164"/>
      <c r="AE148" s="164"/>
      <c r="AF148" s="164"/>
      <c r="AG148" s="164"/>
      <c r="AH148" s="164"/>
      <c r="AI148" s="164"/>
      <c r="AJ148" s="164"/>
      <c r="AK148" s="164"/>
      <c r="AL148" s="164"/>
      <c r="AM148" s="164"/>
      <c r="AN148" s="164"/>
      <c r="AO148" s="164"/>
      <c r="AP148" s="164"/>
      <c r="AQ148" s="164"/>
      <c r="AR148" s="164"/>
      <c r="AS148" s="164"/>
      <c r="AT148" s="164"/>
      <c r="AU148" s="164"/>
      <c r="AV148" s="164"/>
      <c r="AW148" s="164"/>
      <c r="AX148" s="164"/>
      <c r="AY148" s="164"/>
      <c r="AZ148" s="164"/>
      <c r="BA148" s="164"/>
      <c r="BB148" s="164"/>
      <c r="BC148" s="164"/>
      <c r="BD148" s="164"/>
      <c r="BE148" s="164"/>
      <c r="BF148" s="164"/>
    </row>
    <row r="149" spans="2:58" s="60" customFormat="1" x14ac:dyDescent="0.25">
      <c r="B149" s="126" t="s">
        <v>55</v>
      </c>
      <c r="C149" s="155">
        <f t="shared" ref="C149:V149" si="167">SUM(C143:C148)</f>
        <v>0</v>
      </c>
      <c r="D149" s="155">
        <f t="shared" si="167"/>
        <v>0</v>
      </c>
      <c r="E149" s="155">
        <f t="shared" si="167"/>
        <v>0</v>
      </c>
      <c r="F149" s="155">
        <f t="shared" si="167"/>
        <v>0</v>
      </c>
      <c r="G149" s="155">
        <f t="shared" si="167"/>
        <v>0</v>
      </c>
      <c r="H149" s="155">
        <f t="shared" si="167"/>
        <v>0</v>
      </c>
      <c r="I149" s="155">
        <f t="shared" si="167"/>
        <v>0</v>
      </c>
      <c r="J149" s="155">
        <f t="shared" si="167"/>
        <v>0</v>
      </c>
      <c r="K149" s="155">
        <f t="shared" si="167"/>
        <v>0</v>
      </c>
      <c r="L149" s="155">
        <f t="shared" si="167"/>
        <v>0</v>
      </c>
      <c r="M149" s="155">
        <f t="shared" si="167"/>
        <v>0</v>
      </c>
      <c r="N149" s="155">
        <f t="shared" si="167"/>
        <v>0</v>
      </c>
      <c r="O149" s="155">
        <v>378</v>
      </c>
      <c r="P149" s="155">
        <v>485</v>
      </c>
      <c r="Q149" s="155">
        <v>413</v>
      </c>
      <c r="R149" s="155">
        <v>396</v>
      </c>
      <c r="S149" s="155">
        <v>317</v>
      </c>
      <c r="T149" s="155">
        <f t="shared" si="167"/>
        <v>248</v>
      </c>
      <c r="U149" s="155">
        <f t="shared" si="167"/>
        <v>247</v>
      </c>
      <c r="V149" s="155">
        <f t="shared" si="167"/>
        <v>226</v>
      </c>
      <c r="W149" s="155">
        <f t="shared" ref="W149:AH149" si="168">SUM(W143:W148)</f>
        <v>244</v>
      </c>
      <c r="X149" s="155">
        <f t="shared" si="168"/>
        <v>190</v>
      </c>
      <c r="Y149" s="155">
        <f t="shared" si="168"/>
        <v>162</v>
      </c>
      <c r="Z149" s="155">
        <f t="shared" si="168"/>
        <v>147</v>
      </c>
      <c r="AA149" s="155">
        <f t="shared" si="168"/>
        <v>133</v>
      </c>
      <c r="AB149" s="155">
        <f t="shared" si="168"/>
        <v>0</v>
      </c>
      <c r="AC149" s="155">
        <f t="shared" si="168"/>
        <v>0</v>
      </c>
      <c r="AD149" s="155">
        <f t="shared" si="168"/>
        <v>0</v>
      </c>
      <c r="AE149" s="155">
        <f t="shared" si="168"/>
        <v>0</v>
      </c>
      <c r="AF149" s="155">
        <f t="shared" si="168"/>
        <v>0</v>
      </c>
      <c r="AG149" s="155">
        <f t="shared" si="168"/>
        <v>0</v>
      </c>
      <c r="AH149" s="155">
        <f t="shared" si="168"/>
        <v>0</v>
      </c>
      <c r="AI149" s="155">
        <f t="shared" ref="AI149:AT149" si="169">SUM(AI143:AI148)</f>
        <v>0</v>
      </c>
      <c r="AJ149" s="155">
        <f t="shared" si="169"/>
        <v>0</v>
      </c>
      <c r="AK149" s="155">
        <f t="shared" si="169"/>
        <v>0</v>
      </c>
      <c r="AL149" s="155">
        <f t="shared" si="169"/>
        <v>0</v>
      </c>
      <c r="AM149" s="155">
        <f t="shared" si="169"/>
        <v>0</v>
      </c>
      <c r="AN149" s="155">
        <f t="shared" si="169"/>
        <v>0</v>
      </c>
      <c r="AO149" s="155">
        <f t="shared" si="169"/>
        <v>0</v>
      </c>
      <c r="AP149" s="155">
        <f t="shared" si="169"/>
        <v>0</v>
      </c>
      <c r="AQ149" s="155">
        <f t="shared" si="169"/>
        <v>0</v>
      </c>
      <c r="AR149" s="155">
        <f t="shared" si="169"/>
        <v>0</v>
      </c>
      <c r="AS149" s="155">
        <f t="shared" si="169"/>
        <v>0</v>
      </c>
      <c r="AT149" s="155">
        <f t="shared" si="169"/>
        <v>0</v>
      </c>
      <c r="AU149" s="155">
        <f t="shared" ref="AU149:BF149" si="170">SUM(AU143:AU148)</f>
        <v>0</v>
      </c>
      <c r="AV149" s="155">
        <f t="shared" si="170"/>
        <v>0</v>
      </c>
      <c r="AW149" s="155">
        <f t="shared" si="170"/>
        <v>0</v>
      </c>
      <c r="AX149" s="155">
        <f t="shared" si="170"/>
        <v>0</v>
      </c>
      <c r="AY149" s="155">
        <f t="shared" si="170"/>
        <v>0</v>
      </c>
      <c r="AZ149" s="155">
        <f t="shared" si="170"/>
        <v>0</v>
      </c>
      <c r="BA149" s="155">
        <f t="shared" si="170"/>
        <v>0</v>
      </c>
      <c r="BB149" s="155">
        <f t="shared" si="170"/>
        <v>0</v>
      </c>
      <c r="BC149" s="155">
        <f t="shared" si="170"/>
        <v>0</v>
      </c>
      <c r="BD149" s="155">
        <f t="shared" si="170"/>
        <v>0</v>
      </c>
      <c r="BE149" s="155">
        <f t="shared" si="170"/>
        <v>0</v>
      </c>
      <c r="BF149" s="155">
        <f t="shared" si="170"/>
        <v>0</v>
      </c>
    </row>
    <row r="151" spans="2:58" s="60" customFormat="1" x14ac:dyDescent="0.25">
      <c r="B151" s="142" t="s">
        <v>53</v>
      </c>
    </row>
    <row r="152" spans="2:58" s="60" customFormat="1" x14ac:dyDescent="0.25">
      <c r="B152" s="154" t="str">
        <f t="shared" ref="B152:B157" si="171">B143</f>
        <v>KEN</v>
      </c>
      <c r="C152" s="156" t="e">
        <f t="shared" ref="C152:S158" si="172">C143/C65</f>
        <v>#DIV/0!</v>
      </c>
      <c r="D152" s="156" t="e">
        <f t="shared" si="172"/>
        <v>#DIV/0!</v>
      </c>
      <c r="E152" s="156" t="e">
        <f t="shared" si="172"/>
        <v>#DIV/0!</v>
      </c>
      <c r="F152" s="156" t="e">
        <f t="shared" si="172"/>
        <v>#DIV/0!</v>
      </c>
      <c r="G152" s="156" t="e">
        <f t="shared" si="172"/>
        <v>#DIV/0!</v>
      </c>
      <c r="H152" s="156" t="e">
        <f t="shared" si="172"/>
        <v>#DIV/0!</v>
      </c>
      <c r="I152" s="156" t="e">
        <f t="shared" si="172"/>
        <v>#DIV/0!</v>
      </c>
      <c r="J152" s="156" t="e">
        <f t="shared" si="172"/>
        <v>#DIV/0!</v>
      </c>
      <c r="K152" s="156" t="e">
        <f t="shared" si="172"/>
        <v>#DIV/0!</v>
      </c>
      <c r="L152" s="156" t="e">
        <f t="shared" si="172"/>
        <v>#DIV/0!</v>
      </c>
      <c r="M152" s="156" t="e">
        <f t="shared" si="172"/>
        <v>#DIV/0!</v>
      </c>
      <c r="N152" s="156" t="e">
        <f t="shared" si="172"/>
        <v>#DIV/0!</v>
      </c>
      <c r="O152" s="156">
        <f t="shared" si="172"/>
        <v>0</v>
      </c>
      <c r="P152" s="156">
        <f t="shared" si="172"/>
        <v>0</v>
      </c>
      <c r="Q152" s="156">
        <f t="shared" si="172"/>
        <v>0</v>
      </c>
      <c r="R152" s="156">
        <f t="shared" si="172"/>
        <v>0</v>
      </c>
      <c r="S152" s="156">
        <f t="shared" si="172"/>
        <v>0</v>
      </c>
      <c r="T152" s="156">
        <f>T143/T149</f>
        <v>0.19354838709677419</v>
      </c>
      <c r="U152" s="156">
        <f t="shared" ref="U152:Z152" si="173">U143/U149</f>
        <v>0.21052631578947367</v>
      </c>
      <c r="V152" s="156">
        <f t="shared" si="173"/>
        <v>0.16371681415929204</v>
      </c>
      <c r="W152" s="156">
        <f t="shared" si="173"/>
        <v>0.13524590163934427</v>
      </c>
      <c r="X152" s="156">
        <f t="shared" si="173"/>
        <v>9.4736842105263161E-2</v>
      </c>
      <c r="Y152" s="156">
        <f t="shared" si="173"/>
        <v>0.15432098765432098</v>
      </c>
      <c r="Z152" s="156">
        <f t="shared" si="173"/>
        <v>0.14285714285714285</v>
      </c>
      <c r="AA152" s="156">
        <f t="shared" ref="U152:BF158" si="174">AA143/AA65</f>
        <v>1.1321742699244982E-4</v>
      </c>
      <c r="AB152" s="156" t="e">
        <f t="shared" ref="AB152:AB157" si="175">AB143/AB65</f>
        <v>#DIV/0!</v>
      </c>
      <c r="AC152" s="156" t="e">
        <f t="shared" si="174"/>
        <v>#DIV/0!</v>
      </c>
      <c r="AD152" s="156" t="e">
        <f>AD143/AD65</f>
        <v>#DIV/0!</v>
      </c>
      <c r="AE152" s="156" t="e">
        <f t="shared" ref="AE152:AF157" si="176">AE143/AE65</f>
        <v>#DIV/0!</v>
      </c>
      <c r="AF152" s="156" t="e">
        <f t="shared" si="176"/>
        <v>#DIV/0!</v>
      </c>
      <c r="AG152" s="156" t="e">
        <f t="shared" si="174"/>
        <v>#DIV/0!</v>
      </c>
      <c r="AH152" s="156" t="e">
        <f t="shared" si="174"/>
        <v>#DIV/0!</v>
      </c>
      <c r="AI152" s="156" t="e">
        <f t="shared" si="174"/>
        <v>#DIV/0!</v>
      </c>
      <c r="AJ152" s="156" t="e">
        <f t="shared" si="174"/>
        <v>#DIV/0!</v>
      </c>
      <c r="AK152" s="156" t="e">
        <f t="shared" si="174"/>
        <v>#DIV/0!</v>
      </c>
      <c r="AL152" s="156" t="e">
        <f t="shared" si="174"/>
        <v>#DIV/0!</v>
      </c>
      <c r="AM152" s="156" t="e">
        <f t="shared" si="174"/>
        <v>#DIV/0!</v>
      </c>
      <c r="AN152" s="156" t="e">
        <f t="shared" si="174"/>
        <v>#DIV/0!</v>
      </c>
      <c r="AO152" s="156" t="e">
        <f t="shared" si="174"/>
        <v>#DIV/0!</v>
      </c>
      <c r="AP152" s="156" t="e">
        <f t="shared" si="174"/>
        <v>#DIV/0!</v>
      </c>
      <c r="AQ152" s="156" t="e">
        <f t="shared" si="174"/>
        <v>#DIV/0!</v>
      </c>
      <c r="AR152" s="156" t="e">
        <f t="shared" si="174"/>
        <v>#DIV/0!</v>
      </c>
      <c r="AS152" s="156" t="e">
        <f t="shared" si="174"/>
        <v>#DIV/0!</v>
      </c>
      <c r="AT152" s="156" t="e">
        <f t="shared" si="174"/>
        <v>#DIV/0!</v>
      </c>
      <c r="AU152" s="156" t="e">
        <f t="shared" si="174"/>
        <v>#DIV/0!</v>
      </c>
      <c r="AV152" s="156" t="e">
        <f t="shared" si="174"/>
        <v>#DIV/0!</v>
      </c>
      <c r="AW152" s="156" t="e">
        <f t="shared" si="174"/>
        <v>#DIV/0!</v>
      </c>
      <c r="AX152" s="156" t="e">
        <f t="shared" si="174"/>
        <v>#DIV/0!</v>
      </c>
      <c r="AY152" s="156" t="e">
        <f t="shared" si="174"/>
        <v>#DIV/0!</v>
      </c>
      <c r="AZ152" s="156" t="e">
        <f t="shared" si="174"/>
        <v>#DIV/0!</v>
      </c>
      <c r="BA152" s="156" t="e">
        <f t="shared" si="174"/>
        <v>#DIV/0!</v>
      </c>
      <c r="BB152" s="156" t="e">
        <f t="shared" si="174"/>
        <v>#DIV/0!</v>
      </c>
      <c r="BC152" s="156" t="e">
        <f t="shared" si="174"/>
        <v>#DIV/0!</v>
      </c>
      <c r="BD152" s="156" t="e">
        <f t="shared" si="174"/>
        <v>#DIV/0!</v>
      </c>
      <c r="BE152" s="156" t="e">
        <f t="shared" si="174"/>
        <v>#DIV/0!</v>
      </c>
      <c r="BF152" s="156" t="e">
        <f t="shared" si="174"/>
        <v>#DIV/0!</v>
      </c>
    </row>
    <row r="153" spans="2:58" s="60" customFormat="1" x14ac:dyDescent="0.25">
      <c r="B153" s="154" t="str">
        <f t="shared" si="171"/>
        <v>UGA</v>
      </c>
      <c r="C153" s="156" t="e">
        <f t="shared" si="172"/>
        <v>#DIV/0!</v>
      </c>
      <c r="D153" s="156" t="e">
        <f t="shared" si="172"/>
        <v>#DIV/0!</v>
      </c>
      <c r="E153" s="156" t="e">
        <f t="shared" si="172"/>
        <v>#DIV/0!</v>
      </c>
      <c r="F153" s="156" t="e">
        <f t="shared" si="172"/>
        <v>#DIV/0!</v>
      </c>
      <c r="G153" s="156" t="e">
        <f t="shared" si="172"/>
        <v>#DIV/0!</v>
      </c>
      <c r="H153" s="156" t="e">
        <f t="shared" si="172"/>
        <v>#DIV/0!</v>
      </c>
      <c r="I153" s="156" t="e">
        <f t="shared" si="172"/>
        <v>#DIV/0!</v>
      </c>
      <c r="J153" s="156" t="e">
        <f t="shared" si="172"/>
        <v>#DIV/0!</v>
      </c>
      <c r="K153" s="156" t="e">
        <f t="shared" si="172"/>
        <v>#DIV/0!</v>
      </c>
      <c r="L153" s="156" t="e">
        <f t="shared" si="172"/>
        <v>#DIV/0!</v>
      </c>
      <c r="M153" s="156" t="e">
        <f t="shared" si="172"/>
        <v>#DIV/0!</v>
      </c>
      <c r="N153" s="156" t="e">
        <f t="shared" si="172"/>
        <v>#DIV/0!</v>
      </c>
      <c r="O153" s="156">
        <f t="shared" si="172"/>
        <v>0</v>
      </c>
      <c r="P153" s="156">
        <f t="shared" si="172"/>
        <v>0</v>
      </c>
      <c r="Q153" s="156">
        <f t="shared" si="172"/>
        <v>0</v>
      </c>
      <c r="R153" s="156">
        <f t="shared" si="172"/>
        <v>0</v>
      </c>
      <c r="S153" s="156">
        <f t="shared" si="172"/>
        <v>0</v>
      </c>
      <c r="T153" s="156">
        <f>T144/T149</f>
        <v>0.16532258064516128</v>
      </c>
      <c r="U153" s="156">
        <f t="shared" ref="U153:Z153" si="177">U144/U149</f>
        <v>0.14979757085020243</v>
      </c>
      <c r="V153" s="156">
        <f t="shared" si="177"/>
        <v>0.16814159292035399</v>
      </c>
      <c r="W153" s="156">
        <f t="shared" si="177"/>
        <v>0.24590163934426229</v>
      </c>
      <c r="X153" s="156">
        <f t="shared" si="177"/>
        <v>0.1368421052631579</v>
      </c>
      <c r="Y153" s="156">
        <f t="shared" si="177"/>
        <v>0.23456790123456789</v>
      </c>
      <c r="Z153" s="156">
        <f t="shared" si="177"/>
        <v>0.17006802721088435</v>
      </c>
      <c r="AA153" s="156">
        <f t="shared" ref="AA153:AI153" si="178">AA144/AA66</f>
        <v>1.0668563300142249E-3</v>
      </c>
      <c r="AB153" s="156" t="e">
        <f t="shared" si="175"/>
        <v>#DIV/0!</v>
      </c>
      <c r="AC153" s="156" t="e">
        <f t="shared" si="178"/>
        <v>#DIV/0!</v>
      </c>
      <c r="AD153" s="156" t="e">
        <f t="shared" si="178"/>
        <v>#DIV/0!</v>
      </c>
      <c r="AE153" s="156" t="e">
        <f t="shared" si="176"/>
        <v>#DIV/0!</v>
      </c>
      <c r="AF153" s="156" t="e">
        <f t="shared" ref="AF153" si="179">AF144/AF66</f>
        <v>#DIV/0!</v>
      </c>
      <c r="AG153" s="156" t="e">
        <f t="shared" si="178"/>
        <v>#DIV/0!</v>
      </c>
      <c r="AH153" s="156" t="e">
        <f t="shared" si="178"/>
        <v>#DIV/0!</v>
      </c>
      <c r="AI153" s="156" t="e">
        <f t="shared" si="178"/>
        <v>#DIV/0!</v>
      </c>
      <c r="AJ153" s="156" t="e">
        <f t="shared" si="174"/>
        <v>#DIV/0!</v>
      </c>
      <c r="AK153" s="156" t="e">
        <f t="shared" si="174"/>
        <v>#DIV/0!</v>
      </c>
      <c r="AL153" s="156" t="e">
        <f t="shared" si="174"/>
        <v>#DIV/0!</v>
      </c>
      <c r="AM153" s="156" t="e">
        <f t="shared" si="174"/>
        <v>#DIV/0!</v>
      </c>
      <c r="AN153" s="156" t="e">
        <f t="shared" si="174"/>
        <v>#DIV/0!</v>
      </c>
      <c r="AO153" s="156" t="e">
        <f t="shared" si="174"/>
        <v>#DIV/0!</v>
      </c>
      <c r="AP153" s="156" t="e">
        <f t="shared" si="174"/>
        <v>#DIV/0!</v>
      </c>
      <c r="AQ153" s="156" t="e">
        <f t="shared" si="174"/>
        <v>#DIV/0!</v>
      </c>
      <c r="AR153" s="156" t="e">
        <f t="shared" si="174"/>
        <v>#DIV/0!</v>
      </c>
      <c r="AS153" s="156" t="e">
        <f t="shared" si="174"/>
        <v>#DIV/0!</v>
      </c>
      <c r="AT153" s="156" t="e">
        <f t="shared" si="174"/>
        <v>#DIV/0!</v>
      </c>
      <c r="AU153" s="156" t="e">
        <f t="shared" si="174"/>
        <v>#DIV/0!</v>
      </c>
      <c r="AV153" s="156" t="e">
        <f t="shared" si="174"/>
        <v>#DIV/0!</v>
      </c>
      <c r="AW153" s="156" t="e">
        <f t="shared" si="174"/>
        <v>#DIV/0!</v>
      </c>
      <c r="AX153" s="156" t="e">
        <f t="shared" si="174"/>
        <v>#DIV/0!</v>
      </c>
      <c r="AY153" s="156" t="e">
        <f t="shared" si="174"/>
        <v>#DIV/0!</v>
      </c>
      <c r="AZ153" s="156" t="e">
        <f t="shared" si="174"/>
        <v>#DIV/0!</v>
      </c>
      <c r="BA153" s="156" t="e">
        <f t="shared" si="174"/>
        <v>#DIV/0!</v>
      </c>
      <c r="BB153" s="156" t="e">
        <f t="shared" si="174"/>
        <v>#DIV/0!</v>
      </c>
      <c r="BC153" s="156" t="e">
        <f t="shared" si="174"/>
        <v>#DIV/0!</v>
      </c>
      <c r="BD153" s="156" t="e">
        <f t="shared" si="174"/>
        <v>#DIV/0!</v>
      </c>
      <c r="BE153" s="156" t="e">
        <f t="shared" si="174"/>
        <v>#DIV/0!</v>
      </c>
      <c r="BF153" s="156" t="e">
        <f t="shared" si="174"/>
        <v>#DIV/0!</v>
      </c>
    </row>
    <row r="154" spans="2:58" s="60" customFormat="1" x14ac:dyDescent="0.25">
      <c r="B154" s="154" t="str">
        <f t="shared" si="171"/>
        <v>TZA</v>
      </c>
      <c r="C154" s="156" t="e">
        <f t="shared" si="172"/>
        <v>#DIV/0!</v>
      </c>
      <c r="D154" s="156" t="e">
        <f t="shared" si="172"/>
        <v>#DIV/0!</v>
      </c>
      <c r="E154" s="156" t="e">
        <f t="shared" si="172"/>
        <v>#DIV/0!</v>
      </c>
      <c r="F154" s="156" t="e">
        <f t="shared" si="172"/>
        <v>#DIV/0!</v>
      </c>
      <c r="G154" s="156" t="e">
        <f t="shared" si="172"/>
        <v>#DIV/0!</v>
      </c>
      <c r="H154" s="156" t="e">
        <f t="shared" si="172"/>
        <v>#DIV/0!</v>
      </c>
      <c r="I154" s="156" t="e">
        <f t="shared" si="172"/>
        <v>#DIV/0!</v>
      </c>
      <c r="J154" s="156" t="e">
        <f t="shared" si="172"/>
        <v>#DIV/0!</v>
      </c>
      <c r="K154" s="156" t="e">
        <f t="shared" si="172"/>
        <v>#DIV/0!</v>
      </c>
      <c r="L154" s="156" t="e">
        <f t="shared" si="172"/>
        <v>#DIV/0!</v>
      </c>
      <c r="M154" s="156" t="e">
        <f t="shared" si="172"/>
        <v>#DIV/0!</v>
      </c>
      <c r="N154" s="156" t="e">
        <f t="shared" si="172"/>
        <v>#DIV/0!</v>
      </c>
      <c r="O154" s="156">
        <f t="shared" si="172"/>
        <v>0</v>
      </c>
      <c r="P154" s="156">
        <f t="shared" si="172"/>
        <v>0</v>
      </c>
      <c r="Q154" s="156">
        <f t="shared" si="172"/>
        <v>0</v>
      </c>
      <c r="R154" s="156">
        <f t="shared" si="172"/>
        <v>0</v>
      </c>
      <c r="S154" s="156">
        <f t="shared" si="172"/>
        <v>0</v>
      </c>
      <c r="T154" s="156">
        <f>T145/T149</f>
        <v>0.24596774193548387</v>
      </c>
      <c r="U154" s="156">
        <f t="shared" ref="U154:Z154" si="180">U145/U149</f>
        <v>0.20647773279352227</v>
      </c>
      <c r="V154" s="156">
        <f t="shared" si="180"/>
        <v>0.19026548672566371</v>
      </c>
      <c r="W154" s="156">
        <f t="shared" si="180"/>
        <v>0.20491803278688525</v>
      </c>
      <c r="X154" s="156">
        <f t="shared" si="180"/>
        <v>0.25263157894736843</v>
      </c>
      <c r="Y154" s="156">
        <f t="shared" si="180"/>
        <v>0.21604938271604937</v>
      </c>
      <c r="Z154" s="156">
        <f t="shared" si="180"/>
        <v>0.22448979591836735</v>
      </c>
      <c r="AA154" s="156">
        <f t="shared" si="174"/>
        <v>1.0937697194059988E-3</v>
      </c>
      <c r="AB154" s="156" t="e">
        <f t="shared" si="175"/>
        <v>#DIV/0!</v>
      </c>
      <c r="AC154" s="156" t="e">
        <f t="shared" si="174"/>
        <v>#DIV/0!</v>
      </c>
      <c r="AD154" s="156" t="e">
        <f t="shared" si="174"/>
        <v>#DIV/0!</v>
      </c>
      <c r="AE154" s="156" t="e">
        <f>AE145/AE67</f>
        <v>#DIV/0!</v>
      </c>
      <c r="AF154" s="156" t="e">
        <f>AF145/AF67</f>
        <v>#DIV/0!</v>
      </c>
      <c r="AG154" s="156" t="e">
        <f t="shared" si="174"/>
        <v>#DIV/0!</v>
      </c>
      <c r="AH154" s="156" t="e">
        <f t="shared" si="174"/>
        <v>#DIV/0!</v>
      </c>
      <c r="AI154" s="156" t="e">
        <f t="shared" si="174"/>
        <v>#DIV/0!</v>
      </c>
      <c r="AJ154" s="156" t="e">
        <f t="shared" si="174"/>
        <v>#DIV/0!</v>
      </c>
      <c r="AK154" s="156" t="e">
        <f t="shared" si="174"/>
        <v>#DIV/0!</v>
      </c>
      <c r="AL154" s="156" t="e">
        <f t="shared" si="174"/>
        <v>#DIV/0!</v>
      </c>
      <c r="AM154" s="156" t="e">
        <f t="shared" si="174"/>
        <v>#DIV/0!</v>
      </c>
      <c r="AN154" s="156" t="e">
        <f t="shared" si="174"/>
        <v>#DIV/0!</v>
      </c>
      <c r="AO154" s="156" t="e">
        <f t="shared" si="174"/>
        <v>#DIV/0!</v>
      </c>
      <c r="AP154" s="156" t="e">
        <f t="shared" si="174"/>
        <v>#DIV/0!</v>
      </c>
      <c r="AQ154" s="156" t="e">
        <f t="shared" si="174"/>
        <v>#DIV/0!</v>
      </c>
      <c r="AR154" s="156" t="e">
        <f t="shared" si="174"/>
        <v>#DIV/0!</v>
      </c>
      <c r="AS154" s="156" t="e">
        <f t="shared" si="174"/>
        <v>#DIV/0!</v>
      </c>
      <c r="AT154" s="156" t="e">
        <f t="shared" si="174"/>
        <v>#DIV/0!</v>
      </c>
      <c r="AU154" s="156" t="e">
        <f t="shared" si="174"/>
        <v>#DIV/0!</v>
      </c>
      <c r="AV154" s="156" t="e">
        <f t="shared" si="174"/>
        <v>#DIV/0!</v>
      </c>
      <c r="AW154" s="156" t="e">
        <f t="shared" si="174"/>
        <v>#DIV/0!</v>
      </c>
      <c r="AX154" s="156" t="e">
        <f t="shared" si="174"/>
        <v>#DIV/0!</v>
      </c>
      <c r="AY154" s="156" t="e">
        <f t="shared" si="174"/>
        <v>#DIV/0!</v>
      </c>
      <c r="AZ154" s="156" t="e">
        <f t="shared" si="174"/>
        <v>#DIV/0!</v>
      </c>
      <c r="BA154" s="156" t="e">
        <f t="shared" si="174"/>
        <v>#DIV/0!</v>
      </c>
      <c r="BB154" s="156" t="e">
        <f t="shared" si="174"/>
        <v>#DIV/0!</v>
      </c>
      <c r="BC154" s="156" t="e">
        <f t="shared" si="174"/>
        <v>#DIV/0!</v>
      </c>
      <c r="BD154" s="156" t="e">
        <f t="shared" si="174"/>
        <v>#DIV/0!</v>
      </c>
      <c r="BE154" s="156" t="e">
        <f t="shared" si="174"/>
        <v>#DIV/0!</v>
      </c>
      <c r="BF154" s="156" t="e">
        <f t="shared" si="174"/>
        <v>#DIV/0!</v>
      </c>
    </row>
    <row r="155" spans="2:58" s="60" customFormat="1" x14ac:dyDescent="0.25">
      <c r="B155" s="154" t="str">
        <f t="shared" si="171"/>
        <v>ZAM</v>
      </c>
      <c r="C155" s="156" t="e">
        <f t="shared" si="172"/>
        <v>#DIV/0!</v>
      </c>
      <c r="D155" s="156" t="e">
        <f t="shared" si="172"/>
        <v>#DIV/0!</v>
      </c>
      <c r="E155" s="156" t="e">
        <f t="shared" si="172"/>
        <v>#DIV/0!</v>
      </c>
      <c r="F155" s="156" t="e">
        <f t="shared" si="172"/>
        <v>#DIV/0!</v>
      </c>
      <c r="G155" s="156" t="e">
        <f t="shared" si="172"/>
        <v>#DIV/0!</v>
      </c>
      <c r="H155" s="156" t="e">
        <f t="shared" si="172"/>
        <v>#DIV/0!</v>
      </c>
      <c r="I155" s="156" t="e">
        <f t="shared" si="172"/>
        <v>#DIV/0!</v>
      </c>
      <c r="J155" s="156" t="e">
        <f t="shared" si="172"/>
        <v>#DIV/0!</v>
      </c>
      <c r="K155" s="156" t="e">
        <f t="shared" si="172"/>
        <v>#DIV/0!</v>
      </c>
      <c r="L155" s="156" t="e">
        <f t="shared" si="172"/>
        <v>#DIV/0!</v>
      </c>
      <c r="M155" s="156" t="e">
        <f t="shared" si="172"/>
        <v>#DIV/0!</v>
      </c>
      <c r="N155" s="156" t="e">
        <f t="shared" si="172"/>
        <v>#DIV/0!</v>
      </c>
      <c r="O155" s="156">
        <f t="shared" si="172"/>
        <v>0</v>
      </c>
      <c r="P155" s="156">
        <f t="shared" si="172"/>
        <v>0</v>
      </c>
      <c r="Q155" s="156">
        <f t="shared" si="172"/>
        <v>0</v>
      </c>
      <c r="R155" s="156">
        <f t="shared" si="172"/>
        <v>0</v>
      </c>
      <c r="S155" s="156">
        <f t="shared" si="172"/>
        <v>0</v>
      </c>
      <c r="T155" s="156">
        <f>T146/T149</f>
        <v>0.18548387096774194</v>
      </c>
      <c r="U155" s="156">
        <f t="shared" ref="U155:Z155" si="181">U146/U149</f>
        <v>0.18623481781376519</v>
      </c>
      <c r="V155" s="156">
        <f t="shared" si="181"/>
        <v>0.18141592920353983</v>
      </c>
      <c r="W155" s="156">
        <f t="shared" si="181"/>
        <v>0.15163934426229508</v>
      </c>
      <c r="X155" s="156">
        <f t="shared" si="181"/>
        <v>0.16842105263157894</v>
      </c>
      <c r="Y155" s="156">
        <f t="shared" si="181"/>
        <v>0.1728395061728395</v>
      </c>
      <c r="Z155" s="156">
        <f t="shared" si="181"/>
        <v>0.19047619047619047</v>
      </c>
      <c r="AA155" s="156">
        <f t="shared" si="174"/>
        <v>7.9116645454232744E-4</v>
      </c>
      <c r="AB155" s="156" t="e">
        <f t="shared" si="175"/>
        <v>#DIV/0!</v>
      </c>
      <c r="AC155" s="156" t="e">
        <f t="shared" si="174"/>
        <v>#DIV/0!</v>
      </c>
      <c r="AD155" s="156" t="e">
        <f t="shared" si="174"/>
        <v>#DIV/0!</v>
      </c>
      <c r="AE155" s="156" t="e">
        <f>AE146/AE68</f>
        <v>#DIV/0!</v>
      </c>
      <c r="AF155" s="156" t="e">
        <f>AF146/AF68</f>
        <v>#DIV/0!</v>
      </c>
      <c r="AG155" s="156" t="e">
        <f t="shared" si="174"/>
        <v>#DIV/0!</v>
      </c>
      <c r="AH155" s="156" t="e">
        <f t="shared" si="174"/>
        <v>#DIV/0!</v>
      </c>
      <c r="AI155" s="156" t="e">
        <f t="shared" si="174"/>
        <v>#DIV/0!</v>
      </c>
      <c r="AJ155" s="156" t="e">
        <f t="shared" si="174"/>
        <v>#DIV/0!</v>
      </c>
      <c r="AK155" s="156" t="e">
        <f t="shared" si="174"/>
        <v>#DIV/0!</v>
      </c>
      <c r="AL155" s="156" t="e">
        <f t="shared" si="174"/>
        <v>#DIV/0!</v>
      </c>
      <c r="AM155" s="156" t="e">
        <f t="shared" si="174"/>
        <v>#DIV/0!</v>
      </c>
      <c r="AN155" s="156" t="e">
        <f t="shared" si="174"/>
        <v>#DIV/0!</v>
      </c>
      <c r="AO155" s="156" t="e">
        <f t="shared" si="174"/>
        <v>#DIV/0!</v>
      </c>
      <c r="AP155" s="156" t="e">
        <f t="shared" si="174"/>
        <v>#DIV/0!</v>
      </c>
      <c r="AQ155" s="156" t="e">
        <f t="shared" si="174"/>
        <v>#DIV/0!</v>
      </c>
      <c r="AR155" s="156" t="e">
        <f t="shared" si="174"/>
        <v>#DIV/0!</v>
      </c>
      <c r="AS155" s="156" t="e">
        <f t="shared" si="174"/>
        <v>#DIV/0!</v>
      </c>
      <c r="AT155" s="156" t="e">
        <f t="shared" si="174"/>
        <v>#DIV/0!</v>
      </c>
      <c r="AU155" s="156" t="e">
        <f t="shared" si="174"/>
        <v>#DIV/0!</v>
      </c>
      <c r="AV155" s="156" t="e">
        <f t="shared" si="174"/>
        <v>#DIV/0!</v>
      </c>
      <c r="AW155" s="156" t="e">
        <f t="shared" si="174"/>
        <v>#DIV/0!</v>
      </c>
      <c r="AX155" s="156" t="e">
        <f t="shared" si="174"/>
        <v>#DIV/0!</v>
      </c>
      <c r="AY155" s="156" t="e">
        <f t="shared" si="174"/>
        <v>#DIV/0!</v>
      </c>
      <c r="AZ155" s="156" t="e">
        <f t="shared" si="174"/>
        <v>#DIV/0!</v>
      </c>
      <c r="BA155" s="156" t="e">
        <f t="shared" si="174"/>
        <v>#DIV/0!</v>
      </c>
      <c r="BB155" s="156" t="e">
        <f t="shared" si="174"/>
        <v>#DIV/0!</v>
      </c>
      <c r="BC155" s="156" t="e">
        <f t="shared" si="174"/>
        <v>#DIV/0!</v>
      </c>
      <c r="BD155" s="156" t="e">
        <f t="shared" si="174"/>
        <v>#DIV/0!</v>
      </c>
      <c r="BE155" s="156" t="e">
        <f t="shared" si="174"/>
        <v>#DIV/0!</v>
      </c>
      <c r="BF155" s="156" t="e">
        <f t="shared" si="174"/>
        <v>#DIV/0!</v>
      </c>
    </row>
    <row r="156" spans="2:58" s="60" customFormat="1" x14ac:dyDescent="0.25">
      <c r="B156" s="154" t="str">
        <f t="shared" si="171"/>
        <v>BOT</v>
      </c>
      <c r="C156" s="156" t="e">
        <f t="shared" si="172"/>
        <v>#DIV/0!</v>
      </c>
      <c r="D156" s="156" t="e">
        <f t="shared" si="172"/>
        <v>#DIV/0!</v>
      </c>
      <c r="E156" s="156" t="e">
        <f t="shared" si="172"/>
        <v>#DIV/0!</v>
      </c>
      <c r="F156" s="156" t="e">
        <f t="shared" si="172"/>
        <v>#DIV/0!</v>
      </c>
      <c r="G156" s="156" t="e">
        <f t="shared" si="172"/>
        <v>#DIV/0!</v>
      </c>
      <c r="H156" s="156" t="e">
        <f t="shared" si="172"/>
        <v>#DIV/0!</v>
      </c>
      <c r="I156" s="156" t="e">
        <f t="shared" si="172"/>
        <v>#DIV/0!</v>
      </c>
      <c r="J156" s="156" t="e">
        <f t="shared" si="172"/>
        <v>#DIV/0!</v>
      </c>
      <c r="K156" s="156" t="e">
        <f t="shared" si="172"/>
        <v>#DIV/0!</v>
      </c>
      <c r="L156" s="156" t="e">
        <f t="shared" si="172"/>
        <v>#DIV/0!</v>
      </c>
      <c r="M156" s="156" t="e">
        <f t="shared" si="172"/>
        <v>#DIV/0!</v>
      </c>
      <c r="N156" s="156" t="e">
        <f t="shared" si="172"/>
        <v>#DIV/0!</v>
      </c>
      <c r="O156" s="156">
        <f t="shared" si="172"/>
        <v>0</v>
      </c>
      <c r="P156" s="156">
        <f t="shared" si="172"/>
        <v>0</v>
      </c>
      <c r="Q156" s="156">
        <f t="shared" si="172"/>
        <v>0</v>
      </c>
      <c r="R156" s="156">
        <f t="shared" si="172"/>
        <v>0</v>
      </c>
      <c r="S156" s="156">
        <f t="shared" si="172"/>
        <v>0</v>
      </c>
      <c r="T156" s="156">
        <f>T147/T149</f>
        <v>0.15322580645161291</v>
      </c>
      <c r="U156" s="156">
        <f t="shared" ref="U156:Z156" si="182">U147/U149</f>
        <v>0.16599190283400811</v>
      </c>
      <c r="V156" s="156">
        <f t="shared" si="182"/>
        <v>0.15044247787610621</v>
      </c>
      <c r="W156" s="156">
        <f t="shared" si="182"/>
        <v>0.14344262295081966</v>
      </c>
      <c r="X156" s="156">
        <f t="shared" si="182"/>
        <v>0.1736842105263158</v>
      </c>
      <c r="Y156" s="156">
        <f t="shared" si="182"/>
        <v>0.15432098765432098</v>
      </c>
      <c r="Z156" s="156">
        <f t="shared" si="182"/>
        <v>0.16326530612244897</v>
      </c>
      <c r="AA156" s="156">
        <f t="shared" si="174"/>
        <v>1.4316392269148174E-3</v>
      </c>
      <c r="AB156" s="156" t="e">
        <f t="shared" si="175"/>
        <v>#DIV/0!</v>
      </c>
      <c r="AC156" s="156" t="e">
        <f t="shared" si="174"/>
        <v>#DIV/0!</v>
      </c>
      <c r="AD156" s="156" t="e">
        <f t="shared" si="174"/>
        <v>#DIV/0!</v>
      </c>
      <c r="AE156" s="156" t="e">
        <f t="shared" si="176"/>
        <v>#DIV/0!</v>
      </c>
      <c r="AF156" s="156" t="e">
        <f t="shared" ref="AF156" si="183">AF147/AF69</f>
        <v>#DIV/0!</v>
      </c>
      <c r="AG156" s="156" t="e">
        <f t="shared" si="174"/>
        <v>#DIV/0!</v>
      </c>
      <c r="AH156" s="156" t="e">
        <f t="shared" si="174"/>
        <v>#DIV/0!</v>
      </c>
      <c r="AI156" s="156" t="e">
        <f t="shared" si="174"/>
        <v>#DIV/0!</v>
      </c>
      <c r="AJ156" s="156" t="e">
        <f t="shared" si="174"/>
        <v>#DIV/0!</v>
      </c>
      <c r="AK156" s="156" t="e">
        <f t="shared" si="174"/>
        <v>#DIV/0!</v>
      </c>
      <c r="AL156" s="156" t="e">
        <f t="shared" si="174"/>
        <v>#DIV/0!</v>
      </c>
      <c r="AM156" s="156" t="e">
        <f t="shared" si="174"/>
        <v>#DIV/0!</v>
      </c>
      <c r="AN156" s="156" t="e">
        <f t="shared" si="174"/>
        <v>#DIV/0!</v>
      </c>
      <c r="AO156" s="156" t="e">
        <f t="shared" si="174"/>
        <v>#DIV/0!</v>
      </c>
      <c r="AP156" s="156" t="e">
        <f t="shared" si="174"/>
        <v>#DIV/0!</v>
      </c>
      <c r="AQ156" s="156" t="e">
        <f t="shared" si="174"/>
        <v>#DIV/0!</v>
      </c>
      <c r="AR156" s="156" t="e">
        <f t="shared" si="174"/>
        <v>#DIV/0!</v>
      </c>
      <c r="AS156" s="156" t="e">
        <f t="shared" si="174"/>
        <v>#DIV/0!</v>
      </c>
      <c r="AT156" s="156" t="e">
        <f t="shared" si="174"/>
        <v>#DIV/0!</v>
      </c>
      <c r="AU156" s="156" t="e">
        <f t="shared" si="174"/>
        <v>#DIV/0!</v>
      </c>
      <c r="AV156" s="156" t="e">
        <f t="shared" si="174"/>
        <v>#DIV/0!</v>
      </c>
      <c r="AW156" s="156" t="e">
        <f t="shared" si="174"/>
        <v>#DIV/0!</v>
      </c>
      <c r="AX156" s="156" t="e">
        <f t="shared" si="174"/>
        <v>#DIV/0!</v>
      </c>
      <c r="AY156" s="156" t="e">
        <f t="shared" si="174"/>
        <v>#DIV/0!</v>
      </c>
      <c r="AZ156" s="156" t="e">
        <f t="shared" si="174"/>
        <v>#DIV/0!</v>
      </c>
      <c r="BA156" s="156" t="e">
        <f t="shared" si="174"/>
        <v>#DIV/0!</v>
      </c>
      <c r="BB156" s="156" t="e">
        <f t="shared" si="174"/>
        <v>#DIV/0!</v>
      </c>
      <c r="BC156" s="156" t="e">
        <f t="shared" si="174"/>
        <v>#DIV/0!</v>
      </c>
      <c r="BD156" s="156" t="e">
        <f t="shared" si="174"/>
        <v>#DIV/0!</v>
      </c>
      <c r="BE156" s="156" t="e">
        <f t="shared" si="174"/>
        <v>#DIV/0!</v>
      </c>
      <c r="BF156" s="156" t="e">
        <f t="shared" si="174"/>
        <v>#DIV/0!</v>
      </c>
    </row>
    <row r="157" spans="2:58" s="60" customFormat="1" x14ac:dyDescent="0.25">
      <c r="B157" s="154" t="str">
        <f t="shared" si="171"/>
        <v>ZAR</v>
      </c>
      <c r="C157" s="156" t="e">
        <f t="shared" si="172"/>
        <v>#DIV/0!</v>
      </c>
      <c r="D157" s="156" t="e">
        <f t="shared" si="172"/>
        <v>#DIV/0!</v>
      </c>
      <c r="E157" s="156" t="e">
        <f t="shared" si="172"/>
        <v>#DIV/0!</v>
      </c>
      <c r="F157" s="156" t="e">
        <f t="shared" si="172"/>
        <v>#DIV/0!</v>
      </c>
      <c r="G157" s="156" t="e">
        <f t="shared" si="172"/>
        <v>#DIV/0!</v>
      </c>
      <c r="H157" s="156" t="e">
        <f t="shared" si="172"/>
        <v>#DIV/0!</v>
      </c>
      <c r="I157" s="156" t="e">
        <f t="shared" si="172"/>
        <v>#DIV/0!</v>
      </c>
      <c r="J157" s="156" t="e">
        <f t="shared" si="172"/>
        <v>#DIV/0!</v>
      </c>
      <c r="K157" s="156" t="e">
        <f t="shared" si="172"/>
        <v>#DIV/0!</v>
      </c>
      <c r="L157" s="156" t="e">
        <f t="shared" si="172"/>
        <v>#DIV/0!</v>
      </c>
      <c r="M157" s="156" t="e">
        <f t="shared" si="172"/>
        <v>#DIV/0!</v>
      </c>
      <c r="N157" s="156" t="e">
        <f t="shared" si="172"/>
        <v>#DIV/0!</v>
      </c>
      <c r="O157" s="156">
        <f t="shared" si="172"/>
        <v>0</v>
      </c>
      <c r="P157" s="156">
        <f t="shared" si="172"/>
        <v>0</v>
      </c>
      <c r="Q157" s="156">
        <f t="shared" si="172"/>
        <v>0</v>
      </c>
      <c r="R157" s="156">
        <f t="shared" si="172"/>
        <v>0</v>
      </c>
      <c r="S157" s="156">
        <f t="shared" si="172"/>
        <v>0</v>
      </c>
      <c r="T157" s="156">
        <f t="shared" ref="T157" si="184">T148/T154</f>
        <v>56.918032786885242</v>
      </c>
      <c r="U157" s="156">
        <f t="shared" si="174"/>
        <v>3.4548281223009156E-3</v>
      </c>
      <c r="V157" s="156">
        <f t="shared" si="174"/>
        <v>4.8586572438162542E-3</v>
      </c>
      <c r="W157" s="156">
        <f t="shared" si="174"/>
        <v>3.9306044998644622E-3</v>
      </c>
      <c r="X157" s="156">
        <f t="shared" si="174"/>
        <v>4.4402583423035526E-3</v>
      </c>
      <c r="Y157" s="156">
        <f>Y148/Y149</f>
        <v>6.7901234567901231E-2</v>
      </c>
      <c r="Z157" s="156">
        <f>Z148/Z149</f>
        <v>0.10884353741496598</v>
      </c>
      <c r="AA157" s="156">
        <f t="shared" si="174"/>
        <v>7.0701357466063347E-4</v>
      </c>
      <c r="AB157" s="156" t="e">
        <f t="shared" si="175"/>
        <v>#DIV/0!</v>
      </c>
      <c r="AC157" s="156" t="e">
        <f t="shared" si="174"/>
        <v>#DIV/0!</v>
      </c>
      <c r="AD157" s="156" t="e">
        <f t="shared" si="174"/>
        <v>#DIV/0!</v>
      </c>
      <c r="AE157" s="156" t="e">
        <f t="shared" si="176"/>
        <v>#DIV/0!</v>
      </c>
      <c r="AF157" s="156" t="e">
        <f t="shared" ref="AF157" si="185">AF148/AF70</f>
        <v>#DIV/0!</v>
      </c>
      <c r="AG157" s="156" t="e">
        <f t="shared" si="174"/>
        <v>#DIV/0!</v>
      </c>
      <c r="AH157" s="156" t="e">
        <f t="shared" si="174"/>
        <v>#DIV/0!</v>
      </c>
      <c r="AI157" s="156" t="e">
        <f t="shared" si="174"/>
        <v>#DIV/0!</v>
      </c>
      <c r="AJ157" s="156" t="e">
        <f t="shared" si="174"/>
        <v>#DIV/0!</v>
      </c>
      <c r="AK157" s="156" t="e">
        <f t="shared" si="174"/>
        <v>#DIV/0!</v>
      </c>
      <c r="AL157" s="156" t="e">
        <f t="shared" si="174"/>
        <v>#DIV/0!</v>
      </c>
      <c r="AM157" s="156" t="e">
        <f t="shared" si="174"/>
        <v>#DIV/0!</v>
      </c>
      <c r="AN157" s="156" t="e">
        <f t="shared" si="174"/>
        <v>#DIV/0!</v>
      </c>
      <c r="AO157" s="156" t="e">
        <f t="shared" si="174"/>
        <v>#DIV/0!</v>
      </c>
      <c r="AP157" s="156" t="e">
        <f t="shared" si="174"/>
        <v>#DIV/0!</v>
      </c>
      <c r="AQ157" s="156" t="e">
        <f t="shared" si="174"/>
        <v>#DIV/0!</v>
      </c>
      <c r="AR157" s="156" t="e">
        <f t="shared" si="174"/>
        <v>#DIV/0!</v>
      </c>
      <c r="AS157" s="156" t="e">
        <f t="shared" si="174"/>
        <v>#DIV/0!</v>
      </c>
      <c r="AT157" s="156" t="e">
        <f t="shared" si="174"/>
        <v>#DIV/0!</v>
      </c>
      <c r="AU157" s="156" t="e">
        <f t="shared" si="174"/>
        <v>#DIV/0!</v>
      </c>
      <c r="AV157" s="156" t="e">
        <f t="shared" si="174"/>
        <v>#DIV/0!</v>
      </c>
      <c r="AW157" s="156" t="e">
        <f t="shared" si="174"/>
        <v>#DIV/0!</v>
      </c>
      <c r="AX157" s="156" t="e">
        <f t="shared" si="174"/>
        <v>#DIV/0!</v>
      </c>
      <c r="AY157" s="156" t="e">
        <f t="shared" si="174"/>
        <v>#DIV/0!</v>
      </c>
      <c r="AZ157" s="156" t="e">
        <f t="shared" si="174"/>
        <v>#DIV/0!</v>
      </c>
      <c r="BA157" s="156" t="e">
        <f t="shared" si="174"/>
        <v>#DIV/0!</v>
      </c>
      <c r="BB157" s="156" t="e">
        <f t="shared" si="174"/>
        <v>#DIV/0!</v>
      </c>
      <c r="BC157" s="156" t="e">
        <f t="shared" si="174"/>
        <v>#DIV/0!</v>
      </c>
      <c r="BD157" s="156" t="e">
        <f t="shared" si="174"/>
        <v>#DIV/0!</v>
      </c>
      <c r="BE157" s="156" t="e">
        <f t="shared" si="174"/>
        <v>#DIV/0!</v>
      </c>
      <c r="BF157" s="156" t="e">
        <f t="shared" si="174"/>
        <v>#DIV/0!</v>
      </c>
    </row>
    <row r="158" spans="2:58" s="60" customFormat="1" x14ac:dyDescent="0.25">
      <c r="B158" s="126" t="s">
        <v>56</v>
      </c>
      <c r="C158" s="156" t="e">
        <f t="shared" si="172"/>
        <v>#DIV/0!</v>
      </c>
      <c r="D158" s="156" t="e">
        <f t="shared" si="172"/>
        <v>#DIV/0!</v>
      </c>
      <c r="E158" s="156" t="e">
        <f t="shared" si="172"/>
        <v>#DIV/0!</v>
      </c>
      <c r="F158" s="156" t="e">
        <f t="shared" si="172"/>
        <v>#DIV/0!</v>
      </c>
      <c r="G158" s="156" t="e">
        <f t="shared" si="172"/>
        <v>#DIV/0!</v>
      </c>
      <c r="H158" s="156" t="e">
        <f t="shared" si="172"/>
        <v>#DIV/0!</v>
      </c>
      <c r="I158" s="156" t="e">
        <f t="shared" si="172"/>
        <v>#DIV/0!</v>
      </c>
      <c r="J158" s="156" t="e">
        <f t="shared" si="172"/>
        <v>#DIV/0!</v>
      </c>
      <c r="K158" s="156" t="e">
        <f t="shared" si="172"/>
        <v>#DIV/0!</v>
      </c>
      <c r="L158" s="156" t="e">
        <f t="shared" si="172"/>
        <v>#DIV/0!</v>
      </c>
      <c r="M158" s="156" t="e">
        <f t="shared" si="172"/>
        <v>#DIV/0!</v>
      </c>
      <c r="N158" s="156" t="e">
        <f t="shared" si="172"/>
        <v>#DIV/0!</v>
      </c>
      <c r="O158" s="156">
        <f t="shared" si="172"/>
        <v>3.8053435882980657E-3</v>
      </c>
      <c r="P158" s="156">
        <f t="shared" si="172"/>
        <v>4.8308216380967568E-3</v>
      </c>
      <c r="Q158" s="156">
        <f t="shared" si="172"/>
        <v>4.3448529798537699E-3</v>
      </c>
      <c r="R158" s="156">
        <f t="shared" si="172"/>
        <v>3.8891780673927781E-3</v>
      </c>
      <c r="S158" s="156">
        <f t="shared" si="172"/>
        <v>2.473316272392485E-3</v>
      </c>
      <c r="T158" s="156">
        <f t="shared" ref="T158" si="186">T149/T71</f>
        <v>2.0553110729884059E-3</v>
      </c>
      <c r="U158" s="156">
        <f t="shared" si="174"/>
        <v>1.945678545546208E-3</v>
      </c>
      <c r="V158" s="156">
        <f t="shared" si="174"/>
        <v>1.7783793141436237E-3</v>
      </c>
      <c r="W158" s="156">
        <f>W149/W59</f>
        <v>2.5841161581394365E-3</v>
      </c>
      <c r="X158" s="156">
        <f>X149/X59</f>
        <v>1.9417674171427403E-3</v>
      </c>
      <c r="Y158" s="156">
        <f>Y149/Y59</f>
        <v>1.5380233551694673E-3</v>
      </c>
      <c r="Z158" s="156">
        <f>Z149/Y59</f>
        <v>1.3956137852463686E-3</v>
      </c>
      <c r="AA158" s="156">
        <f t="shared" ref="AA158:AL158" si="187">AA149/AA59</f>
        <v>1.2591596765947777E-3</v>
      </c>
      <c r="AB158" s="156" t="e">
        <f t="shared" si="187"/>
        <v>#DIV/0!</v>
      </c>
      <c r="AC158" s="156" t="e">
        <f t="shared" si="187"/>
        <v>#DIV/0!</v>
      </c>
      <c r="AD158" s="156" t="e">
        <f t="shared" si="187"/>
        <v>#DIV/0!</v>
      </c>
      <c r="AE158" s="156" t="e">
        <f t="shared" si="187"/>
        <v>#DIV/0!</v>
      </c>
      <c r="AF158" s="156" t="e">
        <f t="shared" si="187"/>
        <v>#DIV/0!</v>
      </c>
      <c r="AG158" s="156" t="e">
        <f t="shared" si="187"/>
        <v>#DIV/0!</v>
      </c>
      <c r="AH158" s="156" t="e">
        <f t="shared" si="187"/>
        <v>#DIV/0!</v>
      </c>
      <c r="AI158" s="156" t="e">
        <f t="shared" si="187"/>
        <v>#DIV/0!</v>
      </c>
      <c r="AJ158" s="156" t="e">
        <f t="shared" si="187"/>
        <v>#DIV/0!</v>
      </c>
      <c r="AK158" s="156" t="e">
        <f t="shared" si="187"/>
        <v>#DIV/0!</v>
      </c>
      <c r="AL158" s="156" t="e">
        <f t="shared" si="187"/>
        <v>#DIV/0!</v>
      </c>
      <c r="AM158" s="156" t="e">
        <f t="shared" si="174"/>
        <v>#DIV/0!</v>
      </c>
      <c r="AN158" s="156" t="e">
        <f t="shared" si="174"/>
        <v>#DIV/0!</v>
      </c>
      <c r="AO158" s="156" t="e">
        <f t="shared" si="174"/>
        <v>#DIV/0!</v>
      </c>
      <c r="AP158" s="156" t="e">
        <f t="shared" si="174"/>
        <v>#DIV/0!</v>
      </c>
      <c r="AQ158" s="156" t="e">
        <f t="shared" si="174"/>
        <v>#DIV/0!</v>
      </c>
      <c r="AR158" s="156" t="e">
        <f t="shared" si="174"/>
        <v>#DIV/0!</v>
      </c>
      <c r="AS158" s="156" t="e">
        <f t="shared" si="174"/>
        <v>#DIV/0!</v>
      </c>
      <c r="AT158" s="156" t="e">
        <f t="shared" si="174"/>
        <v>#DIV/0!</v>
      </c>
      <c r="AU158" s="156" t="e">
        <f t="shared" si="174"/>
        <v>#DIV/0!</v>
      </c>
      <c r="AV158" s="156" t="e">
        <f t="shared" si="174"/>
        <v>#DIV/0!</v>
      </c>
      <c r="AW158" s="156" t="e">
        <f t="shared" si="174"/>
        <v>#DIV/0!</v>
      </c>
      <c r="AX158" s="156" t="e">
        <f t="shared" si="174"/>
        <v>#DIV/0!</v>
      </c>
      <c r="AY158" s="156" t="e">
        <f t="shared" si="174"/>
        <v>#DIV/0!</v>
      </c>
      <c r="AZ158" s="156" t="e">
        <f t="shared" si="174"/>
        <v>#DIV/0!</v>
      </c>
      <c r="BA158" s="156" t="e">
        <f t="shared" si="174"/>
        <v>#DIV/0!</v>
      </c>
      <c r="BB158" s="156" t="e">
        <f t="shared" si="174"/>
        <v>#DIV/0!</v>
      </c>
      <c r="BC158" s="156" t="e">
        <f t="shared" si="174"/>
        <v>#DIV/0!</v>
      </c>
      <c r="BD158" s="156" t="e">
        <f t="shared" si="174"/>
        <v>#DIV/0!</v>
      </c>
      <c r="BE158" s="156" t="e">
        <f t="shared" si="174"/>
        <v>#DIV/0!</v>
      </c>
      <c r="BF158" s="156" t="e">
        <f t="shared" si="174"/>
        <v>#DIV/0!</v>
      </c>
    </row>
    <row r="160" spans="2:58" x14ac:dyDescent="0.25">
      <c r="K160" s="527" t="s">
        <v>190</v>
      </c>
      <c r="L160" s="527"/>
      <c r="M160" s="527"/>
      <c r="N160" s="527"/>
      <c r="O160" s="527"/>
      <c r="P160" s="527"/>
      <c r="AC160" s="159"/>
      <c r="AD160" s="159"/>
      <c r="AE160" s="159"/>
      <c r="AF160" s="159"/>
      <c r="AG160" s="159"/>
      <c r="AH160" s="159"/>
    </row>
    <row r="161" spans="1:60" x14ac:dyDescent="0.25">
      <c r="A161" s="118" t="s">
        <v>21</v>
      </c>
      <c r="B161" s="126" t="s">
        <v>58</v>
      </c>
      <c r="C161" s="159">
        <v>0</v>
      </c>
      <c r="D161" s="159">
        <v>0</v>
      </c>
      <c r="E161" s="159">
        <v>0</v>
      </c>
      <c r="F161" s="159">
        <v>0</v>
      </c>
      <c r="G161" s="159">
        <v>0</v>
      </c>
      <c r="H161" s="159">
        <v>0</v>
      </c>
      <c r="I161" s="159">
        <v>0</v>
      </c>
      <c r="J161" s="159">
        <v>0</v>
      </c>
      <c r="K161" s="363"/>
      <c r="L161" s="363"/>
      <c r="M161" s="363"/>
      <c r="N161" s="363"/>
      <c r="O161" s="363">
        <v>323</v>
      </c>
      <c r="P161" s="362">
        <v>360</v>
      </c>
      <c r="Q161" s="362">
        <v>413</v>
      </c>
      <c r="R161" s="362">
        <v>323</v>
      </c>
      <c r="S161" s="362">
        <v>273</v>
      </c>
      <c r="T161" s="362">
        <v>265</v>
      </c>
      <c r="U161" s="159">
        <v>265</v>
      </c>
      <c r="V161" s="159">
        <v>247</v>
      </c>
      <c r="W161" s="159">
        <v>281</v>
      </c>
      <c r="X161" s="159">
        <v>265</v>
      </c>
      <c r="Y161" s="159">
        <v>235</v>
      </c>
      <c r="Z161" s="159">
        <v>235</v>
      </c>
      <c r="AA161" s="159">
        <v>213</v>
      </c>
      <c r="AB161" s="159"/>
      <c r="AC161" s="159"/>
      <c r="AD161" s="159"/>
      <c r="AE161" s="159"/>
      <c r="AF161" s="159"/>
      <c r="AG161" s="159"/>
      <c r="AH161" s="159"/>
      <c r="AI161" s="159"/>
      <c r="AJ161" s="159"/>
      <c r="AK161" s="159"/>
      <c r="AL161" s="159"/>
      <c r="AM161" s="159"/>
      <c r="AN161" s="159"/>
      <c r="AO161" s="159"/>
      <c r="AP161" s="159"/>
      <c r="AQ161" s="159"/>
      <c r="AR161" s="159"/>
      <c r="AS161" s="159"/>
      <c r="AT161" s="159"/>
      <c r="AU161" s="159"/>
      <c r="AV161" s="159"/>
      <c r="AW161" s="159"/>
      <c r="AX161" s="159"/>
      <c r="AY161" s="159"/>
      <c r="AZ161" s="159"/>
      <c r="BA161" s="159"/>
      <c r="BB161" s="159"/>
      <c r="BC161" s="159"/>
      <c r="BD161" s="159"/>
      <c r="BE161" s="159"/>
      <c r="BF161" s="159"/>
      <c r="BG161" s="60"/>
      <c r="BH161" s="60"/>
    </row>
    <row r="162" spans="1:60" x14ac:dyDescent="0.25">
      <c r="A162" s="118" t="s">
        <v>21</v>
      </c>
      <c r="B162" s="126" t="s">
        <v>57</v>
      </c>
      <c r="C162" s="159">
        <v>0</v>
      </c>
      <c r="D162" s="159">
        <v>0</v>
      </c>
      <c r="E162" s="159">
        <v>0</v>
      </c>
      <c r="F162" s="159">
        <v>0</v>
      </c>
      <c r="G162" s="159">
        <v>0</v>
      </c>
      <c r="H162" s="159">
        <v>0</v>
      </c>
      <c r="I162" s="159">
        <v>0</v>
      </c>
      <c r="J162" s="159">
        <v>0</v>
      </c>
      <c r="K162" s="363"/>
      <c r="L162" s="363"/>
      <c r="M162" s="363"/>
      <c r="N162" s="363"/>
      <c r="O162" s="363">
        <v>15</v>
      </c>
      <c r="P162" s="362">
        <v>13</v>
      </c>
      <c r="Q162" s="362">
        <v>15</v>
      </c>
      <c r="R162" s="362">
        <v>16</v>
      </c>
      <c r="S162" s="362">
        <v>8</v>
      </c>
      <c r="T162" s="362">
        <v>7</v>
      </c>
      <c r="U162" s="159">
        <v>17</v>
      </c>
      <c r="V162" s="159">
        <v>10</v>
      </c>
      <c r="W162" s="159">
        <v>12</v>
      </c>
      <c r="X162" s="159">
        <v>9</v>
      </c>
      <c r="Y162" s="159">
        <v>8</v>
      </c>
      <c r="Z162" s="159">
        <v>10</v>
      </c>
      <c r="AA162" s="159">
        <v>12</v>
      </c>
      <c r="AB162" s="159"/>
      <c r="AC162" s="159"/>
      <c r="AD162" s="159"/>
      <c r="AE162" s="159"/>
      <c r="AF162" s="159"/>
      <c r="AG162" s="159"/>
      <c r="AH162" s="159"/>
      <c r="AI162" s="159"/>
      <c r="AJ162" s="159"/>
      <c r="AK162" s="159"/>
      <c r="AL162" s="159"/>
      <c r="AM162" s="159"/>
      <c r="AN162" s="159"/>
      <c r="AO162" s="159"/>
      <c r="AP162" s="159"/>
      <c r="AQ162" s="159"/>
      <c r="AR162" s="159"/>
      <c r="AS162" s="159"/>
      <c r="AT162" s="159"/>
      <c r="AU162" s="159"/>
      <c r="AV162" s="159"/>
      <c r="AW162" s="159"/>
      <c r="AX162" s="159"/>
      <c r="AY162" s="159"/>
      <c r="AZ162" s="159"/>
      <c r="BA162" s="159"/>
      <c r="BB162" s="159"/>
      <c r="BC162" s="159"/>
      <c r="BD162" s="159"/>
      <c r="BE162" s="159"/>
      <c r="BF162" s="159"/>
      <c r="BG162" s="60"/>
      <c r="BH162" s="60"/>
    </row>
    <row r="163" spans="1:60" x14ac:dyDescent="0.25">
      <c r="A163" s="118" t="s">
        <v>21</v>
      </c>
      <c r="B163" s="126" t="s">
        <v>59</v>
      </c>
      <c r="C163" s="159">
        <v>0</v>
      </c>
      <c r="D163" s="159">
        <v>0</v>
      </c>
      <c r="E163" s="159">
        <v>0</v>
      </c>
      <c r="F163" s="159">
        <v>0</v>
      </c>
      <c r="G163" s="159">
        <v>0</v>
      </c>
      <c r="H163" s="159">
        <v>0</v>
      </c>
      <c r="I163" s="159">
        <v>0</v>
      </c>
      <c r="J163" s="159">
        <v>0</v>
      </c>
      <c r="K163" s="363"/>
      <c r="L163" s="363"/>
      <c r="M163" s="363"/>
      <c r="N163" s="363"/>
      <c r="O163" s="363">
        <v>16</v>
      </c>
      <c r="P163" s="362">
        <v>17</v>
      </c>
      <c r="Q163" s="362">
        <v>10</v>
      </c>
      <c r="R163" s="362">
        <v>5</v>
      </c>
      <c r="S163" s="362">
        <v>1</v>
      </c>
      <c r="T163" s="362">
        <v>1</v>
      </c>
      <c r="U163" s="159">
        <v>1</v>
      </c>
      <c r="V163" s="159">
        <v>1</v>
      </c>
      <c r="W163" s="159">
        <v>6</v>
      </c>
      <c r="X163" s="159">
        <v>1</v>
      </c>
      <c r="Y163" s="159">
        <v>37</v>
      </c>
      <c r="Z163" s="159">
        <v>22</v>
      </c>
      <c r="AA163" s="159">
        <v>18</v>
      </c>
      <c r="AB163" s="159"/>
      <c r="AC163" s="159"/>
      <c r="AD163" s="159"/>
      <c r="AE163" s="159"/>
      <c r="AF163" s="159"/>
      <c r="AG163" s="159"/>
      <c r="AH163" s="159"/>
      <c r="AI163" s="159"/>
      <c r="AJ163" s="159"/>
      <c r="AK163" s="159"/>
      <c r="AL163" s="159"/>
      <c r="AM163" s="159"/>
      <c r="AN163" s="159"/>
      <c r="AO163" s="159"/>
      <c r="AP163" s="159"/>
      <c r="AQ163" s="159"/>
      <c r="AR163" s="159"/>
      <c r="AS163" s="159"/>
      <c r="AT163" s="159"/>
      <c r="AU163" s="159"/>
      <c r="AV163" s="159"/>
      <c r="AW163" s="159"/>
      <c r="AX163" s="159"/>
      <c r="AY163" s="159"/>
      <c r="AZ163" s="159"/>
      <c r="BA163" s="159"/>
      <c r="BB163" s="159"/>
      <c r="BC163" s="159"/>
      <c r="BD163" s="159"/>
      <c r="BE163" s="159"/>
      <c r="BF163" s="159"/>
      <c r="BG163" s="60"/>
      <c r="BH163" s="60"/>
    </row>
    <row r="164" spans="1:60" x14ac:dyDescent="0.25">
      <c r="B164" s="126" t="s">
        <v>99</v>
      </c>
      <c r="C164" s="399" t="e">
        <f t="shared" ref="C164:AH164" si="188">1-(C161+C162+C163)/C60</f>
        <v>#DIV/0!</v>
      </c>
      <c r="D164" s="399" t="e">
        <f t="shared" si="188"/>
        <v>#DIV/0!</v>
      </c>
      <c r="E164" s="399" t="e">
        <f t="shared" si="188"/>
        <v>#DIV/0!</v>
      </c>
      <c r="F164" s="399" t="e">
        <f t="shared" si="188"/>
        <v>#DIV/0!</v>
      </c>
      <c r="G164" s="399" t="e">
        <f t="shared" si="188"/>
        <v>#DIV/0!</v>
      </c>
      <c r="H164" s="399" t="e">
        <f t="shared" si="188"/>
        <v>#DIV/0!</v>
      </c>
      <c r="I164" s="399" t="e">
        <f t="shared" si="188"/>
        <v>#DIV/0!</v>
      </c>
      <c r="J164" s="399" t="e">
        <f t="shared" si="188"/>
        <v>#DIV/0!</v>
      </c>
      <c r="K164" s="399" t="e">
        <f t="shared" si="188"/>
        <v>#DIV/0!</v>
      </c>
      <c r="L164" s="399" t="e">
        <f t="shared" si="188"/>
        <v>#DIV/0!</v>
      </c>
      <c r="M164" s="399" t="e">
        <f t="shared" si="188"/>
        <v>#DIV/0!</v>
      </c>
      <c r="N164" s="399" t="e">
        <f t="shared" si="188"/>
        <v>#DIV/0!</v>
      </c>
      <c r="O164" s="399">
        <f t="shared" si="188"/>
        <v>0.99643626552841924</v>
      </c>
      <c r="P164" s="399">
        <f t="shared" si="188"/>
        <v>0.99611542177555101</v>
      </c>
      <c r="Q164" s="399">
        <f t="shared" si="188"/>
        <v>0.99539214139182575</v>
      </c>
      <c r="R164" s="399">
        <f t="shared" si="188"/>
        <v>0.99662152208287091</v>
      </c>
      <c r="S164" s="399">
        <f t="shared" si="188"/>
        <v>0.99779976281131011</v>
      </c>
      <c r="T164" s="399">
        <f t="shared" si="188"/>
        <v>0.9977375003107829</v>
      </c>
      <c r="U164" s="399">
        <f t="shared" si="188"/>
        <v>0.99777074077575068</v>
      </c>
      <c r="V164" s="399">
        <f t="shared" si="188"/>
        <v>0.99796981476526969</v>
      </c>
      <c r="W164" s="399">
        <f t="shared" si="188"/>
        <v>0.99856338407134071</v>
      </c>
      <c r="X164" s="399">
        <f t="shared" si="188"/>
        <v>0.99875895246562296</v>
      </c>
      <c r="Y164" s="399">
        <f t="shared" si="188"/>
        <v>0.99884050289046067</v>
      </c>
      <c r="Z164" s="399">
        <f t="shared" si="188"/>
        <v>0.99880904589856823</v>
      </c>
      <c r="AA164" s="399">
        <f t="shared" si="188"/>
        <v>0.99906122512053408</v>
      </c>
      <c r="AB164" s="399" t="e">
        <f t="shared" si="188"/>
        <v>#DIV/0!</v>
      </c>
      <c r="AC164" s="399" t="e">
        <f t="shared" si="188"/>
        <v>#DIV/0!</v>
      </c>
      <c r="AD164" s="399" t="e">
        <f t="shared" si="188"/>
        <v>#DIV/0!</v>
      </c>
      <c r="AE164" s="399" t="e">
        <f>1-(AE161+AE162+AE163)/AE60</f>
        <v>#DIV/0!</v>
      </c>
      <c r="AF164" s="399" t="e">
        <f t="shared" si="188"/>
        <v>#DIV/0!</v>
      </c>
      <c r="AG164" s="399" t="e">
        <f t="shared" si="188"/>
        <v>#DIV/0!</v>
      </c>
      <c r="AH164" s="399" t="e">
        <f t="shared" si="188"/>
        <v>#DIV/0!</v>
      </c>
      <c r="AI164" s="399" t="e">
        <f t="shared" ref="AI164:BF164" si="189">1-(AI161+AI162+AI163)/AI60</f>
        <v>#DIV/0!</v>
      </c>
      <c r="AJ164" s="399" t="e">
        <f t="shared" si="189"/>
        <v>#DIV/0!</v>
      </c>
      <c r="AK164" s="399" t="e">
        <f t="shared" si="189"/>
        <v>#DIV/0!</v>
      </c>
      <c r="AL164" s="399" t="e">
        <f t="shared" si="189"/>
        <v>#DIV/0!</v>
      </c>
      <c r="AM164" s="399" t="e">
        <f t="shared" si="189"/>
        <v>#DIV/0!</v>
      </c>
      <c r="AN164" s="399" t="e">
        <f t="shared" si="189"/>
        <v>#DIV/0!</v>
      </c>
      <c r="AO164" s="399" t="e">
        <f t="shared" si="189"/>
        <v>#DIV/0!</v>
      </c>
      <c r="AP164" s="399" t="e">
        <f t="shared" si="189"/>
        <v>#DIV/0!</v>
      </c>
      <c r="AQ164" s="399" t="e">
        <f t="shared" si="189"/>
        <v>#DIV/0!</v>
      </c>
      <c r="AR164" s="399" t="e">
        <f t="shared" si="189"/>
        <v>#DIV/0!</v>
      </c>
      <c r="AS164" s="399" t="e">
        <f t="shared" si="189"/>
        <v>#DIV/0!</v>
      </c>
      <c r="AT164" s="399" t="e">
        <f t="shared" si="189"/>
        <v>#DIV/0!</v>
      </c>
      <c r="AU164" s="399" t="e">
        <f t="shared" si="189"/>
        <v>#DIV/0!</v>
      </c>
      <c r="AV164" s="399" t="e">
        <f t="shared" si="189"/>
        <v>#DIV/0!</v>
      </c>
      <c r="AW164" s="399" t="e">
        <f t="shared" si="189"/>
        <v>#DIV/0!</v>
      </c>
      <c r="AX164" s="399" t="e">
        <f t="shared" si="189"/>
        <v>#DIV/0!</v>
      </c>
      <c r="AY164" s="399" t="e">
        <f t="shared" si="189"/>
        <v>#DIV/0!</v>
      </c>
      <c r="AZ164" s="399" t="e">
        <f t="shared" si="189"/>
        <v>#DIV/0!</v>
      </c>
      <c r="BA164" s="399" t="e">
        <f t="shared" si="189"/>
        <v>#DIV/0!</v>
      </c>
      <c r="BB164" s="399" t="e">
        <f t="shared" si="189"/>
        <v>#DIV/0!</v>
      </c>
      <c r="BC164" s="399" t="e">
        <f t="shared" si="189"/>
        <v>#DIV/0!</v>
      </c>
      <c r="BD164" s="399" t="e">
        <f t="shared" si="189"/>
        <v>#DIV/0!</v>
      </c>
      <c r="BE164" s="399" t="e">
        <f t="shared" si="189"/>
        <v>#DIV/0!</v>
      </c>
      <c r="BF164" s="399" t="e">
        <f t="shared" si="189"/>
        <v>#DIV/0!</v>
      </c>
      <c r="BG164" s="60"/>
      <c r="BH164" s="60"/>
    </row>
    <row r="165" spans="1:60" x14ac:dyDescent="0.25">
      <c r="B165" s="126" t="s">
        <v>291</v>
      </c>
      <c r="C165" s="399">
        <v>1</v>
      </c>
      <c r="D165" s="399">
        <v>1</v>
      </c>
      <c r="E165" s="399">
        <v>1</v>
      </c>
      <c r="F165" s="399">
        <v>1</v>
      </c>
      <c r="G165" s="399">
        <v>1</v>
      </c>
      <c r="H165" s="399">
        <v>1</v>
      </c>
      <c r="I165" s="399">
        <v>1</v>
      </c>
      <c r="J165" s="399">
        <v>1</v>
      </c>
      <c r="K165" s="399">
        <f>MAX($C$165:$J$165)</f>
        <v>1</v>
      </c>
      <c r="L165" s="399">
        <f t="shared" ref="L165:N165" si="190">MAX($C$165:$J$165)</f>
        <v>1</v>
      </c>
      <c r="M165" s="399">
        <f t="shared" si="190"/>
        <v>1</v>
      </c>
      <c r="N165" s="399">
        <f t="shared" si="190"/>
        <v>1</v>
      </c>
      <c r="O165" s="399">
        <v>0.99299999999999999</v>
      </c>
      <c r="P165" s="399">
        <v>0.99299999999999999</v>
      </c>
      <c r="Q165" s="399">
        <v>0.99299999999999999</v>
      </c>
      <c r="R165" s="399">
        <v>0.99299999999999999</v>
      </c>
      <c r="S165" s="399">
        <v>0.99299999999999999</v>
      </c>
      <c r="T165" s="399">
        <v>0.99299999999999999</v>
      </c>
      <c r="U165" s="399">
        <v>0.99299999999999999</v>
      </c>
      <c r="V165" s="399">
        <v>0.99299999999999999</v>
      </c>
      <c r="W165" s="399">
        <v>0.998</v>
      </c>
      <c r="X165" s="399">
        <v>0.998</v>
      </c>
      <c r="Y165" s="399">
        <v>0.998</v>
      </c>
      <c r="Z165" s="399">
        <v>0.998</v>
      </c>
      <c r="AA165" s="399">
        <v>0.998</v>
      </c>
      <c r="AB165" s="399">
        <v>0.998</v>
      </c>
      <c r="AC165" s="399">
        <v>0.998</v>
      </c>
      <c r="AD165" s="399">
        <v>0.998</v>
      </c>
      <c r="AE165" s="399">
        <v>0.998</v>
      </c>
      <c r="AF165" s="399">
        <v>0.998</v>
      </c>
      <c r="AG165" s="399">
        <v>0.998</v>
      </c>
      <c r="AH165" s="399">
        <v>0.998</v>
      </c>
      <c r="AI165" s="399">
        <v>0.98499999999999999</v>
      </c>
      <c r="AJ165" s="399">
        <v>0.98499999999999999</v>
      </c>
      <c r="AK165" s="399">
        <v>0.98499999999999999</v>
      </c>
      <c r="AL165" s="399">
        <v>0.98499999999999999</v>
      </c>
      <c r="AM165" s="399">
        <v>0.98499999999999999</v>
      </c>
      <c r="AN165" s="399">
        <v>0.98499999999999999</v>
      </c>
      <c r="AO165" s="399">
        <v>0.98499999999999999</v>
      </c>
      <c r="AP165" s="399">
        <v>0.98499999999999999</v>
      </c>
      <c r="AQ165" s="399">
        <v>0.98499999999999999</v>
      </c>
      <c r="AR165" s="399">
        <v>0.98499999999999999</v>
      </c>
      <c r="AS165" s="399">
        <v>0.98499999999999999</v>
      </c>
      <c r="AT165" s="399">
        <v>0.98499999999999999</v>
      </c>
      <c r="AU165" s="399">
        <v>0.98499999999999999</v>
      </c>
      <c r="AV165" s="399">
        <v>0.98499999999999999</v>
      </c>
      <c r="AW165" s="399">
        <v>0.98499999999999999</v>
      </c>
      <c r="AX165" s="399">
        <v>0.98499999999999999</v>
      </c>
      <c r="AY165" s="399" t="e">
        <f t="shared" ref="AY165:BF165" si="191">MAX($AI$164:$AT$164)</f>
        <v>#DIV/0!</v>
      </c>
      <c r="AZ165" s="399" t="e">
        <f t="shared" si="191"/>
        <v>#DIV/0!</v>
      </c>
      <c r="BA165" s="399" t="e">
        <f t="shared" si="191"/>
        <v>#DIV/0!</v>
      </c>
      <c r="BB165" s="399" t="e">
        <f t="shared" si="191"/>
        <v>#DIV/0!</v>
      </c>
      <c r="BC165" s="399" t="e">
        <f t="shared" si="191"/>
        <v>#DIV/0!</v>
      </c>
      <c r="BD165" s="399" t="e">
        <f t="shared" si="191"/>
        <v>#DIV/0!</v>
      </c>
      <c r="BE165" s="399" t="e">
        <f t="shared" si="191"/>
        <v>#DIV/0!</v>
      </c>
      <c r="BF165" s="399" t="e">
        <f t="shared" si="191"/>
        <v>#DIV/0!</v>
      </c>
      <c r="BG165" s="60"/>
      <c r="BH165" s="60"/>
    </row>
    <row r="166" spans="1:60" x14ac:dyDescent="0.25">
      <c r="B166" s="126" t="s">
        <v>292</v>
      </c>
      <c r="C166" s="399">
        <v>1</v>
      </c>
      <c r="D166" s="399">
        <v>1</v>
      </c>
      <c r="E166" s="399">
        <v>1</v>
      </c>
      <c r="F166" s="399">
        <v>1</v>
      </c>
      <c r="G166" s="399">
        <v>1</v>
      </c>
      <c r="H166" s="399">
        <v>1</v>
      </c>
      <c r="I166" s="399">
        <v>1</v>
      </c>
      <c r="J166" s="399">
        <v>1</v>
      </c>
      <c r="K166" s="399">
        <f>MAX($C$166:$J$166)</f>
        <v>1</v>
      </c>
      <c r="L166" s="399">
        <f t="shared" ref="L166:N166" si="192">MAX($C$166:$J$166)</f>
        <v>1</v>
      </c>
      <c r="M166" s="399">
        <f t="shared" si="192"/>
        <v>1</v>
      </c>
      <c r="N166" s="399">
        <f t="shared" si="192"/>
        <v>1</v>
      </c>
      <c r="O166" s="399">
        <v>0.99650000000000005</v>
      </c>
      <c r="P166" s="399">
        <v>0.99650000000000005</v>
      </c>
      <c r="Q166" s="399">
        <v>0.99650000000000005</v>
      </c>
      <c r="R166" s="399">
        <v>0.99650000000000005</v>
      </c>
      <c r="S166" s="399">
        <v>0.99650000000000005</v>
      </c>
      <c r="T166" s="399">
        <v>0.99650000000000005</v>
      </c>
      <c r="U166" s="399">
        <v>0.99650000000000005</v>
      </c>
      <c r="V166" s="399">
        <v>0.99650000000000005</v>
      </c>
      <c r="W166" s="399">
        <v>0.98899999999999999</v>
      </c>
      <c r="X166" s="399">
        <v>0.999</v>
      </c>
      <c r="Y166" s="399">
        <v>0.999</v>
      </c>
      <c r="Z166" s="399">
        <v>0.999</v>
      </c>
      <c r="AA166" s="399">
        <f t="shared" ref="AA166:BF166" si="193">50%*(100%-AA165)+AA165</f>
        <v>0.999</v>
      </c>
      <c r="AB166" s="399">
        <f t="shared" si="193"/>
        <v>0.999</v>
      </c>
      <c r="AC166" s="399">
        <f t="shared" si="193"/>
        <v>0.999</v>
      </c>
      <c r="AD166" s="399">
        <f t="shared" si="193"/>
        <v>0.999</v>
      </c>
      <c r="AE166" s="399">
        <f t="shared" si="193"/>
        <v>0.999</v>
      </c>
      <c r="AF166" s="399">
        <f t="shared" si="193"/>
        <v>0.999</v>
      </c>
      <c r="AG166" s="399">
        <f t="shared" si="193"/>
        <v>0.999</v>
      </c>
      <c r="AH166" s="399">
        <f t="shared" si="193"/>
        <v>0.999</v>
      </c>
      <c r="AI166" s="399">
        <f t="shared" si="193"/>
        <v>0.99249999999999994</v>
      </c>
      <c r="AJ166" s="399">
        <f t="shared" si="193"/>
        <v>0.99249999999999994</v>
      </c>
      <c r="AK166" s="399">
        <f t="shared" si="193"/>
        <v>0.99249999999999994</v>
      </c>
      <c r="AL166" s="399">
        <f t="shared" si="193"/>
        <v>0.99249999999999994</v>
      </c>
      <c r="AM166" s="399">
        <f t="shared" si="193"/>
        <v>0.99249999999999994</v>
      </c>
      <c r="AN166" s="399">
        <f t="shared" si="193"/>
        <v>0.99249999999999994</v>
      </c>
      <c r="AO166" s="399">
        <f t="shared" si="193"/>
        <v>0.99249999999999994</v>
      </c>
      <c r="AP166" s="399">
        <f t="shared" si="193"/>
        <v>0.99249999999999994</v>
      </c>
      <c r="AQ166" s="399">
        <f t="shared" si="193"/>
        <v>0.99249999999999994</v>
      </c>
      <c r="AR166" s="399">
        <f t="shared" si="193"/>
        <v>0.99249999999999994</v>
      </c>
      <c r="AS166" s="399">
        <f t="shared" si="193"/>
        <v>0.99249999999999994</v>
      </c>
      <c r="AT166" s="399">
        <f t="shared" si="193"/>
        <v>0.99249999999999994</v>
      </c>
      <c r="AU166" s="399">
        <f t="shared" si="193"/>
        <v>0.99249999999999994</v>
      </c>
      <c r="AV166" s="399">
        <f t="shared" si="193"/>
        <v>0.99249999999999994</v>
      </c>
      <c r="AW166" s="399">
        <f t="shared" si="193"/>
        <v>0.99249999999999994</v>
      </c>
      <c r="AX166" s="399">
        <f t="shared" si="193"/>
        <v>0.99249999999999994</v>
      </c>
      <c r="AY166" s="399" t="e">
        <f t="shared" si="193"/>
        <v>#DIV/0!</v>
      </c>
      <c r="AZ166" s="399" t="e">
        <f t="shared" si="193"/>
        <v>#DIV/0!</v>
      </c>
      <c r="BA166" s="399" t="e">
        <f t="shared" si="193"/>
        <v>#DIV/0!</v>
      </c>
      <c r="BB166" s="399" t="e">
        <f t="shared" si="193"/>
        <v>#DIV/0!</v>
      </c>
      <c r="BC166" s="399" t="e">
        <f t="shared" si="193"/>
        <v>#DIV/0!</v>
      </c>
      <c r="BD166" s="399" t="e">
        <f t="shared" si="193"/>
        <v>#DIV/0!</v>
      </c>
      <c r="BE166" s="399" t="e">
        <f t="shared" si="193"/>
        <v>#DIV/0!</v>
      </c>
      <c r="BF166" s="399" t="e">
        <f t="shared" si="193"/>
        <v>#DIV/0!</v>
      </c>
      <c r="BG166" s="60"/>
      <c r="BH166" s="60"/>
    </row>
    <row r="167" spans="1:60" x14ac:dyDescent="0.25">
      <c r="B167" s="126" t="s">
        <v>100</v>
      </c>
      <c r="C167" s="399" t="e">
        <f t="shared" ref="C167:AH167" si="194">1-(C162+C163)/C60</f>
        <v>#DIV/0!</v>
      </c>
      <c r="D167" s="399" t="e">
        <f t="shared" si="194"/>
        <v>#DIV/0!</v>
      </c>
      <c r="E167" s="399" t="e">
        <f t="shared" si="194"/>
        <v>#DIV/0!</v>
      </c>
      <c r="F167" s="399" t="e">
        <f t="shared" si="194"/>
        <v>#DIV/0!</v>
      </c>
      <c r="G167" s="399" t="e">
        <f t="shared" si="194"/>
        <v>#DIV/0!</v>
      </c>
      <c r="H167" s="399" t="e">
        <f t="shared" si="194"/>
        <v>#DIV/0!</v>
      </c>
      <c r="I167" s="399" t="e">
        <f t="shared" si="194"/>
        <v>#DIV/0!</v>
      </c>
      <c r="J167" s="399" t="e">
        <f t="shared" si="194"/>
        <v>#DIV/0!</v>
      </c>
      <c r="K167" s="399" t="e">
        <f t="shared" si="194"/>
        <v>#DIV/0!</v>
      </c>
      <c r="L167" s="399" t="e">
        <f t="shared" si="194"/>
        <v>#DIV/0!</v>
      </c>
      <c r="M167" s="399" t="e">
        <f t="shared" si="194"/>
        <v>#DIV/0!</v>
      </c>
      <c r="N167" s="399" t="e">
        <f t="shared" si="194"/>
        <v>#DIV/0!</v>
      </c>
      <c r="O167" s="399">
        <f t="shared" si="194"/>
        <v>0.99968792155757347</v>
      </c>
      <c r="P167" s="399">
        <f t="shared" si="194"/>
        <v>0.99970118629042704</v>
      </c>
      <c r="Q167" s="399">
        <f t="shared" si="194"/>
        <v>0.99973699437167951</v>
      </c>
      <c r="R167" s="399">
        <f t="shared" si="194"/>
        <v>0.99979375570854734</v>
      </c>
      <c r="S167" s="399">
        <f t="shared" si="194"/>
        <v>0.99992977966419072</v>
      </c>
      <c r="T167" s="399">
        <f t="shared" si="194"/>
        <v>0.99993369964280687</v>
      </c>
      <c r="U167" s="399">
        <f t="shared" si="194"/>
        <v>0.99985820966064842</v>
      </c>
      <c r="V167" s="399">
        <f t="shared" si="194"/>
        <v>0.99991344171479835</v>
      </c>
      <c r="W167" s="399">
        <f t="shared" si="194"/>
        <v>0.99991351476014756</v>
      </c>
      <c r="X167" s="399">
        <f t="shared" si="194"/>
        <v>0.99995487099874991</v>
      </c>
      <c r="Y167" s="399">
        <f t="shared" si="194"/>
        <v>0.99981365225025265</v>
      </c>
      <c r="Z167" s="399">
        <f t="shared" si="194"/>
        <v>0.99985726392791829</v>
      </c>
      <c r="AA167" s="399">
        <f t="shared" si="194"/>
        <v>0.9998841018667326</v>
      </c>
      <c r="AB167" s="399" t="e">
        <f t="shared" si="194"/>
        <v>#DIV/0!</v>
      </c>
      <c r="AC167" s="399" t="e">
        <f t="shared" si="194"/>
        <v>#DIV/0!</v>
      </c>
      <c r="AD167" s="399" t="e">
        <f t="shared" si="194"/>
        <v>#DIV/0!</v>
      </c>
      <c r="AE167" s="399" t="e">
        <f t="shared" si="194"/>
        <v>#DIV/0!</v>
      </c>
      <c r="AF167" s="399" t="e">
        <f t="shared" si="194"/>
        <v>#DIV/0!</v>
      </c>
      <c r="AG167" s="399" t="e">
        <f t="shared" si="194"/>
        <v>#DIV/0!</v>
      </c>
      <c r="AH167" s="399" t="e">
        <f t="shared" si="194"/>
        <v>#DIV/0!</v>
      </c>
      <c r="AI167" s="399" t="e">
        <f t="shared" ref="AI167:BF167" si="195">1-(AI162+AI163)/AI60</f>
        <v>#DIV/0!</v>
      </c>
      <c r="AJ167" s="399" t="e">
        <f t="shared" si="195"/>
        <v>#DIV/0!</v>
      </c>
      <c r="AK167" s="399" t="e">
        <f t="shared" si="195"/>
        <v>#DIV/0!</v>
      </c>
      <c r="AL167" s="399" t="e">
        <f t="shared" si="195"/>
        <v>#DIV/0!</v>
      </c>
      <c r="AM167" s="399" t="e">
        <f t="shared" si="195"/>
        <v>#DIV/0!</v>
      </c>
      <c r="AN167" s="399" t="e">
        <f t="shared" si="195"/>
        <v>#DIV/0!</v>
      </c>
      <c r="AO167" s="399" t="e">
        <f t="shared" si="195"/>
        <v>#DIV/0!</v>
      </c>
      <c r="AP167" s="399" t="e">
        <f t="shared" si="195"/>
        <v>#DIV/0!</v>
      </c>
      <c r="AQ167" s="399" t="e">
        <f t="shared" si="195"/>
        <v>#DIV/0!</v>
      </c>
      <c r="AR167" s="399" t="e">
        <f t="shared" si="195"/>
        <v>#DIV/0!</v>
      </c>
      <c r="AS167" s="399" t="e">
        <f t="shared" si="195"/>
        <v>#DIV/0!</v>
      </c>
      <c r="AT167" s="399" t="e">
        <f t="shared" si="195"/>
        <v>#DIV/0!</v>
      </c>
      <c r="AU167" s="399" t="e">
        <f t="shared" si="195"/>
        <v>#DIV/0!</v>
      </c>
      <c r="AV167" s="399" t="e">
        <f t="shared" si="195"/>
        <v>#DIV/0!</v>
      </c>
      <c r="AW167" s="399" t="e">
        <f t="shared" si="195"/>
        <v>#DIV/0!</v>
      </c>
      <c r="AX167" s="399" t="e">
        <f t="shared" si="195"/>
        <v>#DIV/0!</v>
      </c>
      <c r="AY167" s="399" t="e">
        <f t="shared" si="195"/>
        <v>#DIV/0!</v>
      </c>
      <c r="AZ167" s="399" t="e">
        <f t="shared" si="195"/>
        <v>#DIV/0!</v>
      </c>
      <c r="BA167" s="399" t="e">
        <f t="shared" si="195"/>
        <v>#DIV/0!</v>
      </c>
      <c r="BB167" s="399" t="e">
        <f t="shared" si="195"/>
        <v>#DIV/0!</v>
      </c>
      <c r="BC167" s="399" t="e">
        <f t="shared" si="195"/>
        <v>#DIV/0!</v>
      </c>
      <c r="BD167" s="399" t="e">
        <f t="shared" si="195"/>
        <v>#DIV/0!</v>
      </c>
      <c r="BE167" s="399" t="e">
        <f t="shared" si="195"/>
        <v>#DIV/0!</v>
      </c>
      <c r="BF167" s="399" t="e">
        <f t="shared" si="195"/>
        <v>#DIV/0!</v>
      </c>
      <c r="BG167" s="60"/>
      <c r="BH167" s="60"/>
    </row>
    <row r="168" spans="1:60" x14ac:dyDescent="0.25">
      <c r="B168" s="126" t="s">
        <v>291</v>
      </c>
      <c r="C168" s="399">
        <f t="shared" ref="C168:N168" si="196">MAX($C$165:$J$165)</f>
        <v>1</v>
      </c>
      <c r="D168" s="399">
        <f t="shared" si="196"/>
        <v>1</v>
      </c>
      <c r="E168" s="399">
        <f t="shared" si="196"/>
        <v>1</v>
      </c>
      <c r="F168" s="399">
        <f t="shared" si="196"/>
        <v>1</v>
      </c>
      <c r="G168" s="399">
        <f t="shared" si="196"/>
        <v>1</v>
      </c>
      <c r="H168" s="399">
        <f t="shared" si="196"/>
        <v>1</v>
      </c>
      <c r="I168" s="399">
        <f t="shared" si="196"/>
        <v>1</v>
      </c>
      <c r="J168" s="399">
        <f t="shared" si="196"/>
        <v>1</v>
      </c>
      <c r="K168" s="399">
        <f t="shared" si="196"/>
        <v>1</v>
      </c>
      <c r="L168" s="399">
        <f t="shared" si="196"/>
        <v>1</v>
      </c>
      <c r="M168" s="399">
        <f t="shared" si="196"/>
        <v>1</v>
      </c>
      <c r="N168" s="399">
        <f t="shared" si="196"/>
        <v>1</v>
      </c>
      <c r="O168" s="399">
        <v>0.99946000000000002</v>
      </c>
      <c r="P168" s="399">
        <v>0.99946000000000002</v>
      </c>
      <c r="Q168" s="399">
        <v>0.99946000000000002</v>
      </c>
      <c r="R168" s="399">
        <v>0.99946000000000002</v>
      </c>
      <c r="S168" s="399">
        <v>0.99946000000000002</v>
      </c>
      <c r="T168" s="399">
        <v>0.99946000000000002</v>
      </c>
      <c r="U168" s="399">
        <v>0.99946000000000002</v>
      </c>
      <c r="V168" s="399">
        <v>0.99946000000000002</v>
      </c>
      <c r="W168" s="399">
        <v>0.99992999999999999</v>
      </c>
      <c r="X168" s="399">
        <v>0.99992999999999999</v>
      </c>
      <c r="Y168" s="399">
        <v>0.99992999999999999</v>
      </c>
      <c r="Z168" s="399">
        <v>0.99992999999999999</v>
      </c>
      <c r="AA168" s="399">
        <v>0.99992999999999999</v>
      </c>
      <c r="AB168" s="399">
        <v>0.99992999999999999</v>
      </c>
      <c r="AC168" s="399">
        <v>0.99992999999999999</v>
      </c>
      <c r="AD168" s="399">
        <v>0.99992999999999999</v>
      </c>
      <c r="AE168" s="399">
        <v>0.99992999999999999</v>
      </c>
      <c r="AF168" s="399">
        <v>0.99992999999999999</v>
      </c>
      <c r="AG168" s="399">
        <v>0.99992999999999999</v>
      </c>
      <c r="AH168" s="399">
        <v>0.99992999999999999</v>
      </c>
      <c r="AI168" s="399" t="e">
        <f>MAX($W$167:$AH$167)</f>
        <v>#DIV/0!</v>
      </c>
      <c r="AJ168" s="399" t="e">
        <f t="shared" ref="AJ168:AT168" si="197">MAX($W$167:$AH$167)</f>
        <v>#DIV/0!</v>
      </c>
      <c r="AK168" s="399" t="e">
        <f t="shared" si="197"/>
        <v>#DIV/0!</v>
      </c>
      <c r="AL168" s="399" t="e">
        <f t="shared" si="197"/>
        <v>#DIV/0!</v>
      </c>
      <c r="AM168" s="399" t="e">
        <f t="shared" si="197"/>
        <v>#DIV/0!</v>
      </c>
      <c r="AN168" s="399" t="e">
        <f t="shared" si="197"/>
        <v>#DIV/0!</v>
      </c>
      <c r="AO168" s="399" t="e">
        <f t="shared" si="197"/>
        <v>#DIV/0!</v>
      </c>
      <c r="AP168" s="399" t="e">
        <f t="shared" si="197"/>
        <v>#DIV/0!</v>
      </c>
      <c r="AQ168" s="399" t="e">
        <f t="shared" si="197"/>
        <v>#DIV/0!</v>
      </c>
      <c r="AR168" s="399" t="e">
        <f t="shared" si="197"/>
        <v>#DIV/0!</v>
      </c>
      <c r="AS168" s="399" t="e">
        <f t="shared" si="197"/>
        <v>#DIV/0!</v>
      </c>
      <c r="AT168" s="399" t="e">
        <f t="shared" si="197"/>
        <v>#DIV/0!</v>
      </c>
      <c r="AU168" s="399" t="e">
        <f>MAX($AI$167:$AT$167)</f>
        <v>#DIV/0!</v>
      </c>
      <c r="AV168" s="399" t="e">
        <f t="shared" ref="AV168:BF168" si="198">MAX($AI$167:$AT$167)</f>
        <v>#DIV/0!</v>
      </c>
      <c r="AW168" s="399" t="e">
        <f t="shared" si="198"/>
        <v>#DIV/0!</v>
      </c>
      <c r="AX168" s="399" t="e">
        <f t="shared" si="198"/>
        <v>#DIV/0!</v>
      </c>
      <c r="AY168" s="399" t="e">
        <f t="shared" si="198"/>
        <v>#DIV/0!</v>
      </c>
      <c r="AZ168" s="399" t="e">
        <f t="shared" si="198"/>
        <v>#DIV/0!</v>
      </c>
      <c r="BA168" s="399" t="e">
        <f t="shared" si="198"/>
        <v>#DIV/0!</v>
      </c>
      <c r="BB168" s="399" t="e">
        <f t="shared" si="198"/>
        <v>#DIV/0!</v>
      </c>
      <c r="BC168" s="399" t="e">
        <f t="shared" si="198"/>
        <v>#DIV/0!</v>
      </c>
      <c r="BD168" s="399" t="e">
        <f t="shared" si="198"/>
        <v>#DIV/0!</v>
      </c>
      <c r="BE168" s="399" t="e">
        <f t="shared" si="198"/>
        <v>#DIV/0!</v>
      </c>
      <c r="BF168" s="399" t="e">
        <f t="shared" si="198"/>
        <v>#DIV/0!</v>
      </c>
      <c r="BG168" s="60"/>
      <c r="BH168" s="60"/>
    </row>
    <row r="169" spans="1:60" x14ac:dyDescent="0.25">
      <c r="B169" s="126" t="s">
        <v>292</v>
      </c>
      <c r="C169" s="399">
        <f t="shared" ref="C169:N169" si="199">MAX($C$166:$J$166)</f>
        <v>1</v>
      </c>
      <c r="D169" s="399">
        <f t="shared" si="199"/>
        <v>1</v>
      </c>
      <c r="E169" s="399">
        <f t="shared" si="199"/>
        <v>1</v>
      </c>
      <c r="F169" s="399">
        <f t="shared" si="199"/>
        <v>1</v>
      </c>
      <c r="G169" s="399">
        <f t="shared" si="199"/>
        <v>1</v>
      </c>
      <c r="H169" s="399">
        <f t="shared" si="199"/>
        <v>1</v>
      </c>
      <c r="I169" s="399">
        <f t="shared" si="199"/>
        <v>1</v>
      </c>
      <c r="J169" s="399">
        <f t="shared" si="199"/>
        <v>1</v>
      </c>
      <c r="K169" s="399">
        <f t="shared" si="199"/>
        <v>1</v>
      </c>
      <c r="L169" s="399">
        <f t="shared" si="199"/>
        <v>1</v>
      </c>
      <c r="M169" s="399">
        <f t="shared" si="199"/>
        <v>1</v>
      </c>
      <c r="N169" s="399">
        <f t="shared" si="199"/>
        <v>1</v>
      </c>
      <c r="O169" s="399">
        <v>0.99973000000000001</v>
      </c>
      <c r="P169" s="399">
        <v>0.99973000000000001</v>
      </c>
      <c r="Q169" s="399">
        <v>0.99973000000000001</v>
      </c>
      <c r="R169" s="399">
        <v>0.99973000000000001</v>
      </c>
      <c r="S169" s="399">
        <v>0.99973000000000001</v>
      </c>
      <c r="T169" s="399">
        <v>0.99973000000000001</v>
      </c>
      <c r="U169" s="399">
        <v>0.99973000000000001</v>
      </c>
      <c r="V169" s="399">
        <v>0.99973000000000001</v>
      </c>
      <c r="W169" s="399">
        <v>0.99997000000000003</v>
      </c>
      <c r="X169" s="399">
        <v>0.99997000000000003</v>
      </c>
      <c r="Y169" s="399">
        <v>0.99997000000000003</v>
      </c>
      <c r="Z169" s="399">
        <v>0.99997000000000003</v>
      </c>
      <c r="AA169" s="399">
        <f t="shared" ref="AA169:AH169" si="200">50%*(100%-AA168)+AA168</f>
        <v>0.99996499999999999</v>
      </c>
      <c r="AB169" s="399">
        <f t="shared" si="200"/>
        <v>0.99996499999999999</v>
      </c>
      <c r="AC169" s="399">
        <f t="shared" si="200"/>
        <v>0.99996499999999999</v>
      </c>
      <c r="AD169" s="399">
        <f t="shared" si="200"/>
        <v>0.99996499999999999</v>
      </c>
      <c r="AE169" s="399">
        <f t="shared" si="200"/>
        <v>0.99996499999999999</v>
      </c>
      <c r="AF169" s="399">
        <f t="shared" si="200"/>
        <v>0.99996499999999999</v>
      </c>
      <c r="AG169" s="399">
        <f t="shared" si="200"/>
        <v>0.99996499999999999</v>
      </c>
      <c r="AH169" s="399">
        <f t="shared" si="200"/>
        <v>0.99996499999999999</v>
      </c>
      <c r="AI169" s="399" t="e">
        <f t="shared" ref="AI169" si="201">50%*(100%-AI168)+AI168</f>
        <v>#DIV/0!</v>
      </c>
      <c r="AJ169" s="399" t="e">
        <f t="shared" ref="AJ169" si="202">50%*(100%-AJ168)+AJ168</f>
        <v>#DIV/0!</v>
      </c>
      <c r="AK169" s="399" t="e">
        <f t="shared" ref="AK169" si="203">50%*(100%-AK168)+AK168</f>
        <v>#DIV/0!</v>
      </c>
      <c r="AL169" s="399" t="e">
        <f t="shared" ref="AL169" si="204">50%*(100%-AL168)+AL168</f>
        <v>#DIV/0!</v>
      </c>
      <c r="AM169" s="399" t="e">
        <f t="shared" ref="AM169" si="205">50%*(100%-AM168)+AM168</f>
        <v>#DIV/0!</v>
      </c>
      <c r="AN169" s="399" t="e">
        <f t="shared" ref="AN169" si="206">50%*(100%-AN168)+AN168</f>
        <v>#DIV/0!</v>
      </c>
      <c r="AO169" s="399" t="e">
        <f t="shared" ref="AO169" si="207">50%*(100%-AO168)+AO168</f>
        <v>#DIV/0!</v>
      </c>
      <c r="AP169" s="399" t="e">
        <f t="shared" ref="AP169" si="208">50%*(100%-AP168)+AP168</f>
        <v>#DIV/0!</v>
      </c>
      <c r="AQ169" s="399" t="e">
        <f t="shared" ref="AQ169" si="209">50%*(100%-AQ168)+AQ168</f>
        <v>#DIV/0!</v>
      </c>
      <c r="AR169" s="399" t="e">
        <f t="shared" ref="AR169" si="210">50%*(100%-AR168)+AR168</f>
        <v>#DIV/0!</v>
      </c>
      <c r="AS169" s="399" t="e">
        <f t="shared" ref="AS169" si="211">50%*(100%-AS168)+AS168</f>
        <v>#DIV/0!</v>
      </c>
      <c r="AT169" s="399" t="e">
        <f t="shared" ref="AT169" si="212">50%*(100%-AT168)+AT168</f>
        <v>#DIV/0!</v>
      </c>
      <c r="AU169" s="399" t="e">
        <f t="shared" ref="AU169" si="213">50%*(100%-AU168)+AU168</f>
        <v>#DIV/0!</v>
      </c>
      <c r="AV169" s="399" t="e">
        <f t="shared" ref="AV169" si="214">50%*(100%-AV168)+AV168</f>
        <v>#DIV/0!</v>
      </c>
      <c r="AW169" s="399" t="e">
        <f t="shared" ref="AW169" si="215">50%*(100%-AW168)+AW168</f>
        <v>#DIV/0!</v>
      </c>
      <c r="AX169" s="399" t="e">
        <f t="shared" ref="AX169" si="216">50%*(100%-AX168)+AX168</f>
        <v>#DIV/0!</v>
      </c>
      <c r="AY169" s="399" t="e">
        <f t="shared" ref="AY169" si="217">50%*(100%-AY168)+AY168</f>
        <v>#DIV/0!</v>
      </c>
      <c r="AZ169" s="399" t="e">
        <f t="shared" ref="AZ169" si="218">50%*(100%-AZ168)+AZ168</f>
        <v>#DIV/0!</v>
      </c>
      <c r="BA169" s="399" t="e">
        <f t="shared" ref="BA169" si="219">50%*(100%-BA168)+BA168</f>
        <v>#DIV/0!</v>
      </c>
      <c r="BB169" s="399" t="e">
        <f t="shared" ref="BB169" si="220">50%*(100%-BB168)+BB168</f>
        <v>#DIV/0!</v>
      </c>
      <c r="BC169" s="399" t="e">
        <f t="shared" ref="BC169" si="221">50%*(100%-BC168)+BC168</f>
        <v>#DIV/0!</v>
      </c>
      <c r="BD169" s="399" t="e">
        <f t="shared" ref="BD169" si="222">50%*(100%-BD168)+BD168</f>
        <v>#DIV/0!</v>
      </c>
      <c r="BE169" s="399" t="e">
        <f t="shared" ref="BE169" si="223">50%*(100%-BE168)+BE168</f>
        <v>#DIV/0!</v>
      </c>
      <c r="BF169" s="399" t="e">
        <f t="shared" ref="BF169" si="224">50%*(100%-BF168)+BF168</f>
        <v>#DIV/0!</v>
      </c>
      <c r="BG169" s="60"/>
      <c r="BH169" s="60"/>
    </row>
    <row r="170" spans="1:60" x14ac:dyDescent="0.25">
      <c r="B170" s="126" t="s">
        <v>293</v>
      </c>
      <c r="C170" s="399" t="e">
        <f t="shared" ref="C170:AH170" si="225">1-(C163)/C60</f>
        <v>#DIV/0!</v>
      </c>
      <c r="D170" s="399" t="e">
        <f t="shared" si="225"/>
        <v>#DIV/0!</v>
      </c>
      <c r="E170" s="399" t="e">
        <f t="shared" si="225"/>
        <v>#DIV/0!</v>
      </c>
      <c r="F170" s="399" t="e">
        <f t="shared" si="225"/>
        <v>#DIV/0!</v>
      </c>
      <c r="G170" s="399" t="e">
        <f t="shared" si="225"/>
        <v>#DIV/0!</v>
      </c>
      <c r="H170" s="399" t="e">
        <f t="shared" si="225"/>
        <v>#DIV/0!</v>
      </c>
      <c r="I170" s="399" t="e">
        <f t="shared" si="225"/>
        <v>#DIV/0!</v>
      </c>
      <c r="J170" s="399" t="e">
        <f t="shared" si="225"/>
        <v>#DIV/0!</v>
      </c>
      <c r="K170" s="399" t="e">
        <f t="shared" si="225"/>
        <v>#DIV/0!</v>
      </c>
      <c r="L170" s="399" t="e">
        <f t="shared" si="225"/>
        <v>#DIV/0!</v>
      </c>
      <c r="M170" s="399" t="e">
        <f t="shared" si="225"/>
        <v>#DIV/0!</v>
      </c>
      <c r="N170" s="399" t="e">
        <f t="shared" si="225"/>
        <v>#DIV/0!</v>
      </c>
      <c r="O170" s="399">
        <f t="shared" si="225"/>
        <v>0.99983892725552181</v>
      </c>
      <c r="P170" s="399">
        <f t="shared" si="225"/>
        <v>0.999830672231242</v>
      </c>
      <c r="Q170" s="399">
        <f t="shared" si="225"/>
        <v>0.99989479774867185</v>
      </c>
      <c r="R170" s="399">
        <f t="shared" si="225"/>
        <v>0.99995089421632077</v>
      </c>
      <c r="S170" s="399">
        <f t="shared" si="225"/>
        <v>0.99999219774046566</v>
      </c>
      <c r="T170" s="399">
        <f t="shared" si="225"/>
        <v>0.9999917124553509</v>
      </c>
      <c r="U170" s="399">
        <f t="shared" si="225"/>
        <v>0.99999212275892491</v>
      </c>
      <c r="V170" s="399">
        <f t="shared" si="225"/>
        <v>0.99999213106498164</v>
      </c>
      <c r="W170" s="399">
        <f t="shared" si="225"/>
        <v>0.99997117158671589</v>
      </c>
      <c r="X170" s="399">
        <f t="shared" si="225"/>
        <v>0.99999548709987496</v>
      </c>
      <c r="Y170" s="399">
        <f t="shared" si="225"/>
        <v>0.99984678073909661</v>
      </c>
      <c r="Z170" s="399">
        <f t="shared" si="225"/>
        <v>0.99990186895044386</v>
      </c>
      <c r="AA170" s="399">
        <f t="shared" si="225"/>
        <v>0.99993046112003958</v>
      </c>
      <c r="AB170" s="399" t="e">
        <f t="shared" si="225"/>
        <v>#DIV/0!</v>
      </c>
      <c r="AC170" s="399" t="e">
        <f t="shared" si="225"/>
        <v>#DIV/0!</v>
      </c>
      <c r="AD170" s="399" t="e">
        <f t="shared" si="225"/>
        <v>#DIV/0!</v>
      </c>
      <c r="AE170" s="399" t="e">
        <f t="shared" si="225"/>
        <v>#DIV/0!</v>
      </c>
      <c r="AF170" s="399">
        <v>0.99999000000000005</v>
      </c>
      <c r="AG170" s="399" t="e">
        <f t="shared" si="225"/>
        <v>#DIV/0!</v>
      </c>
      <c r="AH170" s="399" t="e">
        <f t="shared" si="225"/>
        <v>#DIV/0!</v>
      </c>
      <c r="AI170" s="399" t="e">
        <f t="shared" ref="AI170:BF170" si="226">1-(AI163)/AI60</f>
        <v>#DIV/0!</v>
      </c>
      <c r="AJ170" s="399" t="e">
        <f t="shared" si="226"/>
        <v>#DIV/0!</v>
      </c>
      <c r="AK170" s="399" t="e">
        <f t="shared" si="226"/>
        <v>#DIV/0!</v>
      </c>
      <c r="AL170" s="399" t="e">
        <f t="shared" si="226"/>
        <v>#DIV/0!</v>
      </c>
      <c r="AM170" s="399" t="e">
        <f t="shared" si="226"/>
        <v>#DIV/0!</v>
      </c>
      <c r="AN170" s="399" t="e">
        <f t="shared" si="226"/>
        <v>#DIV/0!</v>
      </c>
      <c r="AO170" s="399" t="e">
        <f t="shared" si="226"/>
        <v>#DIV/0!</v>
      </c>
      <c r="AP170" s="399" t="e">
        <f t="shared" si="226"/>
        <v>#DIV/0!</v>
      </c>
      <c r="AQ170" s="399" t="e">
        <f t="shared" si="226"/>
        <v>#DIV/0!</v>
      </c>
      <c r="AR170" s="399" t="e">
        <f t="shared" si="226"/>
        <v>#DIV/0!</v>
      </c>
      <c r="AS170" s="399" t="e">
        <f t="shared" si="226"/>
        <v>#DIV/0!</v>
      </c>
      <c r="AT170" s="399" t="e">
        <f t="shared" si="226"/>
        <v>#DIV/0!</v>
      </c>
      <c r="AU170" s="399" t="e">
        <f t="shared" si="226"/>
        <v>#DIV/0!</v>
      </c>
      <c r="AV170" s="399" t="e">
        <f t="shared" si="226"/>
        <v>#DIV/0!</v>
      </c>
      <c r="AW170" s="399" t="e">
        <f t="shared" si="226"/>
        <v>#DIV/0!</v>
      </c>
      <c r="AX170" s="399" t="e">
        <f t="shared" si="226"/>
        <v>#DIV/0!</v>
      </c>
      <c r="AY170" s="399" t="e">
        <f t="shared" si="226"/>
        <v>#DIV/0!</v>
      </c>
      <c r="AZ170" s="399" t="e">
        <f t="shared" si="226"/>
        <v>#DIV/0!</v>
      </c>
      <c r="BA170" s="399" t="e">
        <f t="shared" si="226"/>
        <v>#DIV/0!</v>
      </c>
      <c r="BB170" s="399" t="e">
        <f t="shared" si="226"/>
        <v>#DIV/0!</v>
      </c>
      <c r="BC170" s="399" t="e">
        <f t="shared" si="226"/>
        <v>#DIV/0!</v>
      </c>
      <c r="BD170" s="399" t="e">
        <f t="shared" si="226"/>
        <v>#DIV/0!</v>
      </c>
      <c r="BE170" s="399" t="e">
        <f t="shared" si="226"/>
        <v>#DIV/0!</v>
      </c>
      <c r="BF170" s="399" t="e">
        <f t="shared" si="226"/>
        <v>#DIV/0!</v>
      </c>
      <c r="BG170" s="60"/>
      <c r="BH170" s="60"/>
    </row>
    <row r="171" spans="1:60" x14ac:dyDescent="0.25">
      <c r="B171" s="126" t="s">
        <v>291</v>
      </c>
      <c r="C171" s="399">
        <f t="shared" ref="C171:AH171" si="227">MAX($C$165:$J$165)</f>
        <v>1</v>
      </c>
      <c r="D171" s="399">
        <f t="shared" si="227"/>
        <v>1</v>
      </c>
      <c r="E171" s="399">
        <f t="shared" si="227"/>
        <v>1</v>
      </c>
      <c r="F171" s="399">
        <f t="shared" si="227"/>
        <v>1</v>
      </c>
      <c r="G171" s="399">
        <f t="shared" si="227"/>
        <v>1</v>
      </c>
      <c r="H171" s="399">
        <f t="shared" si="227"/>
        <v>1</v>
      </c>
      <c r="I171" s="399">
        <f t="shared" si="227"/>
        <v>1</v>
      </c>
      <c r="J171" s="399">
        <f t="shared" si="227"/>
        <v>1</v>
      </c>
      <c r="K171" s="399">
        <f t="shared" si="227"/>
        <v>1</v>
      </c>
      <c r="L171" s="399">
        <f t="shared" si="227"/>
        <v>1</v>
      </c>
      <c r="M171" s="399">
        <f t="shared" si="227"/>
        <v>1</v>
      </c>
      <c r="N171" s="399">
        <f t="shared" si="227"/>
        <v>1</v>
      </c>
      <c r="O171" s="399">
        <f t="shared" si="227"/>
        <v>1</v>
      </c>
      <c r="P171" s="399">
        <f t="shared" si="227"/>
        <v>1</v>
      </c>
      <c r="Q171" s="399">
        <f t="shared" si="227"/>
        <v>1</v>
      </c>
      <c r="R171" s="399">
        <f t="shared" si="227"/>
        <v>1</v>
      </c>
      <c r="S171" s="399">
        <f t="shared" si="227"/>
        <v>1</v>
      </c>
      <c r="T171" s="399">
        <f t="shared" si="227"/>
        <v>1</v>
      </c>
      <c r="U171" s="399">
        <f t="shared" si="227"/>
        <v>1</v>
      </c>
      <c r="V171" s="399">
        <f t="shared" si="227"/>
        <v>1</v>
      </c>
      <c r="W171" s="399">
        <f t="shared" si="227"/>
        <v>1</v>
      </c>
      <c r="X171" s="399">
        <f t="shared" si="227"/>
        <v>1</v>
      </c>
      <c r="Y171" s="399">
        <f t="shared" si="227"/>
        <v>1</v>
      </c>
      <c r="Z171" s="399">
        <f t="shared" si="227"/>
        <v>1</v>
      </c>
      <c r="AA171" s="399">
        <f t="shared" si="227"/>
        <v>1</v>
      </c>
      <c r="AB171" s="399">
        <f t="shared" si="227"/>
        <v>1</v>
      </c>
      <c r="AC171" s="399">
        <f t="shared" si="227"/>
        <v>1</v>
      </c>
      <c r="AD171" s="399">
        <f t="shared" si="227"/>
        <v>1</v>
      </c>
      <c r="AE171" s="399">
        <f t="shared" si="227"/>
        <v>1</v>
      </c>
      <c r="AF171" s="399">
        <f t="shared" si="227"/>
        <v>1</v>
      </c>
      <c r="AG171" s="399">
        <f t="shared" si="227"/>
        <v>1</v>
      </c>
      <c r="AH171" s="399">
        <f t="shared" si="227"/>
        <v>1</v>
      </c>
      <c r="AI171" s="399" t="e">
        <f>MAX($W$170:$AH$170)</f>
        <v>#DIV/0!</v>
      </c>
      <c r="AJ171" s="399" t="e">
        <f t="shared" ref="AJ171:AT171" si="228">MAX($W$170:$AH$170)</f>
        <v>#DIV/0!</v>
      </c>
      <c r="AK171" s="399" t="e">
        <f t="shared" si="228"/>
        <v>#DIV/0!</v>
      </c>
      <c r="AL171" s="399" t="e">
        <f t="shared" si="228"/>
        <v>#DIV/0!</v>
      </c>
      <c r="AM171" s="399" t="e">
        <f t="shared" si="228"/>
        <v>#DIV/0!</v>
      </c>
      <c r="AN171" s="399" t="e">
        <f t="shared" si="228"/>
        <v>#DIV/0!</v>
      </c>
      <c r="AO171" s="399" t="e">
        <f t="shared" si="228"/>
        <v>#DIV/0!</v>
      </c>
      <c r="AP171" s="399" t="e">
        <f t="shared" si="228"/>
        <v>#DIV/0!</v>
      </c>
      <c r="AQ171" s="399" t="e">
        <f t="shared" si="228"/>
        <v>#DIV/0!</v>
      </c>
      <c r="AR171" s="399" t="e">
        <f t="shared" si="228"/>
        <v>#DIV/0!</v>
      </c>
      <c r="AS171" s="399" t="e">
        <f t="shared" si="228"/>
        <v>#DIV/0!</v>
      </c>
      <c r="AT171" s="399" t="e">
        <f t="shared" si="228"/>
        <v>#DIV/0!</v>
      </c>
      <c r="AU171" s="399" t="e">
        <f>MAX($AI$171:$AT$171)</f>
        <v>#DIV/0!</v>
      </c>
      <c r="AV171" s="399" t="e">
        <f t="shared" ref="AV171:BF171" si="229">MAX($AI$171:$AT$171)</f>
        <v>#DIV/0!</v>
      </c>
      <c r="AW171" s="399" t="e">
        <f t="shared" si="229"/>
        <v>#DIV/0!</v>
      </c>
      <c r="AX171" s="399" t="e">
        <f t="shared" si="229"/>
        <v>#DIV/0!</v>
      </c>
      <c r="AY171" s="399" t="e">
        <f t="shared" si="229"/>
        <v>#DIV/0!</v>
      </c>
      <c r="AZ171" s="399" t="e">
        <f t="shared" si="229"/>
        <v>#DIV/0!</v>
      </c>
      <c r="BA171" s="399" t="e">
        <f t="shared" si="229"/>
        <v>#DIV/0!</v>
      </c>
      <c r="BB171" s="399" t="e">
        <f t="shared" si="229"/>
        <v>#DIV/0!</v>
      </c>
      <c r="BC171" s="399" t="e">
        <f t="shared" si="229"/>
        <v>#DIV/0!</v>
      </c>
      <c r="BD171" s="399" t="e">
        <f t="shared" si="229"/>
        <v>#DIV/0!</v>
      </c>
      <c r="BE171" s="399" t="e">
        <f t="shared" si="229"/>
        <v>#DIV/0!</v>
      </c>
      <c r="BF171" s="399" t="e">
        <f t="shared" si="229"/>
        <v>#DIV/0!</v>
      </c>
      <c r="BG171" s="60"/>
      <c r="BH171" s="60"/>
    </row>
    <row r="172" spans="1:60" x14ac:dyDescent="0.25">
      <c r="B172" s="126" t="s">
        <v>292</v>
      </c>
      <c r="C172" s="399">
        <f>MAX($C$166:$J$166)</f>
        <v>1</v>
      </c>
      <c r="D172" s="399">
        <f t="shared" ref="D172:V172" si="230">MAX($C$166:$J$166)</f>
        <v>1</v>
      </c>
      <c r="E172" s="399">
        <f t="shared" si="230"/>
        <v>1</v>
      </c>
      <c r="F172" s="399">
        <f t="shared" si="230"/>
        <v>1</v>
      </c>
      <c r="G172" s="399">
        <f t="shared" si="230"/>
        <v>1</v>
      </c>
      <c r="H172" s="399">
        <f t="shared" si="230"/>
        <v>1</v>
      </c>
      <c r="I172" s="399">
        <f t="shared" si="230"/>
        <v>1</v>
      </c>
      <c r="J172" s="399">
        <f t="shared" si="230"/>
        <v>1</v>
      </c>
      <c r="K172" s="399">
        <f t="shared" si="230"/>
        <v>1</v>
      </c>
      <c r="L172" s="399">
        <f t="shared" si="230"/>
        <v>1</v>
      </c>
      <c r="M172" s="399">
        <f t="shared" si="230"/>
        <v>1</v>
      </c>
      <c r="N172" s="399">
        <f t="shared" si="230"/>
        <v>1</v>
      </c>
      <c r="O172" s="399">
        <f t="shared" si="230"/>
        <v>1</v>
      </c>
      <c r="P172" s="399">
        <f t="shared" si="230"/>
        <v>1</v>
      </c>
      <c r="Q172" s="399">
        <f t="shared" si="230"/>
        <v>1</v>
      </c>
      <c r="R172" s="399">
        <f t="shared" si="230"/>
        <v>1</v>
      </c>
      <c r="S172" s="399">
        <f t="shared" si="230"/>
        <v>1</v>
      </c>
      <c r="T172" s="399">
        <f t="shared" si="230"/>
        <v>1</v>
      </c>
      <c r="U172" s="399">
        <f t="shared" si="230"/>
        <v>1</v>
      </c>
      <c r="V172" s="399">
        <f t="shared" si="230"/>
        <v>1</v>
      </c>
      <c r="W172" s="399">
        <f>50%*(100%-W171)+W171</f>
        <v>1</v>
      </c>
      <c r="X172" s="399">
        <f t="shared" ref="X172:BF172" si="231">50%*(100%-X171)+X171</f>
        <v>1</v>
      </c>
      <c r="Y172" s="399">
        <f t="shared" si="231"/>
        <v>1</v>
      </c>
      <c r="Z172" s="399">
        <f t="shared" si="231"/>
        <v>1</v>
      </c>
      <c r="AA172" s="399">
        <f t="shared" si="231"/>
        <v>1</v>
      </c>
      <c r="AB172" s="399">
        <f t="shared" si="231"/>
        <v>1</v>
      </c>
      <c r="AC172" s="399">
        <f t="shared" si="231"/>
        <v>1</v>
      </c>
      <c r="AD172" s="399">
        <f t="shared" si="231"/>
        <v>1</v>
      </c>
      <c r="AE172" s="399">
        <f t="shared" si="231"/>
        <v>1</v>
      </c>
      <c r="AF172" s="399">
        <f t="shared" si="231"/>
        <v>1</v>
      </c>
      <c r="AG172" s="399">
        <f t="shared" si="231"/>
        <v>1</v>
      </c>
      <c r="AH172" s="399">
        <f t="shared" si="231"/>
        <v>1</v>
      </c>
      <c r="AI172" s="399" t="e">
        <f t="shared" si="231"/>
        <v>#DIV/0!</v>
      </c>
      <c r="AJ172" s="399" t="e">
        <f t="shared" si="231"/>
        <v>#DIV/0!</v>
      </c>
      <c r="AK172" s="399" t="e">
        <f t="shared" si="231"/>
        <v>#DIV/0!</v>
      </c>
      <c r="AL172" s="399" t="e">
        <f t="shared" si="231"/>
        <v>#DIV/0!</v>
      </c>
      <c r="AM172" s="399" t="e">
        <f t="shared" si="231"/>
        <v>#DIV/0!</v>
      </c>
      <c r="AN172" s="399" t="e">
        <f t="shared" si="231"/>
        <v>#DIV/0!</v>
      </c>
      <c r="AO172" s="399" t="e">
        <f t="shared" si="231"/>
        <v>#DIV/0!</v>
      </c>
      <c r="AP172" s="399" t="e">
        <f t="shared" si="231"/>
        <v>#DIV/0!</v>
      </c>
      <c r="AQ172" s="399" t="e">
        <f t="shared" si="231"/>
        <v>#DIV/0!</v>
      </c>
      <c r="AR172" s="399" t="e">
        <f t="shared" si="231"/>
        <v>#DIV/0!</v>
      </c>
      <c r="AS172" s="399" t="e">
        <f t="shared" si="231"/>
        <v>#DIV/0!</v>
      </c>
      <c r="AT172" s="399" t="e">
        <f t="shared" si="231"/>
        <v>#DIV/0!</v>
      </c>
      <c r="AU172" s="399" t="e">
        <f t="shared" si="231"/>
        <v>#DIV/0!</v>
      </c>
      <c r="AV172" s="399" t="e">
        <f t="shared" si="231"/>
        <v>#DIV/0!</v>
      </c>
      <c r="AW172" s="399" t="e">
        <f t="shared" si="231"/>
        <v>#DIV/0!</v>
      </c>
      <c r="AX172" s="399" t="e">
        <f t="shared" si="231"/>
        <v>#DIV/0!</v>
      </c>
      <c r="AY172" s="399" t="e">
        <f t="shared" si="231"/>
        <v>#DIV/0!</v>
      </c>
      <c r="AZ172" s="399" t="e">
        <f t="shared" si="231"/>
        <v>#DIV/0!</v>
      </c>
      <c r="BA172" s="399" t="e">
        <f t="shared" si="231"/>
        <v>#DIV/0!</v>
      </c>
      <c r="BB172" s="399" t="e">
        <f t="shared" si="231"/>
        <v>#DIV/0!</v>
      </c>
      <c r="BC172" s="399" t="e">
        <f t="shared" si="231"/>
        <v>#DIV/0!</v>
      </c>
      <c r="BD172" s="399" t="e">
        <f t="shared" si="231"/>
        <v>#DIV/0!</v>
      </c>
      <c r="BE172" s="399" t="e">
        <f t="shared" si="231"/>
        <v>#DIV/0!</v>
      </c>
      <c r="BF172" s="399" t="e">
        <f t="shared" si="231"/>
        <v>#DIV/0!</v>
      </c>
      <c r="BG172" s="60"/>
      <c r="BH172" s="60"/>
    </row>
    <row r="173" spans="1:60" x14ac:dyDescent="0.25">
      <c r="B173" s="126" t="s">
        <v>61</v>
      </c>
      <c r="C173" s="399" t="e">
        <f t="shared" ref="C173:AH173" si="232">1-(C161+C162+C163)/C60</f>
        <v>#DIV/0!</v>
      </c>
      <c r="D173" s="399" t="e">
        <f t="shared" si="232"/>
        <v>#DIV/0!</v>
      </c>
      <c r="E173" s="399" t="e">
        <f t="shared" si="232"/>
        <v>#DIV/0!</v>
      </c>
      <c r="F173" s="399" t="e">
        <f t="shared" si="232"/>
        <v>#DIV/0!</v>
      </c>
      <c r="G173" s="399" t="e">
        <f t="shared" si="232"/>
        <v>#DIV/0!</v>
      </c>
      <c r="H173" s="399" t="e">
        <f t="shared" si="232"/>
        <v>#DIV/0!</v>
      </c>
      <c r="I173" s="399" t="e">
        <f t="shared" si="232"/>
        <v>#DIV/0!</v>
      </c>
      <c r="J173" s="399" t="e">
        <f t="shared" si="232"/>
        <v>#DIV/0!</v>
      </c>
      <c r="K173" s="399" t="e">
        <f t="shared" si="232"/>
        <v>#DIV/0!</v>
      </c>
      <c r="L173" s="399" t="e">
        <f t="shared" si="232"/>
        <v>#DIV/0!</v>
      </c>
      <c r="M173" s="399" t="e">
        <f t="shared" si="232"/>
        <v>#DIV/0!</v>
      </c>
      <c r="N173" s="399" t="e">
        <f t="shared" si="232"/>
        <v>#DIV/0!</v>
      </c>
      <c r="O173" s="399">
        <f t="shared" si="232"/>
        <v>0.99643626552841924</v>
      </c>
      <c r="P173" s="399">
        <f t="shared" si="232"/>
        <v>0.99611542177555101</v>
      </c>
      <c r="Q173" s="399">
        <f t="shared" si="232"/>
        <v>0.99539214139182575</v>
      </c>
      <c r="R173" s="399">
        <f t="shared" si="232"/>
        <v>0.99662152208287091</v>
      </c>
      <c r="S173" s="399">
        <f t="shared" si="232"/>
        <v>0.99779976281131011</v>
      </c>
      <c r="T173" s="399">
        <f t="shared" si="232"/>
        <v>0.9977375003107829</v>
      </c>
      <c r="U173" s="399">
        <f t="shared" si="232"/>
        <v>0.99777074077575068</v>
      </c>
      <c r="V173" s="399">
        <f t="shared" si="232"/>
        <v>0.99796981476526969</v>
      </c>
      <c r="W173" s="399">
        <f t="shared" si="232"/>
        <v>0.99856338407134071</v>
      </c>
      <c r="X173" s="399">
        <f t="shared" si="232"/>
        <v>0.99875895246562296</v>
      </c>
      <c r="Y173" s="399">
        <f t="shared" si="232"/>
        <v>0.99884050289046067</v>
      </c>
      <c r="Z173" s="399">
        <f t="shared" si="232"/>
        <v>0.99880904589856823</v>
      </c>
      <c r="AA173" s="399">
        <f t="shared" si="232"/>
        <v>0.99906122512053408</v>
      </c>
      <c r="AB173" s="399" t="e">
        <f t="shared" si="232"/>
        <v>#DIV/0!</v>
      </c>
      <c r="AC173" s="399" t="e">
        <f t="shared" si="232"/>
        <v>#DIV/0!</v>
      </c>
      <c r="AD173" s="399" t="e">
        <f t="shared" si="232"/>
        <v>#DIV/0!</v>
      </c>
      <c r="AE173" s="399" t="e">
        <f t="shared" si="232"/>
        <v>#DIV/0!</v>
      </c>
      <c r="AF173" s="399" t="e">
        <f t="shared" si="232"/>
        <v>#DIV/0!</v>
      </c>
      <c r="AG173" s="399" t="e">
        <f t="shared" si="232"/>
        <v>#DIV/0!</v>
      </c>
      <c r="AH173" s="399" t="e">
        <f t="shared" si="232"/>
        <v>#DIV/0!</v>
      </c>
      <c r="AI173" s="399" t="e">
        <f t="shared" ref="AI173:BF173" si="233">1-(AI161+AI162+AI163)/AI60</f>
        <v>#DIV/0!</v>
      </c>
      <c r="AJ173" s="399" t="e">
        <f t="shared" si="233"/>
        <v>#DIV/0!</v>
      </c>
      <c r="AK173" s="399" t="e">
        <f t="shared" si="233"/>
        <v>#DIV/0!</v>
      </c>
      <c r="AL173" s="399" t="e">
        <f t="shared" si="233"/>
        <v>#DIV/0!</v>
      </c>
      <c r="AM173" s="399" t="e">
        <f t="shared" si="233"/>
        <v>#DIV/0!</v>
      </c>
      <c r="AN173" s="399" t="e">
        <f t="shared" si="233"/>
        <v>#DIV/0!</v>
      </c>
      <c r="AO173" s="399" t="e">
        <f t="shared" si="233"/>
        <v>#DIV/0!</v>
      </c>
      <c r="AP173" s="399" t="e">
        <f t="shared" si="233"/>
        <v>#DIV/0!</v>
      </c>
      <c r="AQ173" s="399" t="e">
        <f t="shared" si="233"/>
        <v>#DIV/0!</v>
      </c>
      <c r="AR173" s="399" t="e">
        <f t="shared" si="233"/>
        <v>#DIV/0!</v>
      </c>
      <c r="AS173" s="399" t="e">
        <f t="shared" si="233"/>
        <v>#DIV/0!</v>
      </c>
      <c r="AT173" s="399" t="e">
        <f t="shared" si="233"/>
        <v>#DIV/0!</v>
      </c>
      <c r="AU173" s="399" t="e">
        <f t="shared" si="233"/>
        <v>#DIV/0!</v>
      </c>
      <c r="AV173" s="399" t="e">
        <f t="shared" si="233"/>
        <v>#DIV/0!</v>
      </c>
      <c r="AW173" s="399" t="e">
        <f t="shared" si="233"/>
        <v>#DIV/0!</v>
      </c>
      <c r="AX173" s="399" t="e">
        <f t="shared" si="233"/>
        <v>#DIV/0!</v>
      </c>
      <c r="AY173" s="399" t="e">
        <f t="shared" si="233"/>
        <v>#DIV/0!</v>
      </c>
      <c r="AZ173" s="399" t="e">
        <f t="shared" si="233"/>
        <v>#DIV/0!</v>
      </c>
      <c r="BA173" s="399" t="e">
        <f t="shared" si="233"/>
        <v>#DIV/0!</v>
      </c>
      <c r="BB173" s="399" t="e">
        <f t="shared" si="233"/>
        <v>#DIV/0!</v>
      </c>
      <c r="BC173" s="399" t="e">
        <f t="shared" si="233"/>
        <v>#DIV/0!</v>
      </c>
      <c r="BD173" s="399" t="e">
        <f t="shared" si="233"/>
        <v>#DIV/0!</v>
      </c>
      <c r="BE173" s="399" t="e">
        <f t="shared" si="233"/>
        <v>#DIV/0!</v>
      </c>
      <c r="BF173" s="399" t="e">
        <f t="shared" si="233"/>
        <v>#DIV/0!</v>
      </c>
      <c r="BG173" s="60"/>
      <c r="BH173" s="60"/>
    </row>
    <row r="177" spans="1:60" x14ac:dyDescent="0.25">
      <c r="B177" s="157" t="s">
        <v>69</v>
      </c>
      <c r="K177" s="527" t="s">
        <v>191</v>
      </c>
      <c r="L177" s="527"/>
      <c r="M177" s="527"/>
      <c r="N177" s="527"/>
      <c r="O177" s="527"/>
      <c r="P177" s="527"/>
      <c r="BG177" s="60"/>
      <c r="BH177" s="60"/>
    </row>
    <row r="178" spans="1:60" x14ac:dyDescent="0.25">
      <c r="A178" s="118" t="s">
        <v>21</v>
      </c>
      <c r="B178" s="123" t="s">
        <v>65</v>
      </c>
      <c r="C178" s="159"/>
      <c r="D178" s="159"/>
      <c r="E178" s="159"/>
      <c r="F178" s="159"/>
      <c r="G178" s="159"/>
      <c r="H178" s="159">
        <v>0</v>
      </c>
      <c r="I178" s="159">
        <v>0</v>
      </c>
      <c r="J178" s="159">
        <v>0</v>
      </c>
      <c r="K178" s="364"/>
      <c r="L178" s="364"/>
      <c r="M178" s="364"/>
      <c r="N178" s="364"/>
      <c r="O178" s="364">
        <v>1664</v>
      </c>
      <c r="P178" s="364"/>
      <c r="Q178" s="371">
        <v>14</v>
      </c>
      <c r="R178" s="371">
        <v>24</v>
      </c>
      <c r="S178" s="371">
        <v>19</v>
      </c>
      <c r="T178" s="371">
        <v>13</v>
      </c>
      <c r="U178" s="371">
        <v>14</v>
      </c>
      <c r="V178" s="371">
        <v>16</v>
      </c>
      <c r="W178" s="371">
        <v>18</v>
      </c>
      <c r="X178" s="371">
        <v>15</v>
      </c>
      <c r="Y178" s="517">
        <v>37</v>
      </c>
      <c r="Z178" s="517">
        <v>28</v>
      </c>
      <c r="AA178" s="517">
        <v>29</v>
      </c>
      <c r="AB178" s="517"/>
      <c r="AC178" s="517"/>
      <c r="AD178" s="159"/>
      <c r="AE178" s="159"/>
      <c r="AF178" s="159"/>
      <c r="AG178" s="159"/>
      <c r="AH178" s="159"/>
      <c r="AI178" s="159"/>
      <c r="AJ178" s="159"/>
      <c r="AK178" s="159"/>
      <c r="AL178" s="159"/>
      <c r="AM178" s="159"/>
      <c r="AN178" s="159"/>
      <c r="AO178" s="159"/>
      <c r="AP178" s="159"/>
      <c r="AQ178" s="159"/>
      <c r="AR178" s="159"/>
      <c r="AS178" s="159"/>
      <c r="AT178" s="159"/>
      <c r="AU178" s="159"/>
      <c r="AV178" s="159"/>
      <c r="AW178" s="159"/>
      <c r="AX178" s="159"/>
      <c r="AY178" s="159"/>
      <c r="AZ178" s="159"/>
      <c r="BA178" s="159"/>
      <c r="BB178" s="159"/>
      <c r="BC178" s="159"/>
      <c r="BD178" s="159"/>
      <c r="BE178" s="159"/>
      <c r="BF178" s="159"/>
      <c r="BG178" s="60"/>
      <c r="BH178" s="60"/>
    </row>
    <row r="179" spans="1:60" x14ac:dyDescent="0.25">
      <c r="A179" s="118" t="s">
        <v>21</v>
      </c>
      <c r="B179" s="123" t="s">
        <v>63</v>
      </c>
      <c r="C179" s="159"/>
      <c r="D179" s="159"/>
      <c r="E179" s="159"/>
      <c r="F179" s="159"/>
      <c r="G179" s="159"/>
      <c r="H179" s="159">
        <v>0</v>
      </c>
      <c r="I179" s="159">
        <v>0</v>
      </c>
      <c r="J179" s="159">
        <v>0</v>
      </c>
      <c r="K179" s="364"/>
      <c r="L179" s="364"/>
      <c r="M179" s="364"/>
      <c r="N179" s="364"/>
      <c r="O179" s="364">
        <v>1597.44</v>
      </c>
      <c r="P179" s="364"/>
      <c r="Q179" s="518">
        <v>14</v>
      </c>
      <c r="R179" s="371">
        <v>24</v>
      </c>
      <c r="S179" s="371">
        <v>19</v>
      </c>
      <c r="T179" s="371">
        <v>13</v>
      </c>
      <c r="U179" s="371">
        <v>13</v>
      </c>
      <c r="V179" s="371">
        <v>16</v>
      </c>
      <c r="W179" s="371">
        <v>18</v>
      </c>
      <c r="X179" s="371">
        <v>15</v>
      </c>
      <c r="Y179" s="517">
        <v>37</v>
      </c>
      <c r="Z179" s="517">
        <v>28</v>
      </c>
      <c r="AA179" s="517">
        <v>29</v>
      </c>
      <c r="AB179" s="517"/>
      <c r="AC179" s="517"/>
      <c r="AD179" s="159"/>
      <c r="AE179" s="159"/>
      <c r="AF179" s="159"/>
      <c r="AG179" s="159"/>
      <c r="AH179" s="159"/>
      <c r="AI179" s="159"/>
      <c r="AJ179" s="159"/>
      <c r="AK179" s="159"/>
      <c r="AL179" s="159"/>
      <c r="AM179" s="159"/>
      <c r="AN179" s="159"/>
      <c r="AO179" s="159"/>
      <c r="AP179" s="159"/>
      <c r="AQ179" s="159"/>
      <c r="AR179" s="159"/>
      <c r="AS179" s="159"/>
      <c r="AT179" s="159"/>
      <c r="AU179" s="159"/>
      <c r="AV179" s="159"/>
      <c r="AW179" s="159"/>
      <c r="AX179" s="159"/>
      <c r="AY179" s="159"/>
      <c r="AZ179" s="159"/>
      <c r="BA179" s="159"/>
      <c r="BB179" s="159"/>
      <c r="BC179" s="159"/>
      <c r="BD179" s="159"/>
      <c r="BE179" s="159"/>
      <c r="BF179" s="159"/>
      <c r="BG179" s="60"/>
      <c r="BH179" s="60"/>
    </row>
    <row r="180" spans="1:60" x14ac:dyDescent="0.25">
      <c r="B180" s="126" t="s">
        <v>64</v>
      </c>
      <c r="C180" s="132" t="e">
        <f>C179/C178</f>
        <v>#DIV/0!</v>
      </c>
      <c r="D180" s="132" t="e">
        <f t="shared" ref="D180:V180" si="234">D179/D178</f>
        <v>#DIV/0!</v>
      </c>
      <c r="E180" s="132" t="e">
        <f t="shared" si="234"/>
        <v>#DIV/0!</v>
      </c>
      <c r="F180" s="132" t="e">
        <f t="shared" si="234"/>
        <v>#DIV/0!</v>
      </c>
      <c r="G180" s="132" t="e">
        <f t="shared" si="234"/>
        <v>#DIV/0!</v>
      </c>
      <c r="H180" s="132" t="e">
        <f t="shared" si="234"/>
        <v>#DIV/0!</v>
      </c>
      <c r="I180" s="132" t="e">
        <f t="shared" si="234"/>
        <v>#DIV/0!</v>
      </c>
      <c r="J180" s="132" t="e">
        <f t="shared" si="234"/>
        <v>#DIV/0!</v>
      </c>
      <c r="K180" s="132" t="e">
        <f t="shared" si="234"/>
        <v>#DIV/0!</v>
      </c>
      <c r="L180" s="132" t="e">
        <f t="shared" si="234"/>
        <v>#DIV/0!</v>
      </c>
      <c r="M180" s="132" t="e">
        <f t="shared" si="234"/>
        <v>#DIV/0!</v>
      </c>
      <c r="N180" s="132" t="e">
        <f t="shared" si="234"/>
        <v>#DIV/0!</v>
      </c>
      <c r="O180" s="132">
        <f t="shared" si="234"/>
        <v>0.96000000000000008</v>
      </c>
      <c r="P180" s="132" t="e">
        <f t="shared" si="234"/>
        <v>#DIV/0!</v>
      </c>
      <c r="Q180" s="132">
        <f t="shared" si="234"/>
        <v>1</v>
      </c>
      <c r="R180" s="132">
        <f t="shared" si="234"/>
        <v>1</v>
      </c>
      <c r="S180" s="132">
        <f t="shared" si="234"/>
        <v>1</v>
      </c>
      <c r="T180" s="132">
        <f t="shared" si="234"/>
        <v>1</v>
      </c>
      <c r="U180" s="132">
        <f t="shared" si="234"/>
        <v>0.9285714285714286</v>
      </c>
      <c r="V180" s="132">
        <f t="shared" si="234"/>
        <v>1</v>
      </c>
      <c r="W180" s="156">
        <f t="shared" ref="W180:AH180" si="235">W179/W178</f>
        <v>1</v>
      </c>
      <c r="X180" s="156">
        <f t="shared" si="235"/>
        <v>1</v>
      </c>
      <c r="Y180" s="156">
        <f t="shared" si="235"/>
        <v>1</v>
      </c>
      <c r="Z180" s="156">
        <f t="shared" si="235"/>
        <v>1</v>
      </c>
      <c r="AA180" s="156">
        <f>AA179/AA178</f>
        <v>1</v>
      </c>
      <c r="AB180" s="132" t="e">
        <f t="shared" si="235"/>
        <v>#DIV/0!</v>
      </c>
      <c r="AC180" s="132" t="e">
        <f t="shared" si="235"/>
        <v>#DIV/0!</v>
      </c>
      <c r="AD180" s="132" t="e">
        <f t="shared" si="235"/>
        <v>#DIV/0!</v>
      </c>
      <c r="AE180" s="132" t="e">
        <f t="shared" si="235"/>
        <v>#DIV/0!</v>
      </c>
      <c r="AF180" s="132" t="e">
        <f t="shared" si="235"/>
        <v>#DIV/0!</v>
      </c>
      <c r="AG180" s="132" t="e">
        <f t="shared" si="235"/>
        <v>#DIV/0!</v>
      </c>
      <c r="AH180" s="132" t="e">
        <f t="shared" si="235"/>
        <v>#DIV/0!</v>
      </c>
      <c r="AI180" s="132" t="e">
        <f t="shared" ref="AI180:AT180" si="236">AI179/AI178</f>
        <v>#DIV/0!</v>
      </c>
      <c r="AJ180" s="132" t="e">
        <f t="shared" si="236"/>
        <v>#DIV/0!</v>
      </c>
      <c r="AK180" s="132" t="e">
        <f t="shared" si="236"/>
        <v>#DIV/0!</v>
      </c>
      <c r="AL180" s="132" t="e">
        <f t="shared" si="236"/>
        <v>#DIV/0!</v>
      </c>
      <c r="AM180" s="132" t="e">
        <f t="shared" si="236"/>
        <v>#DIV/0!</v>
      </c>
      <c r="AN180" s="132" t="e">
        <f t="shared" si="236"/>
        <v>#DIV/0!</v>
      </c>
      <c r="AO180" s="132" t="e">
        <f t="shared" si="236"/>
        <v>#DIV/0!</v>
      </c>
      <c r="AP180" s="132" t="e">
        <f t="shared" si="236"/>
        <v>#DIV/0!</v>
      </c>
      <c r="AQ180" s="132" t="e">
        <f t="shared" si="236"/>
        <v>#DIV/0!</v>
      </c>
      <c r="AR180" s="132" t="e">
        <f t="shared" si="236"/>
        <v>#DIV/0!</v>
      </c>
      <c r="AS180" s="132" t="e">
        <f t="shared" si="236"/>
        <v>#DIV/0!</v>
      </c>
      <c r="AT180" s="132" t="e">
        <f t="shared" si="236"/>
        <v>#DIV/0!</v>
      </c>
      <c r="AU180" s="132" t="e">
        <f t="shared" ref="AU180:BF180" si="237">AU179/AU178</f>
        <v>#DIV/0!</v>
      </c>
      <c r="AV180" s="132" t="e">
        <f t="shared" si="237"/>
        <v>#DIV/0!</v>
      </c>
      <c r="AW180" s="132" t="e">
        <f t="shared" si="237"/>
        <v>#DIV/0!</v>
      </c>
      <c r="AX180" s="132" t="e">
        <f t="shared" si="237"/>
        <v>#DIV/0!</v>
      </c>
      <c r="AY180" s="132" t="e">
        <f t="shared" si="237"/>
        <v>#DIV/0!</v>
      </c>
      <c r="AZ180" s="132" t="e">
        <f t="shared" si="237"/>
        <v>#DIV/0!</v>
      </c>
      <c r="BA180" s="132" t="e">
        <f t="shared" si="237"/>
        <v>#DIV/0!</v>
      </c>
      <c r="BB180" s="132" t="e">
        <f t="shared" si="237"/>
        <v>#DIV/0!</v>
      </c>
      <c r="BC180" s="132" t="e">
        <f t="shared" si="237"/>
        <v>#DIV/0!</v>
      </c>
      <c r="BD180" s="132" t="e">
        <f t="shared" si="237"/>
        <v>#DIV/0!</v>
      </c>
      <c r="BE180" s="132" t="e">
        <f t="shared" si="237"/>
        <v>#DIV/0!</v>
      </c>
      <c r="BF180" s="132" t="e">
        <f t="shared" si="237"/>
        <v>#DIV/0!</v>
      </c>
      <c r="BG180" s="60"/>
      <c r="BH180" s="60"/>
    </row>
    <row r="183" spans="1:60" x14ac:dyDescent="0.25">
      <c r="B183" s="144" t="s">
        <v>68</v>
      </c>
      <c r="K183" s="527" t="s">
        <v>192</v>
      </c>
      <c r="L183" s="527"/>
      <c r="M183" s="527"/>
      <c r="N183" s="527"/>
      <c r="O183" s="527"/>
      <c r="P183" s="527"/>
      <c r="BG183" s="60"/>
      <c r="BH183" s="60"/>
    </row>
    <row r="184" spans="1:60" x14ac:dyDescent="0.25">
      <c r="A184" s="118" t="s">
        <v>21</v>
      </c>
      <c r="B184" s="123" t="s">
        <v>66</v>
      </c>
      <c r="C184" s="163"/>
      <c r="D184" s="163"/>
      <c r="E184" s="163"/>
      <c r="F184" s="163"/>
      <c r="G184" s="163"/>
      <c r="H184" s="163"/>
      <c r="I184" s="163"/>
      <c r="J184" s="365"/>
      <c r="K184" s="365"/>
      <c r="L184" s="365"/>
      <c r="M184" s="365"/>
      <c r="N184" s="365"/>
      <c r="O184" s="365"/>
      <c r="P184" s="365"/>
      <c r="Q184" s="365"/>
      <c r="R184" s="365"/>
      <c r="S184" s="365"/>
      <c r="T184" s="365"/>
      <c r="U184" s="163"/>
      <c r="V184" s="163"/>
      <c r="W184" s="163"/>
      <c r="X184" s="396">
        <v>93</v>
      </c>
      <c r="Y184" s="396">
        <v>343</v>
      </c>
      <c r="Z184" s="396">
        <v>197</v>
      </c>
      <c r="AA184" s="10">
        <v>33</v>
      </c>
      <c r="AB184" s="163"/>
      <c r="AC184" s="163"/>
      <c r="AD184" s="163"/>
      <c r="AE184" s="163"/>
      <c r="AF184" s="163"/>
      <c r="AG184" s="163"/>
      <c r="AH184" s="163"/>
      <c r="AI184" s="163"/>
      <c r="AJ184" s="163">
        <v>0</v>
      </c>
      <c r="AK184" s="163"/>
      <c r="AL184" s="163"/>
      <c r="AM184" s="163"/>
      <c r="AN184" s="163"/>
      <c r="AO184" s="163"/>
      <c r="AP184" s="163"/>
      <c r="AQ184" s="163"/>
      <c r="AR184" s="163"/>
      <c r="AS184" s="163"/>
      <c r="AT184" s="163"/>
      <c r="AU184" s="163"/>
      <c r="AV184" s="163"/>
      <c r="AW184" s="163"/>
      <c r="AX184" s="163"/>
      <c r="AY184" s="163"/>
      <c r="AZ184" s="163"/>
      <c r="BA184" s="163"/>
      <c r="BB184" s="163"/>
      <c r="BC184" s="163"/>
      <c r="BD184" s="163"/>
      <c r="BE184" s="163"/>
      <c r="BF184" s="163"/>
      <c r="BG184" s="60"/>
      <c r="BH184" s="60"/>
    </row>
    <row r="185" spans="1:60" x14ac:dyDescent="0.25">
      <c r="B185" s="126" t="s">
        <v>67</v>
      </c>
      <c r="C185" s="156" t="e">
        <f t="shared" ref="C185:AH185" si="238">1-C184/C60</f>
        <v>#DIV/0!</v>
      </c>
      <c r="D185" s="156" t="e">
        <f t="shared" si="238"/>
        <v>#DIV/0!</v>
      </c>
      <c r="E185" s="156" t="e">
        <f t="shared" si="238"/>
        <v>#DIV/0!</v>
      </c>
      <c r="F185" s="156" t="e">
        <f t="shared" si="238"/>
        <v>#DIV/0!</v>
      </c>
      <c r="G185" s="156" t="e">
        <f t="shared" si="238"/>
        <v>#DIV/0!</v>
      </c>
      <c r="H185" s="156" t="e">
        <f t="shared" si="238"/>
        <v>#DIV/0!</v>
      </c>
      <c r="I185" s="156" t="e">
        <f t="shared" si="238"/>
        <v>#DIV/0!</v>
      </c>
      <c r="J185" s="156" t="e">
        <f t="shared" si="238"/>
        <v>#DIV/0!</v>
      </c>
      <c r="K185" s="156" t="e">
        <f t="shared" si="238"/>
        <v>#DIV/0!</v>
      </c>
      <c r="L185" s="156" t="e">
        <f t="shared" si="238"/>
        <v>#DIV/0!</v>
      </c>
      <c r="M185" s="156" t="e">
        <f t="shared" si="238"/>
        <v>#DIV/0!</v>
      </c>
      <c r="N185" s="156" t="e">
        <f t="shared" si="238"/>
        <v>#DIV/0!</v>
      </c>
      <c r="O185" s="156">
        <f t="shared" si="238"/>
        <v>1</v>
      </c>
      <c r="P185" s="156">
        <f t="shared" si="238"/>
        <v>1</v>
      </c>
      <c r="Q185" s="156">
        <f t="shared" si="238"/>
        <v>1</v>
      </c>
      <c r="R185" s="156">
        <f t="shared" si="238"/>
        <v>1</v>
      </c>
      <c r="S185" s="156">
        <f t="shared" si="238"/>
        <v>1</v>
      </c>
      <c r="T185" s="156">
        <f t="shared" si="238"/>
        <v>1</v>
      </c>
      <c r="U185" s="156">
        <f t="shared" si="238"/>
        <v>1</v>
      </c>
      <c r="V185" s="156">
        <f t="shared" si="238"/>
        <v>1</v>
      </c>
      <c r="W185" s="156">
        <f t="shared" si="238"/>
        <v>1</v>
      </c>
      <c r="X185" s="156">
        <f t="shared" ref="X185:AC185" si="239">1-X184/X59</f>
        <v>0.99904955594845124</v>
      </c>
      <c r="Y185" s="156">
        <f t="shared" si="239"/>
        <v>0.99674356783442519</v>
      </c>
      <c r="Z185" s="156">
        <f t="shared" si="239"/>
        <v>0.99789061161555592</v>
      </c>
      <c r="AA185" s="156">
        <f t="shared" si="239"/>
        <v>0.99968757692234866</v>
      </c>
      <c r="AB185" s="156" t="e">
        <f t="shared" si="239"/>
        <v>#DIV/0!</v>
      </c>
      <c r="AC185" s="156" t="e">
        <f t="shared" si="239"/>
        <v>#DIV/0!</v>
      </c>
      <c r="AD185" s="156" t="e">
        <f t="shared" si="238"/>
        <v>#DIV/0!</v>
      </c>
      <c r="AE185" s="156" t="e">
        <f t="shared" si="238"/>
        <v>#DIV/0!</v>
      </c>
      <c r="AF185" s="156" t="e">
        <f t="shared" si="238"/>
        <v>#DIV/0!</v>
      </c>
      <c r="AG185" s="156" t="e">
        <f t="shared" si="238"/>
        <v>#DIV/0!</v>
      </c>
      <c r="AH185" s="156" t="e">
        <f t="shared" si="238"/>
        <v>#DIV/0!</v>
      </c>
      <c r="AI185" s="156" t="e">
        <f t="shared" ref="AI185:BF185" si="240">1-AI184/AI60</f>
        <v>#DIV/0!</v>
      </c>
      <c r="AJ185" s="156" t="e">
        <f t="shared" si="240"/>
        <v>#DIV/0!</v>
      </c>
      <c r="AK185" s="156" t="e">
        <f t="shared" si="240"/>
        <v>#DIV/0!</v>
      </c>
      <c r="AL185" s="156" t="e">
        <f t="shared" si="240"/>
        <v>#DIV/0!</v>
      </c>
      <c r="AM185" s="156" t="e">
        <f t="shared" si="240"/>
        <v>#DIV/0!</v>
      </c>
      <c r="AN185" s="156" t="e">
        <f t="shared" si="240"/>
        <v>#DIV/0!</v>
      </c>
      <c r="AO185" s="156" t="e">
        <f t="shared" si="240"/>
        <v>#DIV/0!</v>
      </c>
      <c r="AP185" s="156" t="e">
        <f t="shared" si="240"/>
        <v>#DIV/0!</v>
      </c>
      <c r="AQ185" s="156" t="e">
        <f t="shared" si="240"/>
        <v>#DIV/0!</v>
      </c>
      <c r="AR185" s="156" t="e">
        <f t="shared" si="240"/>
        <v>#DIV/0!</v>
      </c>
      <c r="AS185" s="156" t="e">
        <f t="shared" si="240"/>
        <v>#DIV/0!</v>
      </c>
      <c r="AT185" s="156" t="e">
        <f t="shared" si="240"/>
        <v>#DIV/0!</v>
      </c>
      <c r="AU185" s="156" t="e">
        <f t="shared" si="240"/>
        <v>#DIV/0!</v>
      </c>
      <c r="AV185" s="156" t="e">
        <f t="shared" si="240"/>
        <v>#DIV/0!</v>
      </c>
      <c r="AW185" s="156" t="e">
        <f t="shared" si="240"/>
        <v>#DIV/0!</v>
      </c>
      <c r="AX185" s="156" t="e">
        <f t="shared" si="240"/>
        <v>#DIV/0!</v>
      </c>
      <c r="AY185" s="156" t="e">
        <f t="shared" si="240"/>
        <v>#DIV/0!</v>
      </c>
      <c r="AZ185" s="156" t="e">
        <f t="shared" si="240"/>
        <v>#DIV/0!</v>
      </c>
      <c r="BA185" s="156" t="e">
        <f t="shared" si="240"/>
        <v>#DIV/0!</v>
      </c>
      <c r="BB185" s="156" t="e">
        <f t="shared" si="240"/>
        <v>#DIV/0!</v>
      </c>
      <c r="BC185" s="156" t="e">
        <f t="shared" si="240"/>
        <v>#DIV/0!</v>
      </c>
      <c r="BD185" s="156" t="e">
        <f t="shared" si="240"/>
        <v>#DIV/0!</v>
      </c>
      <c r="BE185" s="156" t="e">
        <f t="shared" si="240"/>
        <v>#DIV/0!</v>
      </c>
      <c r="BF185" s="156" t="e">
        <f t="shared" si="240"/>
        <v>#DIV/0!</v>
      </c>
      <c r="BG185" s="60"/>
      <c r="BH185" s="60"/>
    </row>
    <row r="188" spans="1:60" x14ac:dyDescent="0.25">
      <c r="B188" s="266" t="s">
        <v>50</v>
      </c>
      <c r="C188" s="267"/>
      <c r="D188" s="267"/>
      <c r="BG188" s="60"/>
      <c r="BH188" s="60"/>
    </row>
    <row r="189" spans="1:60" x14ac:dyDescent="0.25">
      <c r="A189" s="118" t="s">
        <v>21</v>
      </c>
      <c r="B189" s="124" t="s">
        <v>45</v>
      </c>
      <c r="C189" s="366"/>
      <c r="D189" s="366"/>
      <c r="E189" s="366"/>
      <c r="F189" s="366"/>
      <c r="G189" s="366"/>
      <c r="H189" s="366"/>
      <c r="I189" s="366"/>
      <c r="J189" s="366"/>
      <c r="K189" s="366"/>
      <c r="L189" s="366"/>
      <c r="M189" s="366"/>
      <c r="N189" s="366"/>
      <c r="O189" s="366"/>
      <c r="P189" s="366">
        <v>2195</v>
      </c>
      <c r="Q189" s="366">
        <v>1836</v>
      </c>
      <c r="R189" s="366">
        <v>2035</v>
      </c>
      <c r="S189" s="366">
        <v>1657</v>
      </c>
      <c r="T189" s="366">
        <v>1515</v>
      </c>
      <c r="U189" s="370">
        <v>1609</v>
      </c>
      <c r="V189" s="163">
        <v>2474</v>
      </c>
      <c r="W189" s="163">
        <v>2265</v>
      </c>
      <c r="X189" s="163">
        <v>1927</v>
      </c>
      <c r="Y189" s="163">
        <v>2075</v>
      </c>
      <c r="Z189" s="163"/>
      <c r="AA189" s="163"/>
      <c r="AB189" s="163"/>
      <c r="AC189" s="163"/>
      <c r="AD189" s="163"/>
      <c r="AE189" s="163"/>
      <c r="AF189" s="163"/>
      <c r="AG189" s="163"/>
      <c r="AH189" s="163"/>
      <c r="AI189" s="163"/>
      <c r="AJ189" s="163"/>
      <c r="AK189" s="163"/>
      <c r="AL189" s="163"/>
      <c r="AM189" s="163"/>
      <c r="AN189" s="163"/>
      <c r="AO189" s="163"/>
      <c r="AP189" s="163"/>
      <c r="AQ189" s="163"/>
      <c r="AR189" s="163"/>
      <c r="AS189" s="163"/>
      <c r="AT189" s="163"/>
      <c r="AU189" s="163"/>
      <c r="AV189" s="163"/>
      <c r="AW189" s="163"/>
      <c r="AX189" s="163"/>
      <c r="AY189" s="163"/>
      <c r="AZ189" s="163"/>
      <c r="BA189" s="163"/>
      <c r="BB189" s="163"/>
      <c r="BC189" s="163"/>
      <c r="BD189" s="163"/>
      <c r="BE189" s="163"/>
      <c r="BF189" s="163"/>
      <c r="BG189" s="60"/>
      <c r="BH189" s="60"/>
    </row>
    <row r="190" spans="1:60" x14ac:dyDescent="0.25">
      <c r="A190" s="118" t="s">
        <v>21</v>
      </c>
      <c r="B190" s="124" t="s">
        <v>46</v>
      </c>
      <c r="C190" s="366"/>
      <c r="D190" s="366"/>
      <c r="E190" s="366"/>
      <c r="F190" s="366"/>
      <c r="G190" s="366"/>
      <c r="H190" s="366"/>
      <c r="I190" s="366"/>
      <c r="J190" s="366"/>
      <c r="K190" s="366"/>
      <c r="L190" s="366"/>
      <c r="M190" s="366"/>
      <c r="N190" s="366"/>
      <c r="O190" s="366"/>
      <c r="P190" s="366">
        <v>2534</v>
      </c>
      <c r="Q190" s="366">
        <v>1890</v>
      </c>
      <c r="R190" s="366">
        <v>2117</v>
      </c>
      <c r="S190" s="366">
        <v>1728</v>
      </c>
      <c r="T190" s="366">
        <v>1454</v>
      </c>
      <c r="U190" s="370">
        <v>1716</v>
      </c>
      <c r="V190" s="163">
        <v>1433</v>
      </c>
      <c r="W190" s="163">
        <v>1798</v>
      </c>
      <c r="X190" s="163">
        <v>2043</v>
      </c>
      <c r="Y190" s="163">
        <v>2046</v>
      </c>
      <c r="Z190" s="163"/>
      <c r="AA190" s="163"/>
      <c r="AB190" s="163"/>
      <c r="AC190" s="163"/>
      <c r="AD190" s="163"/>
      <c r="AE190" s="163"/>
      <c r="AF190" s="163"/>
      <c r="AG190" s="163"/>
      <c r="AH190" s="163"/>
      <c r="AI190" s="163"/>
      <c r="AJ190" s="163"/>
      <c r="AK190" s="163"/>
      <c r="AL190" s="163"/>
      <c r="AM190" s="163"/>
      <c r="AN190" s="163"/>
      <c r="AO190" s="163"/>
      <c r="AP190" s="163"/>
      <c r="AQ190" s="163"/>
      <c r="AR190" s="163"/>
      <c r="AS190" s="163"/>
      <c r="AT190" s="163"/>
      <c r="AU190" s="163"/>
      <c r="AV190" s="163"/>
      <c r="AW190" s="163"/>
      <c r="AX190" s="163"/>
      <c r="AY190" s="163"/>
      <c r="AZ190" s="163"/>
      <c r="BA190" s="163"/>
      <c r="BB190" s="163"/>
      <c r="BC190" s="163"/>
      <c r="BD190" s="163"/>
      <c r="BE190" s="163"/>
      <c r="BF190" s="163"/>
      <c r="BG190" s="60"/>
      <c r="BH190" s="60"/>
    </row>
    <row r="191" spans="1:60" x14ac:dyDescent="0.25">
      <c r="A191" s="118" t="s">
        <v>21</v>
      </c>
      <c r="B191" s="124" t="s">
        <v>47</v>
      </c>
      <c r="C191" s="366"/>
      <c r="D191" s="366"/>
      <c r="E191" s="366"/>
      <c r="F191" s="366"/>
      <c r="G191" s="366"/>
      <c r="H191" s="366"/>
      <c r="I191" s="366"/>
      <c r="J191" s="366"/>
      <c r="K191" s="366"/>
      <c r="L191" s="366"/>
      <c r="M191" s="366"/>
      <c r="N191" s="366"/>
      <c r="O191" s="366"/>
      <c r="P191" s="366">
        <v>3320</v>
      </c>
      <c r="Q191" s="366">
        <v>2706</v>
      </c>
      <c r="R191" s="366">
        <v>2801</v>
      </c>
      <c r="S191" s="366">
        <v>2360</v>
      </c>
      <c r="T191" s="366">
        <v>2505</v>
      </c>
      <c r="U191" s="370">
        <v>2474</v>
      </c>
      <c r="V191" s="163">
        <v>1716</v>
      </c>
      <c r="W191" s="163">
        <v>1870</v>
      </c>
      <c r="X191" s="163">
        <v>2008</v>
      </c>
      <c r="Y191" s="163">
        <v>2191</v>
      </c>
      <c r="Z191" s="163"/>
      <c r="AA191" s="163"/>
      <c r="AB191" s="163"/>
      <c r="AC191" s="163"/>
      <c r="AD191" s="163"/>
      <c r="AE191" s="163"/>
      <c r="AF191" s="163"/>
      <c r="AG191" s="163"/>
      <c r="AH191" s="163"/>
      <c r="AI191" s="163"/>
      <c r="AJ191" s="163"/>
      <c r="AK191" s="163"/>
      <c r="AL191" s="163"/>
      <c r="AM191" s="163"/>
      <c r="AN191" s="163"/>
      <c r="AO191" s="163"/>
      <c r="AP191" s="163"/>
      <c r="AQ191" s="163"/>
      <c r="AR191" s="163"/>
      <c r="AS191" s="163"/>
      <c r="AT191" s="163"/>
      <c r="AU191" s="163"/>
      <c r="AV191" s="163"/>
      <c r="AW191" s="163"/>
      <c r="AX191" s="163"/>
      <c r="AY191" s="163"/>
      <c r="AZ191" s="163"/>
      <c r="BA191" s="163"/>
      <c r="BB191" s="163"/>
      <c r="BC191" s="163"/>
      <c r="BD191" s="163"/>
      <c r="BE191" s="163"/>
      <c r="BF191" s="163"/>
      <c r="BG191" s="60"/>
      <c r="BH191" s="60"/>
    </row>
    <row r="192" spans="1:60" x14ac:dyDescent="0.25">
      <c r="A192" s="118" t="s">
        <v>21</v>
      </c>
      <c r="B192" s="124" t="s">
        <v>48</v>
      </c>
      <c r="C192" s="366"/>
      <c r="D192" s="366"/>
      <c r="E192" s="366"/>
      <c r="F192" s="366"/>
      <c r="G192" s="366"/>
      <c r="H192" s="366"/>
      <c r="I192" s="366"/>
      <c r="J192" s="366"/>
      <c r="K192" s="366"/>
      <c r="L192" s="366"/>
      <c r="M192" s="366"/>
      <c r="N192" s="366"/>
      <c r="O192" s="366"/>
      <c r="P192" s="366">
        <v>3199</v>
      </c>
      <c r="Q192" s="366">
        <v>2541</v>
      </c>
      <c r="R192" s="366">
        <v>2587</v>
      </c>
      <c r="S192" s="366">
        <v>2541</v>
      </c>
      <c r="T192" s="366">
        <v>2135</v>
      </c>
      <c r="U192" s="370">
        <v>2230</v>
      </c>
      <c r="V192" s="163">
        <v>1890</v>
      </c>
      <c r="W192" s="163">
        <v>1912</v>
      </c>
      <c r="X192" s="163">
        <v>2050</v>
      </c>
      <c r="Y192" s="163">
        <v>2119</v>
      </c>
      <c r="Z192" s="163"/>
      <c r="AA192" s="163"/>
      <c r="AB192" s="163"/>
      <c r="AC192" s="163"/>
      <c r="AD192" s="163"/>
      <c r="AE192" s="163"/>
      <c r="AF192" s="163"/>
      <c r="AG192" s="163"/>
      <c r="AH192" s="163"/>
      <c r="AI192" s="163"/>
      <c r="AJ192" s="163"/>
      <c r="AK192" s="163"/>
      <c r="AL192" s="163"/>
      <c r="AM192" s="163"/>
      <c r="AN192" s="163"/>
      <c r="AO192" s="163"/>
      <c r="AP192" s="163"/>
      <c r="AQ192" s="163"/>
      <c r="AR192" s="163"/>
      <c r="AS192" s="163"/>
      <c r="AT192" s="163"/>
      <c r="AU192" s="163"/>
      <c r="AV192" s="163"/>
      <c r="AW192" s="163"/>
      <c r="AX192" s="163"/>
      <c r="AY192" s="163"/>
      <c r="AZ192" s="163"/>
      <c r="BA192" s="163"/>
      <c r="BB192" s="163"/>
      <c r="BC192" s="163"/>
      <c r="BD192" s="163"/>
      <c r="BE192" s="163"/>
      <c r="BF192" s="163"/>
      <c r="BG192" s="60"/>
      <c r="BH192" s="60"/>
    </row>
    <row r="193" spans="1:60" x14ac:dyDescent="0.25">
      <c r="A193" s="118" t="s">
        <v>21</v>
      </c>
      <c r="B193" s="124" t="s">
        <v>49</v>
      </c>
      <c r="C193" s="366"/>
      <c r="D193" s="366"/>
      <c r="E193" s="366"/>
      <c r="F193" s="366"/>
      <c r="G193" s="366"/>
      <c r="H193" s="366"/>
      <c r="I193" s="366"/>
      <c r="J193" s="366"/>
      <c r="K193" s="366"/>
      <c r="L193" s="366"/>
      <c r="M193" s="366"/>
      <c r="N193" s="366"/>
      <c r="O193" s="366"/>
      <c r="P193" s="366">
        <v>2529</v>
      </c>
      <c r="Q193" s="366">
        <v>2838</v>
      </c>
      <c r="R193" s="366">
        <v>2748</v>
      </c>
      <c r="S193" s="366">
        <v>2695</v>
      </c>
      <c r="T193" s="366">
        <v>2415</v>
      </c>
      <c r="U193" s="370">
        <v>2394</v>
      </c>
      <c r="V193" s="163">
        <v>1653</v>
      </c>
      <c r="W193" s="163">
        <v>1923</v>
      </c>
      <c r="X193" s="163">
        <v>1949</v>
      </c>
      <c r="Y193" s="163">
        <v>1932</v>
      </c>
      <c r="Z193" s="163"/>
      <c r="AA193" s="163"/>
      <c r="AB193" s="163"/>
      <c r="AC193" s="163"/>
      <c r="AD193" s="163"/>
      <c r="AE193" s="163"/>
      <c r="AF193" s="163"/>
      <c r="AG193" s="163"/>
      <c r="AH193" s="163"/>
      <c r="AI193" s="163"/>
      <c r="AJ193" s="163"/>
      <c r="AK193" s="163"/>
      <c r="AL193" s="163"/>
      <c r="AM193" s="163"/>
      <c r="AN193" s="163"/>
      <c r="AO193" s="163"/>
      <c r="AP193" s="163"/>
      <c r="AQ193" s="163"/>
      <c r="AR193" s="163"/>
      <c r="AS193" s="163"/>
      <c r="AT193" s="163"/>
      <c r="AU193" s="163"/>
      <c r="AV193" s="163"/>
      <c r="AW193" s="163"/>
      <c r="AX193" s="163"/>
      <c r="AY193" s="163"/>
      <c r="AZ193" s="163"/>
      <c r="BA193" s="163"/>
      <c r="BB193" s="163"/>
      <c r="BC193" s="163"/>
      <c r="BD193" s="163"/>
      <c r="BE193" s="163"/>
      <c r="BF193" s="163"/>
      <c r="BG193" s="60"/>
      <c r="BH193" s="60"/>
    </row>
    <row r="194" spans="1:60" x14ac:dyDescent="0.25">
      <c r="B194" s="126" t="s">
        <v>60</v>
      </c>
      <c r="C194" s="138">
        <f>SUM(C189:C193)</f>
        <v>0</v>
      </c>
      <c r="D194" s="138">
        <f t="shared" ref="D194:U194" si="241">SUM(D189:D193)</f>
        <v>0</v>
      </c>
      <c r="E194" s="138">
        <f t="shared" si="241"/>
        <v>0</v>
      </c>
      <c r="F194" s="138">
        <f t="shared" si="241"/>
        <v>0</v>
      </c>
      <c r="G194" s="138">
        <f t="shared" si="241"/>
        <v>0</v>
      </c>
      <c r="H194" s="138">
        <f t="shared" si="241"/>
        <v>0</v>
      </c>
      <c r="I194" s="138">
        <f t="shared" si="241"/>
        <v>0</v>
      </c>
      <c r="J194" s="138">
        <f t="shared" si="241"/>
        <v>0</v>
      </c>
      <c r="K194" s="138">
        <f t="shared" si="241"/>
        <v>0</v>
      </c>
      <c r="L194" s="138">
        <f t="shared" si="241"/>
        <v>0</v>
      </c>
      <c r="M194" s="138">
        <f t="shared" si="241"/>
        <v>0</v>
      </c>
      <c r="N194" s="138">
        <f>SUM(N189:N193)</f>
        <v>0</v>
      </c>
      <c r="O194" s="138">
        <f t="shared" si="241"/>
        <v>0</v>
      </c>
      <c r="P194" s="138">
        <f>SUM(P189:P193)</f>
        <v>13777</v>
      </c>
      <c r="Q194" s="138">
        <f t="shared" si="241"/>
        <v>11811</v>
      </c>
      <c r="R194" s="138">
        <f t="shared" si="241"/>
        <v>12288</v>
      </c>
      <c r="S194" s="138">
        <f t="shared" si="241"/>
        <v>10981</v>
      </c>
      <c r="T194" s="138">
        <f t="shared" si="241"/>
        <v>10024</v>
      </c>
      <c r="U194" s="138">
        <f t="shared" si="241"/>
        <v>10423</v>
      </c>
      <c r="V194" s="138">
        <f>SUM(V189:V193)</f>
        <v>9166</v>
      </c>
      <c r="W194" s="138">
        <f t="shared" ref="W194:AI194" si="242">SUM(W189:W193)</f>
        <v>9768</v>
      </c>
      <c r="X194" s="138">
        <f t="shared" si="242"/>
        <v>9977</v>
      </c>
      <c r="Y194" s="138">
        <f t="shared" si="242"/>
        <v>10363</v>
      </c>
      <c r="Z194" s="138">
        <f t="shared" si="242"/>
        <v>0</v>
      </c>
      <c r="AA194" s="138">
        <f t="shared" si="242"/>
        <v>0</v>
      </c>
      <c r="AB194" s="138">
        <f t="shared" si="242"/>
        <v>0</v>
      </c>
      <c r="AC194" s="138">
        <f t="shared" si="242"/>
        <v>0</v>
      </c>
      <c r="AD194" s="138">
        <f t="shared" si="242"/>
        <v>0</v>
      </c>
      <c r="AE194" s="138">
        <f t="shared" si="242"/>
        <v>0</v>
      </c>
      <c r="AF194" s="138">
        <f t="shared" si="242"/>
        <v>0</v>
      </c>
      <c r="AG194" s="138">
        <f t="shared" si="242"/>
        <v>0</v>
      </c>
      <c r="AH194" s="138">
        <f t="shared" si="242"/>
        <v>0</v>
      </c>
      <c r="AI194" s="138">
        <f t="shared" si="242"/>
        <v>0</v>
      </c>
      <c r="AJ194" s="138">
        <f t="shared" ref="AJ194:BF194" si="243">SUM(AJ189:AJ193)</f>
        <v>0</v>
      </c>
      <c r="AK194" s="138">
        <f t="shared" si="243"/>
        <v>0</v>
      </c>
      <c r="AL194" s="138">
        <f t="shared" si="243"/>
        <v>0</v>
      </c>
      <c r="AM194" s="138">
        <f t="shared" si="243"/>
        <v>0</v>
      </c>
      <c r="AN194" s="138">
        <f t="shared" si="243"/>
        <v>0</v>
      </c>
      <c r="AO194" s="138">
        <f t="shared" si="243"/>
        <v>0</v>
      </c>
      <c r="AP194" s="138">
        <f t="shared" si="243"/>
        <v>0</v>
      </c>
      <c r="AQ194" s="138">
        <f t="shared" si="243"/>
        <v>0</v>
      </c>
      <c r="AR194" s="138">
        <f t="shared" si="243"/>
        <v>0</v>
      </c>
      <c r="AS194" s="138">
        <f t="shared" si="243"/>
        <v>0</v>
      </c>
      <c r="AT194" s="138">
        <f t="shared" si="243"/>
        <v>0</v>
      </c>
      <c r="AU194" s="138">
        <f t="shared" si="243"/>
        <v>0</v>
      </c>
      <c r="AV194" s="138">
        <f t="shared" si="243"/>
        <v>0</v>
      </c>
      <c r="AW194" s="138">
        <f t="shared" si="243"/>
        <v>0</v>
      </c>
      <c r="AX194" s="138">
        <f t="shared" si="243"/>
        <v>0</v>
      </c>
      <c r="AY194" s="138">
        <f t="shared" si="243"/>
        <v>0</v>
      </c>
      <c r="AZ194" s="138">
        <f t="shared" si="243"/>
        <v>0</v>
      </c>
      <c r="BA194" s="138">
        <f t="shared" si="243"/>
        <v>0</v>
      </c>
      <c r="BB194" s="138">
        <f t="shared" si="243"/>
        <v>0</v>
      </c>
      <c r="BC194" s="138">
        <f t="shared" si="243"/>
        <v>0</v>
      </c>
      <c r="BD194" s="138">
        <f t="shared" si="243"/>
        <v>0</v>
      </c>
      <c r="BE194" s="138">
        <f t="shared" si="243"/>
        <v>0</v>
      </c>
      <c r="BF194" s="138">
        <f t="shared" si="243"/>
        <v>0</v>
      </c>
      <c r="BG194" s="60"/>
      <c r="BH194" s="60"/>
    </row>
    <row r="197" spans="1:60" x14ac:dyDescent="0.25">
      <c r="B197" s="266" t="s">
        <v>145</v>
      </c>
      <c r="C197" s="267"/>
      <c r="D197" s="267"/>
      <c r="BG197" s="60"/>
      <c r="BH197" s="60"/>
    </row>
    <row r="198" spans="1:60" x14ac:dyDescent="0.25">
      <c r="A198" s="118" t="s">
        <v>21</v>
      </c>
      <c r="B198" s="124" t="s">
        <v>36</v>
      </c>
      <c r="C198" s="367">
        <v>0</v>
      </c>
      <c r="D198" s="367">
        <v>0</v>
      </c>
      <c r="E198" s="367">
        <v>0</v>
      </c>
      <c r="F198" s="367">
        <v>0</v>
      </c>
      <c r="G198" s="367">
        <v>0</v>
      </c>
      <c r="H198" s="367">
        <v>0</v>
      </c>
      <c r="I198" s="367">
        <v>0</v>
      </c>
      <c r="J198" s="367">
        <v>0</v>
      </c>
      <c r="K198" s="367">
        <v>0</v>
      </c>
      <c r="L198" s="367">
        <v>1</v>
      </c>
      <c r="M198" s="367">
        <v>2</v>
      </c>
      <c r="N198" s="367">
        <v>0</v>
      </c>
      <c r="O198" s="367">
        <v>0</v>
      </c>
      <c r="P198" s="367">
        <v>3</v>
      </c>
      <c r="Q198" s="367">
        <v>0</v>
      </c>
      <c r="R198" s="367">
        <v>1</v>
      </c>
      <c r="S198" s="367">
        <v>1</v>
      </c>
      <c r="T198" s="367">
        <v>1</v>
      </c>
      <c r="U198" s="159">
        <v>0</v>
      </c>
      <c r="V198" s="159">
        <v>1</v>
      </c>
      <c r="W198" s="159">
        <v>1</v>
      </c>
      <c r="X198" s="159">
        <v>1</v>
      </c>
      <c r="Y198" s="159">
        <v>1</v>
      </c>
      <c r="Z198" s="159">
        <v>0</v>
      </c>
      <c r="AA198" s="159">
        <v>2</v>
      </c>
      <c r="AB198" s="159"/>
      <c r="AC198" s="159"/>
      <c r="AD198" s="159"/>
      <c r="AE198" s="159">
        <v>1</v>
      </c>
      <c r="AF198" s="159"/>
      <c r="AG198" s="159"/>
      <c r="AH198" s="159"/>
      <c r="AI198" s="159"/>
      <c r="AJ198" s="159"/>
      <c r="AK198" s="159"/>
      <c r="AL198" s="159"/>
      <c r="AM198" s="159"/>
      <c r="AN198" s="159"/>
      <c r="AO198" s="159"/>
      <c r="AP198" s="159"/>
      <c r="AQ198" s="159"/>
      <c r="AR198" s="159"/>
      <c r="AS198" s="159"/>
      <c r="AT198" s="159"/>
      <c r="AU198" s="159"/>
      <c r="AV198" s="159"/>
      <c r="AW198" s="159"/>
      <c r="AX198" s="159"/>
      <c r="AY198" s="159"/>
      <c r="AZ198" s="159"/>
      <c r="BA198" s="159"/>
      <c r="BB198" s="159"/>
      <c r="BC198" s="159"/>
      <c r="BD198" s="159"/>
      <c r="BE198" s="159"/>
      <c r="BF198" s="159"/>
      <c r="BG198" s="60"/>
      <c r="BH198" s="60"/>
    </row>
    <row r="199" spans="1:60" x14ac:dyDescent="0.25">
      <c r="B199" s="126" t="s">
        <v>75</v>
      </c>
      <c r="C199" s="126"/>
      <c r="D199" s="126"/>
      <c r="E199" s="126"/>
      <c r="F199" s="126"/>
      <c r="G199" s="126"/>
      <c r="H199" s="126"/>
      <c r="I199" s="126"/>
      <c r="J199" s="126"/>
      <c r="K199" s="126"/>
      <c r="L199" s="126"/>
      <c r="M199" s="126"/>
      <c r="N199" s="126">
        <f>SUM(C198:N198)</f>
        <v>3</v>
      </c>
      <c r="O199" s="126">
        <f>SUM(D198:O198)</f>
        <v>3</v>
      </c>
      <c r="P199" s="126">
        <f>SUM(E198:P198)</f>
        <v>6</v>
      </c>
      <c r="Q199" s="126">
        <f t="shared" ref="Q199:AT199" si="244">SUM(F198:Q198)</f>
        <v>6</v>
      </c>
      <c r="R199" s="126">
        <f t="shared" si="244"/>
        <v>7</v>
      </c>
      <c r="S199" s="126">
        <f>SUM(H198:S198)</f>
        <v>8</v>
      </c>
      <c r="T199" s="126">
        <f>SUM(I198:T198)</f>
        <v>9</v>
      </c>
      <c r="U199" s="126">
        <f t="shared" si="244"/>
        <v>9</v>
      </c>
      <c r="V199" s="126">
        <f>SUM(K198:V198)</f>
        <v>10</v>
      </c>
      <c r="W199" s="126">
        <f t="shared" si="244"/>
        <v>11</v>
      </c>
      <c r="X199" s="126">
        <f t="shared" si="244"/>
        <v>11</v>
      </c>
      <c r="Y199" s="126">
        <f t="shared" si="244"/>
        <v>10</v>
      </c>
      <c r="Z199" s="126">
        <f t="shared" si="244"/>
        <v>10</v>
      </c>
      <c r="AA199" s="126">
        <f t="shared" si="244"/>
        <v>12</v>
      </c>
      <c r="AB199" s="126">
        <f t="shared" si="244"/>
        <v>9</v>
      </c>
      <c r="AC199" s="126">
        <f t="shared" si="244"/>
        <v>9</v>
      </c>
      <c r="AD199" s="126">
        <f t="shared" si="244"/>
        <v>8</v>
      </c>
      <c r="AE199" s="126">
        <f t="shared" si="244"/>
        <v>8</v>
      </c>
      <c r="AF199" s="126">
        <f t="shared" si="244"/>
        <v>7</v>
      </c>
      <c r="AG199" s="126">
        <f t="shared" si="244"/>
        <v>7</v>
      </c>
      <c r="AH199" s="126">
        <f t="shared" si="244"/>
        <v>6</v>
      </c>
      <c r="AI199" s="126">
        <f t="shared" si="244"/>
        <v>5</v>
      </c>
      <c r="AJ199" s="126">
        <f t="shared" si="244"/>
        <v>4</v>
      </c>
      <c r="AK199" s="126">
        <f t="shared" si="244"/>
        <v>3</v>
      </c>
      <c r="AL199" s="126">
        <f t="shared" si="244"/>
        <v>3</v>
      </c>
      <c r="AM199" s="126">
        <f t="shared" si="244"/>
        <v>1</v>
      </c>
      <c r="AN199" s="126">
        <f t="shared" si="244"/>
        <v>1</v>
      </c>
      <c r="AO199" s="126">
        <f t="shared" si="244"/>
        <v>1</v>
      </c>
      <c r="AP199" s="126">
        <f t="shared" si="244"/>
        <v>1</v>
      </c>
      <c r="AQ199" s="126">
        <f t="shared" si="244"/>
        <v>0</v>
      </c>
      <c r="AR199" s="126">
        <f t="shared" si="244"/>
        <v>0</v>
      </c>
      <c r="AS199" s="126">
        <f t="shared" si="244"/>
        <v>0</v>
      </c>
      <c r="AT199" s="126">
        <f t="shared" si="244"/>
        <v>0</v>
      </c>
      <c r="AU199" s="126">
        <f t="shared" ref="AU199:BF199" si="245">SUM(AJ198:AU198)</f>
        <v>0</v>
      </c>
      <c r="AV199" s="126">
        <f t="shared" si="245"/>
        <v>0</v>
      </c>
      <c r="AW199" s="126">
        <f t="shared" si="245"/>
        <v>0</v>
      </c>
      <c r="AX199" s="126">
        <f t="shared" si="245"/>
        <v>0</v>
      </c>
      <c r="AY199" s="126">
        <f t="shared" si="245"/>
        <v>0</v>
      </c>
      <c r="AZ199" s="126">
        <f t="shared" si="245"/>
        <v>0</v>
      </c>
      <c r="BA199" s="126">
        <f t="shared" si="245"/>
        <v>0</v>
      </c>
      <c r="BB199" s="126">
        <f t="shared" si="245"/>
        <v>0</v>
      </c>
      <c r="BC199" s="126">
        <f t="shared" si="245"/>
        <v>0</v>
      </c>
      <c r="BD199" s="126">
        <f t="shared" si="245"/>
        <v>0</v>
      </c>
      <c r="BE199" s="126">
        <f t="shared" si="245"/>
        <v>0</v>
      </c>
      <c r="BF199" s="126">
        <f t="shared" si="245"/>
        <v>0</v>
      </c>
      <c r="BG199" s="60"/>
      <c r="BH199" s="60"/>
    </row>
    <row r="200" spans="1:60" x14ac:dyDescent="0.25">
      <c r="B200" s="126" t="s">
        <v>37</v>
      </c>
      <c r="C200" s="126"/>
      <c r="D200" s="126"/>
      <c r="E200" s="126"/>
      <c r="F200" s="126"/>
      <c r="G200" s="126"/>
      <c r="H200" s="126"/>
      <c r="I200" s="126"/>
      <c r="J200" s="126"/>
      <c r="K200" s="132" t="e">
        <f t="shared" ref="K200:BF200" si="246">K199/K5</f>
        <v>#DIV/0!</v>
      </c>
      <c r="L200" s="132" t="e">
        <f t="shared" si="246"/>
        <v>#DIV/0!</v>
      </c>
      <c r="M200" s="132" t="e">
        <f t="shared" si="246"/>
        <v>#DIV/0!</v>
      </c>
      <c r="N200" s="132" t="e">
        <f t="shared" si="246"/>
        <v>#DIV/0!</v>
      </c>
      <c r="O200" s="132">
        <f t="shared" si="246"/>
        <v>4.4117647058823532E-2</v>
      </c>
      <c r="P200" s="132">
        <f t="shared" si="246"/>
        <v>8.6956521739130432E-2</v>
      </c>
      <c r="Q200" s="132">
        <f t="shared" si="246"/>
        <v>8.6956521739130432E-2</v>
      </c>
      <c r="R200" s="132">
        <f t="shared" si="246"/>
        <v>0.10144927536231885</v>
      </c>
      <c r="S200" s="132">
        <f t="shared" si="246"/>
        <v>0.10810810810810811</v>
      </c>
      <c r="T200" s="132">
        <f t="shared" si="246"/>
        <v>0.12676056338028169</v>
      </c>
      <c r="U200" s="132">
        <f t="shared" si="246"/>
        <v>0.12676056338028169</v>
      </c>
      <c r="V200" s="132">
        <f t="shared" si="246"/>
        <v>0.13698630136986301</v>
      </c>
      <c r="W200" s="132">
        <f t="shared" si="246"/>
        <v>0.15068493150684931</v>
      </c>
      <c r="X200" s="132">
        <f t="shared" si="246"/>
        <v>0.15068493150684931</v>
      </c>
      <c r="Y200" s="132">
        <f t="shared" si="246"/>
        <v>0.13513513513513514</v>
      </c>
      <c r="Z200" s="132">
        <f t="shared" si="246"/>
        <v>0.13333333333333333</v>
      </c>
      <c r="AA200" s="132">
        <f t="shared" si="246"/>
        <v>0.15584415584415584</v>
      </c>
      <c r="AB200" s="132" t="e">
        <f t="shared" si="246"/>
        <v>#DIV/0!</v>
      </c>
      <c r="AC200" s="132" t="e">
        <f t="shared" si="246"/>
        <v>#DIV/0!</v>
      </c>
      <c r="AD200" s="132" t="e">
        <f t="shared" si="246"/>
        <v>#DIV/0!</v>
      </c>
      <c r="AE200" s="132" t="e">
        <f t="shared" si="246"/>
        <v>#DIV/0!</v>
      </c>
      <c r="AF200" s="132" t="e">
        <f t="shared" si="246"/>
        <v>#DIV/0!</v>
      </c>
      <c r="AG200" s="132" t="e">
        <f t="shared" si="246"/>
        <v>#DIV/0!</v>
      </c>
      <c r="AH200" s="132" t="e">
        <f t="shared" si="246"/>
        <v>#DIV/0!</v>
      </c>
      <c r="AI200" s="132" t="e">
        <f t="shared" si="246"/>
        <v>#DIV/0!</v>
      </c>
      <c r="AJ200" s="132" t="e">
        <f t="shared" si="246"/>
        <v>#DIV/0!</v>
      </c>
      <c r="AK200" s="132" t="e">
        <f t="shared" si="246"/>
        <v>#DIV/0!</v>
      </c>
      <c r="AL200" s="132" t="e">
        <f t="shared" si="246"/>
        <v>#DIV/0!</v>
      </c>
      <c r="AM200" s="132" t="e">
        <f t="shared" si="246"/>
        <v>#DIV/0!</v>
      </c>
      <c r="AN200" s="132" t="e">
        <f t="shared" si="246"/>
        <v>#DIV/0!</v>
      </c>
      <c r="AO200" s="132" t="e">
        <f t="shared" si="246"/>
        <v>#DIV/0!</v>
      </c>
      <c r="AP200" s="132" t="e">
        <f t="shared" si="246"/>
        <v>#DIV/0!</v>
      </c>
      <c r="AQ200" s="132" t="e">
        <f t="shared" si="246"/>
        <v>#DIV/0!</v>
      </c>
      <c r="AR200" s="132" t="e">
        <f t="shared" si="246"/>
        <v>#DIV/0!</v>
      </c>
      <c r="AS200" s="132" t="e">
        <f t="shared" si="246"/>
        <v>#DIV/0!</v>
      </c>
      <c r="AT200" s="132" t="e">
        <f t="shared" si="246"/>
        <v>#DIV/0!</v>
      </c>
      <c r="AU200" s="132" t="e">
        <f t="shared" si="246"/>
        <v>#DIV/0!</v>
      </c>
      <c r="AV200" s="132" t="e">
        <f t="shared" si="246"/>
        <v>#DIV/0!</v>
      </c>
      <c r="AW200" s="132" t="e">
        <f t="shared" si="246"/>
        <v>#DIV/0!</v>
      </c>
      <c r="AX200" s="132" t="e">
        <f t="shared" si="246"/>
        <v>#DIV/0!</v>
      </c>
      <c r="AY200" s="132" t="e">
        <f t="shared" si="246"/>
        <v>#DIV/0!</v>
      </c>
      <c r="AZ200" s="132" t="e">
        <f t="shared" si="246"/>
        <v>#DIV/0!</v>
      </c>
      <c r="BA200" s="132" t="e">
        <f t="shared" si="246"/>
        <v>#DIV/0!</v>
      </c>
      <c r="BB200" s="132" t="e">
        <f t="shared" si="246"/>
        <v>#DIV/0!</v>
      </c>
      <c r="BC200" s="132" t="e">
        <f t="shared" si="246"/>
        <v>#DIV/0!</v>
      </c>
      <c r="BD200" s="132" t="e">
        <f t="shared" si="246"/>
        <v>#DIV/0!</v>
      </c>
      <c r="BE200" s="132" t="e">
        <f t="shared" si="246"/>
        <v>#DIV/0!</v>
      </c>
      <c r="BF200" s="132" t="e">
        <f t="shared" si="246"/>
        <v>#DIV/0!</v>
      </c>
      <c r="BG200" s="60"/>
      <c r="BH200" s="60"/>
    </row>
    <row r="203" spans="1:60" x14ac:dyDescent="0.25">
      <c r="B203" s="268" t="s">
        <v>201</v>
      </c>
      <c r="C203" s="200"/>
      <c r="D203" s="200"/>
    </row>
    <row r="204" spans="1:60" x14ac:dyDescent="0.25">
      <c r="A204" s="118" t="s">
        <v>21</v>
      </c>
      <c r="B204" s="278" t="s">
        <v>205</v>
      </c>
      <c r="C204" s="276"/>
      <c r="D204" s="276"/>
      <c r="E204" s="276"/>
      <c r="F204" s="276"/>
      <c r="G204" s="276"/>
      <c r="H204" s="276"/>
      <c r="I204" s="276"/>
      <c r="J204" s="276"/>
      <c r="K204" s="373"/>
      <c r="L204" s="373"/>
      <c r="M204" s="373"/>
      <c r="N204" s="373"/>
      <c r="O204" s="373"/>
      <c r="P204" s="373"/>
      <c r="Q204" s="373"/>
      <c r="R204" s="373"/>
      <c r="S204" s="373"/>
      <c r="T204" s="373"/>
      <c r="U204" s="276"/>
      <c r="V204" s="276"/>
      <c r="W204" s="276"/>
      <c r="X204" s="276"/>
      <c r="Y204" s="276"/>
      <c r="Z204" s="276"/>
      <c r="AA204" s="276"/>
      <c r="AB204" s="276"/>
      <c r="AC204" s="276"/>
      <c r="AD204" s="276">
        <v>0</v>
      </c>
      <c r="AE204" s="276">
        <v>0</v>
      </c>
      <c r="AF204" s="276">
        <v>0</v>
      </c>
      <c r="AG204" s="276">
        <v>0</v>
      </c>
      <c r="AH204" s="276">
        <v>0</v>
      </c>
      <c r="AI204" s="276">
        <v>0</v>
      </c>
      <c r="AJ204" s="276">
        <v>0</v>
      </c>
      <c r="AK204" s="276">
        <v>0</v>
      </c>
      <c r="AL204" s="276">
        <v>0</v>
      </c>
      <c r="AM204" s="276">
        <v>0</v>
      </c>
      <c r="AN204" s="276">
        <v>0</v>
      </c>
      <c r="AO204" s="276">
        <v>0</v>
      </c>
      <c r="AP204" s="276">
        <v>0</v>
      </c>
      <c r="AQ204" s="276">
        <v>0</v>
      </c>
      <c r="AR204" s="276">
        <v>0</v>
      </c>
      <c r="AS204" s="276">
        <v>0</v>
      </c>
      <c r="AT204" s="276">
        <v>0</v>
      </c>
      <c r="AU204" s="276">
        <v>0</v>
      </c>
      <c r="AV204" s="276">
        <v>0</v>
      </c>
      <c r="AW204" s="276">
        <v>0</v>
      </c>
      <c r="AX204" s="276">
        <v>0</v>
      </c>
      <c r="AY204" s="276">
        <v>0</v>
      </c>
      <c r="AZ204" s="276">
        <v>0</v>
      </c>
      <c r="BA204" s="276">
        <v>0</v>
      </c>
      <c r="BB204" s="276">
        <v>0</v>
      </c>
      <c r="BC204" s="276">
        <v>0</v>
      </c>
      <c r="BD204" s="276">
        <v>0</v>
      </c>
      <c r="BE204" s="276">
        <v>0</v>
      </c>
      <c r="BF204" s="276">
        <v>0</v>
      </c>
    </row>
    <row r="205" spans="1:60" x14ac:dyDescent="0.25">
      <c r="A205" s="118" t="s">
        <v>21</v>
      </c>
      <c r="B205" s="278" t="s">
        <v>206</v>
      </c>
      <c r="C205" s="276"/>
      <c r="D205" s="276"/>
      <c r="E205" s="276"/>
      <c r="F205" s="276"/>
      <c r="G205" s="276"/>
      <c r="H205" s="276"/>
      <c r="I205" s="276"/>
      <c r="J205" s="276"/>
      <c r="K205" s="276"/>
      <c r="L205" s="276"/>
      <c r="M205" s="276"/>
      <c r="N205" s="276"/>
      <c r="O205" s="276"/>
      <c r="P205" s="276"/>
      <c r="Q205" s="276"/>
      <c r="R205" s="276"/>
      <c r="S205" s="276"/>
      <c r="T205" s="276"/>
      <c r="U205" s="276"/>
      <c r="V205" s="276"/>
      <c r="W205" s="276"/>
      <c r="X205" s="276"/>
      <c r="Y205" s="276"/>
      <c r="Z205" s="276"/>
      <c r="AA205" s="276"/>
      <c r="AB205" s="276"/>
      <c r="AC205" s="276"/>
      <c r="AD205" s="276">
        <v>0</v>
      </c>
      <c r="AE205" s="276">
        <v>0</v>
      </c>
      <c r="AF205" s="276">
        <v>0</v>
      </c>
      <c r="AG205" s="276">
        <v>0</v>
      </c>
      <c r="AH205" s="276">
        <v>0</v>
      </c>
      <c r="AI205" s="276">
        <v>0</v>
      </c>
      <c r="AJ205" s="276">
        <v>0</v>
      </c>
      <c r="AK205" s="276">
        <v>0</v>
      </c>
      <c r="AL205" s="276">
        <v>0</v>
      </c>
      <c r="AM205" s="276">
        <v>0</v>
      </c>
      <c r="AN205" s="276">
        <v>0</v>
      </c>
      <c r="AO205" s="276">
        <v>0</v>
      </c>
      <c r="AP205" s="276">
        <v>0</v>
      </c>
      <c r="AQ205" s="276">
        <v>0</v>
      </c>
      <c r="AR205" s="276">
        <v>0</v>
      </c>
      <c r="AS205" s="276">
        <v>0</v>
      </c>
      <c r="AT205" s="276">
        <v>0</v>
      </c>
      <c r="AU205" s="276">
        <v>0</v>
      </c>
      <c r="AV205" s="276">
        <v>0</v>
      </c>
      <c r="AW205" s="276">
        <v>0</v>
      </c>
      <c r="AX205" s="276">
        <v>0</v>
      </c>
      <c r="AY205" s="276">
        <v>0</v>
      </c>
      <c r="AZ205" s="276">
        <v>0</v>
      </c>
      <c r="BA205" s="276">
        <v>0</v>
      </c>
      <c r="BB205" s="276">
        <v>0</v>
      </c>
      <c r="BC205" s="276">
        <v>0</v>
      </c>
      <c r="BD205" s="276">
        <v>0</v>
      </c>
      <c r="BE205" s="276">
        <v>0</v>
      </c>
      <c r="BF205" s="276">
        <v>0</v>
      </c>
    </row>
    <row r="206" spans="1:60" x14ac:dyDescent="0.25">
      <c r="A206" s="118" t="s">
        <v>21</v>
      </c>
      <c r="B206" s="279" t="s">
        <v>204</v>
      </c>
      <c r="C206" s="273"/>
      <c r="D206" s="273"/>
      <c r="E206" s="273"/>
      <c r="F206" s="273"/>
      <c r="G206" s="273"/>
      <c r="H206" s="273"/>
      <c r="I206" s="273"/>
      <c r="J206" s="273"/>
      <c r="K206" s="273"/>
      <c r="L206" s="273"/>
      <c r="M206" s="273"/>
      <c r="N206" s="273"/>
      <c r="O206" s="273"/>
      <c r="P206" s="273"/>
      <c r="Q206" s="273"/>
      <c r="R206" s="273"/>
      <c r="S206" s="273"/>
      <c r="T206" s="273"/>
      <c r="U206" s="276"/>
      <c r="V206" s="275"/>
      <c r="W206" s="275"/>
      <c r="X206" s="275"/>
      <c r="Y206" s="275"/>
      <c r="Z206" s="275"/>
      <c r="AA206" s="275"/>
      <c r="AB206" s="275"/>
      <c r="AC206" s="275"/>
      <c r="AD206" s="275">
        <v>0</v>
      </c>
      <c r="AE206" s="275">
        <v>0</v>
      </c>
      <c r="AF206" s="275">
        <v>0</v>
      </c>
      <c r="AG206" s="275">
        <v>0</v>
      </c>
      <c r="AH206" s="275">
        <v>0</v>
      </c>
      <c r="AI206" s="275">
        <v>0</v>
      </c>
      <c r="AJ206" s="275">
        <v>0</v>
      </c>
      <c r="AK206" s="275">
        <v>0</v>
      </c>
      <c r="AL206" s="275">
        <v>0</v>
      </c>
      <c r="AM206" s="275">
        <v>0</v>
      </c>
      <c r="AN206" s="275">
        <v>0</v>
      </c>
      <c r="AO206" s="275">
        <v>0</v>
      </c>
      <c r="AP206" s="275">
        <v>0</v>
      </c>
      <c r="AQ206" s="275">
        <v>0</v>
      </c>
      <c r="AR206" s="275">
        <v>0</v>
      </c>
      <c r="AS206" s="275">
        <v>0</v>
      </c>
      <c r="AT206" s="275">
        <v>0</v>
      </c>
      <c r="AU206" s="275">
        <v>0</v>
      </c>
      <c r="AV206" s="275">
        <v>0</v>
      </c>
      <c r="AW206" s="275">
        <v>0</v>
      </c>
      <c r="AX206" s="275">
        <v>0</v>
      </c>
      <c r="AY206" s="275">
        <v>0</v>
      </c>
      <c r="AZ206" s="275">
        <v>0</v>
      </c>
      <c r="BA206" s="275">
        <v>0</v>
      </c>
      <c r="BB206" s="275">
        <v>0</v>
      </c>
      <c r="BC206" s="275">
        <v>0</v>
      </c>
      <c r="BD206" s="275">
        <v>0</v>
      </c>
      <c r="BE206" s="275">
        <v>0</v>
      </c>
      <c r="BF206" s="275">
        <v>0</v>
      </c>
    </row>
    <row r="207" spans="1:60" x14ac:dyDescent="0.25">
      <c r="B207" s="126" t="s">
        <v>467</v>
      </c>
      <c r="C207" s="153" t="e">
        <f t="shared" ref="C207:AH207" si="247">(C206*1000)/C19</f>
        <v>#DIV/0!</v>
      </c>
      <c r="D207" s="153" t="e">
        <f t="shared" si="247"/>
        <v>#DIV/0!</v>
      </c>
      <c r="E207" s="153" t="e">
        <f t="shared" si="247"/>
        <v>#DIV/0!</v>
      </c>
      <c r="F207" s="153" t="e">
        <f t="shared" si="247"/>
        <v>#DIV/0!</v>
      </c>
      <c r="G207" s="153" t="e">
        <f t="shared" si="247"/>
        <v>#DIV/0!</v>
      </c>
      <c r="H207" s="153" t="e">
        <f t="shared" si="247"/>
        <v>#DIV/0!</v>
      </c>
      <c r="I207" s="153" t="e">
        <f t="shared" si="247"/>
        <v>#DIV/0!</v>
      </c>
      <c r="J207" s="153" t="e">
        <f t="shared" si="247"/>
        <v>#DIV/0!</v>
      </c>
      <c r="K207" s="153" t="e">
        <f t="shared" si="247"/>
        <v>#DIV/0!</v>
      </c>
      <c r="L207" s="153" t="e">
        <f t="shared" si="247"/>
        <v>#DIV/0!</v>
      </c>
      <c r="M207" s="153" t="e">
        <f t="shared" si="247"/>
        <v>#DIV/0!</v>
      </c>
      <c r="N207" s="153" t="e">
        <f t="shared" si="247"/>
        <v>#DIV/0!</v>
      </c>
      <c r="O207" s="153">
        <f t="shared" si="247"/>
        <v>0</v>
      </c>
      <c r="P207" s="153">
        <f t="shared" si="247"/>
        <v>0</v>
      </c>
      <c r="Q207" s="519">
        <f>Q59/Q6</f>
        <v>1638.8793103448274</v>
      </c>
      <c r="R207" s="519">
        <f t="shared" ref="R207:AE207" si="248">R59/R6</f>
        <v>1749.5517241379309</v>
      </c>
      <c r="S207" s="519">
        <f t="shared" si="248"/>
        <v>2119.65</v>
      </c>
      <c r="T207" s="519">
        <f t="shared" si="248"/>
        <v>1608.6166666666666</v>
      </c>
      <c r="U207" s="519">
        <f t="shared" si="248"/>
        <v>1690.9</v>
      </c>
      <c r="V207" s="519">
        <f t="shared" si="248"/>
        <v>1601.6935483870968</v>
      </c>
      <c r="W207" s="519">
        <f t="shared" si="248"/>
        <v>1522.9516129032259</v>
      </c>
      <c r="X207" s="519">
        <f t="shared" si="248"/>
        <v>1578.2096774193549</v>
      </c>
      <c r="Y207" s="519">
        <f t="shared" si="248"/>
        <v>1671.9047619047619</v>
      </c>
      <c r="Z207" s="519">
        <f t="shared" si="248"/>
        <v>1459.25</v>
      </c>
      <c r="AA207" s="519">
        <f t="shared" si="248"/>
        <v>1600.3939393939395</v>
      </c>
      <c r="AB207" s="519" t="e">
        <f t="shared" si="248"/>
        <v>#DIV/0!</v>
      </c>
      <c r="AC207" s="519" t="e">
        <f t="shared" si="248"/>
        <v>#DIV/0!</v>
      </c>
      <c r="AD207" s="519" t="e">
        <f t="shared" si="248"/>
        <v>#DIV/0!</v>
      </c>
      <c r="AE207" s="519" t="e">
        <f t="shared" si="248"/>
        <v>#DIV/0!</v>
      </c>
      <c r="AF207" s="153" t="e">
        <f t="shared" ref="AF207" si="249">AF71/AF6</f>
        <v>#DIV/0!</v>
      </c>
      <c r="AG207" s="153" t="e">
        <f t="shared" si="247"/>
        <v>#DIV/0!</v>
      </c>
      <c r="AH207" s="153" t="e">
        <f t="shared" si="247"/>
        <v>#DIV/0!</v>
      </c>
      <c r="AI207" s="153" t="e">
        <f t="shared" ref="AI207:BF207" si="250">(AI206*1000)/AI19</f>
        <v>#DIV/0!</v>
      </c>
      <c r="AJ207" s="153" t="e">
        <f t="shared" si="250"/>
        <v>#DIV/0!</v>
      </c>
      <c r="AK207" s="153" t="e">
        <f t="shared" si="250"/>
        <v>#DIV/0!</v>
      </c>
      <c r="AL207" s="153" t="e">
        <f t="shared" si="250"/>
        <v>#DIV/0!</v>
      </c>
      <c r="AM207" s="153" t="e">
        <f t="shared" si="250"/>
        <v>#DIV/0!</v>
      </c>
      <c r="AN207" s="153" t="e">
        <f t="shared" si="250"/>
        <v>#DIV/0!</v>
      </c>
      <c r="AO207" s="153" t="e">
        <f t="shared" si="250"/>
        <v>#DIV/0!</v>
      </c>
      <c r="AP207" s="153" t="e">
        <f t="shared" si="250"/>
        <v>#DIV/0!</v>
      </c>
      <c r="AQ207" s="153" t="e">
        <f t="shared" si="250"/>
        <v>#DIV/0!</v>
      </c>
      <c r="AR207" s="153" t="e">
        <f t="shared" si="250"/>
        <v>#DIV/0!</v>
      </c>
      <c r="AS207" s="153" t="e">
        <f t="shared" si="250"/>
        <v>#DIV/0!</v>
      </c>
      <c r="AT207" s="153" t="e">
        <f t="shared" si="250"/>
        <v>#DIV/0!</v>
      </c>
      <c r="AU207" s="153" t="e">
        <f t="shared" si="250"/>
        <v>#DIV/0!</v>
      </c>
      <c r="AV207" s="153" t="e">
        <f t="shared" si="250"/>
        <v>#DIV/0!</v>
      </c>
      <c r="AW207" s="153" t="e">
        <f t="shared" si="250"/>
        <v>#DIV/0!</v>
      </c>
      <c r="AX207" s="153" t="e">
        <f t="shared" si="250"/>
        <v>#DIV/0!</v>
      </c>
      <c r="AY207" s="153" t="e">
        <f t="shared" si="250"/>
        <v>#DIV/0!</v>
      </c>
      <c r="AZ207" s="153" t="e">
        <f t="shared" si="250"/>
        <v>#DIV/0!</v>
      </c>
      <c r="BA207" s="153" t="e">
        <f t="shared" si="250"/>
        <v>#DIV/0!</v>
      </c>
      <c r="BB207" s="153" t="e">
        <f t="shared" si="250"/>
        <v>#DIV/0!</v>
      </c>
      <c r="BC207" s="153" t="e">
        <f t="shared" si="250"/>
        <v>#DIV/0!</v>
      </c>
      <c r="BD207" s="153" t="e">
        <f t="shared" si="250"/>
        <v>#DIV/0!</v>
      </c>
      <c r="BE207" s="153" t="e">
        <f t="shared" si="250"/>
        <v>#DIV/0!</v>
      </c>
      <c r="BF207" s="153" t="e">
        <f t="shared" si="250"/>
        <v>#DIV/0!</v>
      </c>
    </row>
    <row r="208" spans="1:60" x14ac:dyDescent="0.25">
      <c r="B208" s="145" t="s">
        <v>207</v>
      </c>
      <c r="C208" s="392" t="e">
        <f t="shared" ref="C208:AH208" si="251">(C204*1000)/C19</f>
        <v>#DIV/0!</v>
      </c>
      <c r="D208" s="392" t="e">
        <f t="shared" si="251"/>
        <v>#DIV/0!</v>
      </c>
      <c r="E208" s="392" t="e">
        <f t="shared" si="251"/>
        <v>#DIV/0!</v>
      </c>
      <c r="F208" s="392" t="e">
        <f t="shared" si="251"/>
        <v>#DIV/0!</v>
      </c>
      <c r="G208" s="392" t="e">
        <f t="shared" si="251"/>
        <v>#DIV/0!</v>
      </c>
      <c r="H208" s="392" t="e">
        <f t="shared" si="251"/>
        <v>#DIV/0!</v>
      </c>
      <c r="I208" s="392" t="e">
        <f t="shared" si="251"/>
        <v>#DIV/0!</v>
      </c>
      <c r="J208" s="393" t="e">
        <f t="shared" si="251"/>
        <v>#DIV/0!</v>
      </c>
      <c r="K208" s="393" t="e">
        <f t="shared" si="251"/>
        <v>#DIV/0!</v>
      </c>
      <c r="L208" s="393" t="e">
        <f t="shared" si="251"/>
        <v>#DIV/0!</v>
      </c>
      <c r="M208" s="393" t="e">
        <f t="shared" si="251"/>
        <v>#DIV/0!</v>
      </c>
      <c r="N208" s="393" t="e">
        <f t="shared" si="251"/>
        <v>#DIV/0!</v>
      </c>
      <c r="O208" s="393">
        <f t="shared" si="251"/>
        <v>0</v>
      </c>
      <c r="P208" s="393">
        <f t="shared" si="251"/>
        <v>0</v>
      </c>
      <c r="Q208" s="393">
        <f t="shared" si="251"/>
        <v>0</v>
      </c>
      <c r="R208" s="393">
        <f t="shared" si="251"/>
        <v>0</v>
      </c>
      <c r="S208" s="393">
        <f t="shared" si="251"/>
        <v>0</v>
      </c>
      <c r="T208" s="393">
        <f t="shared" si="251"/>
        <v>0</v>
      </c>
      <c r="U208" s="393">
        <f t="shared" si="251"/>
        <v>0</v>
      </c>
      <c r="V208" s="393">
        <f t="shared" si="251"/>
        <v>0</v>
      </c>
      <c r="W208" s="393">
        <f t="shared" si="251"/>
        <v>0</v>
      </c>
      <c r="X208" s="393">
        <f t="shared" si="251"/>
        <v>0</v>
      </c>
      <c r="Y208" s="393">
        <f t="shared" si="251"/>
        <v>0</v>
      </c>
      <c r="Z208" s="393">
        <f t="shared" si="251"/>
        <v>0</v>
      </c>
      <c r="AA208" s="393">
        <f t="shared" si="251"/>
        <v>0</v>
      </c>
      <c r="AB208" s="393" t="e">
        <f t="shared" si="251"/>
        <v>#DIV/0!</v>
      </c>
      <c r="AC208" s="393" t="e">
        <f t="shared" si="251"/>
        <v>#DIV/0!</v>
      </c>
      <c r="AD208" s="393" t="e">
        <f t="shared" si="251"/>
        <v>#DIV/0!</v>
      </c>
      <c r="AE208" s="392" t="e">
        <f t="shared" si="251"/>
        <v>#DIV/0!</v>
      </c>
      <c r="AF208" s="392" t="e">
        <f t="shared" si="251"/>
        <v>#DIV/0!</v>
      </c>
      <c r="AG208" s="392" t="e">
        <f t="shared" si="251"/>
        <v>#DIV/0!</v>
      </c>
      <c r="AH208" s="392" t="e">
        <f t="shared" si="251"/>
        <v>#DIV/0!</v>
      </c>
      <c r="AI208" s="392" t="e">
        <f t="shared" ref="AI208:BF208" si="252">(AI204*1000)/AI19</f>
        <v>#DIV/0!</v>
      </c>
      <c r="AJ208" s="392" t="e">
        <f t="shared" si="252"/>
        <v>#DIV/0!</v>
      </c>
      <c r="AK208" s="392" t="e">
        <f t="shared" si="252"/>
        <v>#DIV/0!</v>
      </c>
      <c r="AL208" s="392" t="e">
        <f t="shared" si="252"/>
        <v>#DIV/0!</v>
      </c>
      <c r="AM208" s="392" t="e">
        <f t="shared" si="252"/>
        <v>#DIV/0!</v>
      </c>
      <c r="AN208" s="392" t="e">
        <f t="shared" si="252"/>
        <v>#DIV/0!</v>
      </c>
      <c r="AO208" s="392" t="e">
        <f t="shared" si="252"/>
        <v>#DIV/0!</v>
      </c>
      <c r="AP208" s="392" t="e">
        <f t="shared" si="252"/>
        <v>#DIV/0!</v>
      </c>
      <c r="AQ208" s="392" t="e">
        <f t="shared" si="252"/>
        <v>#DIV/0!</v>
      </c>
      <c r="AR208" s="392" t="e">
        <f t="shared" si="252"/>
        <v>#DIV/0!</v>
      </c>
      <c r="AS208" s="392" t="e">
        <f t="shared" si="252"/>
        <v>#DIV/0!</v>
      </c>
      <c r="AT208" s="392" t="e">
        <f t="shared" si="252"/>
        <v>#DIV/0!</v>
      </c>
      <c r="AU208" s="392" t="e">
        <f t="shared" si="252"/>
        <v>#DIV/0!</v>
      </c>
      <c r="AV208" s="392" t="e">
        <f t="shared" si="252"/>
        <v>#DIV/0!</v>
      </c>
      <c r="AW208" s="392" t="e">
        <f t="shared" si="252"/>
        <v>#DIV/0!</v>
      </c>
      <c r="AX208" s="392" t="e">
        <f t="shared" si="252"/>
        <v>#DIV/0!</v>
      </c>
      <c r="AY208" s="392" t="e">
        <f t="shared" si="252"/>
        <v>#DIV/0!</v>
      </c>
      <c r="AZ208" s="392" t="e">
        <f t="shared" si="252"/>
        <v>#DIV/0!</v>
      </c>
      <c r="BA208" s="392" t="e">
        <f t="shared" si="252"/>
        <v>#DIV/0!</v>
      </c>
      <c r="BB208" s="392" t="e">
        <f t="shared" si="252"/>
        <v>#DIV/0!</v>
      </c>
      <c r="BC208" s="392" t="e">
        <f t="shared" si="252"/>
        <v>#DIV/0!</v>
      </c>
      <c r="BD208" s="392" t="e">
        <f t="shared" si="252"/>
        <v>#DIV/0!</v>
      </c>
      <c r="BE208" s="392" t="e">
        <f t="shared" si="252"/>
        <v>#DIV/0!</v>
      </c>
      <c r="BF208" s="392" t="e">
        <f t="shared" si="252"/>
        <v>#DIV/0!</v>
      </c>
    </row>
    <row r="209" spans="2:58" x14ac:dyDescent="0.25">
      <c r="C209" s="141"/>
    </row>
    <row r="210" spans="2:58" x14ac:dyDescent="0.25">
      <c r="B210" s="268" t="s">
        <v>302</v>
      </c>
    </row>
    <row r="211" spans="2:58" x14ac:dyDescent="0.25">
      <c r="B211" s="411" t="s">
        <v>303</v>
      </c>
      <c r="C211" s="124">
        <v>100</v>
      </c>
      <c r="D211" s="124"/>
      <c r="E211" s="124"/>
      <c r="F211" s="124"/>
      <c r="G211" s="124"/>
      <c r="H211" s="124"/>
      <c r="I211" s="124"/>
      <c r="J211" s="124"/>
      <c r="K211" s="124">
        <v>5</v>
      </c>
      <c r="L211" s="124"/>
      <c r="M211" s="124"/>
      <c r="N211" s="124"/>
      <c r="O211" s="124"/>
      <c r="P211" s="124"/>
      <c r="Q211" s="124"/>
      <c r="R211" s="124"/>
      <c r="S211" s="124"/>
      <c r="T211" s="124"/>
      <c r="U211" s="124"/>
      <c r="V211" s="124"/>
      <c r="W211" s="124">
        <v>10</v>
      </c>
      <c r="X211" s="124"/>
      <c r="Y211" s="124">
        <v>60</v>
      </c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</row>
    <row r="212" spans="2:58" x14ac:dyDescent="0.25">
      <c r="B212" s="411" t="s">
        <v>304</v>
      </c>
      <c r="C212" s="412">
        <f>C211</f>
        <v>100</v>
      </c>
      <c r="D212" s="412">
        <f>C212+D211</f>
        <v>100</v>
      </c>
      <c r="E212" s="412">
        <f t="shared" ref="E212:BF212" si="253">D212+E211</f>
        <v>100</v>
      </c>
      <c r="F212" s="412">
        <f t="shared" si="253"/>
        <v>100</v>
      </c>
      <c r="G212" s="412">
        <f t="shared" si="253"/>
        <v>100</v>
      </c>
      <c r="H212" s="412">
        <f t="shared" si="253"/>
        <v>100</v>
      </c>
      <c r="I212" s="412">
        <f t="shared" si="253"/>
        <v>100</v>
      </c>
      <c r="J212" s="412">
        <f t="shared" si="253"/>
        <v>100</v>
      </c>
      <c r="K212" s="412">
        <f>K211</f>
        <v>5</v>
      </c>
      <c r="L212" s="412">
        <f t="shared" si="253"/>
        <v>5</v>
      </c>
      <c r="M212" s="412">
        <f t="shared" si="253"/>
        <v>5</v>
      </c>
      <c r="N212" s="412">
        <f t="shared" si="253"/>
        <v>5</v>
      </c>
      <c r="O212" s="412">
        <f t="shared" si="253"/>
        <v>5</v>
      </c>
      <c r="P212" s="412">
        <f t="shared" si="253"/>
        <v>5</v>
      </c>
      <c r="Q212" s="412">
        <f t="shared" si="253"/>
        <v>5</v>
      </c>
      <c r="R212" s="412">
        <f t="shared" si="253"/>
        <v>5</v>
      </c>
      <c r="S212" s="412">
        <f t="shared" si="253"/>
        <v>5</v>
      </c>
      <c r="T212" s="412">
        <f t="shared" si="253"/>
        <v>5</v>
      </c>
      <c r="U212" s="412">
        <f t="shared" si="253"/>
        <v>5</v>
      </c>
      <c r="V212" s="412">
        <f t="shared" si="253"/>
        <v>5</v>
      </c>
      <c r="W212" s="412">
        <f>W211</f>
        <v>10</v>
      </c>
      <c r="X212" s="412">
        <f t="shared" si="253"/>
        <v>10</v>
      </c>
      <c r="Y212" s="412">
        <f t="shared" si="253"/>
        <v>70</v>
      </c>
      <c r="Z212" s="412">
        <f t="shared" si="253"/>
        <v>70</v>
      </c>
      <c r="AA212" s="412">
        <f t="shared" si="253"/>
        <v>70</v>
      </c>
      <c r="AB212" s="412">
        <f t="shared" si="253"/>
        <v>70</v>
      </c>
      <c r="AC212" s="412">
        <f t="shared" si="253"/>
        <v>70</v>
      </c>
      <c r="AD212" s="412" t="s">
        <v>305</v>
      </c>
      <c r="AE212" s="412" t="e">
        <f t="shared" si="253"/>
        <v>#VALUE!</v>
      </c>
      <c r="AF212" s="412" t="e">
        <f t="shared" si="253"/>
        <v>#VALUE!</v>
      </c>
      <c r="AG212" s="412" t="e">
        <f t="shared" si="253"/>
        <v>#VALUE!</v>
      </c>
      <c r="AH212" s="412" t="e">
        <f t="shared" si="253"/>
        <v>#VALUE!</v>
      </c>
      <c r="AI212" s="412">
        <f>AI211</f>
        <v>0</v>
      </c>
      <c r="AJ212" s="412">
        <f t="shared" si="253"/>
        <v>0</v>
      </c>
      <c r="AK212" s="412">
        <f t="shared" si="253"/>
        <v>0</v>
      </c>
      <c r="AL212" s="412">
        <f t="shared" si="253"/>
        <v>0</v>
      </c>
      <c r="AM212" s="412">
        <f t="shared" si="253"/>
        <v>0</v>
      </c>
      <c r="AN212" s="412">
        <f t="shared" si="253"/>
        <v>0</v>
      </c>
      <c r="AO212" s="412">
        <f t="shared" si="253"/>
        <v>0</v>
      </c>
      <c r="AP212" s="412">
        <f t="shared" si="253"/>
        <v>0</v>
      </c>
      <c r="AQ212" s="412">
        <f t="shared" si="253"/>
        <v>0</v>
      </c>
      <c r="AR212" s="412">
        <f t="shared" si="253"/>
        <v>0</v>
      </c>
      <c r="AS212" s="412">
        <f t="shared" si="253"/>
        <v>0</v>
      </c>
      <c r="AT212" s="412">
        <f t="shared" si="253"/>
        <v>0</v>
      </c>
      <c r="AU212" s="412">
        <f>AU211</f>
        <v>0</v>
      </c>
      <c r="AV212" s="412">
        <f t="shared" si="253"/>
        <v>0</v>
      </c>
      <c r="AW212" s="412">
        <f t="shared" si="253"/>
        <v>0</v>
      </c>
      <c r="AX212" s="412">
        <f t="shared" si="253"/>
        <v>0</v>
      </c>
      <c r="AY212" s="412">
        <f t="shared" si="253"/>
        <v>0</v>
      </c>
      <c r="AZ212" s="412">
        <f t="shared" si="253"/>
        <v>0</v>
      </c>
      <c r="BA212" s="412">
        <f t="shared" si="253"/>
        <v>0</v>
      </c>
      <c r="BB212" s="412">
        <f t="shared" si="253"/>
        <v>0</v>
      </c>
      <c r="BC212" s="412">
        <f t="shared" si="253"/>
        <v>0</v>
      </c>
      <c r="BD212" s="412">
        <f t="shared" si="253"/>
        <v>0</v>
      </c>
      <c r="BE212" s="412">
        <f t="shared" si="253"/>
        <v>0</v>
      </c>
      <c r="BF212" s="412">
        <f t="shared" si="253"/>
        <v>0</v>
      </c>
    </row>
  </sheetData>
  <sheetProtection selectLockedCells="1"/>
  <protectedRanges>
    <protectedRange password="CCF8" sqref="C161:BF163" name="Range1"/>
    <protectedRange password="CCF8" sqref="AC160:AH160" name="Range1_1"/>
  </protectedRanges>
  <dataConsolidate/>
  <mergeCells count="7">
    <mergeCell ref="K177:P177"/>
    <mergeCell ref="K183:P183"/>
    <mergeCell ref="K18:O18"/>
    <mergeCell ref="K64:O64"/>
    <mergeCell ref="K73:O73"/>
    <mergeCell ref="K142:P142"/>
    <mergeCell ref="K160:P160"/>
  </mergeCells>
  <conditionalFormatting sqref="C10:BF10 C14:BF14">
    <cfRule type="cellIs" dxfId="9" priority="24" operator="equal">
      <formula>$C$10</formula>
    </cfRule>
  </conditionalFormatting>
  <conditionalFormatting sqref="C10:BF10">
    <cfRule type="colorScale" priority="18">
      <colorScale>
        <cfvo type="min"/>
        <cfvo type="max"/>
        <color rgb="FF00B050"/>
        <color rgb="FFFFEF9C"/>
      </colorScale>
    </cfRule>
  </conditionalFormatting>
  <conditionalFormatting sqref="C14:BF14">
    <cfRule type="colorScale" priority="9">
      <colorScale>
        <cfvo type="min"/>
        <cfvo type="max"/>
        <color rgb="FF00B050"/>
        <color rgb="FFFFEF9C"/>
      </colorScale>
    </cfRule>
  </conditionalFormatting>
  <conditionalFormatting sqref="C32:BF32">
    <cfRule type="iconSet" priority="5">
      <iconSet iconSet="3Arrow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DB224"/>
  <sheetViews>
    <sheetView showGridLines="0" zoomScale="85" zoomScaleNormal="85" workbookViewId="0">
      <pane xSplit="2" ySplit="2" topLeftCell="BZ39" activePane="bottomRight" state="frozen"/>
      <selection pane="topRight" activeCell="C1" sqref="C1"/>
      <selection pane="bottomLeft" activeCell="A3" sqref="A3"/>
      <selection pane="bottomRight" activeCell="B59" sqref="B59:O62"/>
    </sheetView>
  </sheetViews>
  <sheetFormatPr defaultRowHeight="15" x14ac:dyDescent="0.25"/>
  <cols>
    <col min="1" max="1" width="4.42578125" style="113" bestFit="1" customWidth="1"/>
    <col min="2" max="2" width="33.7109375" style="60" customWidth="1"/>
    <col min="3" max="9" width="13.140625" style="109" bestFit="1" customWidth="1"/>
    <col min="10" max="15" width="13.140625" style="109" customWidth="1"/>
    <col min="16" max="16" width="12.28515625" style="60" customWidth="1"/>
    <col min="17" max="17" width="32.7109375" style="147" hidden="1" customWidth="1"/>
    <col min="18" max="18" width="7.28515625" style="147" hidden="1" customWidth="1"/>
    <col min="19" max="19" width="0" style="60" hidden="1" customWidth="1"/>
    <col min="20" max="25" width="9.42578125" style="60" hidden="1" customWidth="1"/>
    <col min="26" max="31" width="9.28515625" style="60" hidden="1" customWidth="1"/>
    <col min="32" max="77" width="0" style="60" hidden="1" customWidth="1"/>
    <col min="78" max="102" width="9.140625" style="60"/>
    <col min="103" max="106" width="9.140625" style="115"/>
    <col min="107" max="16384" width="9.140625" style="60"/>
  </cols>
  <sheetData>
    <row r="1" spans="1:106" s="245" customFormat="1" ht="16.5" thickBot="1" x14ac:dyDescent="0.3">
      <c r="A1" s="233"/>
      <c r="B1" s="234" t="str">
        <f>'Dashboard Console - Entry'!B1</f>
        <v>Kenya Parameters Selected</v>
      </c>
      <c r="C1" s="235"/>
      <c r="D1" s="528" t="str">
        <f>"Dashboard Graph Console - "&amp;'Org Chart &amp; P''meters'!L2&amp;" - "&amp;'Org Chart &amp; P''meters'!L20&amp;" - "&amp;'Org Chart &amp; P''meters'!K20</f>
        <v>Dashboard Graph Console - GSSC Nairobi - CBO - Account Sevices</v>
      </c>
      <c r="E1" s="529"/>
      <c r="F1" s="529"/>
      <c r="G1" s="529"/>
      <c r="H1" s="529"/>
      <c r="I1" s="529"/>
      <c r="J1" s="236"/>
      <c r="K1" s="531" t="s">
        <v>173</v>
      </c>
      <c r="L1" s="532"/>
      <c r="M1" s="532"/>
      <c r="N1" s="533"/>
      <c r="O1" s="237">
        <v>41030</v>
      </c>
      <c r="P1" s="238"/>
      <c r="Q1" s="239"/>
      <c r="R1" s="239"/>
      <c r="S1" s="240" t="s">
        <v>9</v>
      </c>
      <c r="T1" s="241">
        <v>40299</v>
      </c>
      <c r="U1" s="241">
        <v>40330</v>
      </c>
      <c r="V1" s="241">
        <v>40360</v>
      </c>
      <c r="W1" s="241">
        <v>40391</v>
      </c>
      <c r="X1" s="241">
        <v>40422</v>
      </c>
      <c r="Y1" s="241">
        <v>40452</v>
      </c>
      <c r="Z1" s="241">
        <v>40483</v>
      </c>
      <c r="AA1" s="242">
        <v>40513</v>
      </c>
      <c r="AB1" s="243">
        <v>40544</v>
      </c>
      <c r="AC1" s="241">
        <v>40575</v>
      </c>
      <c r="AD1" s="241">
        <v>40603</v>
      </c>
      <c r="AE1" s="241">
        <v>40634</v>
      </c>
      <c r="AF1" s="241">
        <v>40664</v>
      </c>
      <c r="AG1" s="241">
        <v>40695</v>
      </c>
      <c r="AH1" s="241">
        <v>40725</v>
      </c>
      <c r="AI1" s="241">
        <v>40756</v>
      </c>
      <c r="AJ1" s="241">
        <v>40787</v>
      </c>
      <c r="AK1" s="241">
        <v>40817</v>
      </c>
      <c r="AL1" s="241">
        <v>40848</v>
      </c>
      <c r="AM1" s="242">
        <v>40878</v>
      </c>
      <c r="AN1" s="241">
        <v>40909</v>
      </c>
      <c r="AO1" s="242">
        <v>40940</v>
      </c>
      <c r="AP1" s="241">
        <v>40969</v>
      </c>
      <c r="AQ1" s="242">
        <v>41000</v>
      </c>
      <c r="AR1" s="241">
        <v>41030</v>
      </c>
      <c r="AS1" s="242">
        <v>41061</v>
      </c>
      <c r="AT1" s="241">
        <v>41091</v>
      </c>
      <c r="AU1" s="242">
        <v>41122</v>
      </c>
      <c r="AV1" s="241">
        <v>41153</v>
      </c>
      <c r="AW1" s="242">
        <v>41183</v>
      </c>
      <c r="AX1" s="241">
        <v>41214</v>
      </c>
      <c r="AY1" s="242">
        <v>41244</v>
      </c>
      <c r="AZ1" s="242">
        <v>41275</v>
      </c>
      <c r="BA1" s="242">
        <v>41306</v>
      </c>
      <c r="BB1" s="242">
        <v>41334</v>
      </c>
      <c r="BC1" s="242">
        <v>41365</v>
      </c>
      <c r="BD1" s="242">
        <v>41395</v>
      </c>
      <c r="BE1" s="242">
        <v>41426</v>
      </c>
      <c r="BF1" s="242">
        <v>41456</v>
      </c>
      <c r="BG1" s="242">
        <v>41487</v>
      </c>
      <c r="BH1" s="242">
        <v>41518</v>
      </c>
      <c r="BI1" s="242">
        <v>41548</v>
      </c>
      <c r="BJ1" s="242">
        <v>41579</v>
      </c>
      <c r="BK1" s="242">
        <v>41609</v>
      </c>
      <c r="BL1" s="242">
        <v>41640</v>
      </c>
      <c r="BM1" s="242">
        <v>41671</v>
      </c>
      <c r="BN1" s="242">
        <v>41699</v>
      </c>
      <c r="BO1" s="242">
        <v>41730</v>
      </c>
      <c r="BP1" s="242">
        <v>41760</v>
      </c>
      <c r="BQ1" s="242">
        <v>41791</v>
      </c>
      <c r="BR1" s="242">
        <v>41821</v>
      </c>
      <c r="BS1" s="242">
        <v>41852</v>
      </c>
      <c r="BT1" s="242">
        <v>41883</v>
      </c>
      <c r="BU1" s="242">
        <v>41913</v>
      </c>
      <c r="BV1" s="242">
        <v>41944</v>
      </c>
      <c r="BW1" s="242">
        <v>41974</v>
      </c>
      <c r="BX1" s="244">
        <v>40664</v>
      </c>
      <c r="BY1" s="240">
        <v>1</v>
      </c>
    </row>
    <row r="2" spans="1:106" x14ac:dyDescent="0.25">
      <c r="A2" s="50">
        <v>1</v>
      </c>
      <c r="B2" s="61" t="str">
        <f>'Dashboard Console - Entry'!B2</f>
        <v>Month</v>
      </c>
      <c r="C2" s="62">
        <f>VLOOKUP($B2,$S$1:$BW$1,(T2+1),FALSE)</f>
        <v>40664</v>
      </c>
      <c r="D2" s="62">
        <f>VLOOKUP($B2,$S$1:$BK$1,(U2+1),FALSE)</f>
        <v>40695</v>
      </c>
      <c r="E2" s="62">
        <f>VLOOKUP($B2,$S$1:$BK$1,(V2+1),FALSE)</f>
        <v>40725</v>
      </c>
      <c r="F2" s="62">
        <f>VLOOKUP($B2,$S$1:$BK$1,(W2+1),FALSE)</f>
        <v>40756</v>
      </c>
      <c r="G2" s="62">
        <f t="shared" ref="G2:P2" si="0">VLOOKUP($B2,$S$1:$BK$1,(X2+1),FALSE)</f>
        <v>40787</v>
      </c>
      <c r="H2" s="62">
        <f t="shared" si="0"/>
        <v>40817</v>
      </c>
      <c r="I2" s="62">
        <f t="shared" si="0"/>
        <v>40848</v>
      </c>
      <c r="J2" s="62">
        <f t="shared" si="0"/>
        <v>40878</v>
      </c>
      <c r="K2" s="62">
        <f t="shared" si="0"/>
        <v>40909</v>
      </c>
      <c r="L2" s="62">
        <f t="shared" si="0"/>
        <v>40940</v>
      </c>
      <c r="M2" s="62">
        <f t="shared" si="0"/>
        <v>40969</v>
      </c>
      <c r="N2" s="62">
        <f t="shared" si="0"/>
        <v>41000</v>
      </c>
      <c r="O2" s="62">
        <f t="shared" si="0"/>
        <v>41030</v>
      </c>
      <c r="P2" s="63">
        <f t="shared" si="0"/>
        <v>41061</v>
      </c>
      <c r="Q2" s="197"/>
      <c r="R2" s="197"/>
      <c r="S2" s="54" t="s">
        <v>131</v>
      </c>
      <c r="T2" s="43">
        <f>VLOOKUP(O1,BX1:BY44,2,FALSE)</f>
        <v>13</v>
      </c>
      <c r="U2" s="54">
        <f>+T2+1</f>
        <v>14</v>
      </c>
      <c r="V2" s="54">
        <f>+U2+1</f>
        <v>15</v>
      </c>
      <c r="W2" s="54">
        <f>+V2+1</f>
        <v>16</v>
      </c>
      <c r="X2" s="54">
        <f>+W2+1</f>
        <v>17</v>
      </c>
      <c r="Y2" s="54">
        <f>+X2+1</f>
        <v>18</v>
      </c>
      <c r="Z2" s="54">
        <f t="shared" ref="Z2:BW2" si="1">+Y2+1</f>
        <v>19</v>
      </c>
      <c r="AA2" s="54">
        <f t="shared" si="1"/>
        <v>20</v>
      </c>
      <c r="AB2" s="54">
        <f t="shared" si="1"/>
        <v>21</v>
      </c>
      <c r="AC2" s="54">
        <f t="shared" si="1"/>
        <v>22</v>
      </c>
      <c r="AD2" s="54">
        <f t="shared" si="1"/>
        <v>23</v>
      </c>
      <c r="AE2" s="54">
        <f t="shared" si="1"/>
        <v>24</v>
      </c>
      <c r="AF2" s="54">
        <f t="shared" si="1"/>
        <v>25</v>
      </c>
      <c r="AG2" s="54">
        <f t="shared" si="1"/>
        <v>26</v>
      </c>
      <c r="AH2" s="54">
        <f t="shared" si="1"/>
        <v>27</v>
      </c>
      <c r="AI2" s="54">
        <f t="shared" si="1"/>
        <v>28</v>
      </c>
      <c r="AJ2" s="54">
        <f t="shared" si="1"/>
        <v>29</v>
      </c>
      <c r="AK2" s="54">
        <f t="shared" si="1"/>
        <v>30</v>
      </c>
      <c r="AL2" s="54">
        <f t="shared" si="1"/>
        <v>31</v>
      </c>
      <c r="AM2" s="54">
        <f t="shared" si="1"/>
        <v>32</v>
      </c>
      <c r="AN2" s="54">
        <f t="shared" si="1"/>
        <v>33</v>
      </c>
      <c r="AO2" s="54">
        <f t="shared" si="1"/>
        <v>34</v>
      </c>
      <c r="AP2" s="54">
        <f t="shared" si="1"/>
        <v>35</v>
      </c>
      <c r="AQ2" s="54">
        <f t="shared" si="1"/>
        <v>36</v>
      </c>
      <c r="AR2" s="54">
        <f t="shared" si="1"/>
        <v>37</v>
      </c>
      <c r="AS2" s="54">
        <f t="shared" si="1"/>
        <v>38</v>
      </c>
      <c r="AT2" s="54">
        <f t="shared" si="1"/>
        <v>39</v>
      </c>
      <c r="AU2" s="54">
        <f t="shared" si="1"/>
        <v>40</v>
      </c>
      <c r="AV2" s="54">
        <f t="shared" si="1"/>
        <v>41</v>
      </c>
      <c r="AW2" s="54">
        <f t="shared" si="1"/>
        <v>42</v>
      </c>
      <c r="AX2" s="54">
        <f t="shared" si="1"/>
        <v>43</v>
      </c>
      <c r="AY2" s="54">
        <f t="shared" si="1"/>
        <v>44</v>
      </c>
      <c r="AZ2" s="54">
        <f t="shared" si="1"/>
        <v>45</v>
      </c>
      <c r="BA2" s="54">
        <f t="shared" si="1"/>
        <v>46</v>
      </c>
      <c r="BB2" s="54">
        <f t="shared" si="1"/>
        <v>47</v>
      </c>
      <c r="BC2" s="54">
        <f t="shared" si="1"/>
        <v>48</v>
      </c>
      <c r="BD2" s="54">
        <f t="shared" si="1"/>
        <v>49</v>
      </c>
      <c r="BE2" s="54">
        <f t="shared" si="1"/>
        <v>50</v>
      </c>
      <c r="BF2" s="54">
        <f t="shared" si="1"/>
        <v>51</v>
      </c>
      <c r="BG2" s="54">
        <f t="shared" si="1"/>
        <v>52</v>
      </c>
      <c r="BH2" s="54">
        <f t="shared" si="1"/>
        <v>53</v>
      </c>
      <c r="BI2" s="54">
        <f t="shared" si="1"/>
        <v>54</v>
      </c>
      <c r="BJ2" s="54">
        <f t="shared" si="1"/>
        <v>55</v>
      </c>
      <c r="BK2" s="54">
        <f t="shared" si="1"/>
        <v>56</v>
      </c>
      <c r="BL2" s="54">
        <f t="shared" si="1"/>
        <v>57</v>
      </c>
      <c r="BM2" s="54">
        <f t="shared" si="1"/>
        <v>58</v>
      </c>
      <c r="BN2" s="54">
        <f t="shared" si="1"/>
        <v>59</v>
      </c>
      <c r="BO2" s="54">
        <f t="shared" si="1"/>
        <v>60</v>
      </c>
      <c r="BP2" s="54">
        <f t="shared" si="1"/>
        <v>61</v>
      </c>
      <c r="BQ2" s="54">
        <f t="shared" si="1"/>
        <v>62</v>
      </c>
      <c r="BR2" s="54">
        <f t="shared" si="1"/>
        <v>63</v>
      </c>
      <c r="BS2" s="54">
        <f t="shared" si="1"/>
        <v>64</v>
      </c>
      <c r="BT2" s="54">
        <f t="shared" si="1"/>
        <v>65</v>
      </c>
      <c r="BU2" s="54">
        <f t="shared" si="1"/>
        <v>66</v>
      </c>
      <c r="BV2" s="54">
        <f t="shared" si="1"/>
        <v>67</v>
      </c>
      <c r="BW2" s="54">
        <f t="shared" si="1"/>
        <v>68</v>
      </c>
      <c r="BX2" s="59">
        <v>40695</v>
      </c>
      <c r="BY2" s="54">
        <v>2</v>
      </c>
      <c r="CY2" s="60"/>
      <c r="CZ2" s="60"/>
      <c r="DA2" s="60"/>
      <c r="DB2" s="60"/>
    </row>
    <row r="3" spans="1:106" x14ac:dyDescent="0.25">
      <c r="A3" s="50">
        <v>2</v>
      </c>
      <c r="B3" s="64" t="str">
        <f>'Dashboard Console - Entry'!B3</f>
        <v>Employed Worker (FTE)</v>
      </c>
      <c r="C3" s="65">
        <f>HLOOKUP(C$2,'Dashboard Console - Entry'!$C$2:$BF$250,$A3,FALSE)</f>
        <v>63</v>
      </c>
      <c r="D3" s="65">
        <f>HLOOKUP(D$2,'Dashboard Console - Entry'!$C$2:$BF$250,$A3,FALSE)</f>
        <v>64</v>
      </c>
      <c r="E3" s="65">
        <f>HLOOKUP(E$2,'Dashboard Console - Entry'!$C$2:$BF$250,$A3,FALSE)</f>
        <v>64</v>
      </c>
      <c r="F3" s="65">
        <f>HLOOKUP(F$2,'Dashboard Console - Entry'!$C$2:$BF$250,$A3,FALSE)</f>
        <v>64</v>
      </c>
      <c r="G3" s="65">
        <f>HLOOKUP(G$2,'Dashboard Console - Entry'!$C$2:$BF$250,$A3,FALSE)</f>
        <v>65</v>
      </c>
      <c r="H3" s="65">
        <f>HLOOKUP(H$2,'Dashboard Console - Entry'!$C$2:$BF$250,$A3,FALSE)</f>
        <v>65</v>
      </c>
      <c r="I3" s="65">
        <f>HLOOKUP(I$2,'Dashboard Console - Entry'!$C$2:$BF$250,$A3,FALSE)</f>
        <v>65</v>
      </c>
      <c r="J3" s="65">
        <f>HLOOKUP(J$2,'Dashboard Console - Entry'!$C$2:$BF$250,$A3,FALSE)</f>
        <v>65</v>
      </c>
      <c r="K3" s="65">
        <f>HLOOKUP(K$2,'Dashboard Console - Entry'!$C$2:$BF$250,$A3,FALSE)</f>
        <v>65</v>
      </c>
      <c r="L3" s="65">
        <f>HLOOKUP(L$2,'Dashboard Console - Entry'!$C$2:$BF$250,$A3,FALSE)</f>
        <v>65</v>
      </c>
      <c r="M3" s="65">
        <f>HLOOKUP(M$2,'Dashboard Console - Entry'!$C$2:$BF$250,$A3,FALSE)</f>
        <v>66</v>
      </c>
      <c r="N3" s="65">
        <f>HLOOKUP(N$2,'Dashboard Console - Entry'!$C$2:$BF$250,$A3,FALSE)</f>
        <v>66</v>
      </c>
      <c r="O3" s="65">
        <f>HLOOKUP(O$2,'Dashboard Console - Entry'!$C$2:$BF$250,$A3,FALSE)</f>
        <v>66</v>
      </c>
      <c r="P3" s="66">
        <f>HLOOKUP(P$2,'Dashboard Console - Entry'!$C$2:$AH$185,N$3,FALSE)</f>
        <v>0</v>
      </c>
      <c r="U3" s="196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9"/>
      <c r="BX3" s="59">
        <v>40725</v>
      </c>
      <c r="BY3" s="54">
        <v>3</v>
      </c>
      <c r="CY3" s="60"/>
      <c r="CZ3" s="60"/>
      <c r="DA3" s="60"/>
      <c r="DB3" s="60"/>
    </row>
    <row r="4" spans="1:106" x14ac:dyDescent="0.25">
      <c r="A4" s="50">
        <v>3</v>
      </c>
      <c r="B4" s="64" t="str">
        <f>'Dashboard Console - Entry'!B4</f>
        <v>Non-employed Worker (NFTE)</v>
      </c>
      <c r="C4" s="65">
        <f>HLOOKUP(C$2,'Dashboard Console - Entry'!$C$2:$BF$250,$A4,FALSE)</f>
        <v>5</v>
      </c>
      <c r="D4" s="65">
        <f>HLOOKUP(D$2,'Dashboard Console - Entry'!$C$2:$BF$250,$A4,FALSE)</f>
        <v>5</v>
      </c>
      <c r="E4" s="65">
        <f>HLOOKUP(E$2,'Dashboard Console - Entry'!$C$2:$BF$250,$A4,FALSE)</f>
        <v>5</v>
      </c>
      <c r="F4" s="65">
        <f>HLOOKUP(F$2,'Dashboard Console - Entry'!$C$2:$BF$250,$A4,FALSE)</f>
        <v>5</v>
      </c>
      <c r="G4" s="65">
        <f>HLOOKUP(G$2,'Dashboard Console - Entry'!$C$2:$BF$250,$A4,FALSE)</f>
        <v>9</v>
      </c>
      <c r="H4" s="65">
        <f>HLOOKUP(H$2,'Dashboard Console - Entry'!$C$2:$BF$250,$A4,FALSE)</f>
        <v>6</v>
      </c>
      <c r="I4" s="65">
        <f>HLOOKUP(I$2,'Dashboard Console - Entry'!$C$2:$BF$250,$A4,FALSE)</f>
        <v>6</v>
      </c>
      <c r="J4" s="65">
        <f>HLOOKUP(J$2,'Dashboard Console - Entry'!$C$2:$BF$250,$A4,FALSE)</f>
        <v>8</v>
      </c>
      <c r="K4" s="65">
        <f>HLOOKUP(K$2,'Dashboard Console - Entry'!$C$2:$BF$250,$A4,FALSE)</f>
        <v>8</v>
      </c>
      <c r="L4" s="65">
        <f>HLOOKUP(L$2,'Dashboard Console - Entry'!$C$2:$BF$250,$A4,FALSE)</f>
        <v>8</v>
      </c>
      <c r="M4" s="65">
        <f>HLOOKUP(M$2,'Dashboard Console - Entry'!$C$2:$BF$250,$A4,FALSE)</f>
        <v>8</v>
      </c>
      <c r="N4" s="65">
        <f>HLOOKUP(N$2,'Dashboard Console - Entry'!$C$2:$BF$250,$A4,FALSE)</f>
        <v>9</v>
      </c>
      <c r="O4" s="65">
        <f>HLOOKUP(O$2,'Dashboard Console - Entry'!$C$2:$BF$250,$A4,FALSE)</f>
        <v>11</v>
      </c>
      <c r="P4" s="53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9">
        <v>40756</v>
      </c>
      <c r="BY4" s="54">
        <v>4</v>
      </c>
      <c r="CY4" s="60"/>
      <c r="CZ4" s="60"/>
      <c r="DA4" s="60"/>
      <c r="DB4" s="60"/>
    </row>
    <row r="5" spans="1:106" x14ac:dyDescent="0.25">
      <c r="A5" s="50">
        <v>4</v>
      </c>
      <c r="B5" s="64" t="str">
        <f>'Dashboard Console - Entry'!B5</f>
        <v>Total HCT</v>
      </c>
      <c r="C5" s="65">
        <f>HLOOKUP(C$2,'Dashboard Console - Entry'!$C$2:$BF$250,$A5,FALSE)</f>
        <v>68</v>
      </c>
      <c r="D5" s="65">
        <f>HLOOKUP(D$2,'Dashboard Console - Entry'!$C$2:$BF$250,$A5,FALSE)</f>
        <v>69</v>
      </c>
      <c r="E5" s="65">
        <f>HLOOKUP(E$2,'Dashboard Console - Entry'!$C$2:$BF$250,$A5,FALSE)</f>
        <v>69</v>
      </c>
      <c r="F5" s="65">
        <f>HLOOKUP(F$2,'Dashboard Console - Entry'!$C$2:$BF$250,$A5,FALSE)</f>
        <v>69</v>
      </c>
      <c r="G5" s="65">
        <f>HLOOKUP(G$2,'Dashboard Console - Entry'!$C$2:$BF$250,$A5,FALSE)</f>
        <v>74</v>
      </c>
      <c r="H5" s="65">
        <f>HLOOKUP(H$2,'Dashboard Console - Entry'!$C$2:$BF$250,$A5,FALSE)</f>
        <v>71</v>
      </c>
      <c r="I5" s="65">
        <f>HLOOKUP(I$2,'Dashboard Console - Entry'!$C$2:$BF$250,$A5,FALSE)</f>
        <v>71</v>
      </c>
      <c r="J5" s="65">
        <f>HLOOKUP(J$2,'Dashboard Console - Entry'!$C$2:$BF$250,$A5,FALSE)</f>
        <v>73</v>
      </c>
      <c r="K5" s="65">
        <f>HLOOKUP(K$2,'Dashboard Console - Entry'!$C$2:$BF$250,$A5,FALSE)</f>
        <v>73</v>
      </c>
      <c r="L5" s="65">
        <f>HLOOKUP(L$2,'Dashboard Console - Entry'!$C$2:$BF$250,$A5,FALSE)</f>
        <v>73</v>
      </c>
      <c r="M5" s="65">
        <f>HLOOKUP(M$2,'Dashboard Console - Entry'!$C$2:$BF$250,$A5,FALSE)</f>
        <v>74</v>
      </c>
      <c r="N5" s="65">
        <f>HLOOKUP(N$2,'Dashboard Console - Entry'!$C$2:$BF$250,$A5,FALSE)</f>
        <v>75</v>
      </c>
      <c r="O5" s="65">
        <f>HLOOKUP(O$2,'Dashboard Console - Entry'!$C$2:$BF$250,$A5,FALSE)</f>
        <v>77</v>
      </c>
      <c r="P5" s="53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  <c r="AJ5" s="114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9">
        <v>40787</v>
      </c>
      <c r="BY5" s="54">
        <v>5</v>
      </c>
      <c r="CY5" s="60"/>
      <c r="CZ5" s="60"/>
      <c r="DA5" s="60"/>
      <c r="DB5" s="60"/>
    </row>
    <row r="6" spans="1:106" x14ac:dyDescent="0.25">
      <c r="A6" s="50">
        <v>5</v>
      </c>
      <c r="B6" s="64" t="str">
        <f>'Dashboard Console - Entry'!B6</f>
        <v>No Of Processors</v>
      </c>
      <c r="C6" s="65">
        <f>HLOOKUP(C$2,'Dashboard Console - Entry'!$C$2:$BF$250,$A6,FALSE)</f>
        <v>58</v>
      </c>
      <c r="D6" s="65">
        <f>HLOOKUP(D$2,'Dashboard Console - Entry'!$C$2:$BF$250,$A6,FALSE)</f>
        <v>58</v>
      </c>
      <c r="E6" s="65">
        <f>HLOOKUP(E$2,'Dashboard Console - Entry'!$C$2:$BF$250,$A6,FALSE)</f>
        <v>58</v>
      </c>
      <c r="F6" s="65">
        <f>HLOOKUP(F$2,'Dashboard Console - Entry'!$C$2:$BF$250,$A6,FALSE)</f>
        <v>58</v>
      </c>
      <c r="G6" s="65">
        <f>HLOOKUP(G$2,'Dashboard Console - Entry'!$C$2:$BF$250,$A6,FALSE)</f>
        <v>60</v>
      </c>
      <c r="H6" s="65">
        <f>HLOOKUP(H$2,'Dashboard Console - Entry'!$C$2:$BF$250,$A6,FALSE)</f>
        <v>60</v>
      </c>
      <c r="I6" s="65">
        <f>HLOOKUP(I$2,'Dashboard Console - Entry'!$C$2:$BF$250,$A6,FALSE)</f>
        <v>60</v>
      </c>
      <c r="J6" s="65">
        <f>HLOOKUP(J$2,'Dashboard Console - Entry'!$C$2:$BF$250,$A6,FALSE)</f>
        <v>62</v>
      </c>
      <c r="K6" s="65">
        <f>HLOOKUP(K$2,'Dashboard Console - Entry'!$C$2:$BF$250,$A6,FALSE)</f>
        <v>62</v>
      </c>
      <c r="L6" s="65">
        <f>HLOOKUP(L$2,'Dashboard Console - Entry'!$C$2:$BF$250,$A6,FALSE)</f>
        <v>62</v>
      </c>
      <c r="M6" s="65">
        <f>HLOOKUP(M$2,'Dashboard Console - Entry'!$C$2:$BF$250,$A6,FALSE)</f>
        <v>63</v>
      </c>
      <c r="N6" s="65">
        <f>HLOOKUP(N$2,'Dashboard Console - Entry'!$C$2:$BF$250,$A6,FALSE)</f>
        <v>64</v>
      </c>
      <c r="O6" s="65">
        <f>HLOOKUP(O$2,'Dashboard Console - Entry'!$C$2:$BF$250,$A6,FALSE)</f>
        <v>66</v>
      </c>
      <c r="P6" s="53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9">
        <v>40817</v>
      </c>
      <c r="BY6" s="54">
        <v>6</v>
      </c>
      <c r="CY6" s="60"/>
      <c r="CZ6" s="60"/>
      <c r="DA6" s="60"/>
      <c r="DB6" s="60"/>
    </row>
    <row r="7" spans="1:106" x14ac:dyDescent="0.25">
      <c r="A7" s="50">
        <v>6</v>
      </c>
      <c r="B7" s="64" t="str">
        <f>'Dashboard Console - Entry'!B7</f>
        <v>No Of Non Processors</v>
      </c>
      <c r="C7" s="65">
        <f>HLOOKUP(C$2,'Dashboard Console - Entry'!$C$2:$BF$250,$A7,FALSE)</f>
        <v>10</v>
      </c>
      <c r="D7" s="65">
        <f>HLOOKUP(D$2,'Dashboard Console - Entry'!$C$2:$BF$250,$A7,FALSE)</f>
        <v>11</v>
      </c>
      <c r="E7" s="65">
        <f>HLOOKUP(E$2,'Dashboard Console - Entry'!$C$2:$BF$250,$A7,FALSE)</f>
        <v>11</v>
      </c>
      <c r="F7" s="65">
        <f>HLOOKUP(F$2,'Dashboard Console - Entry'!$C$2:$BF$250,$A7,FALSE)</f>
        <v>11</v>
      </c>
      <c r="G7" s="65">
        <f>HLOOKUP(G$2,'Dashboard Console - Entry'!$C$2:$BF$250,$A7,FALSE)</f>
        <v>11</v>
      </c>
      <c r="H7" s="65">
        <f>HLOOKUP(H$2,'Dashboard Console - Entry'!$C$2:$BF$250,$A7,FALSE)</f>
        <v>11</v>
      </c>
      <c r="I7" s="65">
        <f>HLOOKUP(I$2,'Dashboard Console - Entry'!$C$2:$BF$250,$A7,FALSE)</f>
        <v>11</v>
      </c>
      <c r="J7" s="65">
        <f>HLOOKUP(J$2,'Dashboard Console - Entry'!$C$2:$BF$250,$A7,FALSE)</f>
        <v>11</v>
      </c>
      <c r="K7" s="65">
        <f>HLOOKUP(K$2,'Dashboard Console - Entry'!$C$2:$BF$250,$A7,FALSE)</f>
        <v>11</v>
      </c>
      <c r="L7" s="65">
        <f>HLOOKUP(L$2,'Dashboard Console - Entry'!$C$2:$BF$250,$A7,FALSE)</f>
        <v>11</v>
      </c>
      <c r="M7" s="65">
        <f>HLOOKUP(M$2,'Dashboard Console - Entry'!$C$2:$BF$250,$A7,FALSE)</f>
        <v>11</v>
      </c>
      <c r="N7" s="65">
        <f>HLOOKUP(N$2,'Dashboard Console - Entry'!$C$2:$BF$250,$A7,FALSE)</f>
        <v>11</v>
      </c>
      <c r="O7" s="65">
        <f>HLOOKUP(O$2,'Dashboard Console - Entry'!$C$2:$BF$250,$A7,FALSE)</f>
        <v>11</v>
      </c>
      <c r="P7" s="53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9">
        <v>40848</v>
      </c>
      <c r="BY7" s="54">
        <v>7</v>
      </c>
      <c r="CY7" s="60"/>
      <c r="CZ7" s="60"/>
      <c r="DA7" s="60"/>
      <c r="DB7" s="60"/>
    </row>
    <row r="8" spans="1:106" x14ac:dyDescent="0.25">
      <c r="A8" s="50">
        <v>7</v>
      </c>
      <c r="B8" s="64" t="str">
        <f>'Dashboard Console - Entry'!B8</f>
        <v>Total HCT</v>
      </c>
      <c r="C8" s="65">
        <f>HLOOKUP(C$2,'Dashboard Console - Entry'!$C$2:$BF$250,$A8,FALSE)</f>
        <v>68</v>
      </c>
      <c r="D8" s="65">
        <f>HLOOKUP(D$2,'Dashboard Console - Entry'!$C$2:$BF$250,$A8,FALSE)</f>
        <v>69</v>
      </c>
      <c r="E8" s="65">
        <f>HLOOKUP(E$2,'Dashboard Console - Entry'!$C$2:$BF$250,$A8,FALSE)</f>
        <v>69</v>
      </c>
      <c r="F8" s="65">
        <f>HLOOKUP(F$2,'Dashboard Console - Entry'!$C$2:$BF$250,$A8,FALSE)</f>
        <v>69</v>
      </c>
      <c r="G8" s="65">
        <f>HLOOKUP(G$2,'Dashboard Console - Entry'!$C$2:$BF$250,$A8,FALSE)</f>
        <v>71</v>
      </c>
      <c r="H8" s="65">
        <f>HLOOKUP(H$2,'Dashboard Console - Entry'!$C$2:$BF$250,$A8,FALSE)</f>
        <v>71</v>
      </c>
      <c r="I8" s="65">
        <f>HLOOKUP(I$2,'Dashboard Console - Entry'!$C$2:$BF$250,$A8,FALSE)</f>
        <v>71</v>
      </c>
      <c r="J8" s="65">
        <f>HLOOKUP(J$2,'Dashboard Console - Entry'!$C$2:$BF$250,$A8,FALSE)</f>
        <v>73</v>
      </c>
      <c r="K8" s="65">
        <f>HLOOKUP(K$2,'Dashboard Console - Entry'!$C$2:$BF$250,$A8,FALSE)</f>
        <v>73</v>
      </c>
      <c r="L8" s="65">
        <f>HLOOKUP(L$2,'Dashboard Console - Entry'!$C$2:$BF$250,$A8,FALSE)</f>
        <v>73</v>
      </c>
      <c r="M8" s="65">
        <f>HLOOKUP(M$2,'Dashboard Console - Entry'!$C$2:$BF$250,$A8,FALSE)</f>
        <v>74</v>
      </c>
      <c r="N8" s="65">
        <f>HLOOKUP(N$2,'Dashboard Console - Entry'!$C$2:$BF$250,$A8,FALSE)</f>
        <v>75</v>
      </c>
      <c r="O8" s="65">
        <f>HLOOKUP(O$2,'Dashboard Console - Entry'!$C$2:$BF$250,$A8,FALSE)</f>
        <v>77</v>
      </c>
      <c r="P8" s="53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9">
        <v>40878</v>
      </c>
      <c r="BY8" s="54">
        <v>8</v>
      </c>
      <c r="CY8" s="60"/>
      <c r="CZ8" s="60"/>
      <c r="DA8" s="60"/>
      <c r="DB8" s="60"/>
    </row>
    <row r="9" spans="1:106" x14ac:dyDescent="0.25">
      <c r="A9" s="50">
        <v>8</v>
      </c>
      <c r="B9" s="64" t="str">
        <f>'Dashboard Console - Entry'!B9</f>
        <v>% of Non-employed workforce</v>
      </c>
      <c r="C9" s="67">
        <f>HLOOKUP(C$2,'Dashboard Console - Entry'!$C$2:$BF$250,$A9,FALSE)</f>
        <v>7.3529411764705885E-2</v>
      </c>
      <c r="D9" s="67">
        <f>HLOOKUP(D$2,'Dashboard Console - Entry'!$C$2:$BF$250,$A9,FALSE)</f>
        <v>7.2463768115942032E-2</v>
      </c>
      <c r="E9" s="67">
        <f>HLOOKUP(E$2,'Dashboard Console - Entry'!$C$2:$BF$250,$A9,FALSE)</f>
        <v>7.2463768115942032E-2</v>
      </c>
      <c r="F9" s="67">
        <f>HLOOKUP(F$2,'Dashboard Console - Entry'!$C$2:$BF$250,$A9,FALSE)</f>
        <v>7.2463768115942032E-2</v>
      </c>
      <c r="G9" s="67">
        <f>HLOOKUP(G$2,'Dashboard Console - Entry'!$C$2:$BF$250,$A9,FALSE)</f>
        <v>0.12162162162162163</v>
      </c>
      <c r="H9" s="67">
        <f>HLOOKUP(H$2,'Dashboard Console - Entry'!$C$2:$BF$250,$A9,FALSE)</f>
        <v>8.4507042253521125E-2</v>
      </c>
      <c r="I9" s="67">
        <f>HLOOKUP(I$2,'Dashboard Console - Entry'!$C$2:$BF$250,$A9,FALSE)</f>
        <v>8.4507042253521125E-2</v>
      </c>
      <c r="J9" s="67">
        <f>HLOOKUP(J$2,'Dashboard Console - Entry'!$C$2:$BF$250,$A9,FALSE)</f>
        <v>0.1095890410958904</v>
      </c>
      <c r="K9" s="67">
        <f>HLOOKUP(K$2,'Dashboard Console - Entry'!$C$2:$BF$250,$A9,FALSE)</f>
        <v>0.1095890410958904</v>
      </c>
      <c r="L9" s="67">
        <f>HLOOKUP(L$2,'Dashboard Console - Entry'!$C$2:$BF$250,$A9,FALSE)</f>
        <v>0.1095890410958904</v>
      </c>
      <c r="M9" s="67">
        <f>HLOOKUP(M$2,'Dashboard Console - Entry'!$C$2:$BF$250,$A9,FALSE)</f>
        <v>0.10810810810810811</v>
      </c>
      <c r="N9" s="67">
        <f>HLOOKUP(N$2,'Dashboard Console - Entry'!$C$2:$BF$250,$A9,FALSE)</f>
        <v>0.12</v>
      </c>
      <c r="O9" s="67">
        <f>HLOOKUP(O$2,'Dashboard Console - Entry'!$C$2:$BF$250,$A9,FALSE)</f>
        <v>0.14285714285714285</v>
      </c>
      <c r="P9" s="53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9">
        <v>40909</v>
      </c>
      <c r="BY9" s="54">
        <v>9</v>
      </c>
      <c r="CY9" s="60"/>
      <c r="CZ9" s="60"/>
      <c r="DA9" s="60"/>
      <c r="DB9" s="60"/>
    </row>
    <row r="10" spans="1:106" x14ac:dyDescent="0.25">
      <c r="A10" s="50">
        <v>9</v>
      </c>
      <c r="B10" s="64" t="str">
        <f>'Dashboard Console - Entry'!B10</f>
        <v>HCT Correctness Check</v>
      </c>
      <c r="C10" s="68" t="str">
        <f>HLOOKUP(C$2,'Dashboard Console - Entry'!$C$2:$AH$185,$A10,FALSE)</f>
        <v>Yes</v>
      </c>
      <c r="D10" s="68" t="str">
        <f>HLOOKUP(D$2,'Dashboard Console - Entry'!$C$2:$AH$185,$A10,FALSE)</f>
        <v>Yes</v>
      </c>
      <c r="E10" s="68" t="str">
        <f>HLOOKUP(E$2,'Dashboard Console - Entry'!$C$2:$AH$185,$A10,FALSE)</f>
        <v>Yes</v>
      </c>
      <c r="F10" s="68" t="str">
        <f>HLOOKUP(F$2,'Dashboard Console - Entry'!$C$2:$AH$185,$A10,FALSE)</f>
        <v>Yes</v>
      </c>
      <c r="G10" s="68" t="str">
        <f>HLOOKUP(G$2,'Dashboard Console - Entry'!$C$2:$AH$185,$A10,FALSE)</f>
        <v>No</v>
      </c>
      <c r="H10" s="68" t="str">
        <f>HLOOKUP(H$2,'Dashboard Console - Entry'!$C$2:$AH$185,$A10,FALSE)</f>
        <v>Yes</v>
      </c>
      <c r="I10" s="68" t="str">
        <f>HLOOKUP(I$2,'Dashboard Console - Entry'!$C$2:$AH$185,$A10,FALSE)</f>
        <v>Yes</v>
      </c>
      <c r="J10" s="68" t="str">
        <f>HLOOKUP(J$2,'Dashboard Console - Entry'!$C$2:$AH$185,$A10,FALSE)</f>
        <v>Yes</v>
      </c>
      <c r="K10" s="68" t="str">
        <f>HLOOKUP(K$2,'Dashboard Console - Entry'!$C$2:$AH$185,$A10,FALSE)</f>
        <v>Yes</v>
      </c>
      <c r="L10" s="68" t="str">
        <f>HLOOKUP(L$2,'Dashboard Console - Entry'!$C$2:$AH$185,$A10,FALSE)</f>
        <v>Yes</v>
      </c>
      <c r="M10" s="68" t="str">
        <f>HLOOKUP(M$2,'Dashboard Console - Entry'!$C$2:$AH$185,$A10,FALSE)</f>
        <v>Yes</v>
      </c>
      <c r="N10" s="68" t="str">
        <f>HLOOKUP(N$2,'Dashboard Console - Entry'!$C$2:$AH$185,$A10,FALSE)</f>
        <v>Yes</v>
      </c>
      <c r="O10" s="68" t="str">
        <f>HLOOKUP(O$2,'Dashboard Console - Entry'!$C$2:$AH$185,$A10,FALSE)</f>
        <v>Yes</v>
      </c>
      <c r="P10" s="53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9">
        <v>40940</v>
      </c>
      <c r="BY10" s="54">
        <v>10</v>
      </c>
      <c r="CY10" s="60"/>
      <c r="CZ10" s="60"/>
      <c r="DA10" s="60"/>
      <c r="DB10" s="60"/>
    </row>
    <row r="11" spans="1:106" x14ac:dyDescent="0.25">
      <c r="A11" s="50">
        <v>10</v>
      </c>
      <c r="B11" s="64" t="str">
        <f>'Dashboard Console - Entry'!B11</f>
        <v>No. Of Processors (FTE)</v>
      </c>
      <c r="C11" s="65">
        <f>HLOOKUP(C$2,'Dashboard Console - Entry'!$C$2:$BF$250,$A11,FALSE)</f>
        <v>52</v>
      </c>
      <c r="D11" s="65">
        <f>HLOOKUP(D$2,'Dashboard Console - Entry'!$C$2:$BF$250,$A11,FALSE)</f>
        <v>52</v>
      </c>
      <c r="E11" s="65">
        <f>HLOOKUP(E$2,'Dashboard Console - Entry'!$C$2:$BF$250,$A11,FALSE)</f>
        <v>52</v>
      </c>
      <c r="F11" s="65">
        <f>HLOOKUP(F$2,'Dashboard Console - Entry'!$C$2:$BF$250,$A11,FALSE)</f>
        <v>52</v>
      </c>
      <c r="G11" s="65">
        <f>HLOOKUP(G$2,'Dashboard Console - Entry'!$C$2:$BF$250,$A11,FALSE)</f>
        <v>54</v>
      </c>
      <c r="H11" s="65">
        <f>HLOOKUP(H$2,'Dashboard Console - Entry'!$C$2:$BF$250,$A11,FALSE)</f>
        <v>54</v>
      </c>
      <c r="I11" s="65">
        <f>HLOOKUP(I$2,'Dashboard Console - Entry'!$C$2:$BF$250,$A11,FALSE)</f>
        <v>54</v>
      </c>
      <c r="J11" s="65">
        <f>HLOOKUP(J$2,'Dashboard Console - Entry'!$C$2:$BF$250,$A11,FALSE)</f>
        <v>54</v>
      </c>
      <c r="K11" s="65">
        <f>HLOOKUP(K$2,'Dashboard Console - Entry'!$C$2:$BF$250,$A11,FALSE)</f>
        <v>54</v>
      </c>
      <c r="L11" s="65">
        <f>HLOOKUP(L$2,'Dashboard Console - Entry'!$C$2:$BF$250,$A11,FALSE)</f>
        <v>54</v>
      </c>
      <c r="M11" s="65">
        <f>HLOOKUP(M$2,'Dashboard Console - Entry'!$C$2:$BF$250,$A11,FALSE)</f>
        <v>55</v>
      </c>
      <c r="N11" s="65">
        <f>HLOOKUP(N$2,'Dashboard Console - Entry'!$C$2:$BF$250,$A11,FALSE)</f>
        <v>55</v>
      </c>
      <c r="O11" s="65">
        <f>HLOOKUP(O$2,'Dashboard Console - Entry'!$C$2:$BF$250,$A11,FALSE)</f>
        <v>55</v>
      </c>
      <c r="P11" s="53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9">
        <v>40969</v>
      </c>
      <c r="BY11" s="54">
        <v>11</v>
      </c>
      <c r="CY11" s="60"/>
      <c r="CZ11" s="60"/>
      <c r="DA11" s="60"/>
      <c r="DB11" s="60"/>
    </row>
    <row r="12" spans="1:106" x14ac:dyDescent="0.25">
      <c r="A12" s="50">
        <v>11</v>
      </c>
      <c r="B12" s="64" t="str">
        <f>'Dashboard Console - Entry'!B12</f>
        <v>No. Of Processors (NFTE)</v>
      </c>
      <c r="C12" s="65">
        <f>HLOOKUP(C$2,'Dashboard Console - Entry'!$C$2:$BF$250,$A12,FALSE)</f>
        <v>6</v>
      </c>
      <c r="D12" s="65">
        <f>HLOOKUP(D$2,'Dashboard Console - Entry'!$C$2:$BF$250,$A12,FALSE)</f>
        <v>6</v>
      </c>
      <c r="E12" s="65">
        <f>HLOOKUP(E$2,'Dashboard Console - Entry'!$C$2:$BF$250,$A12,FALSE)</f>
        <v>6</v>
      </c>
      <c r="F12" s="65">
        <f>HLOOKUP(F$2,'Dashboard Console - Entry'!$C$2:$BF$250,$A12,FALSE)</f>
        <v>6</v>
      </c>
      <c r="G12" s="65">
        <f>HLOOKUP(G$2,'Dashboard Console - Entry'!$C$2:$BF$250,$A12,FALSE)</f>
        <v>6</v>
      </c>
      <c r="H12" s="65">
        <f>HLOOKUP(H$2,'Dashboard Console - Entry'!$C$2:$BF$250,$A12,FALSE)</f>
        <v>6</v>
      </c>
      <c r="I12" s="65">
        <f>HLOOKUP(I$2,'Dashboard Console - Entry'!$C$2:$BF$250,$A12,FALSE)</f>
        <v>6</v>
      </c>
      <c r="J12" s="65">
        <f>HLOOKUP(J$2,'Dashboard Console - Entry'!$C$2:$BF$250,$A12,FALSE)</f>
        <v>8</v>
      </c>
      <c r="K12" s="65">
        <f>HLOOKUP(K$2,'Dashboard Console - Entry'!$C$2:$BF$250,$A12,FALSE)</f>
        <v>8</v>
      </c>
      <c r="L12" s="65">
        <f>HLOOKUP(L$2,'Dashboard Console - Entry'!$C$2:$BF$250,$A12,FALSE)</f>
        <v>8</v>
      </c>
      <c r="M12" s="65">
        <f>HLOOKUP(M$2,'Dashboard Console - Entry'!$C$2:$BF$250,$A12,FALSE)</f>
        <v>8</v>
      </c>
      <c r="N12" s="65">
        <f>HLOOKUP(N$2,'Dashboard Console - Entry'!$C$2:$BF$250,$A12,FALSE)</f>
        <v>9</v>
      </c>
      <c r="O12" s="65">
        <f>HLOOKUP(O$2,'Dashboard Console - Entry'!$C$2:$BF$250,$A12,FALSE)</f>
        <v>11</v>
      </c>
      <c r="P12" s="53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9">
        <v>41000</v>
      </c>
      <c r="BY12" s="54">
        <v>12</v>
      </c>
      <c r="CY12" s="60"/>
      <c r="CZ12" s="60"/>
      <c r="DA12" s="60"/>
      <c r="DB12" s="60"/>
    </row>
    <row r="13" spans="1:106" x14ac:dyDescent="0.25">
      <c r="A13" s="50">
        <v>12</v>
      </c>
      <c r="B13" s="64" t="str">
        <f>'Dashboard Console - Entry'!B13</f>
        <v>% of Non-employed workforce</v>
      </c>
      <c r="C13" s="67">
        <f>HLOOKUP(C$2,'Dashboard Console - Entry'!$C$2:$BF$250,$A13,FALSE)</f>
        <v>0.10344827586206896</v>
      </c>
      <c r="D13" s="67">
        <f>HLOOKUP(D$2,'Dashboard Console - Entry'!$C$2:$BF$250,$A13,FALSE)</f>
        <v>0.10344827586206896</v>
      </c>
      <c r="E13" s="67">
        <f>HLOOKUP(E$2,'Dashboard Console - Entry'!$C$2:$BF$250,$A13,FALSE)</f>
        <v>0.10344827586206896</v>
      </c>
      <c r="F13" s="67">
        <f>HLOOKUP(F$2,'Dashboard Console - Entry'!$C$2:$BF$250,$A13,FALSE)</f>
        <v>0.10344827586206896</v>
      </c>
      <c r="G13" s="67">
        <f>HLOOKUP(G$2,'Dashboard Console - Entry'!$C$2:$BF$250,$A13,FALSE)</f>
        <v>0.1</v>
      </c>
      <c r="H13" s="67">
        <f>HLOOKUP(H$2,'Dashboard Console - Entry'!$C$2:$BF$250,$A13,FALSE)</f>
        <v>0.1</v>
      </c>
      <c r="I13" s="67">
        <f>HLOOKUP(I$2,'Dashboard Console - Entry'!$C$2:$BF$250,$A13,FALSE)</f>
        <v>8.4507042253521125E-2</v>
      </c>
      <c r="J13" s="67">
        <f>HLOOKUP(J$2,'Dashboard Console - Entry'!$C$2:$BF$250,$A13,FALSE)</f>
        <v>0.1095890410958904</v>
      </c>
      <c r="K13" s="67">
        <f>HLOOKUP(K$2,'Dashboard Console - Entry'!$C$2:$BF$250,$A13,FALSE)</f>
        <v>0.1095890410958904</v>
      </c>
      <c r="L13" s="67">
        <f>HLOOKUP(L$2,'Dashboard Console - Entry'!$C$2:$BF$250,$A13,FALSE)</f>
        <v>0.1095890410958904</v>
      </c>
      <c r="M13" s="67">
        <f>HLOOKUP(M$2,'Dashboard Console - Entry'!$C$2:$BF$250,$A13,FALSE)</f>
        <v>0.10810810810810811</v>
      </c>
      <c r="N13" s="67">
        <f>HLOOKUP(N$2,'Dashboard Console - Entry'!$C$2:$BF$250,$A13,FALSE)</f>
        <v>0.12</v>
      </c>
      <c r="O13" s="67">
        <f>HLOOKUP(O$2,'Dashboard Console - Entry'!$C$2:$BF$250,$A13,FALSE)</f>
        <v>0.14285714285714285</v>
      </c>
      <c r="P13" s="53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BX13" s="59">
        <v>41030</v>
      </c>
      <c r="BY13" s="54">
        <v>13</v>
      </c>
      <c r="CY13" s="60"/>
      <c r="CZ13" s="60"/>
      <c r="DA13" s="60"/>
      <c r="DB13" s="60"/>
    </row>
    <row r="14" spans="1:106" x14ac:dyDescent="0.25">
      <c r="A14" s="50">
        <v>13</v>
      </c>
      <c r="B14" s="69" t="str">
        <f>'Dashboard Console - Entry'!B14</f>
        <v>Processors HCT Correctness Check</v>
      </c>
      <c r="C14" s="172" t="str">
        <f>HLOOKUP(C$2,'Dashboard Console - Entry'!$C$2:$AH$185,$A14,FALSE)</f>
        <v>Yes</v>
      </c>
      <c r="D14" s="172" t="str">
        <f>HLOOKUP(D$2,'Dashboard Console - Entry'!$C$2:$AH$185,$A14,FALSE)</f>
        <v>Yes</v>
      </c>
      <c r="E14" s="172" t="str">
        <f>HLOOKUP(E$2,'Dashboard Console - Entry'!$C$2:$AH$185,$A14,FALSE)</f>
        <v>Yes</v>
      </c>
      <c r="F14" s="172" t="str">
        <f>HLOOKUP(F$2,'Dashboard Console - Entry'!$C$2:$AH$185,$A14,FALSE)</f>
        <v>Yes</v>
      </c>
      <c r="G14" s="172" t="str">
        <f>HLOOKUP(G$2,'Dashboard Console - Entry'!$C$2:$AH$185,$A14,FALSE)</f>
        <v>Yes</v>
      </c>
      <c r="H14" s="172" t="str">
        <f>HLOOKUP(H$2,'Dashboard Console - Entry'!$C$2:$AH$185,$A14,FALSE)</f>
        <v>Yes</v>
      </c>
      <c r="I14" s="172" t="str">
        <f>HLOOKUP(I$2,'Dashboard Console - Entry'!$C$2:$AH$185,$A14,FALSE)</f>
        <v>Yes</v>
      </c>
      <c r="J14" s="172" t="str">
        <f>HLOOKUP(J$2,'Dashboard Console - Entry'!$C$2:$AH$185,$A14,FALSE)</f>
        <v>Yes</v>
      </c>
      <c r="K14" s="172" t="str">
        <f>HLOOKUP(K$2,'Dashboard Console - Entry'!$C$2:$AH$185,$A14,FALSE)</f>
        <v>Yes</v>
      </c>
      <c r="L14" s="172" t="str">
        <f>HLOOKUP(L$2,'Dashboard Console - Entry'!$C$2:$AH$185,$A14,FALSE)</f>
        <v>Yes</v>
      </c>
      <c r="M14" s="172" t="str">
        <f>HLOOKUP(M$2,'Dashboard Console - Entry'!$C$2:$AH$185,$A14,FALSE)</f>
        <v>Yes</v>
      </c>
      <c r="N14" s="172" t="str">
        <f>HLOOKUP(N$2,'Dashboard Console - Entry'!$C$2:$AH$185,$A14,FALSE)</f>
        <v>Yes</v>
      </c>
      <c r="O14" s="172" t="str">
        <f>HLOOKUP(O$2,'Dashboard Console - Entry'!$C$2:$AH$185,$A14,FALSE)</f>
        <v>Yes</v>
      </c>
      <c r="P14" s="53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BX14" s="59">
        <v>41061</v>
      </c>
      <c r="BY14" s="54">
        <v>14</v>
      </c>
      <c r="CY14" s="60"/>
      <c r="CZ14" s="60"/>
      <c r="DA14" s="60"/>
      <c r="DB14" s="60"/>
    </row>
    <row r="15" spans="1:106" x14ac:dyDescent="0.25">
      <c r="A15" s="50">
        <v>14</v>
      </c>
      <c r="B15" s="70"/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53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BX15" s="59">
        <v>41091</v>
      </c>
      <c r="BY15" s="54">
        <v>15</v>
      </c>
      <c r="CY15" s="60"/>
      <c r="CZ15" s="60"/>
      <c r="DA15" s="60"/>
      <c r="DB15" s="60"/>
    </row>
    <row r="16" spans="1:106" x14ac:dyDescent="0.25">
      <c r="A16" s="50">
        <v>15</v>
      </c>
      <c r="B16" s="70"/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53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BX16" s="59">
        <v>41122</v>
      </c>
      <c r="BY16" s="54">
        <v>16</v>
      </c>
      <c r="CY16" s="60"/>
      <c r="CZ16" s="60"/>
      <c r="DA16" s="60"/>
      <c r="DB16" s="60"/>
    </row>
    <row r="17" spans="1:106" x14ac:dyDescent="0.25">
      <c r="A17" s="50">
        <v>16</v>
      </c>
      <c r="B17" s="70"/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53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BX17" s="59">
        <v>41153</v>
      </c>
      <c r="BY17" s="54">
        <v>17</v>
      </c>
      <c r="CY17" s="60"/>
      <c r="CZ17" s="60"/>
      <c r="DA17" s="60"/>
      <c r="DB17" s="60"/>
    </row>
    <row r="18" spans="1:106" x14ac:dyDescent="0.25">
      <c r="A18" s="50">
        <v>17</v>
      </c>
      <c r="B18" s="72" t="str">
        <f>'Dashboard Console - Entry'!B18</f>
        <v>CUR, PROD</v>
      </c>
      <c r="C18" s="73"/>
      <c r="D18" s="73"/>
      <c r="E18" s="73"/>
      <c r="F18" s="73"/>
      <c r="G18" s="73"/>
      <c r="H18" s="73"/>
      <c r="I18" s="73"/>
      <c r="J18" s="73"/>
      <c r="K18" s="73"/>
      <c r="L18" s="73"/>
      <c r="M18" s="73"/>
      <c r="N18" s="73"/>
      <c r="O18" s="73"/>
      <c r="P18" s="53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BX18" s="59">
        <v>41183</v>
      </c>
      <c r="BY18" s="54">
        <v>18</v>
      </c>
      <c r="CY18" s="60"/>
      <c r="CZ18" s="60"/>
      <c r="DA18" s="60"/>
      <c r="DB18" s="60"/>
    </row>
    <row r="19" spans="1:106" x14ac:dyDescent="0.25">
      <c r="A19" s="50">
        <v>18</v>
      </c>
      <c r="B19" s="64" t="str">
        <f>'Dashboard Console - Entry'!B19</f>
        <v>Earned Time (Weighted Vol)</v>
      </c>
      <c r="C19" s="74">
        <f>HLOOKUP(C$2,'Dashboard Console - Entry'!$C$2:$BF$250,$A19,FALSE)</f>
        <v>345000</v>
      </c>
      <c r="D19" s="74">
        <f>HLOOKUP(D$2,'Dashboard Console - Entry'!$C$2:$BF$250,$A19,FALSE)</f>
        <v>623000</v>
      </c>
      <c r="E19" s="74">
        <f>HLOOKUP(E$2,'Dashboard Console - Entry'!$C$2:$BF$250,$A19,FALSE)</f>
        <v>5444000</v>
      </c>
      <c r="F19" s="74">
        <f>HLOOKUP(F$2,'Dashboard Console - Entry'!$C$2:$BF$250,$A19,FALSE)</f>
        <v>395000</v>
      </c>
      <c r="G19" s="74">
        <f>HLOOKUP(G$2,'Dashboard Console - Entry'!$C$2:$BF$250,$A19,FALSE)</f>
        <v>456000</v>
      </c>
      <c r="H19" s="74">
        <f>HLOOKUP(H$2,'Dashboard Console - Entry'!$C$2:$BF$250,$A19,FALSE)</f>
        <v>368000</v>
      </c>
      <c r="I19" s="74">
        <f>HLOOKUP(I$2,'Dashboard Console - Entry'!$C$2:$BF$250,$A19,FALSE)</f>
        <v>590000</v>
      </c>
      <c r="J19" s="74">
        <f>HLOOKUP(J$2,'Dashboard Console - Entry'!$C$2:$BF$250,$A19,FALSE)</f>
        <v>522000</v>
      </c>
      <c r="K19" s="74">
        <f>HLOOKUP(K$2,'Dashboard Console - Entry'!$C$2:$BF$250,$A19,FALSE)</f>
        <v>504000</v>
      </c>
      <c r="L19" s="74">
        <f>HLOOKUP(L$2,'Dashboard Console - Entry'!$C$2:$BF$250,$A19,FALSE)</f>
        <v>529000</v>
      </c>
      <c r="M19" s="74">
        <f>HLOOKUP(M$2,'Dashboard Console - Entry'!$C$2:$BF$250,$A19,FALSE)</f>
        <v>513000</v>
      </c>
      <c r="N19" s="74">
        <f>HLOOKUP(N$2,'Dashboard Console - Entry'!$C$2:$BF$250,$A19,FALSE)</f>
        <v>512000</v>
      </c>
      <c r="O19" s="74">
        <f>HLOOKUP(O$2,'Dashboard Console - Entry'!$C$2:$BF$250,$A19,FALSE)</f>
        <v>545000</v>
      </c>
      <c r="P19" s="53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BX19" s="59">
        <v>41214</v>
      </c>
      <c r="BY19" s="54">
        <v>19</v>
      </c>
      <c r="CY19" s="60"/>
      <c r="CZ19" s="60"/>
      <c r="DA19" s="60"/>
      <c r="DB19" s="60"/>
    </row>
    <row r="20" spans="1:106" x14ac:dyDescent="0.25">
      <c r="A20" s="50">
        <v>19</v>
      </c>
      <c r="B20" s="64" t="str">
        <f>'Dashboard Console - Entry'!B20</f>
        <v>Baseline Hours (Actual Available Hours)</v>
      </c>
      <c r="C20" s="75">
        <f>HLOOKUP(C$2,'Dashboard Console - Entry'!$C$2:$BF$250,$A20,FALSE)</f>
        <v>6000</v>
      </c>
      <c r="D20" s="74">
        <f>HLOOKUP(D$2,'Dashboard Console - Entry'!$C$2:$BF$250,$A20,FALSE)</f>
        <v>7000</v>
      </c>
      <c r="E20" s="74">
        <f>HLOOKUP(E$2,'Dashboard Console - Entry'!$C$2:$BF$250,$A20,FALSE)</f>
        <v>6700</v>
      </c>
      <c r="F20" s="74">
        <f>HLOOKUP(F$2,'Dashboard Console - Entry'!$C$2:$BF$250,$A20,FALSE)</f>
        <v>7200</v>
      </c>
      <c r="G20" s="74">
        <f>HLOOKUP(G$2,'Dashboard Console - Entry'!$C$2:$BF$250,$A20,FALSE)</f>
        <v>8100</v>
      </c>
      <c r="H20" s="74">
        <f>HLOOKUP(H$2,'Dashboard Console - Entry'!$C$2:$BF$250,$A20,FALSE)</f>
        <v>7800</v>
      </c>
      <c r="I20" s="74">
        <f>HLOOKUP(I$2,'Dashboard Console - Entry'!$C$2:$BF$250,$A20,FALSE)</f>
        <v>8100</v>
      </c>
      <c r="J20" s="74">
        <f>HLOOKUP(J$2,'Dashboard Console - Entry'!$C$2:$BF$250,$A20,FALSE)</f>
        <v>7950</v>
      </c>
      <c r="K20" s="74">
        <f>HLOOKUP(K$2,'Dashboard Console - Entry'!$C$2:$BF$250,$A20,FALSE)</f>
        <v>8100</v>
      </c>
      <c r="L20" s="74">
        <f>HLOOKUP(L$2,'Dashboard Console - Entry'!$C$2:$BF$250,$A20,FALSE)</f>
        <v>8500</v>
      </c>
      <c r="M20" s="74">
        <f>HLOOKUP(M$2,'Dashboard Console - Entry'!$C$2:$BF$250,$A20,FALSE)</f>
        <v>9100</v>
      </c>
      <c r="N20" s="74">
        <f>HLOOKUP(N$2,'Dashboard Console - Entry'!$C$2:$BF$250,$A20,FALSE)</f>
        <v>8400</v>
      </c>
      <c r="O20" s="75">
        <f>HLOOKUP(O$2,'Dashboard Console - Entry'!$C$2:$BF$250,$A20,FALSE)</f>
        <v>8800</v>
      </c>
      <c r="P20" s="53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BX20" s="59">
        <v>41244</v>
      </c>
      <c r="BY20" s="54">
        <v>20</v>
      </c>
      <c r="CY20" s="60"/>
      <c r="CZ20" s="60"/>
      <c r="DA20" s="60"/>
      <c r="DB20" s="60"/>
    </row>
    <row r="21" spans="1:106" x14ac:dyDescent="0.25">
      <c r="A21" s="50">
        <v>20</v>
      </c>
      <c r="B21" s="64" t="str">
        <f>'Dashboard Console - Entry'!B21</f>
        <v>Working Hours (Monthly)</v>
      </c>
      <c r="C21" s="75">
        <f>HLOOKUP(C$2,'Dashboard Console - Entry'!$C$2:$BF$250,$A21,FALSE)</f>
        <v>7000</v>
      </c>
      <c r="D21" s="74">
        <f>HLOOKUP(D$2,'Dashboard Console - Entry'!$C$2:$BF$250,$A21,FALSE)</f>
        <v>8000</v>
      </c>
      <c r="E21" s="74">
        <f>HLOOKUP(E$2,'Dashboard Console - Entry'!$C$2:$BF$250,$A21,FALSE)</f>
        <v>7000</v>
      </c>
      <c r="F21" s="74">
        <f>HLOOKUP(F$2,'Dashboard Console - Entry'!$C$2:$BF$250,$A21,FALSE)</f>
        <v>8200</v>
      </c>
      <c r="G21" s="74">
        <f>HLOOKUP(G$2,'Dashboard Console - Entry'!$C$2:$BF$250,$A21,FALSE)</f>
        <v>9000</v>
      </c>
      <c r="H21" s="74">
        <f>HLOOKUP(H$2,'Dashboard Console - Entry'!$C$2:$BF$250,$A21,FALSE)</f>
        <v>8000</v>
      </c>
      <c r="I21" s="74">
        <f>HLOOKUP(I$2,'Dashboard Console - Entry'!$C$2:$BF$250,$A21,FALSE)</f>
        <v>8500</v>
      </c>
      <c r="J21" s="74">
        <f>HLOOKUP(J$2,'Dashboard Console - Entry'!$C$2:$BF$250,$A21,FALSE)</f>
        <v>8000</v>
      </c>
      <c r="K21" s="74">
        <f>HLOOKUP(K$2,'Dashboard Console - Entry'!$C$2:$BF$250,$A21,FALSE)</f>
        <v>9000</v>
      </c>
      <c r="L21" s="74">
        <f>HLOOKUP(L$2,'Dashboard Console - Entry'!$C$2:$BF$250,$A21,FALSE)</f>
        <v>8500</v>
      </c>
      <c r="M21" s="74">
        <f>HLOOKUP(M$2,'Dashboard Console - Entry'!$C$2:$BF$250,$A21,FALSE)</f>
        <v>9000</v>
      </c>
      <c r="N21" s="75">
        <f>HLOOKUP(N$2,'Dashboard Console - Entry'!$C$2:$BF$250,$A21,FALSE)</f>
        <v>8000</v>
      </c>
      <c r="O21" s="75">
        <f>HLOOKUP(O$2,'Dashboard Console - Entry'!$C$2:$BF$250,$A21,FALSE)</f>
        <v>9550</v>
      </c>
      <c r="P21" s="53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BX21" s="59">
        <v>41275</v>
      </c>
      <c r="BY21" s="54">
        <v>21</v>
      </c>
      <c r="CY21" s="60"/>
      <c r="CZ21" s="60"/>
      <c r="DA21" s="60"/>
      <c r="DB21" s="60"/>
    </row>
    <row r="22" spans="1:106" x14ac:dyDescent="0.25">
      <c r="A22" s="50">
        <v>21</v>
      </c>
      <c r="B22" s="64" t="str">
        <f>'Dashboard Console - Entry'!B22</f>
        <v>Training Hours (Monthly)</v>
      </c>
      <c r="C22" s="74">
        <f>HLOOKUP(C$2,'Dashboard Console - Entry'!$C$2:$BF$250,$A22,FALSE)</f>
        <v>400</v>
      </c>
      <c r="D22" s="74">
        <f>HLOOKUP(D$2,'Dashboard Console - Entry'!$C$2:$BF$250,$A22,FALSE)</f>
        <v>500</v>
      </c>
      <c r="E22" s="74">
        <f>HLOOKUP(E$2,'Dashboard Console - Entry'!$C$2:$BF$250,$A22,FALSE)</f>
        <v>800</v>
      </c>
      <c r="F22" s="74">
        <f>HLOOKUP(F$2,'Dashboard Console - Entry'!$C$2:$BF$250,$A22,FALSE)</f>
        <v>400</v>
      </c>
      <c r="G22" s="74">
        <f>HLOOKUP(G$2,'Dashboard Console - Entry'!$C$2:$BF$250,$A22,FALSE)</f>
        <v>128</v>
      </c>
      <c r="H22" s="74">
        <f>HLOOKUP(H$2,'Dashboard Console - Entry'!$C$2:$BF$250,$A22,FALSE)</f>
        <v>134</v>
      </c>
      <c r="I22" s="74">
        <f>HLOOKUP(I$2,'Dashboard Console - Entry'!$C$2:$BF$250,$A22,FALSE)</f>
        <v>129</v>
      </c>
      <c r="J22" s="74">
        <f>HLOOKUP(J$2,'Dashboard Console - Entry'!$C$2:$BF$250,$A22,FALSE)</f>
        <v>134</v>
      </c>
      <c r="K22" s="74">
        <f>HLOOKUP(K$2,'Dashboard Console - Entry'!$C$2:$BF$250,$A22,FALSE)</f>
        <v>74</v>
      </c>
      <c r="L22" s="74">
        <f>HLOOKUP(L$2,'Dashboard Console - Entry'!$C$2:$BF$250,$A22,FALSE)</f>
        <v>134</v>
      </c>
      <c r="M22" s="74">
        <f>HLOOKUP(M$2,'Dashboard Console - Entry'!$C$2:$BF$250,$A22,FALSE)</f>
        <v>200</v>
      </c>
      <c r="N22" s="74">
        <f>HLOOKUP(N$2,'Dashboard Console - Entry'!$C$2:$BF$250,$A22,FALSE)</f>
        <v>200</v>
      </c>
      <c r="O22" s="74">
        <f>HLOOKUP(O$2,'Dashboard Console - Entry'!$C$2:$BF$250,$A22,FALSE)</f>
        <v>300</v>
      </c>
      <c r="P22" s="53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BX22" s="59">
        <v>41306</v>
      </c>
      <c r="BY22" s="54">
        <v>22</v>
      </c>
      <c r="CY22" s="60"/>
      <c r="CZ22" s="60"/>
      <c r="DA22" s="60"/>
      <c r="DB22" s="60"/>
    </row>
    <row r="23" spans="1:106" x14ac:dyDescent="0.25">
      <c r="A23" s="50">
        <v>22</v>
      </c>
      <c r="B23" s="64" t="str">
        <f>'Dashboard Console - Entry'!B23</f>
        <v>Training Hours (Monthly) - Processors</v>
      </c>
      <c r="C23" s="76">
        <f>HLOOKUP(C$2,'Dashboard Console - Entry'!$C$2:$BF$250,$A23,FALSE)</f>
        <v>400</v>
      </c>
      <c r="D23" s="75">
        <f>HLOOKUP(D$2,'Dashboard Console - Entry'!$C$2:$BF$250,$A23,FALSE)</f>
        <v>500</v>
      </c>
      <c r="E23" s="75">
        <f>HLOOKUP(E$2,'Dashboard Console - Entry'!$C$2:$BF$250,$A23,FALSE)</f>
        <v>800</v>
      </c>
      <c r="F23" s="75">
        <f>HLOOKUP(F$2,'Dashboard Console - Entry'!$C$2:$BF$250,$A23,FALSE)</f>
        <v>400</v>
      </c>
      <c r="G23" s="75">
        <f>HLOOKUP(G$2,'Dashboard Console - Entry'!$C$2:$BF$250,$A23,FALSE)</f>
        <v>128</v>
      </c>
      <c r="H23" s="75">
        <f>HLOOKUP(H$2,'Dashboard Console - Entry'!$C$2:$BF$250,$A23,FALSE)</f>
        <v>134</v>
      </c>
      <c r="I23" s="75">
        <f>HLOOKUP(I$2,'Dashboard Console - Entry'!$C$2:$BF$250,$A23,FALSE)</f>
        <v>129</v>
      </c>
      <c r="J23" s="75">
        <f>HLOOKUP(J$2,'Dashboard Console - Entry'!$C$2:$BF$250,$A23,FALSE)</f>
        <v>134</v>
      </c>
      <c r="K23" s="75">
        <f>HLOOKUP(K$2,'Dashboard Console - Entry'!$C$2:$BF$250,$A23,FALSE)</f>
        <v>74</v>
      </c>
      <c r="L23" s="75">
        <f>HLOOKUP(L$2,'Dashboard Console - Entry'!$C$2:$BF$250,$A23,FALSE)</f>
        <v>134</v>
      </c>
      <c r="M23" s="75">
        <f>HLOOKUP(M$2,'Dashboard Console - Entry'!$C$2:$BF$250,$A23,FALSE)</f>
        <v>200</v>
      </c>
      <c r="N23" s="75">
        <f>HLOOKUP(N$2,'Dashboard Console - Entry'!$C$2:$BF$250,$A23,FALSE)</f>
        <v>200</v>
      </c>
      <c r="O23" s="75">
        <f>HLOOKUP(O$2,'Dashboard Console - Entry'!$C$2:$BF$250,$A23,FALSE)</f>
        <v>300</v>
      </c>
      <c r="P23" s="53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BX23" s="59">
        <v>41334</v>
      </c>
      <c r="BY23" s="54">
        <v>23</v>
      </c>
      <c r="CY23" s="60"/>
      <c r="CZ23" s="60"/>
      <c r="DA23" s="60"/>
      <c r="DB23" s="60"/>
    </row>
    <row r="24" spans="1:106" x14ac:dyDescent="0.25">
      <c r="A24" s="50">
        <v>23</v>
      </c>
      <c r="B24" s="64" t="str">
        <f>'Dashboard Console - Entry'!B24</f>
        <v>Training Hours (Monthly) - Non Processors</v>
      </c>
      <c r="C24" s="74">
        <f>HLOOKUP(C$2,'Dashboard Console - Entry'!$C$2:$BF$250,$A24,FALSE)</f>
        <v>0</v>
      </c>
      <c r="D24" s="75">
        <f>HLOOKUP(D$2,'Dashboard Console - Entry'!$C$2:$BF$250,$A24,FALSE)</f>
        <v>0</v>
      </c>
      <c r="E24" s="75">
        <f>HLOOKUP(E$2,'Dashboard Console - Entry'!$C$2:$BF$250,$A24,FALSE)</f>
        <v>0</v>
      </c>
      <c r="F24" s="75">
        <f>HLOOKUP(F$2,'Dashboard Console - Entry'!$C$2:$BF$250,$A24,FALSE)</f>
        <v>0</v>
      </c>
      <c r="G24" s="75">
        <f>HLOOKUP(G$2,'Dashboard Console - Entry'!$C$2:$BF$250,$A24,FALSE)</f>
        <v>0</v>
      </c>
      <c r="H24" s="75">
        <f>HLOOKUP(H$2,'Dashboard Console - Entry'!$C$2:$BF$250,$A24,FALSE)</f>
        <v>0</v>
      </c>
      <c r="I24" s="75">
        <f>HLOOKUP(I$2,'Dashboard Console - Entry'!$C$2:$BF$250,$A24,FALSE)</f>
        <v>0</v>
      </c>
      <c r="J24" s="75">
        <f>HLOOKUP(J$2,'Dashboard Console - Entry'!$C$2:$BF$250,$A24,FALSE)</f>
        <v>0</v>
      </c>
      <c r="K24" s="75">
        <f>HLOOKUP(K$2,'Dashboard Console - Entry'!$C$2:$BF$250,$A24,FALSE)</f>
        <v>0</v>
      </c>
      <c r="L24" s="75">
        <f>HLOOKUP(L$2,'Dashboard Console - Entry'!$C$2:$BF$250,$A24,FALSE)</f>
        <v>0</v>
      </c>
      <c r="M24" s="75">
        <f>HLOOKUP(M$2,'Dashboard Console - Entry'!$C$2:$BF$250,$A24,FALSE)</f>
        <v>0</v>
      </c>
      <c r="N24" s="75">
        <f>HLOOKUP(N$2,'Dashboard Console - Entry'!$C$2:$BF$250,$A24,FALSE)</f>
        <v>0</v>
      </c>
      <c r="O24" s="75">
        <f>HLOOKUP(O$2,'Dashboard Console - Entry'!$C$2:$BF$250,$A24,FALSE)</f>
        <v>0</v>
      </c>
      <c r="P24" s="53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BX24" s="59">
        <v>41365</v>
      </c>
      <c r="BY24" s="54">
        <v>24</v>
      </c>
      <c r="CY24" s="60"/>
      <c r="CZ24" s="60"/>
      <c r="DA24" s="60"/>
      <c r="DB24" s="60"/>
    </row>
    <row r="25" spans="1:106" x14ac:dyDescent="0.25">
      <c r="A25" s="50">
        <v>24</v>
      </c>
      <c r="B25" s="64" t="str">
        <f>'Dashboard Console - Entry'!B25</f>
        <v>Meeting Hours (Monthly)</v>
      </c>
      <c r="C25" s="75">
        <f>HLOOKUP(C$2,'Dashboard Console - Entry'!$C$2:$BF$250,$A25,FALSE)</f>
        <v>0</v>
      </c>
      <c r="D25" s="75">
        <f>HLOOKUP(D$2,'Dashboard Console - Entry'!$C$2:$BF$250,$A25,FALSE)</f>
        <v>0</v>
      </c>
      <c r="E25" s="75">
        <f>HLOOKUP(E$2,'Dashboard Console - Entry'!$C$2:$BF$250,$A25,FALSE)</f>
        <v>0</v>
      </c>
      <c r="F25" s="75">
        <f>HLOOKUP(F$2,'Dashboard Console - Entry'!$C$2:$BF$250,$A25,FALSE)</f>
        <v>0</v>
      </c>
      <c r="G25" s="75">
        <f>HLOOKUP(G$2,'Dashboard Console - Entry'!$C$2:$BF$250,$A25,FALSE)</f>
        <v>0</v>
      </c>
      <c r="H25" s="75">
        <f>HLOOKUP(H$2,'Dashboard Console - Entry'!$C$2:$BF$250,$A25,FALSE)</f>
        <v>0</v>
      </c>
      <c r="I25" s="75">
        <f>HLOOKUP(I$2,'Dashboard Console - Entry'!$C$2:$BF$250,$A25,FALSE)</f>
        <v>0</v>
      </c>
      <c r="J25" s="75">
        <f>HLOOKUP(J$2,'Dashboard Console - Entry'!$C$2:$BF$250,$A25,FALSE)</f>
        <v>0</v>
      </c>
      <c r="K25" s="75">
        <f>HLOOKUP(K$2,'Dashboard Console - Entry'!$C$2:$BF$250,$A25,FALSE)</f>
        <v>0</v>
      </c>
      <c r="L25" s="75">
        <f>HLOOKUP(L$2,'Dashboard Console - Entry'!$C$2:$BF$250,$A25,FALSE)</f>
        <v>0</v>
      </c>
      <c r="M25" s="75">
        <f>HLOOKUP(M$2,'Dashboard Console - Entry'!$C$2:$BF$250,$A25,FALSE)</f>
        <v>0</v>
      </c>
      <c r="N25" s="75">
        <f>HLOOKUP(N$2,'Dashboard Console - Entry'!$C$2:$BF$250,$A25,FALSE)</f>
        <v>0</v>
      </c>
      <c r="O25" s="75">
        <f>HLOOKUP(O$2,'Dashboard Console - Entry'!$C$2:$BF$250,$A25,FALSE)</f>
        <v>0</v>
      </c>
      <c r="P25" s="53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BX25" s="59">
        <v>41395</v>
      </c>
      <c r="BY25" s="54">
        <v>25</v>
      </c>
      <c r="CY25" s="60"/>
      <c r="CZ25" s="60"/>
      <c r="DA25" s="60"/>
      <c r="DB25" s="60"/>
    </row>
    <row r="26" spans="1:106" x14ac:dyDescent="0.25">
      <c r="A26" s="50">
        <v>25</v>
      </c>
      <c r="B26" s="64" t="str">
        <f>'Dashboard Console - Entry'!B26</f>
        <v>Total Working Hours</v>
      </c>
      <c r="C26" s="77">
        <f>HLOOKUP(C$2,'Dashboard Console - Entry'!$C$2:$BF$250,$A26,FALSE)</f>
        <v>7400</v>
      </c>
      <c r="D26" s="77">
        <f>HLOOKUP(D$2,'Dashboard Console - Entry'!$C$2:$BF$250,$A26,FALSE)</f>
        <v>8500</v>
      </c>
      <c r="E26" s="77">
        <f>HLOOKUP(E$2,'Dashboard Console - Entry'!$C$2:$BF$250,$A26,FALSE)</f>
        <v>7800</v>
      </c>
      <c r="F26" s="77">
        <f>HLOOKUP(F$2,'Dashboard Console - Entry'!$C$2:$BF$250,$A26,FALSE)</f>
        <v>8600</v>
      </c>
      <c r="G26" s="77">
        <f>HLOOKUP(G$2,'Dashboard Console - Entry'!$C$2:$BF$250,$A26,FALSE)</f>
        <v>9128</v>
      </c>
      <c r="H26" s="77">
        <f>HLOOKUP(H$2,'Dashboard Console - Entry'!$C$2:$BF$250,$A26,FALSE)</f>
        <v>8134</v>
      </c>
      <c r="I26" s="77">
        <f>HLOOKUP(I$2,'Dashboard Console - Entry'!$C$2:$BF$250,$A26,FALSE)</f>
        <v>8629</v>
      </c>
      <c r="J26" s="77">
        <f>HLOOKUP(J$2,'Dashboard Console - Entry'!$C$2:$BF$250,$A26,FALSE)</f>
        <v>8134</v>
      </c>
      <c r="K26" s="77">
        <f>HLOOKUP(K$2,'Dashboard Console - Entry'!$C$2:$BF$250,$A26,FALSE)</f>
        <v>9074</v>
      </c>
      <c r="L26" s="77">
        <f>HLOOKUP(L$2,'Dashboard Console - Entry'!$C$2:$BF$250,$A26,FALSE)</f>
        <v>8634</v>
      </c>
      <c r="M26" s="77">
        <f>HLOOKUP(M$2,'Dashboard Console - Entry'!$C$2:$BF$250,$A26,FALSE)</f>
        <v>9200</v>
      </c>
      <c r="N26" s="77">
        <f>HLOOKUP(N$2,'Dashboard Console - Entry'!$C$2:$BF$250,$A26,FALSE)</f>
        <v>8200</v>
      </c>
      <c r="O26" s="77">
        <f>HLOOKUP(O$2,'Dashboard Console - Entry'!$C$2:$BF$250,$A26,FALSE)</f>
        <v>9850</v>
      </c>
      <c r="P26" s="53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BX26" s="59">
        <v>41426</v>
      </c>
      <c r="BY26" s="54">
        <v>26</v>
      </c>
      <c r="CY26" s="60"/>
      <c r="CZ26" s="60"/>
      <c r="DA26" s="60"/>
      <c r="DB26" s="60"/>
    </row>
    <row r="27" spans="1:106" x14ac:dyDescent="0.25">
      <c r="A27" s="50">
        <v>26</v>
      </c>
      <c r="B27" s="64" t="str">
        <f>'Dashboard Console - Entry'!B27</f>
        <v>Total Working Days (Total Baseline/Daily Baseline)</v>
      </c>
      <c r="C27" s="77">
        <f>HLOOKUP(C$2,'Dashboard Console - Entry'!$C$2:$BF$250,$A27,FALSE)</f>
        <v>666.66666666666663</v>
      </c>
      <c r="D27" s="77">
        <f>HLOOKUP(D$2,'Dashboard Console - Entry'!$C$2:$BF$250,$A27,FALSE)</f>
        <v>777.77777777777783</v>
      </c>
      <c r="E27" s="77">
        <f>HLOOKUP(E$2,'Dashboard Console - Entry'!$C$2:$BF$250,$A27,FALSE)</f>
        <v>744.44444444444446</v>
      </c>
      <c r="F27" s="77">
        <f>HLOOKUP(F$2,'Dashboard Console - Entry'!$C$2:$BF$250,$A27,FALSE)</f>
        <v>800</v>
      </c>
      <c r="G27" s="77">
        <f>HLOOKUP(G$2,'Dashboard Console - Entry'!$C$2:$BF$250,$A27,FALSE)</f>
        <v>900</v>
      </c>
      <c r="H27" s="77">
        <f>HLOOKUP(H$2,'Dashboard Console - Entry'!$C$2:$BF$250,$A27,FALSE)</f>
        <v>866.66666666666663</v>
      </c>
      <c r="I27" s="77">
        <f>HLOOKUP(I$2,'Dashboard Console - Entry'!$C$2:$BF$250,$A27,FALSE)</f>
        <v>900</v>
      </c>
      <c r="J27" s="77">
        <f>HLOOKUP(J$2,'Dashboard Console - Entry'!$C$2:$BF$250,$A27,FALSE)</f>
        <v>883.33333333333337</v>
      </c>
      <c r="K27" s="77">
        <f>HLOOKUP(K$2,'Dashboard Console - Entry'!$C$2:$BF$250,$A27,FALSE)</f>
        <v>900</v>
      </c>
      <c r="L27" s="77">
        <f>HLOOKUP(L$2,'Dashboard Console - Entry'!$C$2:$BF$250,$A27,FALSE)</f>
        <v>944.44444444444446</v>
      </c>
      <c r="M27" s="77">
        <f>HLOOKUP(M$2,'Dashboard Console - Entry'!$C$2:$BF$250,$A27,FALSE)</f>
        <v>1011.1111111111111</v>
      </c>
      <c r="N27" s="77">
        <f>HLOOKUP(N$2,'Dashboard Console - Entry'!$C$2:$BF$250,$A27,FALSE)</f>
        <v>933.33333333333337</v>
      </c>
      <c r="O27" s="77">
        <f>HLOOKUP(O$2,'Dashboard Console - Entry'!$C$2:$BF$250,$A27,FALSE)</f>
        <v>977.77777777777783</v>
      </c>
      <c r="P27" s="53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BX27" s="59">
        <v>41456</v>
      </c>
      <c r="BY27" s="54">
        <v>27</v>
      </c>
      <c r="CY27" s="60"/>
      <c r="CZ27" s="60"/>
      <c r="DA27" s="60"/>
      <c r="DB27" s="60"/>
    </row>
    <row r="28" spans="1:106" x14ac:dyDescent="0.25">
      <c r="A28" s="50">
        <v>27</v>
      </c>
      <c r="B28" s="64" t="str">
        <f>'Dashboard Console - Entry'!B28</f>
        <v>Expected Working Hours(TWDays*Daily EWH)</v>
      </c>
      <c r="C28" s="77">
        <f>HLOOKUP(C$2,'Dashboard Console - Entry'!$C$2:$BF$250,$A28,FALSE)</f>
        <v>5763.333333333333</v>
      </c>
      <c r="D28" s="77">
        <f>HLOOKUP(D$2,'Dashboard Console - Entry'!$C$2:$BF$250,$A28,FALSE)</f>
        <v>6533.8888888888896</v>
      </c>
      <c r="E28" s="77">
        <f>HLOOKUP(E$2,'Dashboard Console - Entry'!$C$2:$BF$250,$A28,FALSE)</f>
        <v>6929.7222222222226</v>
      </c>
      <c r="F28" s="77">
        <f>HLOOKUP(F$2,'Dashboard Console - Entry'!$C$2:$BF$250,$A28,FALSE)</f>
        <v>7562</v>
      </c>
      <c r="G28" s="77">
        <f>HLOOKUP(G$2,'Dashboard Console - Entry'!$C$2:$BF$250,$A28,FALSE)</f>
        <v>8360</v>
      </c>
      <c r="H28" s="77">
        <f>HLOOKUP(H$2,'Dashboard Console - Entry'!$C$2:$BF$250,$A28,FALSE)</f>
        <v>8223.8333333333321</v>
      </c>
      <c r="I28" s="77">
        <f>HLOOKUP(I$2,'Dashboard Console - Entry'!$C$2:$BF$250,$A28,FALSE)</f>
        <v>8540.5</v>
      </c>
      <c r="J28" s="77">
        <f>HLOOKUP(J$2,'Dashboard Console - Entry'!$C$2:$BF$250,$A28,FALSE)</f>
        <v>8382.1666666666679</v>
      </c>
      <c r="K28" s="77">
        <f>HLOOKUP(K$2,'Dashboard Console - Entry'!$C$2:$BF$250,$A28,FALSE)</f>
        <v>8540.5</v>
      </c>
      <c r="L28" s="77">
        <f>HLOOKUP(L$2,'Dashboard Console - Entry'!$C$2:$BF$250,$A28,FALSE)</f>
        <v>8943.7222222222226</v>
      </c>
      <c r="M28" s="77">
        <f>HLOOKUP(M$2,'Dashboard Console - Entry'!$C$2:$BF$250,$A28,FALSE)</f>
        <v>9577.0555555555547</v>
      </c>
      <c r="N28" s="77">
        <f>HLOOKUP(N$2,'Dashboard Console - Entry'!$C$2:$BF$250,$A28,FALSE)</f>
        <v>8847.6666666666679</v>
      </c>
      <c r="O28" s="77">
        <f>HLOOKUP(O$2,'Dashboard Console - Entry'!$C$2:$BF$250,$A28,FALSE)</f>
        <v>9260.3888888888887</v>
      </c>
      <c r="P28" s="53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BX28" s="59">
        <v>41487</v>
      </c>
      <c r="BY28" s="54">
        <v>28</v>
      </c>
      <c r="CY28" s="60"/>
      <c r="CZ28" s="60"/>
      <c r="DA28" s="60"/>
      <c r="DB28" s="60"/>
    </row>
    <row r="29" spans="1:106" x14ac:dyDescent="0.25">
      <c r="A29" s="50">
        <v>28</v>
      </c>
      <c r="B29" s="64" t="str">
        <f>'Dashboard Console - Entry'!B29</f>
        <v>Standard Available Hours (HCT*SWH Monthly)</v>
      </c>
      <c r="C29" s="77">
        <f>HLOOKUP(C$2,'Dashboard Console - Entry'!$C$2:$BF$250,$A29,FALSE)</f>
        <v>9686</v>
      </c>
      <c r="D29" s="77">
        <f>HLOOKUP(D$2,'Dashboard Console - Entry'!$C$2:$BF$250,$A29,FALSE)</f>
        <v>9686</v>
      </c>
      <c r="E29" s="77">
        <f>HLOOKUP(E$2,'Dashboard Console - Entry'!$C$2:$BF$250,$A29,FALSE)</f>
        <v>9686</v>
      </c>
      <c r="F29" s="77">
        <f>HLOOKUP(F$2,'Dashboard Console - Entry'!$C$2:$BF$250,$A29,FALSE)</f>
        <v>9686</v>
      </c>
      <c r="G29" s="77">
        <f>HLOOKUP(G$2,'Dashboard Console - Entry'!$C$2:$BF$250,$A29,FALSE)</f>
        <v>10020</v>
      </c>
      <c r="H29" s="77">
        <f>HLOOKUP(H$2,'Dashboard Console - Entry'!$C$2:$BF$250,$A29,FALSE)</f>
        <v>10020</v>
      </c>
      <c r="I29" s="77">
        <f>HLOOKUP(I$2,'Dashboard Console - Entry'!$C$2:$BF$250,$A29,FALSE)</f>
        <v>10020</v>
      </c>
      <c r="J29" s="77">
        <f>HLOOKUP(J$2,'Dashboard Console - Entry'!$C$2:$BF$250,$A29,FALSE)</f>
        <v>10354</v>
      </c>
      <c r="K29" s="77">
        <f>HLOOKUP(K$2,'Dashboard Console - Entry'!$C$2:$BF$250,$A29,FALSE)</f>
        <v>10354</v>
      </c>
      <c r="L29" s="77">
        <f>HLOOKUP(L$2,'Dashboard Console - Entry'!$C$2:$BF$250,$A29,FALSE)</f>
        <v>10354</v>
      </c>
      <c r="M29" s="77">
        <f>HLOOKUP(M$2,'Dashboard Console - Entry'!$C$2:$BF$250,$A29,FALSE)</f>
        <v>10521</v>
      </c>
      <c r="N29" s="77">
        <f>HLOOKUP(N$2,'Dashboard Console - Entry'!$C$2:$BF$250,$A29,FALSE)</f>
        <v>10688</v>
      </c>
      <c r="O29" s="77">
        <f>HLOOKUP(O$2,'Dashboard Console - Entry'!$C$2:$BF$250,$A29,FALSE)</f>
        <v>11022</v>
      </c>
      <c r="P29" s="53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BX29" s="59">
        <v>41518</v>
      </c>
      <c r="BY29" s="54">
        <v>29</v>
      </c>
      <c r="CY29" s="60"/>
      <c r="CZ29" s="60"/>
      <c r="DA29" s="60"/>
      <c r="DB29" s="60"/>
    </row>
    <row r="30" spans="1:106" x14ac:dyDescent="0.25">
      <c r="A30" s="50">
        <v>29</v>
      </c>
      <c r="B30" s="64" t="str">
        <f>'Dashboard Console - Entry'!B30</f>
        <v>Available Hours (Loss/ Gain)</v>
      </c>
      <c r="C30" s="68">
        <f>HLOOKUP(C$2,'Dashboard Console - Entry'!$C$2:$BF$250,$A30,FALSE)</f>
        <v>-475.61290322580646</v>
      </c>
      <c r="D30" s="68">
        <f>HLOOKUP(D$2,'Dashboard Console - Entry'!$C$2:$BF$250,$A30,FALSE)</f>
        <v>-346.58064516129031</v>
      </c>
      <c r="E30" s="68">
        <f>HLOOKUP(E$2,'Dashboard Console - Entry'!$C$2:$BF$250,$A30,FALSE)</f>
        <v>-385.29032258064518</v>
      </c>
      <c r="F30" s="68">
        <f>HLOOKUP(F$2,'Dashboard Console - Entry'!$C$2:$BF$250,$A30,FALSE)</f>
        <v>-320.77419354838707</v>
      </c>
      <c r="G30" s="68">
        <f>HLOOKUP(G$2,'Dashboard Console - Entry'!$C$2:$BF$250,$A30,FALSE)</f>
        <v>-247.74193548387098</v>
      </c>
      <c r="H30" s="68">
        <f>HLOOKUP(H$2,'Dashboard Console - Entry'!$C$2:$BF$250,$A30,FALSE)</f>
        <v>-286.45161290322579</v>
      </c>
      <c r="I30" s="68">
        <f>HLOOKUP(I$2,'Dashboard Console - Entry'!$C$2:$BF$250,$A30,FALSE)</f>
        <v>-247.74193548387098</v>
      </c>
      <c r="J30" s="68">
        <f>HLOOKUP(J$2,'Dashboard Console - Entry'!$C$2:$BF$250,$A30,FALSE)</f>
        <v>-310.19354838709677</v>
      </c>
      <c r="K30" s="68">
        <f>HLOOKUP(K$2,'Dashboard Console - Entry'!$C$2:$BF$250,$A30,FALSE)</f>
        <v>-290.83870967741933</v>
      </c>
      <c r="L30" s="68">
        <f>HLOOKUP(L$2,'Dashboard Console - Entry'!$C$2:$BF$250,$A30,FALSE)</f>
        <v>-239.2258064516129</v>
      </c>
      <c r="M30" s="68">
        <f>HLOOKUP(M$2,'Dashboard Console - Entry'!$C$2:$BF$250,$A30,FALSE)</f>
        <v>-183.35483870967741</v>
      </c>
      <c r="N30" s="68">
        <f>HLOOKUP(N$2,'Dashboard Console - Entry'!$C$2:$BF$250,$A30,FALSE)</f>
        <v>-295.22580645161293</v>
      </c>
      <c r="O30" s="68">
        <f>HLOOKUP(O$2,'Dashboard Console - Entry'!$C$2:$BF$250,$A30,FALSE)</f>
        <v>-286.70967741935482</v>
      </c>
      <c r="P30" s="53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BX30" s="59">
        <v>41548</v>
      </c>
      <c r="BY30" s="54">
        <v>30</v>
      </c>
      <c r="CY30" s="60"/>
      <c r="CZ30" s="60"/>
      <c r="DA30" s="60"/>
      <c r="DB30" s="60"/>
    </row>
    <row r="31" spans="1:106" x14ac:dyDescent="0.25">
      <c r="A31" s="50">
        <v>30</v>
      </c>
      <c r="B31" s="64" t="str">
        <f>'Dashboard Console - Entry'!B31</f>
        <v>Available Days (Loss/ Gain)</v>
      </c>
      <c r="C31" s="68">
        <f>HLOOKUP(C$2,'Dashboard Console - Entry'!$C$2:$BF$250,$A31,FALSE)</f>
        <v>-8.2002224694104555</v>
      </c>
      <c r="D31" s="68">
        <f>HLOOKUP(D$2,'Dashboard Console - Entry'!$C$2:$BF$250,$A31,FALSE)</f>
        <v>-5.9755283648498327</v>
      </c>
      <c r="E31" s="68">
        <f>HLOOKUP(E$2,'Dashboard Console - Entry'!$C$2:$BF$250,$A31,FALSE)</f>
        <v>-6.6429365962180205</v>
      </c>
      <c r="F31" s="68">
        <f>HLOOKUP(F$2,'Dashboard Console - Entry'!$C$2:$BF$250,$A31,FALSE)</f>
        <v>-5.5305895439377082</v>
      </c>
      <c r="G31" s="68">
        <f>HLOOKUP(G$2,'Dashboard Console - Entry'!$C$2:$BF$250,$A31,FALSE)</f>
        <v>-4.129032258064516</v>
      </c>
      <c r="H31" s="68">
        <f>HLOOKUP(H$2,'Dashboard Console - Entry'!$C$2:$BF$250,$A31,FALSE)</f>
        <v>-4.774193548387097</v>
      </c>
      <c r="I31" s="68">
        <f>HLOOKUP(I$2,'Dashboard Console - Entry'!$C$2:$BF$250,$A31,FALSE)</f>
        <v>-4.129032258064516</v>
      </c>
      <c r="J31" s="68">
        <f>HLOOKUP(J$2,'Dashboard Console - Entry'!$C$2:$BF$250,$A31,FALSE)</f>
        <v>-5.0031217481789803</v>
      </c>
      <c r="K31" s="68">
        <f>HLOOKUP(K$2,'Dashboard Console - Entry'!$C$2:$BF$250,$A31,FALSE)</f>
        <v>-4.6909469302809566</v>
      </c>
      <c r="L31" s="68">
        <f>HLOOKUP(L$2,'Dashboard Console - Entry'!$C$2:$BF$250,$A31,FALSE)</f>
        <v>-3.858480749219563</v>
      </c>
      <c r="M31" s="68">
        <f>HLOOKUP(M$2,'Dashboard Console - Entry'!$C$2:$BF$250,$A31,FALSE)</f>
        <v>-2.9103942652329748</v>
      </c>
      <c r="N31" s="68">
        <f>HLOOKUP(N$2,'Dashboard Console - Entry'!$C$2:$BF$250,$A31,FALSE)</f>
        <v>-4.612903225806452</v>
      </c>
      <c r="O31" s="68">
        <f>HLOOKUP(O$2,'Dashboard Console - Entry'!$C$2:$BF$250,$A31,FALSE)</f>
        <v>-4.344086021505376</v>
      </c>
      <c r="P31" s="53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BX31" s="59">
        <v>41579</v>
      </c>
      <c r="BY31" s="54">
        <v>31</v>
      </c>
      <c r="CY31" s="60"/>
      <c r="CZ31" s="60"/>
      <c r="DA31" s="60"/>
      <c r="DB31" s="60"/>
    </row>
    <row r="32" spans="1:106" x14ac:dyDescent="0.25">
      <c r="A32" s="50">
        <v>31</v>
      </c>
      <c r="B32" s="64" t="str">
        <f>'Dashboard Console - Entry'!B32</f>
        <v>WV/Processor HCT</v>
      </c>
      <c r="C32" s="68">
        <f>HLOOKUP(C$2,'Dashboard Console - Entry'!$C$2:$BF$250,$A32,FALSE)</f>
        <v>5948.2758620689656</v>
      </c>
      <c r="D32" s="68">
        <f>HLOOKUP(D$2,'Dashboard Console - Entry'!$C$2:$BF$250,$A32,FALSE)</f>
        <v>10741.379310344828</v>
      </c>
      <c r="E32" s="68">
        <f>HLOOKUP(E$2,'Dashboard Console - Entry'!$C$2:$BF$250,$A32,FALSE)</f>
        <v>93862.068965517246</v>
      </c>
      <c r="F32" s="68">
        <f>HLOOKUP(F$2,'Dashboard Console - Entry'!$C$2:$BF$250,$A32,FALSE)</f>
        <v>6810.3448275862065</v>
      </c>
      <c r="G32" s="68">
        <f>HLOOKUP(G$2,'Dashboard Console - Entry'!$C$2:$BF$250,$A32,FALSE)</f>
        <v>7600</v>
      </c>
      <c r="H32" s="68">
        <f>HLOOKUP(H$2,'Dashboard Console - Entry'!$C$2:$BF$250,$A32,FALSE)</f>
        <v>6133.333333333333</v>
      </c>
      <c r="I32" s="68">
        <f>HLOOKUP(I$2,'Dashboard Console - Entry'!$C$2:$BF$250,$A32,FALSE)</f>
        <v>9833.3333333333339</v>
      </c>
      <c r="J32" s="68">
        <f>HLOOKUP(J$2,'Dashboard Console - Entry'!$C$2:$BF$250,$A32,FALSE)</f>
        <v>8419.354838709678</v>
      </c>
      <c r="K32" s="68">
        <f>HLOOKUP(K$2,'Dashboard Console - Entry'!$C$2:$BF$250,$A32,FALSE)</f>
        <v>8129.0322580645161</v>
      </c>
      <c r="L32" s="68">
        <f>HLOOKUP(L$2,'Dashboard Console - Entry'!$C$2:$BF$250,$A32,FALSE)</f>
        <v>8532.2580645161288</v>
      </c>
      <c r="M32" s="68">
        <f>HLOOKUP(M$2,'Dashboard Console - Entry'!$C$2:$BF$250,$A32,FALSE)</f>
        <v>8142.8571428571431</v>
      </c>
      <c r="N32" s="68">
        <f>HLOOKUP(N$2,'Dashboard Console - Entry'!$C$2:$BF$250,$A32,FALSE)</f>
        <v>8000</v>
      </c>
      <c r="O32" s="68">
        <f>HLOOKUP(O$2,'Dashboard Console - Entry'!$C$2:$BF$250,$A32,FALSE)</f>
        <v>8257.575757575758</v>
      </c>
      <c r="P32" s="53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BX32" s="59">
        <v>41609</v>
      </c>
      <c r="BY32" s="54">
        <v>32</v>
      </c>
      <c r="CY32" s="60"/>
      <c r="CZ32" s="60"/>
      <c r="DA32" s="60"/>
      <c r="DB32" s="60"/>
    </row>
    <row r="33" spans="1:106" x14ac:dyDescent="0.25">
      <c r="A33" s="50">
        <v>32</v>
      </c>
      <c r="B33" s="69" t="str">
        <f>'Dashboard Console - Entry'!B33</f>
        <v>Standard WV per Processor HCT</v>
      </c>
      <c r="C33" s="78">
        <f>HLOOKUP(C$2,'Dashboard Console - Entry'!$C$2:$BF$250,$A33,FALSE)</f>
        <v>10020</v>
      </c>
      <c r="D33" s="78">
        <f>HLOOKUP(D$2,'Dashboard Console - Entry'!$C$2:$BF$250,$A33,FALSE)</f>
        <v>10020</v>
      </c>
      <c r="E33" s="78">
        <f>HLOOKUP(E$2,'Dashboard Console - Entry'!$C$2:$BF$250,$A33,FALSE)</f>
        <v>10020</v>
      </c>
      <c r="F33" s="78">
        <f>HLOOKUP(F$2,'Dashboard Console - Entry'!$C$2:$BF$250,$A33,FALSE)</f>
        <v>10020</v>
      </c>
      <c r="G33" s="78">
        <f>HLOOKUP(G$2,'Dashboard Console - Entry'!$C$2:$BF$250,$A33,FALSE)</f>
        <v>10020</v>
      </c>
      <c r="H33" s="78">
        <f>HLOOKUP(H$2,'Dashboard Console - Entry'!$C$2:$BF$250,$A33,FALSE)</f>
        <v>10020</v>
      </c>
      <c r="I33" s="78">
        <f>HLOOKUP(I$2,'Dashboard Console - Entry'!$C$2:$BF$250,$A33,FALSE)</f>
        <v>10020</v>
      </c>
      <c r="J33" s="78">
        <f>HLOOKUP(J$2,'Dashboard Console - Entry'!$C$2:$BF$250,$A33,FALSE)</f>
        <v>10020</v>
      </c>
      <c r="K33" s="78">
        <f>HLOOKUP(K$2,'Dashboard Console - Entry'!$C$2:$BF$250,$A33,FALSE)</f>
        <v>10020</v>
      </c>
      <c r="L33" s="78">
        <f>HLOOKUP(L$2,'Dashboard Console - Entry'!$C$2:$BF$250,$A33,FALSE)</f>
        <v>10020</v>
      </c>
      <c r="M33" s="78">
        <f>HLOOKUP(M$2,'Dashboard Console - Entry'!$C$2:$BF$250,$A33,FALSE)</f>
        <v>10020</v>
      </c>
      <c r="N33" s="78">
        <f>HLOOKUP(N$2,'Dashboard Console - Entry'!$C$2:$BF$250,$A33,FALSE)</f>
        <v>10020</v>
      </c>
      <c r="O33" s="78">
        <f>HLOOKUP(O$2,'Dashboard Console - Entry'!$C$2:$BF$250,$A33,FALSE)</f>
        <v>10020</v>
      </c>
      <c r="P33" s="53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BX33" s="59">
        <v>41640</v>
      </c>
      <c r="BY33" s="54">
        <v>33</v>
      </c>
      <c r="CY33" s="60"/>
      <c r="CZ33" s="60"/>
      <c r="DA33" s="60"/>
      <c r="DB33" s="60"/>
    </row>
    <row r="34" spans="1:106" x14ac:dyDescent="0.25">
      <c r="A34" s="50">
        <v>33</v>
      </c>
      <c r="B34" s="69" t="str">
        <f>'Dashboard Console - Entry'!B34</f>
        <v>Average Working Days</v>
      </c>
      <c r="C34" s="418">
        <f>HLOOKUP(C$2,'Dashboard Console - Entry'!$C$2:$BF$250,$A34,FALSE)</f>
        <v>11.494252873563218</v>
      </c>
      <c r="D34" s="418">
        <f>HLOOKUP(D$2,'Dashboard Console - Entry'!$C$2:$BF$250,$A34,FALSE)</f>
        <v>13.409961685823756</v>
      </c>
      <c r="E34" s="418">
        <f>HLOOKUP(E$2,'Dashboard Console - Entry'!$C$2:$BF$250,$A34,FALSE)</f>
        <v>12.835249042145595</v>
      </c>
      <c r="F34" s="418">
        <f>HLOOKUP(F$2,'Dashboard Console - Entry'!$C$2:$BF$250,$A34,FALSE)</f>
        <v>13.793103448275861</v>
      </c>
      <c r="G34" s="418">
        <f>HLOOKUP(G$2,'Dashboard Console - Entry'!$C$2:$BF$250,$A34,FALSE)</f>
        <v>15</v>
      </c>
      <c r="H34" s="418">
        <f>HLOOKUP(H$2,'Dashboard Console - Entry'!$C$2:$BF$250,$A34,FALSE)</f>
        <v>14.444444444444445</v>
      </c>
      <c r="I34" s="418">
        <f>HLOOKUP(I$2,'Dashboard Console - Entry'!$C$2:$BF$250,$A34,FALSE)</f>
        <v>15</v>
      </c>
      <c r="J34" s="418">
        <f>HLOOKUP(J$2,'Dashboard Console - Entry'!$C$2:$BF$250,$A34,FALSE)</f>
        <v>14.24731182795699</v>
      </c>
      <c r="K34" s="418">
        <f>HLOOKUP(K$2,'Dashboard Console - Entry'!$C$2:$BF$250,$A34,FALSE)</f>
        <v>14.516129032258064</v>
      </c>
      <c r="L34" s="418">
        <f>HLOOKUP(L$2,'Dashboard Console - Entry'!$C$2:$BF$250,$A34,FALSE)</f>
        <v>15.232974910394265</v>
      </c>
      <c r="M34" s="418">
        <f>HLOOKUP(M$2,'Dashboard Console - Entry'!$C$2:$BF$250,$A34,FALSE)</f>
        <v>16.049382716049383</v>
      </c>
      <c r="N34" s="418">
        <f>HLOOKUP(N$2,'Dashboard Console - Entry'!$C$2:$BF$250,$A34,FALSE)</f>
        <v>14.583333333333334</v>
      </c>
      <c r="O34" s="418">
        <f>HLOOKUP(O$2,'Dashboard Console - Entry'!$C$2:$BF$250,$A34,FALSE)</f>
        <v>14.814814814814815</v>
      </c>
      <c r="P34" s="53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BX34" s="59">
        <v>41671</v>
      </c>
      <c r="BY34" s="54">
        <v>34</v>
      </c>
      <c r="CY34" s="60"/>
      <c r="CZ34" s="60"/>
      <c r="DA34" s="60"/>
      <c r="DB34" s="60"/>
    </row>
    <row r="35" spans="1:106" x14ac:dyDescent="0.25">
      <c r="A35" s="50">
        <v>34</v>
      </c>
      <c r="B35" s="79" t="str">
        <f>'Dashboard Console - Entry'!B35</f>
        <v>Mandatory E-Learning</v>
      </c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BX35" s="59">
        <v>41699</v>
      </c>
      <c r="BY35" s="54">
        <v>35</v>
      </c>
      <c r="CY35" s="60"/>
      <c r="CZ35" s="60"/>
      <c r="DA35" s="60"/>
      <c r="DB35" s="60"/>
    </row>
    <row r="36" spans="1:106" x14ac:dyDescent="0.25">
      <c r="A36" s="50">
        <v>35</v>
      </c>
      <c r="B36" s="64" t="str">
        <f>'Dashboard Console - Entry'!B36</f>
        <v>No Of Staff Not Completed</v>
      </c>
      <c r="C36" s="80">
        <f>HLOOKUP(C$2,'Dashboard Console - Entry'!$C$2:$BF$250,$A36,FALSE)</f>
        <v>1</v>
      </c>
      <c r="D36" s="80">
        <f>HLOOKUP(D$2,'Dashboard Console - Entry'!$C$2:$BF$250,$A36,FALSE)</f>
        <v>3</v>
      </c>
      <c r="E36" s="80">
        <f>HLOOKUP(E$2,'Dashboard Console - Entry'!$C$2:$BF$250,$A36,FALSE)</f>
        <v>1</v>
      </c>
      <c r="F36" s="80">
        <f>HLOOKUP(F$2,'Dashboard Console - Entry'!$C$2:$BF$250,$A36,FALSE)</f>
        <v>0</v>
      </c>
      <c r="G36" s="80">
        <f>HLOOKUP(G$2,'Dashboard Console - Entry'!$C$2:$BF$250,$A36,FALSE)</f>
        <v>0</v>
      </c>
      <c r="H36" s="80">
        <f>HLOOKUP(H$2,'Dashboard Console - Entry'!$C$2:$BF$250,$A36,FALSE)</f>
        <v>0</v>
      </c>
      <c r="I36" s="80">
        <f>HLOOKUP(I$2,'Dashboard Console - Entry'!$C$2:$BF$250,$A36,FALSE)</f>
        <v>0</v>
      </c>
      <c r="J36" s="80">
        <f>HLOOKUP(J$2,'Dashboard Console - Entry'!$C$2:$BF$250,$A36,FALSE)</f>
        <v>0</v>
      </c>
      <c r="K36" s="80">
        <f>HLOOKUP(K$2,'Dashboard Console - Entry'!$C$2:$BF$250,$A36,FALSE)</f>
        <v>6</v>
      </c>
      <c r="L36" s="80">
        <f>HLOOKUP(L$2,'Dashboard Console - Entry'!$C$2:$BF$250,$A36,FALSE)</f>
        <v>0</v>
      </c>
      <c r="M36" s="80">
        <f>HLOOKUP(M$2,'Dashboard Console - Entry'!$C$2:$BF$250,$A36,FALSE)</f>
        <v>0</v>
      </c>
      <c r="N36" s="80">
        <f>HLOOKUP(N$2,'Dashboard Console - Entry'!$C$2:$BF$250,$A36,FALSE)</f>
        <v>0</v>
      </c>
      <c r="O36" s="80">
        <f>HLOOKUP(O$2,'Dashboard Console - Entry'!$C$2:$BF$250,$A36,FALSE)</f>
        <v>0</v>
      </c>
      <c r="P36" s="53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BX36" s="59">
        <v>41730</v>
      </c>
      <c r="BY36" s="54">
        <v>36</v>
      </c>
      <c r="CY36" s="60"/>
      <c r="CZ36" s="60"/>
      <c r="DA36" s="60"/>
      <c r="DB36" s="60"/>
    </row>
    <row r="37" spans="1:106" x14ac:dyDescent="0.25">
      <c r="A37" s="50">
        <v>36</v>
      </c>
      <c r="B37" s="69" t="str">
        <f>'Dashboard Console - Entry'!B37</f>
        <v>Completion Rate %</v>
      </c>
      <c r="C37" s="81">
        <f>HLOOKUP(C$2,'Dashboard Console - Entry'!$C$2:$BF$250,$A37,FALSE)</f>
        <v>0.98529411764705888</v>
      </c>
      <c r="D37" s="81">
        <f>HLOOKUP(D$2,'Dashboard Console - Entry'!$C$2:$BF$250,$A37,FALSE)</f>
        <v>0.95652173913043481</v>
      </c>
      <c r="E37" s="81">
        <f>HLOOKUP(E$2,'Dashboard Console - Entry'!$C$2:$BF$250,$A37,FALSE)</f>
        <v>0.98550724637681164</v>
      </c>
      <c r="F37" s="81">
        <f>HLOOKUP(F$2,'Dashboard Console - Entry'!$C$2:$BF$250,$A37,FALSE)</f>
        <v>1</v>
      </c>
      <c r="G37" s="81">
        <f>HLOOKUP(G$2,'Dashboard Console - Entry'!$C$2:$BF$250,$A37,FALSE)</f>
        <v>1</v>
      </c>
      <c r="H37" s="81">
        <f>HLOOKUP(H$2,'Dashboard Console - Entry'!$C$2:$BF$250,$A37,FALSE)</f>
        <v>1</v>
      </c>
      <c r="I37" s="81">
        <f>HLOOKUP(I$2,'Dashboard Console - Entry'!$C$2:$BF$250,$A37,FALSE)</f>
        <v>1</v>
      </c>
      <c r="J37" s="81">
        <f>HLOOKUP(J$2,'Dashboard Console - Entry'!$C$2:$BF$250,$A37,FALSE)</f>
        <v>1</v>
      </c>
      <c r="K37" s="81">
        <f>HLOOKUP(K$2,'Dashboard Console - Entry'!$C$2:$BF$250,$A37,FALSE)</f>
        <v>0.9178082191780822</v>
      </c>
      <c r="L37" s="81">
        <f>HLOOKUP(L$2,'Dashboard Console - Entry'!$C$2:$BF$250,$A37,FALSE)</f>
        <v>1</v>
      </c>
      <c r="M37" s="81">
        <f>HLOOKUP(M$2,'Dashboard Console - Entry'!$C$2:$BF$250,$A37,FALSE)</f>
        <v>1</v>
      </c>
      <c r="N37" s="81">
        <f>HLOOKUP(N$2,'Dashboard Console - Entry'!$C$2:$BF$250,$A37,FALSE)</f>
        <v>1</v>
      </c>
      <c r="O37" s="81">
        <f>HLOOKUP(O$2,'Dashboard Console - Entry'!$C$2:$BF$250,$A37,FALSE)</f>
        <v>1</v>
      </c>
      <c r="P37" s="53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BX37" s="59">
        <v>41760</v>
      </c>
      <c r="BY37" s="54">
        <v>37</v>
      </c>
      <c r="CY37" s="60"/>
      <c r="CZ37" s="60"/>
      <c r="DA37" s="60"/>
      <c r="DB37" s="60"/>
    </row>
    <row r="38" spans="1:106" x14ac:dyDescent="0.25">
      <c r="A38" s="50">
        <v>37</v>
      </c>
      <c r="B38" s="69" t="str">
        <f>'Dashboard Console - Entry'!B38</f>
        <v>Standard Working Days</v>
      </c>
      <c r="C38" s="98">
        <f>HLOOKUP(C$2,'Dashboard Console - Entry'!$C$2:$BF$250,$A38,FALSE)</f>
        <v>18.2</v>
      </c>
      <c r="D38" s="98">
        <f>HLOOKUP(D$2,'Dashboard Console - Entry'!$C$2:$BF$250,$A38,FALSE)</f>
        <v>18.2</v>
      </c>
      <c r="E38" s="98">
        <f>HLOOKUP(E$2,'Dashboard Console - Entry'!$C$2:$BF$250,$A38,FALSE)</f>
        <v>18.2</v>
      </c>
      <c r="F38" s="98">
        <f>HLOOKUP(F$2,'Dashboard Console - Entry'!$C$2:$BF$250,$A38,FALSE)</f>
        <v>18.2</v>
      </c>
      <c r="G38" s="98">
        <f>HLOOKUP(G$2,'Dashboard Console - Entry'!$C$2:$BF$250,$A38,FALSE)</f>
        <v>18.2</v>
      </c>
      <c r="H38" s="98">
        <f>HLOOKUP(H$2,'Dashboard Console - Entry'!$C$2:$BF$250,$A38,FALSE)</f>
        <v>18.2</v>
      </c>
      <c r="I38" s="98">
        <f>HLOOKUP(I$2,'Dashboard Console - Entry'!$C$2:$BF$250,$A38,FALSE)</f>
        <v>18.2</v>
      </c>
      <c r="J38" s="98">
        <f>HLOOKUP(J$2,'Dashboard Console - Entry'!$C$2:$BF$250,$A38,FALSE)</f>
        <v>18.2</v>
      </c>
      <c r="K38" s="98">
        <f>HLOOKUP(K$2,'Dashboard Console - Entry'!$C$2:$BF$250,$A38,FALSE)</f>
        <v>18.2</v>
      </c>
      <c r="L38" s="98">
        <f>HLOOKUP(L$2,'Dashboard Console - Entry'!$C$2:$BF$250,$A38,FALSE)</f>
        <v>18.2</v>
      </c>
      <c r="M38" s="98">
        <f>HLOOKUP(M$2,'Dashboard Console - Entry'!$C$2:$BF$250,$A38,FALSE)</f>
        <v>18.2</v>
      </c>
      <c r="N38" s="98">
        <f>HLOOKUP(N$2,'Dashboard Console - Entry'!$C$2:$BF$250,$A38,FALSE)</f>
        <v>18.2</v>
      </c>
      <c r="O38" s="98">
        <f>HLOOKUP(O$2,'Dashboard Console - Entry'!$C$2:$BF$250,$A38,FALSE)</f>
        <v>18.2</v>
      </c>
      <c r="P38" s="53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BX38" s="59">
        <v>41791</v>
      </c>
      <c r="BY38" s="54">
        <v>38</v>
      </c>
      <c r="CY38" s="60"/>
      <c r="CZ38" s="60"/>
      <c r="DA38" s="60"/>
      <c r="DB38" s="60"/>
    </row>
    <row r="39" spans="1:106" x14ac:dyDescent="0.25">
      <c r="A39" s="50">
        <v>38</v>
      </c>
      <c r="B39" s="64" t="str">
        <f>'Dashboard Console - Entry'!B39</f>
        <v>Standard CUR</v>
      </c>
      <c r="C39" s="82">
        <f>HLOOKUP(C$2,'Dashboard Console - Entry'!$C$2:$BF$250,$A39,FALSE)</f>
        <v>1.1100000000000001</v>
      </c>
      <c r="D39" s="82">
        <f>HLOOKUP(D$2,'Dashboard Console - Entry'!$C$2:$BF$250,$A39,FALSE)</f>
        <v>1.1299999999999999</v>
      </c>
      <c r="E39" s="82">
        <f>HLOOKUP(E$2,'Dashboard Console - Entry'!$C$2:$BF$250,$A39,FALSE)</f>
        <v>1.0900000000000001</v>
      </c>
      <c r="F39" s="82">
        <f>HLOOKUP(F$2,'Dashboard Console - Entry'!$C$2:$BF$250,$A39,FALSE)</f>
        <v>0.67967513249363343</v>
      </c>
      <c r="G39" s="82">
        <f>HLOOKUP(G$2,'Dashboard Console - Entry'!$C$2:$BF$250,$A39,FALSE)</f>
        <v>0.75848303393213568</v>
      </c>
      <c r="H39" s="82">
        <f>HLOOKUP(H$2,'Dashboard Console - Entry'!$C$2:$BF$250,$A39,FALSE)</f>
        <v>0.61210911510312704</v>
      </c>
      <c r="I39" s="82">
        <f>HLOOKUP(I$2,'Dashboard Console - Entry'!$C$2:$BF$250,$A39,FALSE)</f>
        <v>0.98137059214903533</v>
      </c>
      <c r="J39" s="82">
        <f>HLOOKUP(J$2,'Dashboard Console - Entry'!$C$2:$BF$250,$A39,FALSE)</f>
        <v>0.84025497392312154</v>
      </c>
      <c r="K39" s="82">
        <f>HLOOKUP(K$2,'Dashboard Console - Entry'!$C$2:$BF$250,$A39,FALSE)</f>
        <v>0.81128066447749658</v>
      </c>
      <c r="L39" s="82">
        <f>HLOOKUP(L$2,'Dashboard Console - Entry'!$C$2:$BF$250,$A39,FALSE)</f>
        <v>0.85152276092975332</v>
      </c>
      <c r="M39" s="82">
        <f>HLOOKUP(M$2,'Dashboard Console - Entry'!$C$2:$BF$250,$A39,FALSE)</f>
        <v>0.81266039349871688</v>
      </c>
      <c r="N39" s="82">
        <f>HLOOKUP(N$2,'Dashboard Console - Entry'!$C$2:$BF$250,$A39,FALSE)</f>
        <v>0.79840319361277445</v>
      </c>
      <c r="O39" s="82">
        <f>HLOOKUP(O$2,'Dashboard Console - Entry'!$C$2:$BF$250,$A39,FALSE)</f>
        <v>0.82410935704348887</v>
      </c>
      <c r="P39" s="53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BX39" s="59">
        <v>41821</v>
      </c>
      <c r="BY39" s="54">
        <v>39</v>
      </c>
      <c r="CY39" s="60"/>
      <c r="CZ39" s="60"/>
      <c r="DA39" s="60"/>
      <c r="DB39" s="60"/>
    </row>
    <row r="40" spans="1:106" x14ac:dyDescent="0.25">
      <c r="A40" s="50">
        <v>39</v>
      </c>
      <c r="B40" s="64" t="str">
        <f>'Dashboard Console - Entry'!B40</f>
        <v>Available CUR</v>
      </c>
      <c r="C40" s="83">
        <f>HLOOKUP(C$2,'Dashboard Console - Entry'!$C$2:$BF$250,$A40,FALSE)</f>
        <v>1.07</v>
      </c>
      <c r="D40" s="83">
        <f>HLOOKUP(D$2,'Dashboard Console - Entry'!$C$2:$BF$250,$A40,FALSE)</f>
        <v>1.04</v>
      </c>
      <c r="E40" s="83">
        <f>HLOOKUP(E$2,'Dashboard Console - Entry'!$C$2:$BF$250,$A40,FALSE)</f>
        <v>1.05</v>
      </c>
      <c r="F40" s="83">
        <f>HLOOKUP(F$2,'Dashboard Console - Entry'!$C$2:$BF$250,$A40,FALSE)</f>
        <v>0.96813725490196079</v>
      </c>
      <c r="G40" s="83">
        <f>HLOOKUP(G$2,'Dashboard Console - Entry'!$C$2:$BF$250,$A40,FALSE)</f>
        <v>0.95333667837431013</v>
      </c>
      <c r="H40" s="83">
        <f>HLOOKUP(H$2,'Dashboard Console - Entry'!$C$2:$BF$250,$A40,FALSE)</f>
        <v>0.80006957126706668</v>
      </c>
      <c r="I40" s="83">
        <f>HLOOKUP(I$2,'Dashboard Console - Entry'!$C$2:$BF$250,$A40,FALSE)</f>
        <v>1.2336386066156484</v>
      </c>
      <c r="J40" s="83">
        <f>HLOOKUP(J$2,'Dashboard Console - Entry'!$C$2:$BF$250,$A40,FALSE)</f>
        <v>1.1131013306038895</v>
      </c>
      <c r="K40" s="83">
        <f>HLOOKUP(K$2,'Dashboard Console - Entry'!$C$2:$BF$250,$A40,FALSE)</f>
        <v>1.0465985546972341</v>
      </c>
      <c r="L40" s="83">
        <f>HLOOKUP(L$2,'Dashboard Console - Entry'!$C$2:$BF$250,$A40,FALSE)</f>
        <v>1.0538688341700533</v>
      </c>
      <c r="M40" s="83">
        <f>HLOOKUP(M$2,'Dashboard Console - Entry'!$C$2:$BF$250,$A40,FALSE)</f>
        <v>0.9606741573033708</v>
      </c>
      <c r="N40" s="83">
        <f>HLOOKUP(N$2,'Dashboard Console - Entry'!$C$2:$BF$250,$A40,FALSE)</f>
        <v>1.0406504065040652</v>
      </c>
      <c r="O40" s="83">
        <f>HLOOKUP(O$2,'Dashboard Console - Entry'!$C$2:$BF$250,$A40,FALSE)</f>
        <v>1.0686274509803921</v>
      </c>
      <c r="P40" s="53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BX40" s="59">
        <v>41852</v>
      </c>
      <c r="BY40" s="54">
        <v>40</v>
      </c>
      <c r="CY40" s="60"/>
      <c r="CZ40" s="60"/>
      <c r="DA40" s="60"/>
      <c r="DB40" s="60"/>
    </row>
    <row r="41" spans="1:106" x14ac:dyDescent="0.25">
      <c r="A41" s="50">
        <v>40</v>
      </c>
      <c r="B41" s="64" t="str">
        <f>'Dashboard Console - Entry'!B41</f>
        <v>Actual Productivity</v>
      </c>
      <c r="C41" s="83">
        <f>HLOOKUP(C$2,'Dashboard Console - Entry'!$C$2:$BF$250,$A41,FALSE)</f>
        <v>1.04</v>
      </c>
      <c r="D41" s="83">
        <f>HLOOKUP(D$2,'Dashboard Console - Entry'!$C$2:$BF$250,$A41,FALSE)</f>
        <v>1.03</v>
      </c>
      <c r="E41" s="83">
        <f>HLOOKUP(E$2,'Dashboard Console - Entry'!$C$2:$BF$250,$A41,FALSE)</f>
        <v>1.01</v>
      </c>
      <c r="F41" s="83">
        <f>HLOOKUP(F$2,'Dashboard Console - Entry'!$C$2:$BF$250,$A41,FALSE)</f>
        <v>0.80284552845528456</v>
      </c>
      <c r="G41" s="83">
        <f>HLOOKUP(G$2,'Dashboard Console - Entry'!$C$2:$BF$250,$A41,FALSE)</f>
        <v>0.84444444444444444</v>
      </c>
      <c r="H41" s="83">
        <f>HLOOKUP(H$2,'Dashboard Console - Entry'!$C$2:$BF$250,$A41,FALSE)</f>
        <v>0.76666666666666661</v>
      </c>
      <c r="I41" s="83">
        <f>HLOOKUP(I$2,'Dashboard Console - Entry'!$C$2:$BF$250,$A41,FALSE)</f>
        <v>1.1568627450980393</v>
      </c>
      <c r="J41" s="83">
        <f>HLOOKUP(J$2,'Dashboard Console - Entry'!$C$2:$BF$250,$A41,FALSE)</f>
        <v>1.0874999999999999</v>
      </c>
      <c r="K41" s="83">
        <f>HLOOKUP(K$2,'Dashboard Console - Entry'!$C$2:$BF$250,$A41,FALSE)</f>
        <v>0.93333333333333335</v>
      </c>
      <c r="L41" s="83">
        <f>HLOOKUP(L$2,'Dashboard Console - Entry'!$C$2:$BF$250,$A41,FALSE)</f>
        <v>1.0372549019607842</v>
      </c>
      <c r="M41" s="83">
        <f>HLOOKUP(M$2,'Dashboard Console - Entry'!$C$2:$BF$250,$A41,FALSE)</f>
        <v>0.95</v>
      </c>
      <c r="N41" s="83">
        <f>HLOOKUP(N$2,'Dashboard Console - Entry'!$C$2:$BF$250,$A41,FALSE)</f>
        <v>1.0666666666666667</v>
      </c>
      <c r="O41" s="83">
        <f>HLOOKUP(O$2,'Dashboard Console - Entry'!$C$2:$BF$250,$A41,FALSE)</f>
        <v>0.9511343804537522</v>
      </c>
      <c r="P41" s="53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BX41" s="59">
        <v>41883</v>
      </c>
      <c r="BY41" s="54">
        <v>41</v>
      </c>
      <c r="CY41" s="60"/>
      <c r="CZ41" s="60"/>
      <c r="DA41" s="60"/>
      <c r="DB41" s="60"/>
    </row>
    <row r="42" spans="1:106" x14ac:dyDescent="0.25">
      <c r="A42" s="50">
        <v>41</v>
      </c>
      <c r="B42" s="84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3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BX42" s="59">
        <v>41913</v>
      </c>
      <c r="BY42" s="54">
        <v>42</v>
      </c>
      <c r="CY42" s="60"/>
      <c r="CZ42" s="60"/>
      <c r="DA42" s="60"/>
      <c r="DB42" s="60"/>
    </row>
    <row r="43" spans="1:106" x14ac:dyDescent="0.25">
      <c r="A43" s="50">
        <v>42</v>
      </c>
      <c r="B43" s="84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3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BX43" s="59">
        <v>41944</v>
      </c>
      <c r="BY43" s="54">
        <v>43</v>
      </c>
      <c r="CY43" s="60"/>
      <c r="CZ43" s="60"/>
      <c r="DA43" s="60"/>
      <c r="DB43" s="60"/>
    </row>
    <row r="44" spans="1:106" x14ac:dyDescent="0.25">
      <c r="A44" s="50">
        <v>43</v>
      </c>
      <c r="B44" s="61" t="str">
        <f>'Dashboard Console - Entry'!B44</f>
        <v>H'day &amp; Weekend Working Hrs</v>
      </c>
      <c r="C44" s="74">
        <f>HLOOKUP(C$2,'Dashboard Console - Entry'!$C$2:$BF$250,$A44,FALSE)</f>
        <v>200</v>
      </c>
      <c r="D44" s="74">
        <f>HLOOKUP(D$2,'Dashboard Console - Entry'!$C$2:$BF$250,$A44,FALSE)</f>
        <v>400</v>
      </c>
      <c r="E44" s="74">
        <f>HLOOKUP(E$2,'Dashboard Console - Entry'!$C$2:$BF$250,$A44,FALSE)</f>
        <v>245</v>
      </c>
      <c r="F44" s="74">
        <f>HLOOKUP(F$2,'Dashboard Console - Entry'!$C$2:$BF$250,$A44,FALSE)</f>
        <v>100</v>
      </c>
      <c r="G44" s="74">
        <f>HLOOKUP(G$2,'Dashboard Console - Entry'!$C$2:$BF$250,$A44,FALSE)</f>
        <v>200</v>
      </c>
      <c r="H44" s="74">
        <f>HLOOKUP(H$2,'Dashboard Console - Entry'!$C$2:$BF$250,$A44,FALSE)</f>
        <v>100</v>
      </c>
      <c r="I44" s="74">
        <f>HLOOKUP(I$2,'Dashboard Console - Entry'!$C$2:$BF$250,$A44,FALSE)</f>
        <v>12</v>
      </c>
      <c r="J44" s="74">
        <f>HLOOKUP(J$2,'Dashboard Console - Entry'!$C$2:$BF$250,$A44,FALSE)</f>
        <v>90</v>
      </c>
      <c r="K44" s="74">
        <f>HLOOKUP(K$2,'Dashboard Console - Entry'!$C$2:$BF$250,$A44,FALSE)</f>
        <v>90</v>
      </c>
      <c r="L44" s="74">
        <f>HLOOKUP(L$2,'Dashboard Console - Entry'!$C$2:$BF$250,$A44,FALSE)</f>
        <v>90</v>
      </c>
      <c r="M44" s="74">
        <f>HLOOKUP(M$2,'Dashboard Console - Entry'!$C$2:$BF$250,$A44,FALSE)</f>
        <v>50</v>
      </c>
      <c r="N44" s="74">
        <f>HLOOKUP(N$2,'Dashboard Console - Entry'!$C$2:$BF$250,$A44,FALSE)</f>
        <v>18</v>
      </c>
      <c r="O44" s="74">
        <f>HLOOKUP(O$2,'Dashboard Console - Entry'!$C$2:$BF$250,$A44,FALSE)</f>
        <v>12</v>
      </c>
      <c r="P44" s="53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BX44" s="59">
        <v>41974</v>
      </c>
      <c r="BY44" s="54">
        <v>44</v>
      </c>
      <c r="CY44" s="60"/>
      <c r="CZ44" s="60"/>
      <c r="DA44" s="60"/>
      <c r="DB44" s="60"/>
    </row>
    <row r="45" spans="1:106" x14ac:dyDescent="0.25">
      <c r="A45" s="50">
        <v>44</v>
      </c>
      <c r="B45" s="64" t="str">
        <f>'Dashboard Console - Entry'!B45</f>
        <v>Total Staff Working on H'days &amp; Weekends</v>
      </c>
      <c r="C45" s="74">
        <f>HLOOKUP(C$2,'Dashboard Console - Entry'!$C$2:$BF$250,$A45,FALSE)</f>
        <v>60</v>
      </c>
      <c r="D45" s="74">
        <f>HLOOKUP(D$2,'Dashboard Console - Entry'!$C$2:$BF$250,$A45,FALSE)</f>
        <v>90</v>
      </c>
      <c r="E45" s="74">
        <f>HLOOKUP(E$2,'Dashboard Console - Entry'!$C$2:$BF$250,$A45,FALSE)</f>
        <v>15</v>
      </c>
      <c r="F45" s="74">
        <f>HLOOKUP(F$2,'Dashboard Console - Entry'!$C$2:$BF$250,$A45,FALSE)</f>
        <v>4</v>
      </c>
      <c r="G45" s="74">
        <f>HLOOKUP(G$2,'Dashboard Console - Entry'!$C$2:$BF$250,$A45,FALSE)</f>
        <v>20</v>
      </c>
      <c r="H45" s="74">
        <f>HLOOKUP(H$2,'Dashboard Console - Entry'!$C$2:$BF$250,$A45,FALSE)</f>
        <v>1</v>
      </c>
      <c r="I45" s="74">
        <f>HLOOKUP(I$2,'Dashboard Console - Entry'!$C$2:$BF$250,$A45,FALSE)</f>
        <v>1</v>
      </c>
      <c r="J45" s="74">
        <f>HLOOKUP(J$2,'Dashboard Console - Entry'!$C$2:$BF$250,$A45,FALSE)</f>
        <v>1</v>
      </c>
      <c r="K45" s="74">
        <f>HLOOKUP(K$2,'Dashboard Console - Entry'!$C$2:$BF$250,$A45,FALSE)</f>
        <v>1</v>
      </c>
      <c r="L45" s="74">
        <f>HLOOKUP(L$2,'Dashboard Console - Entry'!$C$2:$BF$250,$A45,FALSE)</f>
        <v>3</v>
      </c>
      <c r="M45" s="74">
        <f>HLOOKUP(M$2,'Dashboard Console - Entry'!$C$2:$BF$250,$A45,FALSE)</f>
        <v>3</v>
      </c>
      <c r="N45" s="74">
        <f>HLOOKUP(N$2,'Dashboard Console - Entry'!$C$2:$BF$250,$A45,FALSE)</f>
        <v>2</v>
      </c>
      <c r="O45" s="74">
        <f>HLOOKUP(O$2,'Dashboard Console - Entry'!$C$2:$BF$250,$A45,FALSE)</f>
        <v>3</v>
      </c>
      <c r="P45" s="53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CY45" s="60"/>
      <c r="CZ45" s="60"/>
      <c r="DA45" s="60"/>
      <c r="DB45" s="60"/>
    </row>
    <row r="46" spans="1:106" x14ac:dyDescent="0.25">
      <c r="A46" s="50">
        <v>45</v>
      </c>
      <c r="B46" s="64" t="str">
        <f>'Dashboard Console - Entry'!B46</f>
        <v>Total Overtime Hrs</v>
      </c>
      <c r="C46" s="74">
        <f>HLOOKUP(C$2,'Dashboard Console - Entry'!$C$2:$BF$250,$A46,FALSE)</f>
        <v>1836.666666666667</v>
      </c>
      <c r="D46" s="74">
        <f>HLOOKUP(D$2,'Dashboard Console - Entry'!$C$2:$BF$250,$A46,FALSE)</f>
        <v>2366.1111111111104</v>
      </c>
      <c r="E46" s="74">
        <f>HLOOKUP(E$2,'Dashboard Console - Entry'!$C$2:$BF$250,$A46,FALSE)</f>
        <v>1115.2777777777774</v>
      </c>
      <c r="F46" s="74">
        <f>HLOOKUP(F$2,'Dashboard Console - Entry'!$C$2:$BF$250,$A46,FALSE)</f>
        <v>1138</v>
      </c>
      <c r="G46" s="74">
        <f>HLOOKUP(G$2,'Dashboard Console - Entry'!$C$2:$BF$250,$A46,FALSE)</f>
        <v>968</v>
      </c>
      <c r="H46" s="74">
        <f>HLOOKUP(H$2,'Dashboard Console - Entry'!$C$2:$BF$250,$A46,FALSE)</f>
        <v>100</v>
      </c>
      <c r="I46" s="74">
        <f>HLOOKUP(I$2,'Dashboard Console - Entry'!$C$2:$BF$250,$A46,FALSE)</f>
        <v>100.5</v>
      </c>
      <c r="J46" s="74">
        <f>HLOOKUP(J$2,'Dashboard Console - Entry'!$C$2:$BF$250,$A46,FALSE)</f>
        <v>90</v>
      </c>
      <c r="K46" s="74">
        <f>HLOOKUP(K$2,'Dashboard Console - Entry'!$C$2:$BF$250,$A46,FALSE)</f>
        <v>623.5</v>
      </c>
      <c r="L46" s="74">
        <f>HLOOKUP(L$2,'Dashboard Console - Entry'!$C$2:$BF$250,$A46,FALSE)</f>
        <v>90</v>
      </c>
      <c r="M46" s="74">
        <f>HLOOKUP(M$2,'Dashboard Console - Entry'!$C$2:$BF$250,$A46,FALSE)</f>
        <v>50</v>
      </c>
      <c r="N46" s="74">
        <f>HLOOKUP(N$2,'Dashboard Console - Entry'!$C$2:$BF$250,$A46,FALSE)</f>
        <v>18</v>
      </c>
      <c r="O46" s="74">
        <f>HLOOKUP(O$2,'Dashboard Console - Entry'!$C$2:$BF$250,$A46,FALSE)</f>
        <v>601.61111111111131</v>
      </c>
      <c r="P46" s="53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CY46" s="60"/>
      <c r="CZ46" s="60"/>
      <c r="DA46" s="60"/>
      <c r="DB46" s="60"/>
    </row>
    <row r="47" spans="1:106" x14ac:dyDescent="0.25">
      <c r="A47" s="50">
        <v>46</v>
      </c>
      <c r="B47" s="64" t="str">
        <f>'Dashboard Console - Entry'!B47</f>
        <v>% Overtime</v>
      </c>
      <c r="C47" s="82">
        <f>HLOOKUP(C$2,'Dashboard Console - Entry'!$C$2:$BF$250,$A47,FALSE)</f>
        <v>0.31868131868131877</v>
      </c>
      <c r="D47" s="82">
        <f>HLOOKUP(D$2,'Dashboard Console - Entry'!$C$2:$BF$250,$A47,FALSE)</f>
        <v>0.36212907065725691</v>
      </c>
      <c r="E47" s="82">
        <f>HLOOKUP(E$2,'Dashboard Console - Entry'!$C$2:$BF$250,$A47,FALSE)</f>
        <v>0.16094119533410825</v>
      </c>
      <c r="F47" s="82">
        <f>HLOOKUP(F$2,'Dashboard Console - Entry'!$C$2:$BF$250,$A47,FALSE)</f>
        <v>0.15048928854800317</v>
      </c>
      <c r="G47" s="82">
        <f>HLOOKUP(G$2,'Dashboard Console - Entry'!$C$2:$BF$250,$A47,FALSE)</f>
        <v>0.11578947368421053</v>
      </c>
      <c r="H47" s="82">
        <f>HLOOKUP(H$2,'Dashboard Console - Entry'!$C$2:$BF$250,$A47,FALSE)</f>
        <v>1.215977950266502E-2</v>
      </c>
      <c r="I47" s="82">
        <f>HLOOKUP(I$2,'Dashboard Console - Entry'!$C$2:$BF$250,$A47,FALSE)</f>
        <v>1.1767460921491717E-2</v>
      </c>
      <c r="J47" s="82">
        <f>HLOOKUP(J$2,'Dashboard Console - Entry'!$C$2:$BF$250,$A47,FALSE)</f>
        <v>1.0737080707056647E-2</v>
      </c>
      <c r="K47" s="82">
        <f>HLOOKUP(K$2,'Dashboard Console - Entry'!$C$2:$BF$250,$A47,FALSE)</f>
        <v>7.3005093378607805E-2</v>
      </c>
      <c r="L47" s="82">
        <f>HLOOKUP(L$2,'Dashboard Console - Entry'!$C$2:$BF$250,$A47,FALSE)</f>
        <v>1.006292433550535E-2</v>
      </c>
      <c r="M47" s="82">
        <f>HLOOKUP(M$2,'Dashboard Console - Entry'!$C$2:$BF$250,$A47,FALSE)</f>
        <v>5.2208113140782084E-3</v>
      </c>
      <c r="N47" s="82">
        <f>HLOOKUP(N$2,'Dashboard Console - Entry'!$C$2:$BF$250,$A47,FALSE)</f>
        <v>2.0344346908789507E-3</v>
      </c>
      <c r="O47" s="82">
        <f>HLOOKUP(O$2,'Dashboard Console - Entry'!$C$2:$BF$250,$A47,FALSE)</f>
        <v>6.4966074138955068E-2</v>
      </c>
      <c r="P47" s="53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CY47" s="60"/>
      <c r="CZ47" s="60"/>
      <c r="DA47" s="60"/>
      <c r="DB47" s="60"/>
    </row>
    <row r="48" spans="1:106" x14ac:dyDescent="0.25">
      <c r="A48" s="50">
        <v>47</v>
      </c>
      <c r="B48" s="64" t="str">
        <f>'Dashboard Console - Entry'!B48</f>
        <v>Average Wkg Hrs(Week Days)</v>
      </c>
      <c r="C48" s="85">
        <f>HLOOKUP(C$2,'Dashboard Console - Entry'!$C$2:$BF$250,$A48,FALSE)</f>
        <v>11.868131868131869</v>
      </c>
      <c r="D48" s="85">
        <f>HLOOKUP(D$2,'Dashboard Console - Entry'!$C$2:$BF$250,$A48,FALSE)</f>
        <v>11.777059773828755</v>
      </c>
      <c r="E48" s="85">
        <f>HLOOKUP(E$2,'Dashboard Console - Entry'!$C$2:$BF$250,$A48,FALSE)</f>
        <v>10.357197258187357</v>
      </c>
      <c r="F48" s="85">
        <f>HLOOKUP(F$2,'Dashboard Console - Entry'!$C$2:$BF$250,$A48,FALSE)</f>
        <v>10.678391959798995</v>
      </c>
      <c r="G48" s="85">
        <f>HLOOKUP(G$2,'Dashboard Console - Entry'!$C$2:$BF$250,$A48,FALSE)</f>
        <v>9.3533333333333335</v>
      </c>
      <c r="H48" s="85">
        <f>HLOOKUP(H$2,'Dashboard Console - Entry'!$C$2:$BF$250,$A48,FALSE)</f>
        <v>8.5</v>
      </c>
      <c r="I48" s="85">
        <f>HLOOKUP(I$2,'Dashboard Console - Entry'!$C$2:$BF$250,$A48,FALSE)</f>
        <v>8.5983333333333327</v>
      </c>
      <c r="J48" s="85">
        <f>HLOOKUP(J$2,'Dashboard Console - Entry'!$C$2:$BF$250,$A48,FALSE)</f>
        <v>8.5</v>
      </c>
      <c r="K48" s="85">
        <f>HLOOKUP(K$2,'Dashboard Console - Entry'!$C$2:$BF$250,$A48,FALSE)</f>
        <v>9.0927777777777781</v>
      </c>
      <c r="L48" s="85">
        <f>HLOOKUP(L$2,'Dashboard Console - Entry'!$C$2:$BF$250,$A48,FALSE)</f>
        <v>8.5</v>
      </c>
      <c r="M48" s="85">
        <f>HLOOKUP(M$2,'Dashboard Console - Entry'!$C$2:$BF$250,$A48,FALSE)</f>
        <v>8.5</v>
      </c>
      <c r="N48" s="85">
        <f>HLOOKUP(N$2,'Dashboard Console - Entry'!$C$2:$BF$250,$A48,FALSE)</f>
        <v>8.5</v>
      </c>
      <c r="O48" s="85">
        <f>HLOOKUP(O$2,'Dashboard Console - Entry'!$C$2:$BF$250,$A48,FALSE)</f>
        <v>9.1030113636363641</v>
      </c>
      <c r="P48" s="53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CY48" s="60"/>
      <c r="CZ48" s="60"/>
      <c r="DA48" s="60"/>
      <c r="DB48" s="60"/>
    </row>
    <row r="49" spans="1:106" x14ac:dyDescent="0.25">
      <c r="A49" s="50">
        <v>48</v>
      </c>
      <c r="B49" s="64" t="str">
        <f>'Dashboard Console - Entry'!B49</f>
        <v>Expected Working Hrs</v>
      </c>
      <c r="C49" s="86">
        <f>HLOOKUP(C$2,'Dashboard Console - Entry'!$C$2:$BF$250,$A49,FALSE)</f>
        <v>9.5</v>
      </c>
      <c r="D49" s="86">
        <f>HLOOKUP(D$2,'Dashboard Console - Entry'!$C$2:$BF$250,$A49,FALSE)</f>
        <v>9.5</v>
      </c>
      <c r="E49" s="86">
        <f>HLOOKUP(E$2,'Dashboard Console - Entry'!$C$2:$BF$250,$A49,FALSE)</f>
        <v>9.5</v>
      </c>
      <c r="F49" s="86">
        <f>HLOOKUP(F$2,'Dashboard Console - Entry'!$C$2:$BF$250,$A49,FALSE)</f>
        <v>9.5</v>
      </c>
      <c r="G49" s="86">
        <f>HLOOKUP(G$2,'Dashboard Console - Entry'!$C$2:$BF$250,$A49,FALSE)</f>
        <v>9.5</v>
      </c>
      <c r="H49" s="86">
        <f>HLOOKUP(H$2,'Dashboard Console - Entry'!$C$2:$BF$250,$A49,FALSE)</f>
        <v>9.5</v>
      </c>
      <c r="I49" s="86">
        <f>HLOOKUP(I$2,'Dashboard Console - Entry'!$C$2:$BF$250,$A49,FALSE)</f>
        <v>9.5</v>
      </c>
      <c r="J49" s="86">
        <f>HLOOKUP(J$2,'Dashboard Console - Entry'!$C$2:$BF$250,$A49,FALSE)</f>
        <v>9.5</v>
      </c>
      <c r="K49" s="86">
        <f>HLOOKUP(K$2,'Dashboard Console - Entry'!$C$2:$BF$250,$A49,FALSE)</f>
        <v>9.5</v>
      </c>
      <c r="L49" s="86">
        <f>HLOOKUP(L$2,'Dashboard Console - Entry'!$C$2:$BF$250,$A49,FALSE)</f>
        <v>9.5</v>
      </c>
      <c r="M49" s="86">
        <f>HLOOKUP(M$2,'Dashboard Console - Entry'!$C$2:$BF$250,$A49,FALSE)</f>
        <v>9.5</v>
      </c>
      <c r="N49" s="86">
        <f>HLOOKUP(N$2,'Dashboard Console - Entry'!$C$2:$BF$250,$A49,FALSE)</f>
        <v>9.5</v>
      </c>
      <c r="O49" s="86">
        <f>HLOOKUP(O$2,'Dashboard Console - Entry'!$C$2:$BF$250,$A49,FALSE)</f>
        <v>9.5</v>
      </c>
      <c r="P49" s="53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CY49" s="60"/>
      <c r="CZ49" s="60"/>
      <c r="DA49" s="60"/>
      <c r="DB49" s="60"/>
    </row>
    <row r="50" spans="1:106" x14ac:dyDescent="0.25">
      <c r="A50" s="50">
        <v>49</v>
      </c>
      <c r="B50" s="64" t="str">
        <f>'Dashboard Console - Entry'!B50</f>
        <v>Average Wkg Hrs (Weekends)</v>
      </c>
      <c r="C50" s="86">
        <f>HLOOKUP(C$2,'Dashboard Console - Entry'!$C$2:$BF$250,$A50,FALSE)</f>
        <v>3.3333333333333335</v>
      </c>
      <c r="D50" s="86">
        <f>HLOOKUP(D$2,'Dashboard Console - Entry'!$C$2:$BF$250,$A50,FALSE)</f>
        <v>4.4444444444444446</v>
      </c>
      <c r="E50" s="86">
        <f>HLOOKUP(E$2,'Dashboard Console - Entry'!$C$2:$BF$250,$A50,FALSE)</f>
        <v>16.333333333333332</v>
      </c>
      <c r="F50" s="86">
        <f>HLOOKUP(F$2,'Dashboard Console - Entry'!$C$2:$BF$250,$A50,FALSE)</f>
        <v>25</v>
      </c>
      <c r="G50" s="86">
        <f>HLOOKUP(G$2,'Dashboard Console - Entry'!$C$2:$BF$250,$A50,FALSE)</f>
        <v>10</v>
      </c>
      <c r="H50" s="86">
        <f>HLOOKUP(H$2,'Dashboard Console - Entry'!$C$2:$BF$250,$A50,FALSE)</f>
        <v>100</v>
      </c>
      <c r="I50" s="86">
        <f>HLOOKUP(I$2,'Dashboard Console - Entry'!$C$2:$BF$250,$A50,FALSE)</f>
        <v>12</v>
      </c>
      <c r="J50" s="86">
        <f>HLOOKUP(J$2,'Dashboard Console - Entry'!$C$2:$BF$250,$A50,FALSE)</f>
        <v>90</v>
      </c>
      <c r="K50" s="86">
        <f>HLOOKUP(K$2,'Dashboard Console - Entry'!$C$2:$BF$250,$A50,FALSE)</f>
        <v>90</v>
      </c>
      <c r="L50" s="86">
        <f>HLOOKUP(L$2,'Dashboard Console - Entry'!$C$2:$BF$250,$A50,FALSE)</f>
        <v>30</v>
      </c>
      <c r="M50" s="86">
        <f>HLOOKUP(M$2,'Dashboard Console - Entry'!$C$2:$BF$250,$A50,FALSE)</f>
        <v>16.666666666666668</v>
      </c>
      <c r="N50" s="86">
        <f>HLOOKUP(N$2,'Dashboard Console - Entry'!$C$2:$BF$250,$A50,FALSE)</f>
        <v>9</v>
      </c>
      <c r="O50" s="86">
        <f>HLOOKUP(O$2,'Dashboard Console - Entry'!$C$2:$BF$250,$A50,FALSE)</f>
        <v>4</v>
      </c>
      <c r="P50" s="53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CY50" s="60"/>
      <c r="CZ50" s="60"/>
      <c r="DA50" s="60"/>
      <c r="DB50" s="60"/>
    </row>
    <row r="51" spans="1:106" x14ac:dyDescent="0.25">
      <c r="A51" s="50">
        <v>50</v>
      </c>
      <c r="B51" s="64" t="str">
        <f>'Dashboard Console - Entry'!B51</f>
        <v>Overtime Hrs (Week Days)</v>
      </c>
      <c r="C51" s="419">
        <f>HLOOKUP(C$2,'Dashboard Console - Entry'!$C$2:$BF$250,$A51,FALSE)</f>
        <v>1636.666666666667</v>
      </c>
      <c r="D51" s="419">
        <f>HLOOKUP(D$2,'Dashboard Console - Entry'!$C$2:$BF$250,$A51,FALSE)</f>
        <v>1966.1111111111104</v>
      </c>
      <c r="E51" s="419">
        <f>HLOOKUP(E$2,'Dashboard Console - Entry'!$C$2:$BF$250,$A51,FALSE)</f>
        <v>870.27777777777737</v>
      </c>
      <c r="F51" s="419">
        <f>HLOOKUP(F$2,'Dashboard Console - Entry'!$C$2:$BF$250,$A51,FALSE)</f>
        <v>1038</v>
      </c>
      <c r="G51" s="419">
        <f>HLOOKUP(G$2,'Dashboard Console - Entry'!$C$2:$BF$250,$A51,FALSE)</f>
        <v>768</v>
      </c>
      <c r="H51" s="419">
        <f>HLOOKUP(H$2,'Dashboard Console - Entry'!$C$2:$BF$250,$A51,FALSE)</f>
        <v>0</v>
      </c>
      <c r="I51" s="419">
        <f>HLOOKUP(I$2,'Dashboard Console - Entry'!$C$2:$BF$250,$A51,FALSE)</f>
        <v>88.5</v>
      </c>
      <c r="J51" s="419">
        <f>HLOOKUP(J$2,'Dashboard Console - Entry'!$C$2:$BF$250,$A51,FALSE)</f>
        <v>0</v>
      </c>
      <c r="K51" s="419">
        <f>HLOOKUP(K$2,'Dashboard Console - Entry'!$C$2:$BF$250,$A51,FALSE)</f>
        <v>533.5</v>
      </c>
      <c r="L51" s="419">
        <f>HLOOKUP(L$2,'Dashboard Console - Entry'!$C$2:$BF$250,$A51,FALSE)</f>
        <v>0</v>
      </c>
      <c r="M51" s="419">
        <f>HLOOKUP(M$2,'Dashboard Console - Entry'!$C$2:$BF$250,$A51,FALSE)</f>
        <v>0</v>
      </c>
      <c r="N51" s="419">
        <f>HLOOKUP(N$2,'Dashboard Console - Entry'!$C$2:$BF$250,$A51,FALSE)</f>
        <v>0</v>
      </c>
      <c r="O51" s="419">
        <f>HLOOKUP(O$2,'Dashboard Console - Entry'!$C$2:$BF$250,$A51,FALSE)</f>
        <v>589.61111111111131</v>
      </c>
      <c r="P51" s="53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CY51" s="60"/>
      <c r="CZ51" s="60"/>
      <c r="DA51" s="60"/>
      <c r="DB51" s="60"/>
    </row>
    <row r="52" spans="1:106" x14ac:dyDescent="0.25">
      <c r="A52" s="50">
        <v>51</v>
      </c>
      <c r="B52" s="64" t="str">
        <f>'Dashboard Console - Entry'!B52</f>
        <v xml:space="preserve">Training Hours Cumulative </v>
      </c>
      <c r="C52" s="88">
        <f>HLOOKUP(C$2,'Dashboard Console - Entry'!$C$2:$BF$250,$A52,FALSE)</f>
        <v>400</v>
      </c>
      <c r="D52" s="88">
        <f>HLOOKUP(D$2,'Dashboard Console - Entry'!$C$2:$BF$250,$A52,FALSE)</f>
        <v>900</v>
      </c>
      <c r="E52" s="88">
        <f>HLOOKUP(E$2,'Dashboard Console - Entry'!$C$2:$BF$250,$A52,FALSE)</f>
        <v>1700</v>
      </c>
      <c r="F52" s="88">
        <f>HLOOKUP(F$2,'Dashboard Console - Entry'!$C$2:$BF$250,$A52,FALSE)</f>
        <v>2100</v>
      </c>
      <c r="G52" s="88">
        <f>HLOOKUP(G$2,'Dashboard Console - Entry'!$C$2:$BF$250,$A52,FALSE)</f>
        <v>2228</v>
      </c>
      <c r="H52" s="88">
        <f>HLOOKUP(H$2,'Dashboard Console - Entry'!$C$2:$BF$250,$A52,FALSE)</f>
        <v>2362</v>
      </c>
      <c r="I52" s="88">
        <f>HLOOKUP(I$2,'Dashboard Console - Entry'!$C$2:$BF$250,$A52,FALSE)</f>
        <v>2491</v>
      </c>
      <c r="J52" s="88">
        <f>HLOOKUP(J$2,'Dashboard Console - Entry'!$C$2:$BF$250,$A52,FALSE)</f>
        <v>2625</v>
      </c>
      <c r="K52" s="88">
        <f>HLOOKUP(K$2,'Dashboard Console - Entry'!$C$2:$BF$250,$A52,FALSE)</f>
        <v>74</v>
      </c>
      <c r="L52" s="88">
        <f>HLOOKUP(L$2,'Dashboard Console - Entry'!$C$2:$BF$250,$A52,FALSE)</f>
        <v>208</v>
      </c>
      <c r="M52" s="88">
        <f>HLOOKUP(M$2,'Dashboard Console - Entry'!$C$2:$BF$250,$A52,FALSE)</f>
        <v>408</v>
      </c>
      <c r="N52" s="88">
        <f>HLOOKUP(N$2,'Dashboard Console - Entry'!$C$2:$BF$250,$A52,FALSE)</f>
        <v>608</v>
      </c>
      <c r="O52" s="88">
        <f>HLOOKUP(O$2,'Dashboard Console - Entry'!$C$2:$BF$250,$A52,FALSE)</f>
        <v>908</v>
      </c>
      <c r="P52" s="53"/>
      <c r="S52" s="115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CY52" s="60"/>
      <c r="CZ52" s="60"/>
      <c r="DA52" s="60"/>
      <c r="DB52" s="60"/>
    </row>
    <row r="53" spans="1:106" x14ac:dyDescent="0.25">
      <c r="A53" s="50">
        <v>52</v>
      </c>
      <c r="B53" s="64" t="str">
        <f>'Dashboard Console - Entry'!B53</f>
        <v>Training Hours Cumulative Target</v>
      </c>
      <c r="C53" s="88">
        <f>HLOOKUP(C$2,'Dashboard Console - Entry'!$C$2:$BF$250,$A53,FALSE)</f>
        <v>1233.3333333333333</v>
      </c>
      <c r="D53" s="88">
        <f>HLOOKUP(D$2,'Dashboard Console - Entry'!$C$2:$BF$250,$A53,FALSE)</f>
        <v>1480</v>
      </c>
      <c r="E53" s="88">
        <f>HLOOKUP(E$2,'Dashboard Console - Entry'!$C$2:$BF$250,$A53,FALSE)</f>
        <v>1726.6666666666665</v>
      </c>
      <c r="F53" s="88">
        <f>HLOOKUP(F$2,'Dashboard Console - Entry'!$C$2:$BF$250,$A53,FALSE)</f>
        <v>1973.3333333333333</v>
      </c>
      <c r="G53" s="88">
        <f>HLOOKUP(G$2,'Dashboard Console - Entry'!$C$2:$BF$250,$A53,FALSE)</f>
        <v>2220</v>
      </c>
      <c r="H53" s="88">
        <f>HLOOKUP(H$2,'Dashboard Console - Entry'!$C$2:$BF$250,$A53,FALSE)</f>
        <v>2466.6666666666665</v>
      </c>
      <c r="I53" s="88">
        <f>HLOOKUP(I$2,'Dashboard Console - Entry'!$C$2:$BF$250,$A53,FALSE)</f>
        <v>2713.333333333333</v>
      </c>
      <c r="J53" s="88">
        <f>HLOOKUP(J$2,'Dashboard Console - Entry'!$C$2:$BF$250,$A53,FALSE)</f>
        <v>2960</v>
      </c>
      <c r="K53" s="88">
        <f>HLOOKUP(K$2,'Dashboard Console - Entry'!$C$2:$BF$250,$A53,FALSE)</f>
        <v>256.66666666666669</v>
      </c>
      <c r="L53" s="88">
        <f>HLOOKUP(L$2,'Dashboard Console - Entry'!$C$2:$BF$250,$A53,FALSE)</f>
        <v>513.33333333333337</v>
      </c>
      <c r="M53" s="88">
        <f>HLOOKUP(M$2,'Dashboard Console - Entry'!$C$2:$BF$250,$A53,FALSE)</f>
        <v>770</v>
      </c>
      <c r="N53" s="88">
        <f>HLOOKUP(N$2,'Dashboard Console - Entry'!$C$2:$BF$250,$A53,FALSE)</f>
        <v>1026.6666666666667</v>
      </c>
      <c r="O53" s="88">
        <f>HLOOKUP(O$2,'Dashboard Console - Entry'!$C$2:$BF$250,$A53,FALSE)</f>
        <v>1283.3333333333335</v>
      </c>
      <c r="P53" s="53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CY53" s="60"/>
      <c r="CZ53" s="60"/>
      <c r="DA53" s="60"/>
      <c r="DB53" s="60"/>
    </row>
    <row r="54" spans="1:106" x14ac:dyDescent="0.25">
      <c r="A54" s="50">
        <v>53</v>
      </c>
      <c r="B54" s="84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3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CY54" s="60"/>
      <c r="CZ54" s="60"/>
      <c r="DA54" s="60"/>
      <c r="DB54" s="60"/>
    </row>
    <row r="55" spans="1:106" x14ac:dyDescent="0.25">
      <c r="A55" s="50">
        <v>54</v>
      </c>
      <c r="B55" s="84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3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CY55" s="60"/>
      <c r="CZ55" s="60"/>
      <c r="DA55" s="60"/>
      <c r="DB55" s="60"/>
    </row>
    <row r="56" spans="1:106" x14ac:dyDescent="0.25">
      <c r="A56" s="50">
        <v>55</v>
      </c>
      <c r="B56" s="84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3"/>
      <c r="S56" s="115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  <c r="CY56" s="60"/>
      <c r="CZ56" s="60"/>
      <c r="DA56" s="60"/>
      <c r="DB56" s="60"/>
    </row>
    <row r="57" spans="1:106" x14ac:dyDescent="0.25">
      <c r="A57" s="50">
        <v>56</v>
      </c>
      <c r="B57" s="84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3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  <c r="CY57" s="60"/>
      <c r="CZ57" s="60"/>
      <c r="DA57" s="60"/>
      <c r="DB57" s="60"/>
    </row>
    <row r="58" spans="1:106" x14ac:dyDescent="0.25">
      <c r="A58" s="50">
        <v>57</v>
      </c>
      <c r="B58" s="90" t="str">
        <f>'Dashboard Console - Entry'!B58</f>
        <v>Volumes</v>
      </c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53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  <c r="CY58" s="60"/>
      <c r="CZ58" s="60"/>
      <c r="DA58" s="60"/>
      <c r="DB58" s="60"/>
    </row>
    <row r="59" spans="1:106" x14ac:dyDescent="0.25">
      <c r="A59" s="50">
        <v>58</v>
      </c>
      <c r="B59" s="64" t="str">
        <f>'Dashboard Console - Entry'!B59</f>
        <v>Volumes (Products)</v>
      </c>
      <c r="C59" s="74">
        <f>HLOOKUP(C$2,'Dashboard Console - Entry'!$C$2:$BF$250,$A59,FALSE)</f>
        <v>0</v>
      </c>
      <c r="D59" s="74">
        <f>HLOOKUP(D$2,'Dashboard Console - Entry'!$C$2:$BF$250,$A59,FALSE)</f>
        <v>0</v>
      </c>
      <c r="E59" s="74">
        <f>HLOOKUP(E$2,'Dashboard Console - Entry'!$C$2:$BF$250,$A59,FALSE)</f>
        <v>95054.999999999985</v>
      </c>
      <c r="F59" s="74">
        <f>HLOOKUP(F$2,'Dashboard Console - Entry'!$C$2:$BF$250,$A59,FALSE)</f>
        <v>101474</v>
      </c>
      <c r="G59" s="74">
        <f>HLOOKUP(G$2,'Dashboard Console - Entry'!$C$2:$BF$250,$A59,FALSE)</f>
        <v>127179</v>
      </c>
      <c r="H59" s="74">
        <f>HLOOKUP(H$2,'Dashboard Console - Entry'!$C$2:$BF$250,$A59,FALSE)</f>
        <v>96517</v>
      </c>
      <c r="I59" s="74">
        <f>HLOOKUP(I$2,'Dashboard Console - Entry'!$C$2:$BF$250,$A59,FALSE)</f>
        <v>101454</v>
      </c>
      <c r="J59" s="74">
        <f>HLOOKUP(J$2,'Dashboard Console - Entry'!$C$2:$BF$250,$A59,FALSE)</f>
        <v>99305</v>
      </c>
      <c r="K59" s="74">
        <f>HLOOKUP(K$2,'Dashboard Console - Entry'!$C$2:$BF$250,$A59,FALSE)</f>
        <v>94423</v>
      </c>
      <c r="L59" s="74">
        <f>HLOOKUP(L$2,'Dashboard Console - Entry'!$C$2:$BF$250,$A59,FALSE)</f>
        <v>97849</v>
      </c>
      <c r="M59" s="74">
        <f>HLOOKUP(M$2,'Dashboard Console - Entry'!$C$2:$BF$250,$A59,FALSE)</f>
        <v>105330</v>
      </c>
      <c r="N59" s="74">
        <f>HLOOKUP(N$2,'Dashboard Console - Entry'!$C$2:$BF$250,$A59,FALSE)</f>
        <v>93392</v>
      </c>
      <c r="O59" s="74">
        <f>HLOOKUP(O$2,'Dashboard Console - Entry'!$C$2:$BF$250,$A59,FALSE)</f>
        <v>105626</v>
      </c>
      <c r="P59" s="53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  <c r="CY59" s="60"/>
      <c r="CZ59" s="60"/>
      <c r="DA59" s="60"/>
      <c r="DB59" s="60"/>
    </row>
    <row r="60" spans="1:106" x14ac:dyDescent="0.25">
      <c r="A60" s="50">
        <v>59</v>
      </c>
      <c r="B60" s="64" t="str">
        <f>'Dashboard Console - Entry'!B60</f>
        <v>Volumes (SWSR)</v>
      </c>
      <c r="C60" s="74">
        <f>HLOOKUP(C$2,'Dashboard Console - Entry'!$C$2:$BF$250,$A60,FALSE)</f>
        <v>99333.999999999985</v>
      </c>
      <c r="D60" s="74">
        <f>HLOOKUP(D$2,'Dashboard Console - Entry'!$C$2:$BF$250,$A60,FALSE)</f>
        <v>100396.99999999999</v>
      </c>
      <c r="E60" s="74">
        <f>HLOOKUP(E$2,'Dashboard Console - Entry'!$C$2:$BF$250,$A60,FALSE)</f>
        <v>95054.999999999985</v>
      </c>
      <c r="F60" s="74">
        <f>HLOOKUP(F$2,'Dashboard Console - Entry'!$C$2:$BF$250,$A60,FALSE)</f>
        <v>101820.99999999999</v>
      </c>
      <c r="G60" s="74">
        <f>HLOOKUP(G$2,'Dashboard Console - Entry'!$C$2:$BF$250,$A60,FALSE)</f>
        <v>128168</v>
      </c>
      <c r="H60" s="74">
        <f>HLOOKUP(H$2,'Dashboard Console - Entry'!$C$2:$BF$250,$A60,FALSE)</f>
        <v>120663</v>
      </c>
      <c r="I60" s="74">
        <f>HLOOKUP(I$2,'Dashboard Console - Entry'!$C$2:$BF$250,$A60,FALSE)</f>
        <v>126948</v>
      </c>
      <c r="J60" s="74">
        <f>HLOOKUP(J$2,'Dashboard Console - Entry'!$C$2:$BF$250,$A60,FALSE)</f>
        <v>127082</v>
      </c>
      <c r="K60" s="74">
        <f>HLOOKUP(K$2,'Dashboard Console - Entry'!$C$2:$BF$250,$A60,FALSE)</f>
        <v>208128</v>
      </c>
      <c r="L60" s="74">
        <f>HLOOKUP(L$2,'Dashboard Console - Entry'!$C$2:$BF$250,$A60,FALSE)</f>
        <v>221587</v>
      </c>
      <c r="M60" s="74">
        <f>HLOOKUP(M$2,'Dashboard Console - Entry'!$C$2:$BF$250,$A60,FALSE)</f>
        <v>241484</v>
      </c>
      <c r="N60" s="74">
        <f>HLOOKUP(N$2,'Dashboard Console - Entry'!$C$2:$BF$250,$A60,FALSE)</f>
        <v>224190</v>
      </c>
      <c r="O60" s="74">
        <f>HLOOKUP(O$2,'Dashboard Console - Entry'!$C$2:$BF$250,$A60,FALSE)</f>
        <v>258848</v>
      </c>
      <c r="P60" s="53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  <c r="CY60" s="60"/>
      <c r="CZ60" s="60"/>
      <c r="DA60" s="60"/>
      <c r="DB60" s="60"/>
    </row>
    <row r="61" spans="1:106" x14ac:dyDescent="0.25">
      <c r="A61" s="50">
        <v>60</v>
      </c>
      <c r="B61" s="64" t="str">
        <f>'Dashboard Console - Entry'!B61</f>
        <v>Volumes (RF Monthly)</v>
      </c>
      <c r="C61" s="74">
        <f>HLOOKUP(C$2,'Dashboard Console - Entry'!$C$2:$BF$250,$A61,FALSE)</f>
        <v>0</v>
      </c>
      <c r="D61" s="74">
        <f>HLOOKUP(D$2,'Dashboard Console - Entry'!$C$2:$BF$250,$A61,FALSE)</f>
        <v>0</v>
      </c>
      <c r="E61" s="74">
        <f>HLOOKUP(E$2,'Dashboard Console - Entry'!$C$2:$BF$250,$A61,FALSE)</f>
        <v>0</v>
      </c>
      <c r="F61" s="74">
        <f>HLOOKUP(F$2,'Dashboard Console - Entry'!$C$2:$BF$250,$A61,FALSE)</f>
        <v>0</v>
      </c>
      <c r="G61" s="74">
        <f>HLOOKUP(G$2,'Dashboard Console - Entry'!$C$2:$BF$250,$A61,FALSE)</f>
        <v>0</v>
      </c>
      <c r="H61" s="74">
        <f>HLOOKUP(H$2,'Dashboard Console - Entry'!$C$2:$BF$250,$A61,FALSE)</f>
        <v>0</v>
      </c>
      <c r="I61" s="74">
        <f>HLOOKUP(I$2,'Dashboard Console - Entry'!$C$2:$BF$250,$A61,FALSE)</f>
        <v>0</v>
      </c>
      <c r="J61" s="74">
        <f>HLOOKUP(J$2,'Dashboard Console - Entry'!$C$2:$BF$250,$A61,FALSE)</f>
        <v>0</v>
      </c>
      <c r="K61" s="74">
        <f>HLOOKUP(K$2,'Dashboard Console - Entry'!$C$2:$BF$250,$A61,FALSE)</f>
        <v>0</v>
      </c>
      <c r="L61" s="74">
        <f>HLOOKUP(L$2,'Dashboard Console - Entry'!$C$2:$BF$250,$A61,FALSE)</f>
        <v>0</v>
      </c>
      <c r="M61" s="74">
        <f>HLOOKUP(M$2,'Dashboard Console - Entry'!$C$2:$BF$250,$A61,FALSE)</f>
        <v>0</v>
      </c>
      <c r="N61" s="74">
        <f>HLOOKUP(N$2,'Dashboard Console - Entry'!$C$2:$BF$250,$A61,FALSE)</f>
        <v>0</v>
      </c>
      <c r="O61" s="74">
        <f>HLOOKUP(O$2,'Dashboard Console - Entry'!$C$2:$BF$250,$A61,FALSE)</f>
        <v>0</v>
      </c>
      <c r="P61" s="53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  <c r="CY61" s="60"/>
      <c r="CZ61" s="60"/>
      <c r="DA61" s="60"/>
      <c r="DB61" s="60"/>
    </row>
    <row r="62" spans="1:106" x14ac:dyDescent="0.25">
      <c r="A62" s="50">
        <v>61</v>
      </c>
      <c r="B62" s="64" t="str">
        <f>'Dashboard Console - Entry'!B62</f>
        <v>Volumes (FileNet)</v>
      </c>
      <c r="C62" s="74">
        <f>HLOOKUP(C$2,'Dashboard Console - Entry'!$C$2:$BF$250,$A62,FALSE)</f>
        <v>0</v>
      </c>
      <c r="D62" s="74">
        <f>HLOOKUP(D$2,'Dashboard Console - Entry'!$C$2:$BF$250,$A62,FALSE)</f>
        <v>0</v>
      </c>
      <c r="E62" s="74">
        <f>HLOOKUP(E$2,'Dashboard Console - Entry'!$C$2:$BF$250,$A62,FALSE)</f>
        <v>0</v>
      </c>
      <c r="F62" s="74">
        <f>HLOOKUP(F$2,'Dashboard Console - Entry'!$C$2:$BF$250,$A62,FALSE)</f>
        <v>0</v>
      </c>
      <c r="G62" s="74">
        <f>HLOOKUP(G$2,'Dashboard Console - Entry'!$C$2:$BF$250,$A62,FALSE)</f>
        <v>0</v>
      </c>
      <c r="H62" s="74">
        <f>HLOOKUP(H$2,'Dashboard Console - Entry'!$C$2:$BF$250,$A62,FALSE)</f>
        <v>0</v>
      </c>
      <c r="I62" s="74">
        <f>HLOOKUP(I$2,'Dashboard Console - Entry'!$C$2:$BF$250,$A62,FALSE)</f>
        <v>0</v>
      </c>
      <c r="J62" s="74">
        <f>HLOOKUP(J$2,'Dashboard Console - Entry'!$C$2:$BF$250,$A62,FALSE)</f>
        <v>0</v>
      </c>
      <c r="K62" s="74">
        <f>HLOOKUP(K$2,'Dashboard Console - Entry'!$C$2:$BF$250,$A62,FALSE)</f>
        <v>0</v>
      </c>
      <c r="L62" s="74">
        <f>HLOOKUP(L$2,'Dashboard Console - Entry'!$C$2:$BF$250,$A62,FALSE)</f>
        <v>0</v>
      </c>
      <c r="M62" s="74">
        <f>HLOOKUP(M$2,'Dashboard Console - Entry'!$C$2:$BF$250,$A62,FALSE)</f>
        <v>0</v>
      </c>
      <c r="N62" s="74">
        <f>HLOOKUP(N$2,'Dashboard Console - Entry'!$C$2:$BF$250,$A62,FALSE)</f>
        <v>0</v>
      </c>
      <c r="O62" s="74">
        <f>HLOOKUP(O$2,'Dashboard Console - Entry'!$C$2:$BF$250,$A62,FALSE)</f>
        <v>0</v>
      </c>
      <c r="P62" s="53"/>
      <c r="S62" s="115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  <c r="CY62" s="60"/>
      <c r="CZ62" s="60"/>
      <c r="DA62" s="60"/>
      <c r="DB62" s="60"/>
    </row>
    <row r="63" spans="1:106" x14ac:dyDescent="0.25">
      <c r="A63" s="50">
        <v>62</v>
      </c>
      <c r="B63" s="84"/>
      <c r="C63" s="5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52"/>
      <c r="P63" s="53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  <c r="CY63" s="60"/>
      <c r="CZ63" s="60"/>
      <c r="DA63" s="60"/>
      <c r="DB63" s="60"/>
    </row>
    <row r="64" spans="1:106" x14ac:dyDescent="0.25">
      <c r="A64" s="50">
        <v>63</v>
      </c>
      <c r="B64" s="61" t="str">
        <f>'Dashboard Console - Entry'!B64</f>
        <v>Volumes (SWSR) by Country</v>
      </c>
      <c r="C64" s="93"/>
      <c r="D64" s="93"/>
      <c r="E64" s="93"/>
      <c r="F64" s="93"/>
      <c r="G64" s="93"/>
      <c r="H64" s="93"/>
      <c r="I64" s="93"/>
      <c r="J64" s="93"/>
      <c r="K64" s="93"/>
      <c r="L64" s="93"/>
      <c r="M64" s="93"/>
      <c r="N64" s="93"/>
      <c r="O64" s="93"/>
      <c r="P64" s="53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  <c r="CY64" s="60"/>
      <c r="CZ64" s="60"/>
      <c r="DA64" s="60"/>
      <c r="DB64" s="60"/>
    </row>
    <row r="65" spans="1:106" x14ac:dyDescent="0.25">
      <c r="A65" s="50">
        <v>64</v>
      </c>
      <c r="B65" s="64" t="str">
        <f>'Dashboard Console - Entry'!B65</f>
        <v>KEN</v>
      </c>
      <c r="C65" s="74">
        <f>HLOOKUP(C$2,'Dashboard Console - Entry'!$C$2:$BF$250,$A65,FALSE)</f>
        <v>55424.2</v>
      </c>
      <c r="D65" s="74">
        <f>HLOOKUP(D$2,'Dashboard Console - Entry'!$C$2:$BF$250,$A65,FALSE)</f>
        <v>53854.2</v>
      </c>
      <c r="E65" s="74">
        <f>HLOOKUP(E$2,'Dashboard Console - Entry'!$C$2:$BF$250,$A65,FALSE)</f>
        <v>53717.2</v>
      </c>
      <c r="F65" s="74">
        <f>HLOOKUP(F$2,'Dashboard Console - Entry'!$C$2:$BF$250,$A65,FALSE)</f>
        <v>55602.2</v>
      </c>
      <c r="G65" s="74">
        <f>HLOOKUP(G$2,'Dashboard Console - Entry'!$C$2:$BF$250,$A65,FALSE)</f>
        <v>67489</v>
      </c>
      <c r="H65" s="74">
        <f>HLOOKUP(H$2,'Dashboard Console - Entry'!$C$2:$BF$250,$A65,FALSE)</f>
        <v>62626</v>
      </c>
      <c r="I65" s="74">
        <f>HLOOKUP(I$2,'Dashboard Console - Entry'!$C$2:$BF$250,$A65,FALSE)</f>
        <v>65384</v>
      </c>
      <c r="J65" s="74">
        <f>HLOOKUP(J$2,'Dashboard Console - Entry'!$C$2:$BF$250,$A65,FALSE)</f>
        <v>62802</v>
      </c>
      <c r="K65" s="74">
        <f>HLOOKUP(K$2,'Dashboard Console - Entry'!$C$2:$BF$250,$A65,FALSE)</f>
        <v>122541</v>
      </c>
      <c r="L65" s="74">
        <f>HLOOKUP(L$2,'Dashboard Console - Entry'!$C$2:$BF$250,$A65,FALSE)</f>
        <v>131633</v>
      </c>
      <c r="M65" s="74">
        <f>HLOOKUP(M$2,'Dashboard Console - Entry'!$C$2:$BF$250,$A65,FALSE)</f>
        <v>143370</v>
      </c>
      <c r="N65" s="74">
        <f>HLOOKUP(N$2,'Dashboard Console - Entry'!$C$2:$BF$250,$A65,FALSE)</f>
        <v>133790</v>
      </c>
      <c r="O65" s="74">
        <f>HLOOKUP(O$2,'Dashboard Console - Entry'!$C$2:$BF$250,$A65,FALSE)</f>
        <v>141321</v>
      </c>
      <c r="P65" s="53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  <c r="CY65" s="60"/>
      <c r="CZ65" s="60"/>
      <c r="DA65" s="60"/>
      <c r="DB65" s="60"/>
    </row>
    <row r="66" spans="1:106" x14ac:dyDescent="0.25">
      <c r="A66" s="50">
        <v>65</v>
      </c>
      <c r="B66" s="64" t="str">
        <f>'Dashboard Console - Entry'!B66</f>
        <v>UGA</v>
      </c>
      <c r="C66" s="74">
        <f>HLOOKUP(C$2,'Dashboard Console - Entry'!$C$2:$BF$250,$A66,FALSE)</f>
        <v>9700.2000000000007</v>
      </c>
      <c r="D66" s="74">
        <f>HLOOKUP(D$2,'Dashboard Console - Entry'!$C$2:$BF$250,$A66,FALSE)</f>
        <v>11836.2</v>
      </c>
      <c r="E66" s="74">
        <f>HLOOKUP(E$2,'Dashboard Console - Entry'!$C$2:$BF$250,$A66,FALSE)</f>
        <v>8801.2000000000007</v>
      </c>
      <c r="F66" s="74">
        <f>HLOOKUP(F$2,'Dashboard Console - Entry'!$C$2:$BF$250,$A66,FALSE)</f>
        <v>9860.2000000000007</v>
      </c>
      <c r="G66" s="74">
        <f>HLOOKUP(G$2,'Dashboard Console - Entry'!$C$2:$BF$250,$A66,FALSE)</f>
        <v>13040</v>
      </c>
      <c r="H66" s="74">
        <f>HLOOKUP(H$2,'Dashboard Console - Entry'!$C$2:$BF$250,$A66,FALSE)</f>
        <v>12975</v>
      </c>
      <c r="I66" s="74">
        <f>HLOOKUP(I$2,'Dashboard Console - Entry'!$C$2:$BF$250,$A66,FALSE)</f>
        <v>13698</v>
      </c>
      <c r="J66" s="74">
        <f>HLOOKUP(J$2,'Dashboard Console - Entry'!$C$2:$BF$250,$A66,FALSE)</f>
        <v>13635</v>
      </c>
      <c r="K66" s="74">
        <f>HLOOKUP(K$2,'Dashboard Console - Entry'!$C$2:$BF$250,$A66,FALSE)</f>
        <v>20288</v>
      </c>
      <c r="L66" s="74">
        <f>HLOOKUP(L$2,'Dashboard Console - Entry'!$C$2:$BF$250,$A66,FALSE)</f>
        <v>21918</v>
      </c>
      <c r="M66" s="74">
        <f>HLOOKUP(M$2,'Dashboard Console - Entry'!$C$2:$BF$250,$A66,FALSE)</f>
        <v>23118</v>
      </c>
      <c r="N66" s="74">
        <f>HLOOKUP(N$2,'Dashboard Console - Entry'!$C$2:$BF$250,$A66,FALSE)</f>
        <v>21691</v>
      </c>
      <c r="O66" s="74">
        <f>HLOOKUP(O$2,'Dashboard Console - Entry'!$C$2:$BF$250,$A66,FALSE)</f>
        <v>25308</v>
      </c>
      <c r="P66" s="53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  <c r="CY66" s="60"/>
      <c r="CZ66" s="60"/>
      <c r="DA66" s="60"/>
      <c r="DB66" s="60"/>
    </row>
    <row r="67" spans="1:106" x14ac:dyDescent="0.25">
      <c r="A67" s="50">
        <v>66</v>
      </c>
      <c r="B67" s="64" t="str">
        <f>'Dashboard Console - Entry'!B67</f>
        <v>TZA</v>
      </c>
      <c r="C67" s="74">
        <f>HLOOKUP(C$2,'Dashboard Console - Entry'!$C$2:$BF$250,$A67,FALSE)</f>
        <v>9402.2000000000007</v>
      </c>
      <c r="D67" s="74">
        <f>HLOOKUP(D$2,'Dashboard Console - Entry'!$C$2:$BF$250,$A67,FALSE)</f>
        <v>10189.200000000001</v>
      </c>
      <c r="E67" s="74">
        <f>HLOOKUP(E$2,'Dashboard Console - Entry'!$C$2:$BF$250,$A67,FALSE)</f>
        <v>10022.200000000001</v>
      </c>
      <c r="F67" s="74">
        <f>HLOOKUP(F$2,'Dashboard Console - Entry'!$C$2:$BF$250,$A67,FALSE)</f>
        <v>11042.2</v>
      </c>
      <c r="G67" s="74">
        <f>HLOOKUP(G$2,'Dashboard Console - Entry'!$C$2:$BF$250,$A67,FALSE)</f>
        <v>15300</v>
      </c>
      <c r="H67" s="74">
        <f>HLOOKUP(H$2,'Dashboard Console - Entry'!$C$2:$BF$250,$A67,FALSE)</f>
        <v>12221</v>
      </c>
      <c r="I67" s="74">
        <f>HLOOKUP(I$2,'Dashboard Console - Entry'!$C$2:$BF$250,$A67,FALSE)</f>
        <v>13748</v>
      </c>
      <c r="J67" s="74">
        <f>HLOOKUP(J$2,'Dashboard Console - Entry'!$C$2:$BF$250,$A67,FALSE)</f>
        <v>14075</v>
      </c>
      <c r="K67" s="74">
        <f>HLOOKUP(K$2,'Dashboard Console - Entry'!$C$2:$BF$250,$A67,FALSE)</f>
        <v>18553</v>
      </c>
      <c r="L67" s="74">
        <f>HLOOKUP(L$2,'Dashboard Console - Entry'!$C$2:$BF$250,$A67,FALSE)</f>
        <v>19466</v>
      </c>
      <c r="M67" s="74">
        <f>HLOOKUP(M$2,'Dashboard Console - Entry'!$C$2:$BF$250,$A67,FALSE)</f>
        <v>22281</v>
      </c>
      <c r="N67" s="74">
        <f>HLOOKUP(N$2,'Dashboard Console - Entry'!$C$2:$BF$250,$A67,FALSE)</f>
        <v>18777</v>
      </c>
      <c r="O67" s="74">
        <f>HLOOKUP(O$2,'Dashboard Console - Entry'!$C$2:$BF$250,$A67,FALSE)</f>
        <v>23771</v>
      </c>
      <c r="P67" s="53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  <c r="CY67" s="60"/>
      <c r="CZ67" s="60"/>
      <c r="DA67" s="60"/>
      <c r="DB67" s="60"/>
    </row>
    <row r="68" spans="1:106" x14ac:dyDescent="0.25">
      <c r="A68" s="50">
        <v>67</v>
      </c>
      <c r="B68" s="64" t="str">
        <f>'Dashboard Console - Entry'!B68</f>
        <v>ZAM</v>
      </c>
      <c r="C68" s="74">
        <f>HLOOKUP(C$2,'Dashboard Console - Entry'!$C$2:$BF$250,$A68,FALSE)</f>
        <v>9595.2000000000007</v>
      </c>
      <c r="D68" s="74">
        <f>HLOOKUP(D$2,'Dashboard Console - Entry'!$C$2:$BF$250,$A68,FALSE)</f>
        <v>9726.2000000000007</v>
      </c>
      <c r="E68" s="74">
        <f>HLOOKUP(E$2,'Dashboard Console - Entry'!$C$2:$BF$250,$A68,FALSE)</f>
        <v>10106.200000000001</v>
      </c>
      <c r="F68" s="74">
        <f>HLOOKUP(F$2,'Dashboard Console - Entry'!$C$2:$BF$250,$A68,FALSE)</f>
        <v>10834.2</v>
      </c>
      <c r="G68" s="74">
        <f>HLOOKUP(G$2,'Dashboard Console - Entry'!$C$2:$BF$250,$A68,FALSE)</f>
        <v>17093</v>
      </c>
      <c r="H68" s="74">
        <f>HLOOKUP(H$2,'Dashboard Console - Entry'!$C$2:$BF$250,$A68,FALSE)</f>
        <v>16950</v>
      </c>
      <c r="I68" s="74">
        <f>HLOOKUP(I$2,'Dashboard Console - Entry'!$C$2:$BF$250,$A68,FALSE)</f>
        <v>17242</v>
      </c>
      <c r="J68" s="74">
        <f>HLOOKUP(J$2,'Dashboard Console - Entry'!$C$2:$BF$250,$A68,FALSE)</f>
        <v>19295</v>
      </c>
      <c r="K68" s="74">
        <f>HLOOKUP(K$2,'Dashboard Console - Entry'!$C$2:$BF$250,$A68,FALSE)</f>
        <v>23510</v>
      </c>
      <c r="L68" s="74">
        <f>HLOOKUP(L$2,'Dashboard Console - Entry'!$C$2:$BF$250,$A68,FALSE)</f>
        <v>25480</v>
      </c>
      <c r="M68" s="74">
        <f>HLOOKUP(M$2,'Dashboard Console - Entry'!$C$2:$BF$250,$A68,FALSE)</f>
        <v>26485</v>
      </c>
      <c r="N68" s="74">
        <f>HLOOKUP(N$2,'Dashboard Console - Entry'!$C$2:$BF$250,$A68,FALSE)</f>
        <v>25529</v>
      </c>
      <c r="O68" s="74">
        <f>HLOOKUP(O$2,'Dashboard Console - Entry'!$C$2:$BF$250,$A68,FALSE)</f>
        <v>29071</v>
      </c>
      <c r="P68" s="53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CY68" s="60"/>
      <c r="CZ68" s="60"/>
      <c r="DA68" s="60"/>
      <c r="DB68" s="60"/>
    </row>
    <row r="69" spans="1:106" x14ac:dyDescent="0.25">
      <c r="A69" s="50">
        <v>68</v>
      </c>
      <c r="B69" s="64" t="str">
        <f>'Dashboard Console - Entry'!B69</f>
        <v>BOT</v>
      </c>
      <c r="C69" s="74">
        <f>HLOOKUP(C$2,'Dashboard Console - Entry'!$C$2:$BF$250,$A69,FALSE)</f>
        <v>8187.2</v>
      </c>
      <c r="D69" s="74">
        <f>HLOOKUP(D$2,'Dashboard Console - Entry'!$C$2:$BF$250,$A69,FALSE)</f>
        <v>8466.2000000000007</v>
      </c>
      <c r="E69" s="74">
        <f>HLOOKUP(E$2,'Dashboard Console - Entry'!$C$2:$BF$250,$A69,FALSE)</f>
        <v>7940.2</v>
      </c>
      <c r="F69" s="74">
        <f>HLOOKUP(F$2,'Dashboard Console - Entry'!$C$2:$BF$250,$A69,FALSE)</f>
        <v>9064.2000000000007</v>
      </c>
      <c r="G69" s="74">
        <f>HLOOKUP(G$2,'Dashboard Console - Entry'!$C$2:$BF$250,$A69,FALSE)</f>
        <v>9928</v>
      </c>
      <c r="H69" s="74">
        <f>HLOOKUP(H$2,'Dashboard Console - Entry'!$C$2:$BF$250,$A69,FALSE)</f>
        <v>9587</v>
      </c>
      <c r="I69" s="74">
        <f>HLOOKUP(I$2,'Dashboard Console - Entry'!$C$2:$BF$250,$A69,FALSE)</f>
        <v>11087</v>
      </c>
      <c r="J69" s="74">
        <f>HLOOKUP(J$2,'Dashboard Console - Entry'!$C$2:$BF$250,$A69,FALSE)</f>
        <v>10483</v>
      </c>
      <c r="K69" s="74">
        <f>HLOOKUP(K$2,'Dashboard Console - Entry'!$C$2:$BF$250,$A69,FALSE)</f>
        <v>15858</v>
      </c>
      <c r="L69" s="74">
        <f>HLOOKUP(L$2,'Dashboard Console - Entry'!$C$2:$BF$250,$A69,FALSE)</f>
        <v>15658</v>
      </c>
      <c r="M69" s="74">
        <f>HLOOKUP(M$2,'Dashboard Console - Entry'!$C$2:$BF$250,$A69,FALSE)</f>
        <v>18118</v>
      </c>
      <c r="N69" s="74">
        <f>HLOOKUP(N$2,'Dashboard Console - Entry'!$C$2:$BF$250,$A69,FALSE)</f>
        <v>18116</v>
      </c>
      <c r="O69" s="74">
        <f>HLOOKUP(O$2,'Dashboard Console - Entry'!$C$2:$BF$250,$A69,FALSE)</f>
        <v>18161</v>
      </c>
      <c r="P69" s="53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CY69" s="60"/>
      <c r="CZ69" s="60"/>
      <c r="DA69" s="60"/>
      <c r="DB69" s="60"/>
    </row>
    <row r="70" spans="1:106" x14ac:dyDescent="0.25">
      <c r="A70" s="50">
        <v>69</v>
      </c>
      <c r="B70" s="64" t="str">
        <f>'Dashboard Console - Entry'!B70</f>
        <v>ZAR</v>
      </c>
      <c r="C70" s="74">
        <f>HLOOKUP(C$2,'Dashboard Console - Entry'!$C$2:$BF$250,$A70,FALSE)</f>
        <v>7025</v>
      </c>
      <c r="D70" s="74">
        <f>HLOOKUP(D$2,'Dashboard Console - Entry'!$C$2:$BF$250,$A70,FALSE)</f>
        <v>6325</v>
      </c>
      <c r="E70" s="74">
        <f>HLOOKUP(E$2,'Dashboard Console - Entry'!$C$2:$BF$250,$A70,FALSE)</f>
        <v>4468</v>
      </c>
      <c r="F70" s="74">
        <f>HLOOKUP(F$2,'Dashboard Console - Entry'!$C$2:$BF$250,$A70,FALSE)</f>
        <v>5418</v>
      </c>
      <c r="G70" s="74">
        <f>HLOOKUP(G$2,'Dashboard Console - Entry'!$C$2:$BF$250,$A70,FALSE)</f>
        <v>5318</v>
      </c>
      <c r="H70" s="74">
        <f>HLOOKUP(H$2,'Dashboard Console - Entry'!$C$2:$BF$250,$A70,FALSE)</f>
        <v>6304</v>
      </c>
      <c r="I70" s="74">
        <f>HLOOKUP(I$2,'Dashboard Console - Entry'!$C$2:$BF$250,$A70,FALSE)</f>
        <v>5789</v>
      </c>
      <c r="J70" s="74">
        <f>HLOOKUP(J$2,'Dashboard Console - Entry'!$C$2:$BF$250,$A70,FALSE)</f>
        <v>6792</v>
      </c>
      <c r="K70" s="74">
        <f>HLOOKUP(K$2,'Dashboard Console - Entry'!$C$2:$BF$250,$A70,FALSE)</f>
        <v>7378</v>
      </c>
      <c r="L70" s="74">
        <f>HLOOKUP(L$2,'Dashboard Console - Entry'!$C$2:$BF$250,$A70,FALSE)</f>
        <v>7432</v>
      </c>
      <c r="M70" s="74">
        <f>HLOOKUP(M$2,'Dashboard Console - Entry'!$C$2:$BF$250,$A70,FALSE)</f>
        <v>8112</v>
      </c>
      <c r="N70" s="74">
        <f>HLOOKUP(N$2,'Dashboard Console - Entry'!$C$2:$BF$250,$A70,FALSE)</f>
        <v>6287</v>
      </c>
      <c r="O70" s="74">
        <f>HLOOKUP(O$2,'Dashboard Console - Entry'!$C$2:$BF$250,$A70,FALSE)</f>
        <v>21216</v>
      </c>
      <c r="P70" s="53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  <c r="CY70" s="60"/>
      <c r="CZ70" s="60"/>
      <c r="DA70" s="60"/>
      <c r="DB70" s="60"/>
    </row>
    <row r="71" spans="1:106" x14ac:dyDescent="0.25">
      <c r="A71" s="50">
        <v>70</v>
      </c>
      <c r="B71" s="64" t="str">
        <f>'Dashboard Console - Entry'!B71</f>
        <v>Total</v>
      </c>
      <c r="C71" s="74">
        <f>HLOOKUP(C$2,'Dashboard Console - Entry'!$C$2:$BF$250,$A71,FALSE)</f>
        <v>99333.999999999985</v>
      </c>
      <c r="D71" s="74">
        <f>HLOOKUP(D$2,'Dashboard Console - Entry'!$C$2:$BF$250,$A71,FALSE)</f>
        <v>100396.99999999999</v>
      </c>
      <c r="E71" s="74">
        <f>HLOOKUP(E$2,'Dashboard Console - Entry'!$C$2:$BF$250,$A71,FALSE)</f>
        <v>95054.999999999985</v>
      </c>
      <c r="F71" s="74">
        <f>HLOOKUP(F$2,'Dashboard Console - Entry'!$C$2:$BF$250,$A71,FALSE)</f>
        <v>101820.99999999999</v>
      </c>
      <c r="G71" s="74">
        <f>HLOOKUP(G$2,'Dashboard Console - Entry'!$C$2:$BF$250,$A71,FALSE)</f>
        <v>128168</v>
      </c>
      <c r="H71" s="74">
        <f>HLOOKUP(H$2,'Dashboard Console - Entry'!$C$2:$BF$250,$A71,FALSE)</f>
        <v>120663</v>
      </c>
      <c r="I71" s="74">
        <f>HLOOKUP(I$2,'Dashboard Console - Entry'!$C$2:$BF$250,$A71,FALSE)</f>
        <v>126948</v>
      </c>
      <c r="J71" s="74">
        <f>HLOOKUP(J$2,'Dashboard Console - Entry'!$C$2:$BF$250,$A71,FALSE)</f>
        <v>127082</v>
      </c>
      <c r="K71" s="74">
        <f>HLOOKUP(K$2,'Dashboard Console - Entry'!$C$2:$BF$250,$A71,FALSE)</f>
        <v>208128</v>
      </c>
      <c r="L71" s="74">
        <f>HLOOKUP(L$2,'Dashboard Console - Entry'!$C$2:$BF$250,$A71,FALSE)</f>
        <v>221587</v>
      </c>
      <c r="M71" s="74">
        <f>HLOOKUP(M$2,'Dashboard Console - Entry'!$C$2:$BF$250,$A71,FALSE)</f>
        <v>241484</v>
      </c>
      <c r="N71" s="74">
        <f>HLOOKUP(N$2,'Dashboard Console - Entry'!$C$2:$BF$250,$A71,FALSE)</f>
        <v>224190</v>
      </c>
      <c r="O71" s="74">
        <f>HLOOKUP(O$2,'Dashboard Console - Entry'!$C$2:$BF$250,$A71,FALSE)</f>
        <v>258848</v>
      </c>
      <c r="P71" s="53"/>
      <c r="S71" s="115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  <c r="CY71" s="60"/>
      <c r="CZ71" s="60"/>
      <c r="DA71" s="60"/>
      <c r="DB71" s="60"/>
    </row>
    <row r="72" spans="1:106" x14ac:dyDescent="0.25">
      <c r="A72" s="50">
        <v>71</v>
      </c>
      <c r="B72" s="84">
        <f>'Dashboard Console - Entry'!B72</f>
        <v>0</v>
      </c>
      <c r="C72" s="52">
        <f>HLOOKUP(C$2,'Dashboard Console - Entry'!$C$2:$BF$250,$A72,FALSE)</f>
        <v>0</v>
      </c>
      <c r="D72" s="52">
        <f>HLOOKUP(D$2,'Dashboard Console - Entry'!$C$2:$BF$250,$A72,FALSE)</f>
        <v>0</v>
      </c>
      <c r="E72" s="52">
        <f>HLOOKUP(E$2,'Dashboard Console - Entry'!$C$2:$BF$250,$A72,FALSE)</f>
        <v>0</v>
      </c>
      <c r="F72" s="52">
        <f>HLOOKUP(F$2,'Dashboard Console - Entry'!$C$2:$BF$250,$A72,FALSE)</f>
        <v>0</v>
      </c>
      <c r="G72" s="52">
        <f>HLOOKUP(G$2,'Dashboard Console - Entry'!$C$2:$BF$250,$A72,FALSE)</f>
        <v>0</v>
      </c>
      <c r="H72" s="52">
        <f>HLOOKUP(H$2,'Dashboard Console - Entry'!$C$2:$BF$250,$A72,FALSE)</f>
        <v>0</v>
      </c>
      <c r="I72" s="52">
        <f>HLOOKUP(I$2,'Dashboard Console - Entry'!$C$2:$BF$250,$A72,FALSE)</f>
        <v>0</v>
      </c>
      <c r="J72" s="52">
        <f>HLOOKUP(J$2,'Dashboard Console - Entry'!$C$2:$BF$250,$A72,FALSE)</f>
        <v>0</v>
      </c>
      <c r="K72" s="52">
        <f>HLOOKUP(K$2,'Dashboard Console - Entry'!$C$2:$BF$250,$A72,FALSE)</f>
        <v>0</v>
      </c>
      <c r="L72" s="52">
        <f>HLOOKUP(L$2,'Dashboard Console - Entry'!$C$2:$BF$250,$A72,FALSE)</f>
        <v>0</v>
      </c>
      <c r="M72" s="52">
        <f>HLOOKUP(M$2,'Dashboard Console - Entry'!$C$2:$BF$250,$A72,FALSE)</f>
        <v>0</v>
      </c>
      <c r="N72" s="52">
        <f>HLOOKUP(N$2,'Dashboard Console - Entry'!$C$2:$BF$250,$A72,FALSE)</f>
        <v>0</v>
      </c>
      <c r="O72" s="52">
        <f>HLOOKUP(O$2,'Dashboard Console - Entry'!$C$2:$BF$250,$A72,FALSE)</f>
        <v>0</v>
      </c>
      <c r="P72" s="53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  <c r="CY72" s="60"/>
      <c r="CZ72" s="60"/>
      <c r="DA72" s="60"/>
      <c r="DB72" s="60"/>
    </row>
    <row r="73" spans="1:106" x14ac:dyDescent="0.25">
      <c r="A73" s="50">
        <v>72</v>
      </c>
      <c r="B73" s="61" t="str">
        <f>'Dashboard Console - Entry'!B73</f>
        <v>Weighted Volume (SWSR) by Country</v>
      </c>
      <c r="C73" s="93"/>
      <c r="D73" s="93"/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53"/>
      <c r="S73" s="115"/>
      <c r="T73" s="115"/>
      <c r="U73" s="115"/>
      <c r="V73" s="115"/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  <c r="CY73" s="60"/>
      <c r="CZ73" s="60"/>
      <c r="DA73" s="60"/>
      <c r="DB73" s="60"/>
    </row>
    <row r="74" spans="1:106" x14ac:dyDescent="0.25">
      <c r="A74" s="50">
        <v>73</v>
      </c>
      <c r="B74" s="64" t="str">
        <f>'Dashboard Console - Entry'!B74</f>
        <v>KEN</v>
      </c>
      <c r="C74" s="74">
        <f>HLOOKUP(C$2,'Dashboard Console - Entry'!$C$2:$BF$250,$A74,FALSE)</f>
        <v>299813</v>
      </c>
      <c r="D74" s="74">
        <f>HLOOKUP(D$2,'Dashboard Console - Entry'!$C$2:$BF$250,$A74,FALSE)</f>
        <v>265679</v>
      </c>
      <c r="E74" s="74">
        <f>HLOOKUP(E$2,'Dashboard Console - Entry'!$C$2:$BF$250,$A74,FALSE)</f>
        <v>255759</v>
      </c>
      <c r="F74" s="74">
        <f>HLOOKUP(F$2,'Dashboard Console - Entry'!$C$2:$BF$250,$A74,FALSE)</f>
        <v>255772</v>
      </c>
      <c r="G74" s="74">
        <f>HLOOKUP(G$2,'Dashboard Console - Entry'!$C$2:$BF$250,$A74,FALSE)</f>
        <v>323841</v>
      </c>
      <c r="H74" s="74">
        <f>HLOOKUP(H$2,'Dashboard Console - Entry'!$C$2:$BF$250,$A74,FALSE)</f>
        <v>297634</v>
      </c>
      <c r="I74" s="74">
        <f>HLOOKUP(I$2,'Dashboard Console - Entry'!$C$2:$BF$250,$A74,FALSE)</f>
        <v>306643</v>
      </c>
      <c r="J74" s="74">
        <f>HLOOKUP(J$2,'Dashboard Console - Entry'!$C$2:$BF$250,$A74,FALSE)</f>
        <v>285946</v>
      </c>
      <c r="K74" s="74">
        <f>HLOOKUP(K$2,'Dashboard Console - Entry'!$C$2:$BF$250,$A74,FALSE)</f>
        <v>284401</v>
      </c>
      <c r="L74" s="74">
        <f>HLOOKUP(L$2,'Dashboard Console - Entry'!$C$2:$BF$250,$A74,FALSE)</f>
        <v>297984</v>
      </c>
      <c r="M74" s="74">
        <f>HLOOKUP(M$2,'Dashboard Console - Entry'!$C$2:$BF$250,$A74,FALSE)</f>
        <v>327331</v>
      </c>
      <c r="N74" s="74">
        <f>HLOOKUP(N$2,'Dashboard Console - Entry'!$C$2:$BF$250,$A74,FALSE)</f>
        <v>318409</v>
      </c>
      <c r="O74" s="74">
        <f>HLOOKUP(O$2,'Dashboard Console - Entry'!$C$2:$BF$250,$A74,FALSE)</f>
        <v>364561</v>
      </c>
      <c r="P74" s="53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  <c r="CY74" s="60"/>
      <c r="CZ74" s="60"/>
      <c r="DA74" s="60"/>
      <c r="DB74" s="60"/>
    </row>
    <row r="75" spans="1:106" x14ac:dyDescent="0.25">
      <c r="A75" s="50">
        <v>74</v>
      </c>
      <c r="B75" s="64" t="str">
        <f>'Dashboard Console - Entry'!B75</f>
        <v>UGA</v>
      </c>
      <c r="C75" s="74">
        <f>HLOOKUP(C$2,'Dashboard Console - Entry'!$C$2:$BF$250,$A75,FALSE)</f>
        <v>60123</v>
      </c>
      <c r="D75" s="74">
        <f>HLOOKUP(D$2,'Dashboard Console - Entry'!$C$2:$BF$250,$A75,FALSE)</f>
        <v>100703</v>
      </c>
      <c r="E75" s="74">
        <f>HLOOKUP(E$2,'Dashboard Console - Entry'!$C$2:$BF$250,$A75,FALSE)</f>
        <v>54275</v>
      </c>
      <c r="F75" s="74">
        <f>HLOOKUP(F$2,'Dashboard Console - Entry'!$C$2:$BF$250,$A75,FALSE)</f>
        <v>49367</v>
      </c>
      <c r="G75" s="74">
        <f>HLOOKUP(G$2,'Dashboard Console - Entry'!$C$2:$BF$250,$A75,FALSE)</f>
        <v>57960</v>
      </c>
      <c r="H75" s="74">
        <f>HLOOKUP(H$2,'Dashboard Console - Entry'!$C$2:$BF$250,$A75,FALSE)</f>
        <v>56111</v>
      </c>
      <c r="I75" s="74">
        <f>HLOOKUP(I$2,'Dashboard Console - Entry'!$C$2:$BF$250,$A75,FALSE)</f>
        <v>59540</v>
      </c>
      <c r="J75" s="74">
        <f>HLOOKUP(J$2,'Dashboard Console - Entry'!$C$2:$BF$250,$A75,FALSE)</f>
        <v>53321</v>
      </c>
      <c r="K75" s="74">
        <f>HLOOKUP(K$2,'Dashboard Console - Entry'!$C$2:$BF$250,$A75,FALSE)</f>
        <v>44050</v>
      </c>
      <c r="L75" s="74">
        <f>HLOOKUP(L$2,'Dashboard Console - Entry'!$C$2:$BF$250,$A75,FALSE)</f>
        <v>52717</v>
      </c>
      <c r="M75" s="74">
        <f>HLOOKUP(M$2,'Dashboard Console - Entry'!$C$2:$BF$250,$A75,FALSE)</f>
        <v>54825</v>
      </c>
      <c r="N75" s="74">
        <f>HLOOKUP(N$2,'Dashboard Console - Entry'!$C$2:$BF$250,$A75,FALSE)</f>
        <v>51333</v>
      </c>
      <c r="O75" s="74">
        <f>HLOOKUP(O$2,'Dashboard Console - Entry'!$C$2:$BF$250,$A75,FALSE)</f>
        <v>62649</v>
      </c>
      <c r="P75" s="53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  <c r="CY75" s="60"/>
      <c r="CZ75" s="60"/>
      <c r="DA75" s="60"/>
      <c r="DB75" s="60"/>
    </row>
    <row r="76" spans="1:106" x14ac:dyDescent="0.25">
      <c r="A76" s="50">
        <v>75</v>
      </c>
      <c r="B76" s="64" t="str">
        <f>'Dashboard Console - Entry'!B76</f>
        <v>TZA</v>
      </c>
      <c r="C76" s="74">
        <f>HLOOKUP(C$2,'Dashboard Console - Entry'!$C$2:$BF$250,$A76,FALSE)</f>
        <v>58717</v>
      </c>
      <c r="D76" s="74">
        <f>HLOOKUP(D$2,'Dashboard Console - Entry'!$C$2:$BF$250,$A76,FALSE)</f>
        <v>54870</v>
      </c>
      <c r="E76" s="74">
        <f>HLOOKUP(E$2,'Dashboard Console - Entry'!$C$2:$BF$250,$A76,FALSE)</f>
        <v>69779</v>
      </c>
      <c r="F76" s="74">
        <f>HLOOKUP(F$2,'Dashboard Console - Entry'!$C$2:$BF$250,$A76,FALSE)</f>
        <v>58177</v>
      </c>
      <c r="G76" s="74">
        <f>HLOOKUP(G$2,'Dashboard Console - Entry'!$C$2:$BF$250,$A76,FALSE)</f>
        <v>69472</v>
      </c>
      <c r="H76" s="74">
        <f>HLOOKUP(H$2,'Dashboard Console - Entry'!$C$2:$BF$250,$A76,FALSE)</f>
        <v>58310</v>
      </c>
      <c r="I76" s="74">
        <f>HLOOKUP(I$2,'Dashboard Console - Entry'!$C$2:$BF$250,$A76,FALSE)</f>
        <v>71145</v>
      </c>
      <c r="J76" s="74">
        <f>HLOOKUP(J$2,'Dashboard Console - Entry'!$C$2:$BF$250,$A76,FALSE)</f>
        <v>52900</v>
      </c>
      <c r="K76" s="74">
        <f>HLOOKUP(K$2,'Dashboard Console - Entry'!$C$2:$BF$250,$A76,FALSE)</f>
        <v>54175</v>
      </c>
      <c r="L76" s="74">
        <f>HLOOKUP(L$2,'Dashboard Console - Entry'!$C$2:$BF$250,$A76,FALSE)</f>
        <v>61184</v>
      </c>
      <c r="M76" s="74">
        <f>HLOOKUP(M$2,'Dashboard Console - Entry'!$C$2:$BF$250,$A76,FALSE)</f>
        <v>71087</v>
      </c>
      <c r="N76" s="74">
        <f>HLOOKUP(N$2,'Dashboard Console - Entry'!$C$2:$BF$250,$A76,FALSE)</f>
        <v>56702</v>
      </c>
      <c r="O76" s="74">
        <f>HLOOKUP(O$2,'Dashboard Console - Entry'!$C$2:$BF$250,$A76,FALSE)</f>
        <v>77863</v>
      </c>
      <c r="P76" s="53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CY76" s="60"/>
      <c r="CZ76" s="60"/>
      <c r="DA76" s="60"/>
      <c r="DB76" s="60"/>
    </row>
    <row r="77" spans="1:106" x14ac:dyDescent="0.25">
      <c r="A77" s="50">
        <v>76</v>
      </c>
      <c r="B77" s="64" t="str">
        <f>'Dashboard Console - Entry'!B77</f>
        <v>ZAM</v>
      </c>
      <c r="C77" s="74">
        <f>HLOOKUP(C$2,'Dashboard Console - Entry'!$C$2:$BF$250,$A77,FALSE)</f>
        <v>48387</v>
      </c>
      <c r="D77" s="74">
        <f>HLOOKUP(D$2,'Dashboard Console - Entry'!$C$2:$BF$250,$A77,FALSE)</f>
        <v>41522</v>
      </c>
      <c r="E77" s="74">
        <f>HLOOKUP(E$2,'Dashboard Console - Entry'!$C$2:$BF$250,$A77,FALSE)</f>
        <v>41163</v>
      </c>
      <c r="F77" s="74">
        <f>HLOOKUP(F$2,'Dashboard Console - Entry'!$C$2:$BF$250,$A77,FALSE)</f>
        <v>44865</v>
      </c>
      <c r="G77" s="74">
        <f>HLOOKUP(G$2,'Dashboard Console - Entry'!$C$2:$BF$250,$A77,FALSE)</f>
        <v>74830</v>
      </c>
      <c r="H77" s="74">
        <f>HLOOKUP(H$2,'Dashboard Console - Entry'!$C$2:$BF$250,$A77,FALSE)</f>
        <v>46117</v>
      </c>
      <c r="I77" s="74">
        <f>HLOOKUP(I$2,'Dashboard Console - Entry'!$C$2:$BF$250,$A77,FALSE)</f>
        <v>49635</v>
      </c>
      <c r="J77" s="74">
        <f>HLOOKUP(J$2,'Dashboard Console - Entry'!$C$2:$BF$250,$A77,FALSE)</f>
        <v>49979</v>
      </c>
      <c r="K77" s="74">
        <f>HLOOKUP(K$2,'Dashboard Console - Entry'!$C$2:$BF$250,$A77,FALSE)</f>
        <v>45693</v>
      </c>
      <c r="L77" s="74">
        <f>HLOOKUP(L$2,'Dashboard Console - Entry'!$C$2:$BF$250,$A77,FALSE)</f>
        <v>44809</v>
      </c>
      <c r="M77" s="74">
        <f>HLOOKUP(M$2,'Dashboard Console - Entry'!$C$2:$BF$250,$A77,FALSE)</f>
        <v>49029</v>
      </c>
      <c r="N77" s="74">
        <f>HLOOKUP(N$2,'Dashboard Console - Entry'!$C$2:$BF$250,$A77,FALSE)</f>
        <v>52038</v>
      </c>
      <c r="O77" s="74">
        <f>HLOOKUP(O$2,'Dashboard Console - Entry'!$C$2:$BF$250,$A77,FALSE)</f>
        <v>58301</v>
      </c>
      <c r="P77" s="53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  <c r="CY77" s="60"/>
      <c r="CZ77" s="60"/>
      <c r="DA77" s="60"/>
      <c r="DB77" s="60"/>
    </row>
    <row r="78" spans="1:106" x14ac:dyDescent="0.25">
      <c r="A78" s="50">
        <v>77</v>
      </c>
      <c r="B78" s="64" t="str">
        <f>'Dashboard Console - Entry'!B78</f>
        <v>BOT</v>
      </c>
      <c r="C78" s="74">
        <f>HLOOKUP(C$2,'Dashboard Console - Entry'!$C$2:$BF$250,$A78,FALSE)</f>
        <v>34760</v>
      </c>
      <c r="D78" s="74">
        <f>HLOOKUP(D$2,'Dashboard Console - Entry'!$C$2:$BF$250,$A78,FALSE)</f>
        <v>34080</v>
      </c>
      <c r="E78" s="74">
        <f>HLOOKUP(E$2,'Dashboard Console - Entry'!$C$2:$BF$250,$A78,FALSE)</f>
        <v>31506</v>
      </c>
      <c r="F78" s="74">
        <f>HLOOKUP(F$2,'Dashboard Console - Entry'!$C$2:$BF$250,$A78,FALSE)</f>
        <v>34633</v>
      </c>
      <c r="G78" s="74">
        <f>HLOOKUP(G$2,'Dashboard Console - Entry'!$C$2:$BF$250,$A78,FALSE)</f>
        <v>34483</v>
      </c>
      <c r="H78" s="74">
        <f>HLOOKUP(H$2,'Dashboard Console - Entry'!$C$2:$BF$250,$A78,FALSE)</f>
        <v>34131</v>
      </c>
      <c r="I78" s="74">
        <f>HLOOKUP(I$2,'Dashboard Console - Entry'!$C$2:$BF$250,$A78,FALSE)</f>
        <v>38766</v>
      </c>
      <c r="J78" s="74">
        <f>HLOOKUP(J$2,'Dashboard Console - Entry'!$C$2:$BF$250,$A78,FALSE)</f>
        <v>36073</v>
      </c>
      <c r="K78" s="74">
        <f>HLOOKUP(K$2,'Dashboard Console - Entry'!$C$2:$BF$250,$A78,FALSE)</f>
        <v>33690</v>
      </c>
      <c r="L78" s="74">
        <f>HLOOKUP(L$2,'Dashboard Console - Entry'!$C$2:$BF$250,$A78,FALSE)</f>
        <v>37275</v>
      </c>
      <c r="M78" s="74">
        <f>HLOOKUP(M$2,'Dashboard Console - Entry'!$C$2:$BF$250,$A78,FALSE)</f>
        <v>36299</v>
      </c>
      <c r="N78" s="74">
        <f>HLOOKUP(N$2,'Dashboard Console - Entry'!$C$2:$BF$250,$A78,FALSE)</f>
        <v>35037</v>
      </c>
      <c r="O78" s="74">
        <f>HLOOKUP(O$2,'Dashboard Console - Entry'!$C$2:$BF$250,$A78,FALSE)</f>
        <v>40793</v>
      </c>
      <c r="P78" s="53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  <c r="CY78" s="60"/>
      <c r="CZ78" s="60"/>
      <c r="DA78" s="60"/>
      <c r="DB78" s="60"/>
    </row>
    <row r="79" spans="1:106" x14ac:dyDescent="0.25">
      <c r="A79" s="50">
        <v>78</v>
      </c>
      <c r="B79" s="64" t="str">
        <f>'Dashboard Console - Entry'!B79</f>
        <v>ZAR</v>
      </c>
      <c r="C79" s="74">
        <f>HLOOKUP(C$2,'Dashboard Console - Entry'!$C$2:$BF$250,$A79,FALSE)</f>
        <v>116666</v>
      </c>
      <c r="D79" s="74">
        <f>HLOOKUP(D$2,'Dashboard Console - Entry'!$C$2:$BF$250,$A79,FALSE)</f>
        <v>132882</v>
      </c>
      <c r="E79" s="74">
        <f>HLOOKUP(E$2,'Dashboard Console - Entry'!$C$2:$BF$250,$A79,FALSE)</f>
        <v>92068</v>
      </c>
      <c r="F79" s="74">
        <f>HLOOKUP(F$2,'Dashboard Console - Entry'!$C$2:$BF$250,$A79,FALSE)</f>
        <v>47982</v>
      </c>
      <c r="G79" s="74">
        <f>HLOOKUP(G$2,'Dashboard Console - Entry'!$C$2:$BF$250,$A79,FALSE)</f>
        <v>63936</v>
      </c>
      <c r="H79" s="74">
        <f>HLOOKUP(H$2,'Dashboard Console - Entry'!$C$2:$BF$250,$A79,FALSE)</f>
        <v>73518</v>
      </c>
      <c r="I79" s="74">
        <f>HLOOKUP(I$2,'Dashboard Console - Entry'!$C$2:$BF$250,$A79,FALSE)</f>
        <v>63872</v>
      </c>
      <c r="J79" s="74">
        <f>HLOOKUP(J$2,'Dashboard Console - Entry'!$C$2:$BF$250,$A79,FALSE)</f>
        <v>44680</v>
      </c>
      <c r="K79" s="74">
        <f>HLOOKUP(K$2,'Dashboard Console - Entry'!$C$2:$BF$250,$A79,FALSE)</f>
        <v>42850</v>
      </c>
      <c r="L79" s="74">
        <f>HLOOKUP(L$2,'Dashboard Console - Entry'!$C$2:$BF$250,$A79,FALSE)</f>
        <v>45663</v>
      </c>
      <c r="M79" s="74">
        <f>HLOOKUP(M$2,'Dashboard Console - Entry'!$C$2:$BF$250,$A79,FALSE)</f>
        <v>49078</v>
      </c>
      <c r="N79" s="74">
        <f>HLOOKUP(N$2,'Dashboard Console - Entry'!$C$2:$BF$250,$A79,FALSE)</f>
        <v>42957</v>
      </c>
      <c r="O79" s="74">
        <f>HLOOKUP(O$2,'Dashboard Console - Entry'!$C$2:$BF$250,$A79,FALSE)</f>
        <v>68961</v>
      </c>
      <c r="P79" s="53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CY79" s="60"/>
      <c r="CZ79" s="60"/>
      <c r="DA79" s="60"/>
      <c r="DB79" s="60"/>
    </row>
    <row r="80" spans="1:106" x14ac:dyDescent="0.25">
      <c r="A80" s="50">
        <v>79</v>
      </c>
      <c r="B80" s="69" t="str">
        <f>'Dashboard Console - Entry'!B80</f>
        <v>Total</v>
      </c>
      <c r="C80" s="94">
        <f>HLOOKUP(C$2,'Dashboard Console - Entry'!$C$2:$BF$250,$A80,FALSE)</f>
        <v>618466</v>
      </c>
      <c r="D80" s="94">
        <f>HLOOKUP(D$2,'Dashboard Console - Entry'!$C$2:$BF$250,$A80,FALSE)</f>
        <v>629736</v>
      </c>
      <c r="E80" s="94">
        <f>HLOOKUP(E$2,'Dashboard Console - Entry'!$C$2:$BF$250,$A80,FALSE)</f>
        <v>544550</v>
      </c>
      <c r="F80" s="94">
        <f>HLOOKUP(F$2,'Dashboard Console - Entry'!$C$2:$BF$250,$A80,FALSE)</f>
        <v>490796</v>
      </c>
      <c r="G80" s="94">
        <f>HLOOKUP(G$2,'Dashboard Console - Entry'!$C$2:$BF$250,$A80,FALSE)</f>
        <v>624522</v>
      </c>
      <c r="H80" s="94">
        <f>HLOOKUP(H$2,'Dashboard Console - Entry'!$C$2:$BF$250,$A80,FALSE)</f>
        <v>565821</v>
      </c>
      <c r="I80" s="94">
        <f>HLOOKUP(I$2,'Dashboard Console - Entry'!$C$2:$BF$250,$A80,FALSE)</f>
        <v>589601</v>
      </c>
      <c r="J80" s="94">
        <f>HLOOKUP(J$2,'Dashboard Console - Entry'!$C$2:$BF$250,$A80,FALSE)</f>
        <v>522899</v>
      </c>
      <c r="K80" s="78">
        <f>HLOOKUP(K$2,'Dashboard Console - Entry'!$C$2:$BF$250,$A80,FALSE)</f>
        <v>504859</v>
      </c>
      <c r="L80" s="78">
        <f>HLOOKUP(L$2,'Dashboard Console - Entry'!$C$2:$BF$250,$A80,FALSE)</f>
        <v>539632</v>
      </c>
      <c r="M80" s="78">
        <f>HLOOKUP(M$2,'Dashboard Console - Entry'!$C$2:$BF$250,$A80,FALSE)</f>
        <v>587649</v>
      </c>
      <c r="N80" s="78">
        <f>HLOOKUP(N$2,'Dashboard Console - Entry'!$C$2:$BF$250,$A80,FALSE)</f>
        <v>556476</v>
      </c>
      <c r="O80" s="94">
        <f>HLOOKUP(O$2,'Dashboard Console - Entry'!$C$2:$BF$250,$A80,FALSE)</f>
        <v>673128</v>
      </c>
      <c r="P80" s="53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  <c r="CY80" s="60"/>
      <c r="CZ80" s="60"/>
      <c r="DA80" s="60"/>
      <c r="DB80" s="60"/>
    </row>
    <row r="81" spans="1:106" x14ac:dyDescent="0.25">
      <c r="A81" s="50">
        <v>80</v>
      </c>
      <c r="B81" s="229" t="str">
        <f>'Dashboard Console - Entry'!B81</f>
        <v>WV Check</v>
      </c>
      <c r="C81" s="231" t="b">
        <f>HLOOKUP(C$2,'Dashboard Console - Entry'!$C$2:$BF$250,$A81,FALSE)</f>
        <v>0</v>
      </c>
      <c r="D81" s="231" t="b">
        <f>HLOOKUP(D$2,'Dashboard Console - Entry'!$C$2:$BF$250,$A81,FALSE)</f>
        <v>0</v>
      </c>
      <c r="E81" s="231" t="b">
        <f>HLOOKUP(E$2,'Dashboard Console - Entry'!$C$2:$BF$250,$A81,FALSE)</f>
        <v>0</v>
      </c>
      <c r="F81" s="231" t="b">
        <f>HLOOKUP(F$2,'Dashboard Console - Entry'!$C$2:$BF$250,$A81,FALSE)</f>
        <v>0</v>
      </c>
      <c r="G81" s="231" t="b">
        <f>HLOOKUP(G$2,'Dashboard Console - Entry'!$C$2:$BF$250,$A81,FALSE)</f>
        <v>0</v>
      </c>
      <c r="H81" s="231" t="b">
        <f>HLOOKUP(H$2,'Dashboard Console - Entry'!$C$2:$BF$250,$A81,FALSE)</f>
        <v>0</v>
      </c>
      <c r="I81" s="231" t="b">
        <f>HLOOKUP(I$2,'Dashboard Console - Entry'!$C$2:$BF$250,$A81,FALSE)</f>
        <v>0</v>
      </c>
      <c r="J81" s="231" t="b">
        <f>HLOOKUP(J$2,'Dashboard Console - Entry'!$C$2:$BF$250,$A81,FALSE)</f>
        <v>0</v>
      </c>
      <c r="K81" s="232" t="b">
        <f>HLOOKUP(K$2,'Dashboard Console - Entry'!$C$2:$BF$250,$A81,FALSE)</f>
        <v>0</v>
      </c>
      <c r="L81" s="232" t="b">
        <f>HLOOKUP(L$2,'Dashboard Console - Entry'!$C$2:$BF$250,$A81,FALSE)</f>
        <v>0</v>
      </c>
      <c r="M81" s="232" t="b">
        <f>HLOOKUP(M$2,'Dashboard Console - Entry'!$C$2:$BF$250,$A81,FALSE)</f>
        <v>0</v>
      </c>
      <c r="N81" s="232" t="b">
        <f>HLOOKUP(N$2,'Dashboard Console - Entry'!$C$2:$BF$250,$A81,FALSE)</f>
        <v>0</v>
      </c>
      <c r="O81" s="231" t="b">
        <f>HLOOKUP(O$2,'Dashboard Console - Entry'!$C$2:$BF$250,$A81,FALSE)</f>
        <v>0</v>
      </c>
      <c r="P81" s="53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  <c r="CY81" s="60"/>
      <c r="CZ81" s="60"/>
      <c r="DA81" s="60"/>
      <c r="DB81" s="60"/>
    </row>
    <row r="82" spans="1:106" x14ac:dyDescent="0.25">
      <c r="A82" s="50">
        <v>81</v>
      </c>
      <c r="B82" s="230" t="str">
        <f>'Dashboard Console - Entry'!B82</f>
        <v>% Weighted (SWSR) by Country</v>
      </c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53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115"/>
      <c r="AN82" s="115"/>
      <c r="AO82" s="115"/>
      <c r="AP82" s="115"/>
      <c r="AQ82" s="115"/>
      <c r="AR82" s="115"/>
      <c r="AS82" s="115"/>
      <c r="AT82" s="115"/>
      <c r="AU82" s="115"/>
      <c r="CY82" s="60"/>
      <c r="CZ82" s="60"/>
      <c r="DA82" s="60"/>
      <c r="DB82" s="60"/>
    </row>
    <row r="83" spans="1:106" x14ac:dyDescent="0.25">
      <c r="A83" s="50">
        <v>82</v>
      </c>
      <c r="B83" s="64" t="str">
        <f>'Dashboard Console - Entry'!B83</f>
        <v>KEN</v>
      </c>
      <c r="C83" s="82">
        <f>HLOOKUP(C$2,'Dashboard Console - Entry'!$C$2:$BF$250,$A83,FALSE)</f>
        <v>0.48476876659347484</v>
      </c>
      <c r="D83" s="82">
        <f>HLOOKUP(D$2,'Dashboard Console - Entry'!$C$2:$BF$250,$A83,FALSE)</f>
        <v>0.42188949019906752</v>
      </c>
      <c r="E83" s="82">
        <f>HLOOKUP(E$2,'Dashboard Console - Entry'!$C$2:$BF$250,$A83,FALSE)</f>
        <v>0.46967037003030027</v>
      </c>
      <c r="F83" s="82">
        <f>HLOOKUP(F$2,'Dashboard Console - Entry'!$C$2:$BF$250,$A83,FALSE)</f>
        <v>0.52113709158183852</v>
      </c>
      <c r="G83" s="82">
        <f>HLOOKUP(G$2,'Dashboard Console - Entry'!$C$2:$BF$250,$A83,FALSE)</f>
        <v>0.51854218106007477</v>
      </c>
      <c r="H83" s="82">
        <f>HLOOKUP(H$2,'Dashboard Console - Entry'!$C$2:$BF$250,$A83,FALSE)</f>
        <v>0.52602148029147022</v>
      </c>
      <c r="I83" s="82">
        <f>HLOOKUP(I$2,'Dashboard Console - Entry'!$C$2:$BF$250,$A83,FALSE)</f>
        <v>0.52008561722249458</v>
      </c>
      <c r="J83" s="82">
        <f>HLOOKUP(J$2,'Dashboard Console - Entry'!$C$2:$BF$250,$A83,FALSE)</f>
        <v>0.54684747914989318</v>
      </c>
      <c r="K83" s="82">
        <f>HLOOKUP(K$2,'Dashboard Console - Entry'!$C$2:$BF$250,$A83,FALSE)</f>
        <v>0.56332758255275239</v>
      </c>
      <c r="L83" s="82">
        <f>HLOOKUP(L$2,'Dashboard Console - Entry'!$C$2:$BF$250,$A83,FALSE)</f>
        <v>0.55219853529812912</v>
      </c>
      <c r="M83" s="82">
        <f>HLOOKUP(M$2,'Dashboard Console - Entry'!$C$2:$BF$250,$A83,FALSE)</f>
        <v>0.55701787972071759</v>
      </c>
      <c r="N83" s="82">
        <f>HLOOKUP(N$2,'Dashboard Console - Entry'!$C$2:$BF$250,$A83,FALSE)</f>
        <v>0.57218819859257186</v>
      </c>
      <c r="O83" s="82">
        <f>HLOOKUP(O$2,'Dashboard Console - Entry'!$C$2:$BF$250,$A83,FALSE)</f>
        <v>0.54159238658917774</v>
      </c>
      <c r="P83" s="53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  <c r="CY83" s="60"/>
      <c r="CZ83" s="60"/>
      <c r="DA83" s="60"/>
      <c r="DB83" s="60"/>
    </row>
    <row r="84" spans="1:106" x14ac:dyDescent="0.25">
      <c r="A84" s="50">
        <v>83</v>
      </c>
      <c r="B84" s="64" t="str">
        <f>'Dashboard Console - Entry'!B84</f>
        <v>UGA</v>
      </c>
      <c r="C84" s="82">
        <f>HLOOKUP(C$2,'Dashboard Console - Entry'!$C$2:$BF$250,$A84,FALSE)</f>
        <v>9.7213104681583146E-2</v>
      </c>
      <c r="D84" s="82">
        <f>HLOOKUP(D$2,'Dashboard Console - Entry'!$C$2:$BF$250,$A84,FALSE)</f>
        <v>0.15991304292592451</v>
      </c>
      <c r="E84" s="82">
        <f>HLOOKUP(E$2,'Dashboard Console - Entry'!$C$2:$BF$250,$A84,FALSE)</f>
        <v>9.9669451840969606E-2</v>
      </c>
      <c r="F84" s="82">
        <f>HLOOKUP(F$2,'Dashboard Console - Entry'!$C$2:$BF$250,$A84,FALSE)</f>
        <v>0.10058557934457493</v>
      </c>
      <c r="G84" s="82">
        <f>HLOOKUP(G$2,'Dashboard Console - Entry'!$C$2:$BF$250,$A84,FALSE)</f>
        <v>9.2806978777368931E-2</v>
      </c>
      <c r="H84" s="82">
        <f>HLOOKUP(H$2,'Dashboard Console - Entry'!$C$2:$BF$250,$A84,FALSE)</f>
        <v>9.9167404532528841E-2</v>
      </c>
      <c r="I84" s="82">
        <f>HLOOKUP(I$2,'Dashboard Console - Entry'!$C$2:$BF$250,$A84,FALSE)</f>
        <v>0.10098354650009074</v>
      </c>
      <c r="J84" s="82">
        <f>HLOOKUP(J$2,'Dashboard Console - Entry'!$C$2:$BF$250,$A84,FALSE)</f>
        <v>0.10197189132126855</v>
      </c>
      <c r="K84" s="82">
        <f>HLOOKUP(K$2,'Dashboard Console - Entry'!$C$2:$BF$250,$A84,FALSE)</f>
        <v>8.7252084245304132E-2</v>
      </c>
      <c r="L84" s="82">
        <f>HLOOKUP(L$2,'Dashboard Console - Entry'!$C$2:$BF$250,$A84,FALSE)</f>
        <v>9.7690648441901146E-2</v>
      </c>
      <c r="M84" s="82">
        <f>HLOOKUP(M$2,'Dashboard Console - Entry'!$C$2:$BF$250,$A84,FALSE)</f>
        <v>9.3295487612503378E-2</v>
      </c>
      <c r="N84" s="82">
        <f>HLOOKUP(N$2,'Dashboard Console - Entry'!$C$2:$BF$250,$A84,FALSE)</f>
        <v>9.224656588963405E-2</v>
      </c>
      <c r="O84" s="82">
        <f>HLOOKUP(O$2,'Dashboard Console - Entry'!$C$2:$BF$250,$A84,FALSE)</f>
        <v>9.3071451492138191E-2</v>
      </c>
      <c r="P84" s="53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  <c r="CY84" s="60"/>
      <c r="CZ84" s="60"/>
      <c r="DA84" s="60"/>
      <c r="DB84" s="60"/>
    </row>
    <row r="85" spans="1:106" x14ac:dyDescent="0.25">
      <c r="A85" s="50">
        <v>84</v>
      </c>
      <c r="B85" s="64" t="str">
        <f>'Dashboard Console - Entry'!B85</f>
        <v>TZA</v>
      </c>
      <c r="C85" s="82">
        <f>HLOOKUP(C$2,'Dashboard Console - Entry'!$C$2:$BF$250,$A85,FALSE)</f>
        <v>9.493973799691495E-2</v>
      </c>
      <c r="D85" s="82">
        <f>HLOOKUP(D$2,'Dashboard Console - Entry'!$C$2:$BF$250,$A85,FALSE)</f>
        <v>8.7131750447806702E-2</v>
      </c>
      <c r="E85" s="82">
        <f>HLOOKUP(E$2,'Dashboard Console - Entry'!$C$2:$BF$250,$A85,FALSE)</f>
        <v>0.12814066660545403</v>
      </c>
      <c r="F85" s="82">
        <f>HLOOKUP(F$2,'Dashboard Console - Entry'!$C$2:$BF$250,$A85,FALSE)</f>
        <v>0.1185360108884343</v>
      </c>
      <c r="G85" s="82">
        <f>HLOOKUP(G$2,'Dashboard Console - Entry'!$C$2:$BF$250,$A85,FALSE)</f>
        <v>0.11124027656351577</v>
      </c>
      <c r="H85" s="82">
        <f>HLOOKUP(H$2,'Dashboard Console - Entry'!$C$2:$BF$250,$A85,FALSE)</f>
        <v>0.10305379263053156</v>
      </c>
      <c r="I85" s="82">
        <f>HLOOKUP(I$2,'Dashboard Console - Entry'!$C$2:$BF$250,$A85,FALSE)</f>
        <v>0.12066634893767141</v>
      </c>
      <c r="J85" s="82">
        <f>HLOOKUP(J$2,'Dashboard Console - Entry'!$C$2:$BF$250,$A85,FALSE)</f>
        <v>0.10116676451857816</v>
      </c>
      <c r="K85" s="82">
        <f>HLOOKUP(K$2,'Dashboard Console - Entry'!$C$2:$BF$250,$A85,FALSE)</f>
        <v>0.10730718873982636</v>
      </c>
      <c r="L85" s="82">
        <f>HLOOKUP(L$2,'Dashboard Console - Entry'!$C$2:$BF$250,$A85,FALSE)</f>
        <v>0.11338097073561242</v>
      </c>
      <c r="M85" s="82">
        <f>HLOOKUP(M$2,'Dashboard Console - Entry'!$C$2:$BF$250,$A85,FALSE)</f>
        <v>0.12096846927332472</v>
      </c>
      <c r="N85" s="82">
        <f>HLOOKUP(N$2,'Dashboard Console - Entry'!$C$2:$BF$250,$A85,FALSE)</f>
        <v>0.10189478072729102</v>
      </c>
      <c r="O85" s="82">
        <f>HLOOKUP(O$2,'Dashboard Console - Entry'!$C$2:$BF$250,$A85,FALSE)</f>
        <v>0.11567339347048407</v>
      </c>
      <c r="P85" s="53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  <c r="CY85" s="60"/>
      <c r="CZ85" s="60"/>
      <c r="DA85" s="60"/>
      <c r="DB85" s="60"/>
    </row>
    <row r="86" spans="1:106" x14ac:dyDescent="0.25">
      <c r="A86" s="50">
        <v>85</v>
      </c>
      <c r="B86" s="64" t="str">
        <f>'Dashboard Console - Entry'!B86</f>
        <v>ZAM</v>
      </c>
      <c r="C86" s="82">
        <f>HLOOKUP(C$2,'Dashboard Console - Entry'!$C$2:$BF$250,$A86,FALSE)</f>
        <v>7.8237122170014203E-2</v>
      </c>
      <c r="D86" s="82">
        <f>HLOOKUP(D$2,'Dashboard Console - Entry'!$C$2:$BF$250,$A86,FALSE)</f>
        <v>6.5935566650151808E-2</v>
      </c>
      <c r="E86" s="82">
        <f>HLOOKUP(E$2,'Dashboard Console - Entry'!$C$2:$BF$250,$A86,FALSE)</f>
        <v>7.5590854834266821E-2</v>
      </c>
      <c r="F86" s="82">
        <f>HLOOKUP(F$2,'Dashboard Console - Entry'!$C$2:$BF$250,$A86,FALSE)</f>
        <v>9.1412725450085164E-2</v>
      </c>
      <c r="G86" s="82">
        <f>HLOOKUP(G$2,'Dashboard Console - Entry'!$C$2:$BF$250,$A86,FALSE)</f>
        <v>0.11981963805918766</v>
      </c>
      <c r="H86" s="82">
        <f>HLOOKUP(H$2,'Dashboard Console - Entry'!$C$2:$BF$250,$A86,FALSE)</f>
        <v>8.1504574768345467E-2</v>
      </c>
      <c r="I86" s="82">
        <f>HLOOKUP(I$2,'Dashboard Console - Entry'!$C$2:$BF$250,$A86,FALSE)</f>
        <v>8.4184049891367213E-2</v>
      </c>
      <c r="J86" s="82">
        <f>HLOOKUP(J$2,'Dashboard Console - Entry'!$C$2:$BF$250,$A86,FALSE)</f>
        <v>9.5580599695161014E-2</v>
      </c>
      <c r="K86" s="82">
        <f>HLOOKUP(K$2,'Dashboard Console - Entry'!$C$2:$BF$250,$A86,FALSE)</f>
        <v>9.0506458238835005E-2</v>
      </c>
      <c r="L86" s="82">
        <f>HLOOKUP(L$2,'Dashboard Console - Entry'!$C$2:$BF$250,$A86,FALSE)</f>
        <v>8.3036217273994128E-2</v>
      </c>
      <c r="M86" s="82">
        <f>HLOOKUP(M$2,'Dashboard Console - Entry'!$C$2:$BF$250,$A86,FALSE)</f>
        <v>8.3432457130021495E-2</v>
      </c>
      <c r="N86" s="82">
        <f>HLOOKUP(N$2,'Dashboard Console - Entry'!$C$2:$BF$250,$A86,FALSE)</f>
        <v>9.3513466888059865E-2</v>
      </c>
      <c r="O86" s="82">
        <f>HLOOKUP(O$2,'Dashboard Console - Entry'!$C$2:$BF$250,$A86,FALSE)</f>
        <v>8.6612055953696768E-2</v>
      </c>
      <c r="P86" s="53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  <c r="CY86" s="60"/>
      <c r="CZ86" s="60"/>
      <c r="DA86" s="60"/>
      <c r="DB86" s="60"/>
    </row>
    <row r="87" spans="1:106" x14ac:dyDescent="0.25">
      <c r="A87" s="50">
        <v>86</v>
      </c>
      <c r="B87" s="64" t="str">
        <f>'Dashboard Console - Entry'!B87</f>
        <v>BOT</v>
      </c>
      <c r="C87" s="82">
        <f>HLOOKUP(C$2,'Dashboard Console - Entry'!$C$2:$BF$250,$A87,FALSE)</f>
        <v>5.6203574650829632E-2</v>
      </c>
      <c r="D87" s="82">
        <f>HLOOKUP(D$2,'Dashboard Console - Entry'!$C$2:$BF$250,$A87,FALSE)</f>
        <v>5.4117916079118866E-2</v>
      </c>
      <c r="E87" s="82">
        <f>HLOOKUP(E$2,'Dashboard Console - Entry'!$C$2:$BF$250,$A87,FALSE)</f>
        <v>5.785694610228629E-2</v>
      </c>
      <c r="F87" s="82">
        <f>HLOOKUP(F$2,'Dashboard Console - Entry'!$C$2:$BF$250,$A87,FALSE)</f>
        <v>7.0564959779623307E-2</v>
      </c>
      <c r="G87" s="82">
        <f>HLOOKUP(G$2,'Dashboard Console - Entry'!$C$2:$BF$250,$A87,FALSE)</f>
        <v>5.5215028453761437E-2</v>
      </c>
      <c r="H87" s="82">
        <f>HLOOKUP(H$2,'Dashboard Console - Entry'!$C$2:$BF$250,$A87,FALSE)</f>
        <v>6.0321196986326063E-2</v>
      </c>
      <c r="I87" s="82">
        <f>HLOOKUP(I$2,'Dashboard Console - Entry'!$C$2:$BF$250,$A87,FALSE)</f>
        <v>6.5749549271456459E-2</v>
      </c>
      <c r="J87" s="82">
        <f>HLOOKUP(J$2,'Dashboard Console - Entry'!$C$2:$BF$250,$A87,FALSE)</f>
        <v>6.8986553808670512E-2</v>
      </c>
      <c r="K87" s="82">
        <f>HLOOKUP(K$2,'Dashboard Console - Entry'!$C$2:$BF$250,$A87,FALSE)</f>
        <v>6.6731503251402868E-2</v>
      </c>
      <c r="L87" s="82">
        <f>HLOOKUP(L$2,'Dashboard Console - Entry'!$C$2:$BF$250,$A87,FALSE)</f>
        <v>6.9074851009576901E-2</v>
      </c>
      <c r="M87" s="82">
        <f>HLOOKUP(M$2,'Dashboard Console - Entry'!$C$2:$BF$250,$A87,FALSE)</f>
        <v>6.1769866025467586E-2</v>
      </c>
      <c r="N87" s="82">
        <f>HLOOKUP(N$2,'Dashboard Console - Entry'!$C$2:$BF$250,$A87,FALSE)</f>
        <v>6.2962284087723461E-2</v>
      </c>
      <c r="O87" s="82">
        <f>HLOOKUP(O$2,'Dashboard Console - Entry'!$C$2:$BF$250,$A87,FALSE)</f>
        <v>6.0602144020156644E-2</v>
      </c>
      <c r="P87" s="53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  <c r="CY87" s="60"/>
      <c r="CZ87" s="60"/>
      <c r="DA87" s="60"/>
      <c r="DB87" s="60"/>
    </row>
    <row r="88" spans="1:106" x14ac:dyDescent="0.25">
      <c r="A88" s="50">
        <v>87</v>
      </c>
      <c r="B88" s="64" t="str">
        <f>'Dashboard Console - Entry'!B88</f>
        <v>ZAR</v>
      </c>
      <c r="C88" s="82">
        <f>HLOOKUP(C$2,'Dashboard Console - Entry'!$C$2:$BF$250,$A88,FALSE)</f>
        <v>0.18863769390718327</v>
      </c>
      <c r="D88" s="82">
        <f>HLOOKUP(D$2,'Dashboard Console - Entry'!$C$2:$BF$250,$A88,FALSE)</f>
        <v>0.21101223369793057</v>
      </c>
      <c r="E88" s="82">
        <f>HLOOKUP(E$2,'Dashboard Console - Entry'!$C$2:$BF$250,$A88,FALSE)</f>
        <v>0.16907171058672299</v>
      </c>
      <c r="F88" s="82">
        <f>HLOOKUP(F$2,'Dashboard Console - Entry'!$C$2:$BF$250,$A88,FALSE)</f>
        <v>9.776363295544381E-2</v>
      </c>
      <c r="G88" s="82">
        <f>HLOOKUP(G$2,'Dashboard Console - Entry'!$C$2:$BF$250,$A88,FALSE)</f>
        <v>0.10237589708609145</v>
      </c>
      <c r="H88" s="82">
        <f>HLOOKUP(H$2,'Dashboard Console - Entry'!$C$2:$BF$250,$A88,FALSE)</f>
        <v>0.1299315507907978</v>
      </c>
      <c r="I88" s="82">
        <f>HLOOKUP(I$2,'Dashboard Console - Entry'!$C$2:$BF$250,$A88,FALSE)</f>
        <v>0.10833088817691965</v>
      </c>
      <c r="J88" s="82">
        <f>HLOOKUP(J$2,'Dashboard Console - Entry'!$C$2:$BF$250,$A88,FALSE)</f>
        <v>8.5446711506428588E-2</v>
      </c>
      <c r="K88" s="82">
        <f>HLOOKUP(K$2,'Dashboard Console - Entry'!$C$2:$BF$250,$A88,FALSE)</f>
        <v>8.4875182971879279E-2</v>
      </c>
      <c r="L88" s="82">
        <f>HLOOKUP(L$2,'Dashboard Console - Entry'!$C$2:$BF$250,$A88,FALSE)</f>
        <v>8.4618777240786314E-2</v>
      </c>
      <c r="M88" s="82">
        <f>HLOOKUP(M$2,'Dashboard Console - Entry'!$C$2:$BF$250,$A88,FALSE)</f>
        <v>8.3515840237965183E-2</v>
      </c>
      <c r="N88" s="82">
        <f>HLOOKUP(N$2,'Dashboard Console - Entry'!$C$2:$BF$250,$A88,FALSE)</f>
        <v>7.7194703814719767E-2</v>
      </c>
      <c r="O88" s="82">
        <f>HLOOKUP(O$2,'Dashboard Console - Entry'!$C$2:$BF$250,$A88,FALSE)</f>
        <v>0.10244856847434664</v>
      </c>
      <c r="P88" s="53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  <c r="CY88" s="60"/>
      <c r="CZ88" s="60"/>
      <c r="DA88" s="60"/>
      <c r="DB88" s="60"/>
    </row>
    <row r="89" spans="1:106" ht="17.25" customHeight="1" x14ac:dyDescent="0.25">
      <c r="A89" s="50">
        <v>88</v>
      </c>
      <c r="B89" s="84">
        <f>'Dashboard Console - Entry'!B89</f>
        <v>0</v>
      </c>
      <c r="C89" s="96">
        <f>HLOOKUP(C$2,'Dashboard Console - Entry'!$C$2:$BF$250,$A89,FALSE)</f>
        <v>0</v>
      </c>
      <c r="D89" s="96">
        <f>HLOOKUP(D$2,'Dashboard Console - Entry'!$C$2:$BF$250,$A89,FALSE)</f>
        <v>0</v>
      </c>
      <c r="E89" s="96">
        <f>HLOOKUP(E$2,'Dashboard Console - Entry'!$C$2:$BF$250,$A89,FALSE)</f>
        <v>0</v>
      </c>
      <c r="F89" s="96">
        <f>HLOOKUP(F$2,'Dashboard Console - Entry'!$C$2:$BF$250,$A89,FALSE)</f>
        <v>0</v>
      </c>
      <c r="G89" s="96">
        <f>HLOOKUP(G$2,'Dashboard Console - Entry'!$C$2:$BF$250,$A89,FALSE)</f>
        <v>0</v>
      </c>
      <c r="H89" s="96">
        <f>HLOOKUP(H$2,'Dashboard Console - Entry'!$C$2:$BF$250,$A89,FALSE)</f>
        <v>0</v>
      </c>
      <c r="I89" s="96">
        <f>HLOOKUP(I$2,'Dashboard Console - Entry'!$C$2:$BF$250,$A89,FALSE)</f>
        <v>0</v>
      </c>
      <c r="J89" s="96">
        <f>HLOOKUP(J$2,'Dashboard Console - Entry'!$C$2:$BF$250,$A89,FALSE)</f>
        <v>0</v>
      </c>
      <c r="K89" s="96">
        <f>HLOOKUP(K$2,'Dashboard Console - Entry'!$C$2:$BF$250,$A89,FALSE)</f>
        <v>0</v>
      </c>
      <c r="L89" s="96">
        <f>HLOOKUP(L$2,'Dashboard Console - Entry'!$C$2:$BF$250,$A89,FALSE)</f>
        <v>0</v>
      </c>
      <c r="M89" s="96">
        <f>HLOOKUP(M$2,'Dashboard Console - Entry'!$C$2:$BF$250,$A89,FALSE)</f>
        <v>0</v>
      </c>
      <c r="N89" s="96">
        <f>HLOOKUP(N$2,'Dashboard Console - Entry'!$C$2:$BF$250,$A89,FALSE)</f>
        <v>0</v>
      </c>
      <c r="O89" s="96">
        <f>HLOOKUP(O$2,'Dashboard Console - Entry'!$C$2:$BF$250,$A89,FALSE)</f>
        <v>0</v>
      </c>
      <c r="P89" s="53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  <c r="CY89" s="60"/>
      <c r="CZ89" s="60"/>
      <c r="DA89" s="60"/>
      <c r="DB89" s="60"/>
    </row>
    <row r="90" spans="1:106" ht="17.25" customHeight="1" x14ac:dyDescent="0.25">
      <c r="A90" s="50">
        <v>89</v>
      </c>
      <c r="B90" s="61" t="str">
        <f>'Dashboard Console - Entry'!B90</f>
        <v>% Volume (SWSR) by Country</v>
      </c>
      <c r="C90" s="97"/>
      <c r="D90" s="97"/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53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  <c r="CY90" s="60"/>
      <c r="CZ90" s="60"/>
      <c r="DA90" s="60"/>
      <c r="DB90" s="60"/>
    </row>
    <row r="91" spans="1:106" ht="17.25" customHeight="1" x14ac:dyDescent="0.25">
      <c r="A91" s="50">
        <v>90</v>
      </c>
      <c r="B91" s="64" t="str">
        <f>'Dashboard Console - Entry'!B91</f>
        <v>KEN</v>
      </c>
      <c r="C91" s="82">
        <f>HLOOKUP(C$2,'Dashboard Console - Entry'!$C$2:$BF$250,$A91,FALSE)</f>
        <v>0.55795800028187736</v>
      </c>
      <c r="D91" s="82">
        <f>HLOOKUP(D$2,'Dashboard Console - Entry'!$C$2:$BF$250,$A91,FALSE)</f>
        <v>0.53641244260286669</v>
      </c>
      <c r="E91" s="82">
        <f>HLOOKUP(E$2,'Dashboard Console - Entry'!$C$2:$BF$250,$A91,FALSE)</f>
        <v>0.56511703750460263</v>
      </c>
      <c r="F91" s="82">
        <f>HLOOKUP(F$2,'Dashboard Console - Entry'!$C$2:$BF$250,$A91,FALSE)</f>
        <v>0.54607792105754216</v>
      </c>
      <c r="G91" s="82">
        <f>HLOOKUP(G$2,'Dashboard Console - Entry'!$C$2:$BF$250,$A91,FALSE)</f>
        <v>0.52656669371449971</v>
      </c>
      <c r="H91" s="82">
        <f>HLOOKUP(H$2,'Dashboard Console - Entry'!$C$2:$BF$250,$A91,FALSE)</f>
        <v>0.51901577119746733</v>
      </c>
      <c r="I91" s="82">
        <f>HLOOKUP(I$2,'Dashboard Console - Entry'!$C$2:$BF$250,$A91,FALSE)</f>
        <v>0.51504553045341395</v>
      </c>
      <c r="J91" s="82">
        <f>HLOOKUP(J$2,'Dashboard Console - Entry'!$C$2:$BF$250,$A91,FALSE)</f>
        <v>0.49418485702145071</v>
      </c>
      <c r="K91" s="82">
        <f>HLOOKUP(K$2,'Dashboard Console - Entry'!$C$2:$BF$250,$A91,FALSE)</f>
        <v>0.58877709870848705</v>
      </c>
      <c r="L91" s="82">
        <f>HLOOKUP(L$2,'Dashboard Console - Entry'!$C$2:$BF$250,$A91,FALSE)</f>
        <v>0.59404658215509032</v>
      </c>
      <c r="M91" s="82">
        <f>HLOOKUP(M$2,'Dashboard Console - Entry'!$C$2:$BF$250,$A91,FALSE)</f>
        <v>0.59370393069520133</v>
      </c>
      <c r="N91" s="82">
        <f>HLOOKUP(N$2,'Dashboard Console - Entry'!$C$2:$BF$250,$A91,FALSE)</f>
        <v>0.5967705963691512</v>
      </c>
      <c r="O91" s="82">
        <f>HLOOKUP(O$2,'Dashboard Console - Entry'!$C$2:$BF$250,$A91,FALSE)</f>
        <v>0.54596133638274202</v>
      </c>
      <c r="P91" s="53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  <c r="CY91" s="60"/>
      <c r="CZ91" s="60"/>
      <c r="DA91" s="60"/>
      <c r="DB91" s="60"/>
    </row>
    <row r="92" spans="1:106" ht="17.25" customHeight="1" x14ac:dyDescent="0.25">
      <c r="A92" s="50">
        <v>91</v>
      </c>
      <c r="B92" s="64" t="str">
        <f>'Dashboard Console - Entry'!B92</f>
        <v>UGA</v>
      </c>
      <c r="C92" s="82">
        <f>HLOOKUP(C$2,'Dashboard Console - Entry'!$C$2:$BF$250,$A92,FALSE)</f>
        <v>9.7652364749229892E-2</v>
      </c>
      <c r="D92" s="82">
        <f>HLOOKUP(D$2,'Dashboard Console - Entry'!$C$2:$BF$250,$A92,FALSE)</f>
        <v>0.11789396097492956</v>
      </c>
      <c r="E92" s="82">
        <f>HLOOKUP(E$2,'Dashboard Console - Entry'!$C$2:$BF$250,$A92,FALSE)</f>
        <v>9.2590605438956419E-2</v>
      </c>
      <c r="F92" s="82">
        <f>HLOOKUP(F$2,'Dashboard Console - Entry'!$C$2:$BF$250,$A92,FALSE)</f>
        <v>9.6838569646733014E-2</v>
      </c>
      <c r="G92" s="82">
        <f>HLOOKUP(G$2,'Dashboard Console - Entry'!$C$2:$BF$250,$A92,FALSE)</f>
        <v>0.10174146432806941</v>
      </c>
      <c r="H92" s="82">
        <f>HLOOKUP(H$2,'Dashboard Console - Entry'!$C$2:$BF$250,$A92,FALSE)</f>
        <v>0.10753089182267969</v>
      </c>
      <c r="I92" s="82">
        <f>HLOOKUP(I$2,'Dashboard Console - Entry'!$C$2:$BF$250,$A92,FALSE)</f>
        <v>0.10790244824652613</v>
      </c>
      <c r="J92" s="82">
        <f>HLOOKUP(J$2,'Dashboard Console - Entry'!$C$2:$BF$250,$A92,FALSE)</f>
        <v>0.10729292897499253</v>
      </c>
      <c r="K92" s="82">
        <f>HLOOKUP(K$2,'Dashboard Console - Entry'!$C$2:$BF$250,$A92,FALSE)</f>
        <v>9.7478474784747846E-2</v>
      </c>
      <c r="L92" s="82">
        <f>HLOOKUP(L$2,'Dashboard Console - Entry'!$C$2:$BF$250,$A92,FALSE)</f>
        <v>9.891374493991073E-2</v>
      </c>
      <c r="M92" s="82">
        <f>HLOOKUP(M$2,'Dashboard Console - Entry'!$C$2:$BF$250,$A92,FALSE)</f>
        <v>9.5733050636895203E-2</v>
      </c>
      <c r="N92" s="82">
        <f>HLOOKUP(N$2,'Dashboard Console - Entry'!$C$2:$BF$250,$A92,FALSE)</f>
        <v>9.6752754360140955E-2</v>
      </c>
      <c r="O92" s="82">
        <f>HLOOKUP(O$2,'Dashboard Console - Entry'!$C$2:$BF$250,$A92,FALSE)</f>
        <v>9.7771665224378787E-2</v>
      </c>
      <c r="P92" s="53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  <c r="CY92" s="60"/>
      <c r="CZ92" s="60"/>
      <c r="DA92" s="60"/>
      <c r="DB92" s="60"/>
    </row>
    <row r="93" spans="1:106" x14ac:dyDescent="0.25">
      <c r="A93" s="50">
        <v>92</v>
      </c>
      <c r="B93" s="64" t="str">
        <f>'Dashboard Console - Entry'!B93</f>
        <v>TZA</v>
      </c>
      <c r="C93" s="82">
        <f>HLOOKUP(C$2,'Dashboard Console - Entry'!$C$2:$BF$250,$A93,FALSE)</f>
        <v>9.4652384883322949E-2</v>
      </c>
      <c r="D93" s="82">
        <f>HLOOKUP(D$2,'Dashboard Console - Entry'!$C$2:$BF$250,$A93,FALSE)</f>
        <v>0.10148908831937212</v>
      </c>
      <c r="E93" s="82">
        <f>HLOOKUP(E$2,'Dashboard Console - Entry'!$C$2:$BF$250,$A93,FALSE)</f>
        <v>0.105435800326127</v>
      </c>
      <c r="F93" s="82">
        <f>HLOOKUP(F$2,'Dashboard Console - Entry'!$C$2:$BF$250,$A93,FALSE)</f>
        <v>0.10844717690849631</v>
      </c>
      <c r="G93" s="82">
        <f>HLOOKUP(G$2,'Dashboard Console - Entry'!$C$2:$BF$250,$A93,FALSE)</f>
        <v>0.11937457087572562</v>
      </c>
      <c r="H93" s="82">
        <f>HLOOKUP(H$2,'Dashboard Console - Entry'!$C$2:$BF$250,$A93,FALSE)</f>
        <v>0.10128208315722301</v>
      </c>
      <c r="I93" s="82">
        <f>HLOOKUP(I$2,'Dashboard Console - Entry'!$C$2:$BF$250,$A93,FALSE)</f>
        <v>0.10829631030028043</v>
      </c>
      <c r="J93" s="82">
        <f>HLOOKUP(J$2,'Dashboard Console - Entry'!$C$2:$BF$250,$A93,FALSE)</f>
        <v>0.11075526038305976</v>
      </c>
      <c r="K93" s="82">
        <f>HLOOKUP(K$2,'Dashboard Console - Entry'!$C$2:$BF$250,$A93,FALSE)</f>
        <v>8.9142258610086095E-2</v>
      </c>
      <c r="L93" s="82">
        <f>HLOOKUP(L$2,'Dashboard Console - Entry'!$C$2:$BF$250,$A93,FALSE)</f>
        <v>8.7848113833392749E-2</v>
      </c>
      <c r="M93" s="82">
        <f>HLOOKUP(M$2,'Dashboard Console - Entry'!$C$2:$BF$250,$A93,FALSE)</f>
        <v>9.2266982491593652E-2</v>
      </c>
      <c r="N93" s="82">
        <f>HLOOKUP(N$2,'Dashboard Console - Entry'!$C$2:$BF$250,$A93,FALSE)</f>
        <v>8.3754850796199654E-2</v>
      </c>
      <c r="O93" s="82">
        <f>HLOOKUP(O$2,'Dashboard Console - Entry'!$C$2:$BF$250,$A93,FALSE)</f>
        <v>9.1833817529978989E-2</v>
      </c>
      <c r="P93" s="53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  <c r="CY93" s="60"/>
      <c r="CZ93" s="60"/>
      <c r="DA93" s="60"/>
      <c r="DB93" s="60"/>
    </row>
    <row r="94" spans="1:106" x14ac:dyDescent="0.25">
      <c r="A94" s="50">
        <v>93</v>
      </c>
      <c r="B94" s="64" t="str">
        <f>'Dashboard Console - Entry'!B94</f>
        <v>ZAM</v>
      </c>
      <c r="C94" s="82">
        <f>HLOOKUP(C$2,'Dashboard Console - Entry'!$C$2:$BF$250,$A94,FALSE)</f>
        <v>9.6595324863591542E-2</v>
      </c>
      <c r="D94" s="82">
        <f>HLOOKUP(D$2,'Dashboard Console - Entry'!$C$2:$BF$250,$A94,FALSE)</f>
        <v>9.6877396734962221E-2</v>
      </c>
      <c r="E94" s="82">
        <f>HLOOKUP(E$2,'Dashboard Console - Entry'!$C$2:$BF$250,$A94,FALSE)</f>
        <v>0.1063194992372837</v>
      </c>
      <c r="F94" s="82">
        <f>HLOOKUP(F$2,'Dashboard Console - Entry'!$C$2:$BF$250,$A94,FALSE)</f>
        <v>0.10640437630744151</v>
      </c>
      <c r="G94" s="82">
        <f>HLOOKUP(G$2,'Dashboard Console - Entry'!$C$2:$BF$250,$A94,FALSE)</f>
        <v>0.13336402222083515</v>
      </c>
      <c r="H94" s="82">
        <f>HLOOKUP(H$2,'Dashboard Console - Entry'!$C$2:$BF$250,$A94,FALSE)</f>
        <v>0.14047388180303821</v>
      </c>
      <c r="I94" s="82">
        <f>HLOOKUP(I$2,'Dashboard Console - Entry'!$C$2:$BF$250,$A94,FALSE)</f>
        <v>0.13581939061663043</v>
      </c>
      <c r="J94" s="82">
        <f>HLOOKUP(J$2,'Dashboard Console - Entry'!$C$2:$BF$250,$A94,FALSE)</f>
        <v>0.15183110117876647</v>
      </c>
      <c r="K94" s="82">
        <f>HLOOKUP(K$2,'Dashboard Console - Entry'!$C$2:$BF$250,$A94,FALSE)</f>
        <v>0.11295933271832719</v>
      </c>
      <c r="L94" s="82">
        <f>HLOOKUP(L$2,'Dashboard Console - Entry'!$C$2:$BF$250,$A94,FALSE)</f>
        <v>0.11498869518518685</v>
      </c>
      <c r="M94" s="82">
        <f>HLOOKUP(M$2,'Dashboard Console - Entry'!$C$2:$BF$250,$A94,FALSE)</f>
        <v>0.10967600337910587</v>
      </c>
      <c r="N94" s="82">
        <f>HLOOKUP(N$2,'Dashboard Console - Entry'!$C$2:$BF$250,$A94,FALSE)</f>
        <v>0.11387216200544181</v>
      </c>
      <c r="O94" s="82">
        <f>HLOOKUP(O$2,'Dashboard Console - Entry'!$C$2:$BF$250,$A94,FALSE)</f>
        <v>0.11230915440721968</v>
      </c>
      <c r="P94" s="53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  <c r="CY94" s="60"/>
      <c r="CZ94" s="60"/>
      <c r="DA94" s="60"/>
      <c r="DB94" s="60"/>
    </row>
    <row r="95" spans="1:106" x14ac:dyDescent="0.25">
      <c r="A95" s="50">
        <v>94</v>
      </c>
      <c r="B95" s="64" t="str">
        <f>'Dashboard Console - Entry'!B95</f>
        <v>BOT</v>
      </c>
      <c r="C95" s="82">
        <f>HLOOKUP(C$2,'Dashboard Console - Entry'!$C$2:$BF$250,$A95,FALSE)</f>
        <v>8.2420923349507735E-2</v>
      </c>
      <c r="D95" s="82">
        <f>HLOOKUP(D$2,'Dashboard Console - Entry'!$C$2:$BF$250,$A95,FALSE)</f>
        <v>8.4327220932896421E-2</v>
      </c>
      <c r="E95" s="82">
        <f>HLOOKUP(E$2,'Dashboard Console - Entry'!$C$2:$BF$250,$A95,FALSE)</f>
        <v>8.3532691599600237E-2</v>
      </c>
      <c r="F95" s="82">
        <f>HLOOKUP(F$2,'Dashboard Console - Entry'!$C$2:$BF$250,$A95,FALSE)</f>
        <v>8.9020928885004097E-2</v>
      </c>
      <c r="G95" s="82">
        <f>HLOOKUP(G$2,'Dashboard Console - Entry'!$C$2:$BF$250,$A95,FALSE)</f>
        <v>7.7460832657137504E-2</v>
      </c>
      <c r="H95" s="82">
        <f>HLOOKUP(H$2,'Dashboard Console - Entry'!$C$2:$BF$250,$A95,FALSE)</f>
        <v>7.9452690551370345E-2</v>
      </c>
      <c r="I95" s="82">
        <f>HLOOKUP(I$2,'Dashboard Console - Entry'!$C$2:$BF$250,$A95,FALSE)</f>
        <v>8.7334971799476954E-2</v>
      </c>
      <c r="J95" s="82">
        <f>HLOOKUP(J$2,'Dashboard Console - Entry'!$C$2:$BF$250,$A95,FALSE)</f>
        <v>8.2490045797201803E-2</v>
      </c>
      <c r="K95" s="82">
        <f>HLOOKUP(K$2,'Dashboard Console - Entry'!$C$2:$BF$250,$A95,FALSE)</f>
        <v>7.6193496309963096E-2</v>
      </c>
      <c r="L95" s="82">
        <f>HLOOKUP(L$2,'Dashboard Console - Entry'!$C$2:$BF$250,$A95,FALSE)</f>
        <v>7.0662990157364824E-2</v>
      </c>
      <c r="M95" s="82">
        <f>HLOOKUP(M$2,'Dashboard Console - Entry'!$C$2:$BF$250,$A95,FALSE)</f>
        <v>7.5027745109406838E-2</v>
      </c>
      <c r="N95" s="82">
        <f>HLOOKUP(N$2,'Dashboard Console - Entry'!$C$2:$BF$250,$A95,FALSE)</f>
        <v>8.08064588072617E-2</v>
      </c>
      <c r="O95" s="82">
        <f>HLOOKUP(O$2,'Dashboard Console - Entry'!$C$2:$BF$250,$A95,FALSE)</f>
        <v>7.016086660897515E-2</v>
      </c>
      <c r="P95" s="53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  <c r="CY95" s="60"/>
      <c r="CZ95" s="60"/>
      <c r="DA95" s="60"/>
      <c r="DB95" s="60"/>
    </row>
    <row r="96" spans="1:106" x14ac:dyDescent="0.25">
      <c r="A96" s="50">
        <v>95</v>
      </c>
      <c r="B96" s="64" t="str">
        <f>'Dashboard Console - Entry'!B96</f>
        <v>ZAR</v>
      </c>
      <c r="C96" s="82">
        <f>HLOOKUP(C$2,'Dashboard Console - Entry'!$C$2:$BF$250,$A96,FALSE)</f>
        <v>7.0721001872470671E-2</v>
      </c>
      <c r="D96" s="82">
        <f>HLOOKUP(D$2,'Dashboard Console - Entry'!$C$2:$BF$250,$A96,FALSE)</f>
        <v>6.2999890434973171E-2</v>
      </c>
      <c r="E96" s="82">
        <f>HLOOKUP(E$2,'Dashboard Console - Entry'!$C$2:$BF$250,$A96,FALSE)</f>
        <v>4.7004365893430128E-2</v>
      </c>
      <c r="F96" s="82">
        <f>HLOOKUP(F$2,'Dashboard Console - Entry'!$C$2:$BF$250,$A96,FALSE)</f>
        <v>5.321102719478301E-2</v>
      </c>
      <c r="G96" s="82">
        <f>HLOOKUP(G$2,'Dashboard Console - Entry'!$C$2:$BF$250,$A96,FALSE)</f>
        <v>4.1492416203732604E-2</v>
      </c>
      <c r="H96" s="82">
        <f>HLOOKUP(H$2,'Dashboard Console - Entry'!$C$2:$BF$250,$A96,FALSE)</f>
        <v>5.2244681468221407E-2</v>
      </c>
      <c r="I96" s="82">
        <f>HLOOKUP(I$2,'Dashboard Console - Entry'!$C$2:$BF$250,$A96,FALSE)</f>
        <v>4.5601348583672055E-2</v>
      </c>
      <c r="J96" s="82">
        <f>HLOOKUP(J$2,'Dashboard Console - Entry'!$C$2:$BF$250,$A96,FALSE)</f>
        <v>5.3445806644528727E-2</v>
      </c>
      <c r="K96" s="82">
        <f>HLOOKUP(K$2,'Dashboard Console - Entry'!$C$2:$BF$250,$A96,FALSE)</f>
        <v>3.5449338868388684E-2</v>
      </c>
      <c r="L96" s="82">
        <f>HLOOKUP(L$2,'Dashboard Console - Entry'!$C$2:$BF$250,$A96,FALSE)</f>
        <v>3.3539873729054502E-2</v>
      </c>
      <c r="M96" s="82">
        <f>HLOOKUP(M$2,'Dashboard Console - Entry'!$C$2:$BF$250,$A96,FALSE)</f>
        <v>3.3592287687797123E-2</v>
      </c>
      <c r="N96" s="82">
        <f>HLOOKUP(N$2,'Dashboard Console - Entry'!$C$2:$BF$250,$A96,FALSE)</f>
        <v>2.8043177661804718E-2</v>
      </c>
      <c r="O96" s="82">
        <f>HLOOKUP(O$2,'Dashboard Console - Entry'!$C$2:$BF$250,$A96,FALSE)</f>
        <v>8.1963159846705408E-2</v>
      </c>
      <c r="P96" s="53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  <c r="CY96" s="60"/>
      <c r="CZ96" s="60"/>
      <c r="DA96" s="60"/>
      <c r="DB96" s="60"/>
    </row>
    <row r="97" spans="1:106" x14ac:dyDescent="0.25">
      <c r="A97" s="50">
        <v>96</v>
      </c>
      <c r="B97" s="84">
        <f>'Dashboard Console - Entry'!B97</f>
        <v>0</v>
      </c>
      <c r="C97" s="52">
        <f>HLOOKUP(C$2,'Dashboard Console - Entry'!$C$2:$BF$250,$A97,FALSE)</f>
        <v>0</v>
      </c>
      <c r="D97" s="52">
        <f>HLOOKUP(D$2,'Dashboard Console - Entry'!$C$2:$BF$250,$A97,FALSE)</f>
        <v>0</v>
      </c>
      <c r="E97" s="52">
        <f>HLOOKUP(E$2,'Dashboard Console - Entry'!$C$2:$BF$250,$A97,FALSE)</f>
        <v>0</v>
      </c>
      <c r="F97" s="52">
        <f>HLOOKUP(F$2,'Dashboard Console - Entry'!$C$2:$BF$250,$A97,FALSE)</f>
        <v>0</v>
      </c>
      <c r="G97" s="52">
        <f>HLOOKUP(G$2,'Dashboard Console - Entry'!$C$2:$BF$250,$A97,FALSE)</f>
        <v>0</v>
      </c>
      <c r="H97" s="52">
        <f>HLOOKUP(H$2,'Dashboard Console - Entry'!$C$2:$BF$250,$A97,FALSE)</f>
        <v>0</v>
      </c>
      <c r="I97" s="52">
        <f>HLOOKUP(I$2,'Dashboard Console - Entry'!$C$2:$BF$250,$A97,FALSE)</f>
        <v>0</v>
      </c>
      <c r="J97" s="52">
        <f>HLOOKUP(J$2,'Dashboard Console - Entry'!$C$2:$BF$250,$A97,FALSE)</f>
        <v>0</v>
      </c>
      <c r="K97" s="95">
        <f>HLOOKUP(K$2,'Dashboard Console - Entry'!$C$2:$BF$250,$A97,FALSE)</f>
        <v>0</v>
      </c>
      <c r="L97" s="95">
        <f>HLOOKUP(L$2,'Dashboard Console - Entry'!$C$2:$BF$250,$A97,FALSE)</f>
        <v>0</v>
      </c>
      <c r="M97" s="95">
        <f>HLOOKUP(M$2,'Dashboard Console - Entry'!$C$2:$BF$250,$A97,FALSE)</f>
        <v>0</v>
      </c>
      <c r="N97" s="95">
        <f>HLOOKUP(N$2,'Dashboard Console - Entry'!$C$2:$BF$250,$A97,FALSE)</f>
        <v>0</v>
      </c>
      <c r="O97" s="52">
        <f>HLOOKUP(O$2,'Dashboard Console - Entry'!$C$2:$BF$250,$A97,FALSE)</f>
        <v>0</v>
      </c>
      <c r="P97" s="53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  <c r="CY97" s="60"/>
      <c r="CZ97" s="60"/>
      <c r="DA97" s="60"/>
      <c r="DB97" s="60"/>
    </row>
    <row r="98" spans="1:106" x14ac:dyDescent="0.25">
      <c r="A98" s="50">
        <v>97</v>
      </c>
      <c r="B98" s="61" t="str">
        <f>'Dashboard Console - Entry'!B98</f>
        <v>HCT by WV</v>
      </c>
      <c r="C98" s="91">
        <f>HLOOKUP(C$2,'Dashboard Console - Entry'!$C$2:$BF$250,$A98,FALSE)</f>
        <v>0</v>
      </c>
      <c r="D98" s="91">
        <f>HLOOKUP(D$2,'Dashboard Console - Entry'!$C$2:$BF$250,$A98,FALSE)</f>
        <v>0</v>
      </c>
      <c r="E98" s="91">
        <f>HLOOKUP(E$2,'Dashboard Console - Entry'!$C$2:$BF$250,$A98,FALSE)</f>
        <v>0</v>
      </c>
      <c r="F98" s="91">
        <f>HLOOKUP(F$2,'Dashboard Console - Entry'!$C$2:$BF$250,$A98,FALSE)</f>
        <v>0</v>
      </c>
      <c r="G98" s="91">
        <f>HLOOKUP(G$2,'Dashboard Console - Entry'!$C$2:$BF$250,$A98,FALSE)</f>
        <v>0</v>
      </c>
      <c r="H98" s="91">
        <f>HLOOKUP(H$2,'Dashboard Console - Entry'!$C$2:$BF$250,$A98,FALSE)</f>
        <v>0</v>
      </c>
      <c r="I98" s="91">
        <f>HLOOKUP(I$2,'Dashboard Console - Entry'!$C$2:$BF$250,$A98,FALSE)</f>
        <v>0</v>
      </c>
      <c r="J98" s="91">
        <f>HLOOKUP(J$2,'Dashboard Console - Entry'!$C$2:$BF$250,$A98,FALSE)</f>
        <v>0</v>
      </c>
      <c r="K98" s="91">
        <f>HLOOKUP(K$2,'Dashboard Console - Entry'!$C$2:$BF$250,$A98,FALSE)</f>
        <v>0</v>
      </c>
      <c r="L98" s="91">
        <f>HLOOKUP(L$2,'Dashboard Console - Entry'!$C$2:$BF$250,$A98,FALSE)</f>
        <v>0</v>
      </c>
      <c r="M98" s="91">
        <f>HLOOKUP(M$2,'Dashboard Console - Entry'!$C$2:$BF$250,$A98,FALSE)</f>
        <v>0</v>
      </c>
      <c r="N98" s="91">
        <f>HLOOKUP(N$2,'Dashboard Console - Entry'!$C$2:$BF$250,$A98,FALSE)</f>
        <v>0</v>
      </c>
      <c r="O98" s="91">
        <f>HLOOKUP(O$2,'Dashboard Console - Entry'!$C$2:$BF$250,$A98,FALSE)</f>
        <v>0</v>
      </c>
      <c r="P98" s="53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  <c r="CY98" s="60"/>
      <c r="CZ98" s="60"/>
      <c r="DA98" s="60"/>
      <c r="DB98" s="60"/>
    </row>
    <row r="99" spans="1:106" x14ac:dyDescent="0.25">
      <c r="A99" s="50">
        <v>98</v>
      </c>
      <c r="B99" s="64" t="str">
        <f>'Dashboard Console - Entry'!B99</f>
        <v>KEN</v>
      </c>
      <c r="C99" s="98">
        <f>HLOOKUP(C$2,'Dashboard Console - Entry'!$C$2:$BF$250,$A99,FALSE)</f>
        <v>37.013950617283953</v>
      </c>
      <c r="D99" s="98">
        <f>HLOOKUP(D$2,'Dashboard Console - Entry'!$C$2:$BF$250,$A99,FALSE)</f>
        <v>32.799876543209876</v>
      </c>
      <c r="E99" s="98">
        <f>HLOOKUP(E$2,'Dashboard Console - Entry'!$C$2:$BF$250,$A99,FALSE)</f>
        <v>31.575185185185184</v>
      </c>
      <c r="F99" s="98">
        <f>HLOOKUP(F$2,'Dashboard Console - Entry'!$C$2:$BF$250,$A99,FALSE)</f>
        <v>31.576790123456792</v>
      </c>
      <c r="G99" s="98">
        <f>HLOOKUP(G$2,'Dashboard Console - Entry'!$C$2:$BF$250,$A99,FALSE)</f>
        <v>39.980370370370373</v>
      </c>
      <c r="H99" s="98">
        <f>HLOOKUP(H$2,'Dashboard Console - Entry'!$C$2:$BF$250,$A99,FALSE)</f>
        <v>36.744938271604937</v>
      </c>
      <c r="I99" s="98">
        <f>HLOOKUP(I$2,'Dashboard Console - Entry'!$C$2:$BF$250,$A99,FALSE)</f>
        <v>37.857160493827159</v>
      </c>
      <c r="J99" s="98">
        <f>HLOOKUP(J$2,'Dashboard Console - Entry'!$C$2:$BF$250,$A99,FALSE)</f>
        <v>35.301975308641971</v>
      </c>
      <c r="K99" s="98">
        <f>HLOOKUP(K$2,'Dashboard Console - Entry'!$C$2:$BF$250,$A99,FALSE)</f>
        <v>35.111234567901235</v>
      </c>
      <c r="L99" s="98">
        <f>HLOOKUP(L$2,'Dashboard Console - Entry'!$C$2:$BF$250,$A99,FALSE)</f>
        <v>36.788148148148146</v>
      </c>
      <c r="M99" s="98">
        <f>HLOOKUP(M$2,'Dashboard Console - Entry'!$C$2:$BF$250,$A99,FALSE)</f>
        <v>40.411234567901232</v>
      </c>
      <c r="N99" s="98">
        <f>HLOOKUP(N$2,'Dashboard Console - Entry'!$C$2:$BF$250,$A99,FALSE)</f>
        <v>39.309753086419754</v>
      </c>
      <c r="O99" s="98">
        <f>HLOOKUP(O$2,'Dashboard Console - Entry'!$C$2:$BF$250,$A99,FALSE)</f>
        <v>45.007530864197527</v>
      </c>
      <c r="P99" s="53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  <c r="CY99" s="60"/>
      <c r="CZ99" s="60"/>
      <c r="DA99" s="60"/>
      <c r="DB99" s="60"/>
    </row>
    <row r="100" spans="1:106" x14ac:dyDescent="0.25">
      <c r="A100" s="50">
        <v>99</v>
      </c>
      <c r="B100" s="64" t="str">
        <f>'Dashboard Console - Entry'!B100</f>
        <v>UGA</v>
      </c>
      <c r="C100" s="98">
        <f>HLOOKUP(C$2,'Dashboard Console - Entry'!$C$2:$BF$250,$A100,FALSE)</f>
        <v>7.4225925925925926</v>
      </c>
      <c r="D100" s="98">
        <f>HLOOKUP(D$2,'Dashboard Console - Entry'!$C$2:$BF$250,$A100,FALSE)</f>
        <v>12.432469135802469</v>
      </c>
      <c r="E100" s="98">
        <f>HLOOKUP(E$2,'Dashboard Console - Entry'!$C$2:$BF$250,$A100,FALSE)</f>
        <v>6.700617283950618</v>
      </c>
      <c r="F100" s="98">
        <f>HLOOKUP(F$2,'Dashboard Console - Entry'!$C$2:$BF$250,$A100,FALSE)</f>
        <v>6.0946913580246909</v>
      </c>
      <c r="G100" s="98">
        <f>HLOOKUP(G$2,'Dashboard Console - Entry'!$C$2:$BF$250,$A100,FALSE)</f>
        <v>7.1555555555555559</v>
      </c>
      <c r="H100" s="98">
        <f>HLOOKUP(H$2,'Dashboard Console - Entry'!$C$2:$BF$250,$A100,FALSE)</f>
        <v>6.9272839506172836</v>
      </c>
      <c r="I100" s="98">
        <f>HLOOKUP(I$2,'Dashboard Console - Entry'!$C$2:$BF$250,$A100,FALSE)</f>
        <v>7.3506172839506174</v>
      </c>
      <c r="J100" s="98">
        <f>HLOOKUP(J$2,'Dashboard Console - Entry'!$C$2:$BF$250,$A100,FALSE)</f>
        <v>6.5828395061728395</v>
      </c>
      <c r="K100" s="98">
        <f>HLOOKUP(K$2,'Dashboard Console - Entry'!$C$2:$BF$250,$A100,FALSE)</f>
        <v>5.4382716049382713</v>
      </c>
      <c r="L100" s="98">
        <f>HLOOKUP(L$2,'Dashboard Console - Entry'!$C$2:$BF$250,$A100,FALSE)</f>
        <v>6.5082716049382716</v>
      </c>
      <c r="M100" s="98">
        <f>HLOOKUP(M$2,'Dashboard Console - Entry'!$C$2:$BF$250,$A100,FALSE)</f>
        <v>6.7685185185185182</v>
      </c>
      <c r="N100" s="98">
        <f>HLOOKUP(N$2,'Dashboard Console - Entry'!$C$2:$BF$250,$A100,FALSE)</f>
        <v>6.3374074074074072</v>
      </c>
      <c r="O100" s="98">
        <f>HLOOKUP(O$2,'Dashboard Console - Entry'!$C$2:$BF$250,$A100,FALSE)</f>
        <v>7.7344444444444447</v>
      </c>
      <c r="P100" s="53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  <c r="CY100" s="60"/>
      <c r="CZ100" s="60"/>
      <c r="DA100" s="60"/>
      <c r="DB100" s="60"/>
    </row>
    <row r="101" spans="1:106" x14ac:dyDescent="0.25">
      <c r="A101" s="50">
        <v>100</v>
      </c>
      <c r="B101" s="64" t="str">
        <f>'Dashboard Console - Entry'!B101</f>
        <v>TZA</v>
      </c>
      <c r="C101" s="98">
        <f>HLOOKUP(C$2,'Dashboard Console - Entry'!$C$2:$BF$250,$A101,FALSE)</f>
        <v>7.2490123456790121</v>
      </c>
      <c r="D101" s="98">
        <f>HLOOKUP(D$2,'Dashboard Console - Entry'!$C$2:$BF$250,$A101,FALSE)</f>
        <v>6.7740740740740737</v>
      </c>
      <c r="E101" s="98">
        <f>HLOOKUP(E$2,'Dashboard Console - Entry'!$C$2:$BF$250,$A101,FALSE)</f>
        <v>8.6146913580246913</v>
      </c>
      <c r="F101" s="98">
        <f>HLOOKUP(F$2,'Dashboard Console - Entry'!$C$2:$BF$250,$A101,FALSE)</f>
        <v>7.1823456790123457</v>
      </c>
      <c r="G101" s="98">
        <f>HLOOKUP(G$2,'Dashboard Console - Entry'!$C$2:$BF$250,$A101,FALSE)</f>
        <v>8.5767901234567887</v>
      </c>
      <c r="H101" s="98">
        <f>HLOOKUP(H$2,'Dashboard Console - Entry'!$C$2:$BF$250,$A101,FALSE)</f>
        <v>7.1987654320987655</v>
      </c>
      <c r="I101" s="98">
        <f>HLOOKUP(I$2,'Dashboard Console - Entry'!$C$2:$BF$250,$A101,FALSE)</f>
        <v>8.7833333333333332</v>
      </c>
      <c r="J101" s="98">
        <f>HLOOKUP(J$2,'Dashboard Console - Entry'!$C$2:$BF$250,$A101,FALSE)</f>
        <v>6.5308641975308639</v>
      </c>
      <c r="K101" s="98">
        <f>HLOOKUP(K$2,'Dashboard Console - Entry'!$C$2:$BF$250,$A101,FALSE)</f>
        <v>6.6882716049382713</v>
      </c>
      <c r="L101" s="98">
        <f>HLOOKUP(L$2,'Dashboard Console - Entry'!$C$2:$BF$250,$A101,FALSE)</f>
        <v>7.5535802469135804</v>
      </c>
      <c r="M101" s="98">
        <f>HLOOKUP(M$2,'Dashboard Console - Entry'!$C$2:$BF$250,$A101,FALSE)</f>
        <v>8.776172839506172</v>
      </c>
      <c r="N101" s="98">
        <f>HLOOKUP(N$2,'Dashboard Console - Entry'!$C$2:$BF$250,$A101,FALSE)</f>
        <v>7.0002469135802468</v>
      </c>
      <c r="O101" s="98">
        <f>HLOOKUP(O$2,'Dashboard Console - Entry'!$C$2:$BF$250,$A101,FALSE)</f>
        <v>9.6127160493827155</v>
      </c>
      <c r="P101" s="53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  <c r="CY101" s="60"/>
      <c r="CZ101" s="60"/>
      <c r="DA101" s="60"/>
      <c r="DB101" s="60"/>
    </row>
    <row r="102" spans="1:106" x14ac:dyDescent="0.25">
      <c r="A102" s="50">
        <v>101</v>
      </c>
      <c r="B102" s="64" t="str">
        <f>'Dashboard Console - Entry'!B102</f>
        <v>ZAM</v>
      </c>
      <c r="C102" s="98">
        <f>HLOOKUP(C$2,'Dashboard Console - Entry'!$C$2:$BF$250,$A102,FALSE)</f>
        <v>5.9737037037037037</v>
      </c>
      <c r="D102" s="98">
        <f>HLOOKUP(D$2,'Dashboard Console - Entry'!$C$2:$BF$250,$A102,FALSE)</f>
        <v>5.1261728395061725</v>
      </c>
      <c r="E102" s="98">
        <f>HLOOKUP(E$2,'Dashboard Console - Entry'!$C$2:$BF$250,$A102,FALSE)</f>
        <v>5.0818518518518516</v>
      </c>
      <c r="F102" s="98">
        <f>HLOOKUP(F$2,'Dashboard Console - Entry'!$C$2:$BF$250,$A102,FALSE)</f>
        <v>5.5388888888888888</v>
      </c>
      <c r="G102" s="98">
        <f>HLOOKUP(G$2,'Dashboard Console - Entry'!$C$2:$BF$250,$A102,FALSE)</f>
        <v>9.2382716049382729</v>
      </c>
      <c r="H102" s="98">
        <f>HLOOKUP(H$2,'Dashboard Console - Entry'!$C$2:$BF$250,$A102,FALSE)</f>
        <v>5.6934567901234567</v>
      </c>
      <c r="I102" s="98">
        <f>HLOOKUP(I$2,'Dashboard Console - Entry'!$C$2:$BF$250,$A102,FALSE)</f>
        <v>6.1277777777777782</v>
      </c>
      <c r="J102" s="98">
        <f>HLOOKUP(J$2,'Dashboard Console - Entry'!$C$2:$BF$250,$A102,FALSE)</f>
        <v>6.1702469135802467</v>
      </c>
      <c r="K102" s="98">
        <f>HLOOKUP(K$2,'Dashboard Console - Entry'!$C$2:$BF$250,$A102,FALSE)</f>
        <v>5.641111111111111</v>
      </c>
      <c r="L102" s="98">
        <f>HLOOKUP(L$2,'Dashboard Console - Entry'!$C$2:$BF$250,$A102,FALSE)</f>
        <v>5.5319753086419761</v>
      </c>
      <c r="M102" s="98">
        <f>HLOOKUP(M$2,'Dashboard Console - Entry'!$C$2:$BF$250,$A102,FALSE)</f>
        <v>6.0529629629629627</v>
      </c>
      <c r="N102" s="98">
        <f>HLOOKUP(N$2,'Dashboard Console - Entry'!$C$2:$BF$250,$A102,FALSE)</f>
        <v>6.4244444444444442</v>
      </c>
      <c r="O102" s="98">
        <f>HLOOKUP(O$2,'Dashboard Console - Entry'!$C$2:$BF$250,$A102,FALSE)</f>
        <v>7.1976543209876542</v>
      </c>
      <c r="P102" s="53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  <c r="CY102" s="60"/>
      <c r="CZ102" s="60"/>
      <c r="DA102" s="60"/>
      <c r="DB102" s="60"/>
    </row>
    <row r="103" spans="1:106" x14ac:dyDescent="0.25">
      <c r="A103" s="50">
        <v>102</v>
      </c>
      <c r="B103" s="64" t="str">
        <f>'Dashboard Console - Entry'!B103</f>
        <v>BOT</v>
      </c>
      <c r="C103" s="98">
        <f>HLOOKUP(C$2,'Dashboard Console - Entry'!$C$2:$BF$250,$A103,FALSE)</f>
        <v>4.2913580246913581</v>
      </c>
      <c r="D103" s="98">
        <f>HLOOKUP(D$2,'Dashboard Console - Entry'!$C$2:$BF$250,$A103,FALSE)</f>
        <v>4.2074074074074073</v>
      </c>
      <c r="E103" s="98">
        <f>HLOOKUP(E$2,'Dashboard Console - Entry'!$C$2:$BF$250,$A103,FALSE)</f>
        <v>3.88962962962963</v>
      </c>
      <c r="F103" s="98">
        <f>HLOOKUP(F$2,'Dashboard Console - Entry'!$C$2:$BF$250,$A103,FALSE)</f>
        <v>4.2756790123456794</v>
      </c>
      <c r="G103" s="98">
        <f>HLOOKUP(G$2,'Dashboard Console - Entry'!$C$2:$BF$250,$A103,FALSE)</f>
        <v>4.2571604938271603</v>
      </c>
      <c r="H103" s="98">
        <f>HLOOKUP(H$2,'Dashboard Console - Entry'!$C$2:$BF$250,$A103,FALSE)</f>
        <v>4.213703703703704</v>
      </c>
      <c r="I103" s="98">
        <f>HLOOKUP(I$2,'Dashboard Console - Entry'!$C$2:$BF$250,$A103,FALSE)</f>
        <v>4.7859259259259259</v>
      </c>
      <c r="J103" s="98">
        <f>HLOOKUP(J$2,'Dashboard Console - Entry'!$C$2:$BF$250,$A103,FALSE)</f>
        <v>4.4534567901234574</v>
      </c>
      <c r="K103" s="98">
        <f>HLOOKUP(K$2,'Dashboard Console - Entry'!$C$2:$BF$250,$A103,FALSE)</f>
        <v>4.159259259259259</v>
      </c>
      <c r="L103" s="98">
        <f>HLOOKUP(L$2,'Dashboard Console - Entry'!$C$2:$BF$250,$A103,FALSE)</f>
        <v>4.6018518518518521</v>
      </c>
      <c r="M103" s="98">
        <f>HLOOKUP(M$2,'Dashboard Console - Entry'!$C$2:$BF$250,$A103,FALSE)</f>
        <v>4.4813580246913585</v>
      </c>
      <c r="N103" s="98">
        <f>HLOOKUP(N$2,'Dashboard Console - Entry'!$C$2:$BF$250,$A103,FALSE)</f>
        <v>4.3255555555555558</v>
      </c>
      <c r="O103" s="98">
        <f>HLOOKUP(O$2,'Dashboard Console - Entry'!$C$2:$BF$250,$A103,FALSE)</f>
        <v>5.0361728395061727</v>
      </c>
      <c r="P103" s="53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  <c r="CY103" s="60"/>
      <c r="CZ103" s="60"/>
      <c r="DA103" s="60"/>
      <c r="DB103" s="60"/>
    </row>
    <row r="104" spans="1:106" x14ac:dyDescent="0.25">
      <c r="A104" s="50">
        <v>103</v>
      </c>
      <c r="B104" s="64" t="str">
        <f>'Dashboard Console - Entry'!B104</f>
        <v>ZAR</v>
      </c>
      <c r="C104" s="98">
        <f>HLOOKUP(C$2,'Dashboard Console - Entry'!$C$2:$BF$250,$A104,FALSE)</f>
        <v>14.40320987654321</v>
      </c>
      <c r="D104" s="98">
        <f>HLOOKUP(D$2,'Dashboard Console - Entry'!$C$2:$BF$250,$A104,FALSE)</f>
        <v>16.405185185185182</v>
      </c>
      <c r="E104" s="98">
        <f>HLOOKUP(E$2,'Dashboard Console - Entry'!$C$2:$BF$250,$A104,FALSE)</f>
        <v>11.36641975308642</v>
      </c>
      <c r="F104" s="98">
        <f>HLOOKUP(F$2,'Dashboard Console - Entry'!$C$2:$BF$250,$A104,FALSE)</f>
        <v>5.9237037037037039</v>
      </c>
      <c r="G104" s="98">
        <f>HLOOKUP(G$2,'Dashboard Console - Entry'!$C$2:$BF$250,$A104,FALSE)</f>
        <v>7.8933333333333326</v>
      </c>
      <c r="H104" s="98">
        <f>HLOOKUP(H$2,'Dashboard Console - Entry'!$C$2:$BF$250,$A104,FALSE)</f>
        <v>9.0762962962962952</v>
      </c>
      <c r="I104" s="98">
        <f>HLOOKUP(I$2,'Dashboard Console - Entry'!$C$2:$BF$250,$A104,FALSE)</f>
        <v>7.8854320987654321</v>
      </c>
      <c r="J104" s="98">
        <f>HLOOKUP(J$2,'Dashboard Console - Entry'!$C$2:$BF$250,$A104,FALSE)</f>
        <v>5.5160493827160488</v>
      </c>
      <c r="K104" s="98">
        <f>HLOOKUP(K$2,'Dashboard Console - Entry'!$C$2:$BF$250,$A104,FALSE)</f>
        <v>5.2901234567901234</v>
      </c>
      <c r="L104" s="98">
        <f>HLOOKUP(L$2,'Dashboard Console - Entry'!$C$2:$BF$250,$A104,FALSE)</f>
        <v>5.637407407407407</v>
      </c>
      <c r="M104" s="98">
        <f>HLOOKUP(M$2,'Dashboard Console - Entry'!$C$2:$BF$250,$A104,FALSE)</f>
        <v>6.0590123456790126</v>
      </c>
      <c r="N104" s="98">
        <f>HLOOKUP(N$2,'Dashboard Console - Entry'!$C$2:$BF$250,$A104,FALSE)</f>
        <v>5.3033333333333337</v>
      </c>
      <c r="O104" s="98">
        <f>HLOOKUP(O$2,'Dashboard Console - Entry'!$C$2:$BF$250,$A104,FALSE)</f>
        <v>8.5137037037037029</v>
      </c>
      <c r="P104" s="53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CY104" s="60"/>
      <c r="CZ104" s="60"/>
      <c r="DA104" s="60"/>
      <c r="DB104" s="60"/>
    </row>
    <row r="105" spans="1:106" x14ac:dyDescent="0.25">
      <c r="A105" s="50">
        <v>104</v>
      </c>
      <c r="B105" s="64" t="str">
        <f>'Dashboard Console - Entry'!B105</f>
        <v>Total HCT by WV</v>
      </c>
      <c r="C105" s="99">
        <f>HLOOKUP(C$2,'Dashboard Console - Entry'!$C$2:$BF$250,$A105,FALSE)</f>
        <v>76.353827160493822</v>
      </c>
      <c r="D105" s="99">
        <f>HLOOKUP(D$2,'Dashboard Console - Entry'!$C$2:$BF$250,$A105,FALSE)</f>
        <v>77.745185185185193</v>
      </c>
      <c r="E105" s="99">
        <f>HLOOKUP(E$2,'Dashboard Console - Entry'!$C$2:$BF$250,$A105,FALSE)</f>
        <v>67.228395061728406</v>
      </c>
      <c r="F105" s="99">
        <f>HLOOKUP(F$2,'Dashboard Console - Entry'!$C$2:$BF$250,$A105,FALSE)</f>
        <v>60.592098765432098</v>
      </c>
      <c r="G105" s="99">
        <f>HLOOKUP(G$2,'Dashboard Console - Entry'!$C$2:$BF$250,$A105,FALSE)</f>
        <v>77.101481481481486</v>
      </c>
      <c r="H105" s="99">
        <f>HLOOKUP(H$2,'Dashboard Console - Entry'!$C$2:$BF$250,$A105,FALSE)</f>
        <v>69.854444444444454</v>
      </c>
      <c r="I105" s="99">
        <f>HLOOKUP(I$2,'Dashboard Console - Entry'!$C$2:$BF$250,$A105,FALSE)</f>
        <v>72.790246913580248</v>
      </c>
      <c r="J105" s="99">
        <f>HLOOKUP(J$2,'Dashboard Console - Entry'!$C$2:$BF$250,$A105,FALSE)</f>
        <v>64.555432098765436</v>
      </c>
      <c r="K105" s="98">
        <f>HLOOKUP(K$2,'Dashboard Console - Entry'!$C$2:$BF$250,$A105,FALSE)</f>
        <v>62.32827160493828</v>
      </c>
      <c r="L105" s="98">
        <f>HLOOKUP(L$2,'Dashboard Console - Entry'!$C$2:$BF$250,$A105,FALSE)</f>
        <v>66.62123456790124</v>
      </c>
      <c r="M105" s="98">
        <f>HLOOKUP(M$2,'Dashboard Console - Entry'!$C$2:$BF$250,$A105,FALSE)</f>
        <v>72.549259259259259</v>
      </c>
      <c r="N105" s="98">
        <f>HLOOKUP(N$2,'Dashboard Console - Entry'!$C$2:$BF$250,$A105,FALSE)</f>
        <v>68.700740740740741</v>
      </c>
      <c r="O105" s="98">
        <f>HLOOKUP(O$2,'Dashboard Console - Entry'!$C$2:$BF$250,$A105,FALSE)</f>
        <v>83.10222222222221</v>
      </c>
      <c r="P105" s="53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CY105" s="60"/>
      <c r="CZ105" s="60"/>
      <c r="DA105" s="60"/>
      <c r="DB105" s="60"/>
    </row>
    <row r="106" spans="1:106" x14ac:dyDescent="0.25">
      <c r="A106" s="50">
        <v>105</v>
      </c>
      <c r="B106" s="84">
        <f>'Dashboard Console - Entry'!B106</f>
        <v>0</v>
      </c>
      <c r="C106" s="52">
        <f>HLOOKUP(C$2,'Dashboard Console - Entry'!$C$2:$BF$250,$A106,FALSE)</f>
        <v>0</v>
      </c>
      <c r="D106" s="52">
        <f>HLOOKUP(D$2,'Dashboard Console - Entry'!$C$2:$BF$250,$A106,FALSE)</f>
        <v>0</v>
      </c>
      <c r="E106" s="52">
        <f>HLOOKUP(E$2,'Dashboard Console - Entry'!$C$2:$BF$250,$A106,FALSE)</f>
        <v>0</v>
      </c>
      <c r="F106" s="52">
        <f>HLOOKUP(F$2,'Dashboard Console - Entry'!$C$2:$BF$250,$A106,FALSE)</f>
        <v>0</v>
      </c>
      <c r="G106" s="52">
        <f>HLOOKUP(G$2,'Dashboard Console - Entry'!$C$2:$BF$250,$A106,FALSE)</f>
        <v>0</v>
      </c>
      <c r="H106" s="52">
        <f>HLOOKUP(H$2,'Dashboard Console - Entry'!$C$2:$BF$250,$A106,FALSE)</f>
        <v>0</v>
      </c>
      <c r="I106" s="52">
        <f>HLOOKUP(I$2,'Dashboard Console - Entry'!$C$2:$BF$250,$A106,FALSE)</f>
        <v>0</v>
      </c>
      <c r="J106" s="52">
        <f>HLOOKUP(J$2,'Dashboard Console - Entry'!$C$2:$BF$250,$A106,FALSE)</f>
        <v>0</v>
      </c>
      <c r="K106" s="52">
        <f>HLOOKUP(K$2,'Dashboard Console - Entry'!$C$2:$BF$250,$A106,FALSE)</f>
        <v>0</v>
      </c>
      <c r="L106" s="52">
        <f>HLOOKUP(L$2,'Dashboard Console - Entry'!$C$2:$BF$250,$A106,FALSE)</f>
        <v>0</v>
      </c>
      <c r="M106" s="52">
        <f>HLOOKUP(M$2,'Dashboard Console - Entry'!$C$2:$BF$250,$A106,FALSE)</f>
        <v>0</v>
      </c>
      <c r="N106" s="52">
        <f>HLOOKUP(N$2,'Dashboard Console - Entry'!$C$2:$BF$250,$A106,FALSE)</f>
        <v>0</v>
      </c>
      <c r="O106" s="52">
        <f>HLOOKUP(O$2,'Dashboard Console - Entry'!$C$2:$BF$250,$A106,FALSE)</f>
        <v>0</v>
      </c>
      <c r="P106" s="53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  <c r="CY106" s="60"/>
      <c r="CZ106" s="60"/>
      <c r="DA106" s="60"/>
      <c r="DB106" s="60"/>
    </row>
    <row r="107" spans="1:106" x14ac:dyDescent="0.25">
      <c r="A107" s="50">
        <v>106</v>
      </c>
      <c r="B107" s="61" t="str">
        <f>'Dashboard Console - Entry'!B107</f>
        <v>Volumes By Product</v>
      </c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53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  <c r="CY107" s="60"/>
      <c r="CZ107" s="60"/>
      <c r="DA107" s="60"/>
      <c r="DB107" s="60"/>
    </row>
    <row r="108" spans="1:106" x14ac:dyDescent="0.25">
      <c r="A108" s="50">
        <v>107</v>
      </c>
      <c r="B108" s="64" t="str">
        <f>'Dashboard Console - Entry'!B108</f>
        <v>Static Data Input/ Amendments/limits</v>
      </c>
      <c r="C108" s="74">
        <f>HLOOKUP(C$2,'Dashboard Console - Entry'!$C$2:$BF$250,$A108,FALSE)</f>
        <v>0</v>
      </c>
      <c r="D108" s="74">
        <f>HLOOKUP(D$2,'Dashboard Console - Entry'!$C$2:$BF$250,$A108,FALSE)</f>
        <v>0</v>
      </c>
      <c r="E108" s="74">
        <f>HLOOKUP(E$2,'Dashboard Console - Entry'!$C$2:$BF$250,$A108,FALSE)</f>
        <v>0</v>
      </c>
      <c r="F108" s="74">
        <f>HLOOKUP(F$2,'Dashboard Console - Entry'!$C$2:$BF$250,$A108,FALSE)</f>
        <v>0</v>
      </c>
      <c r="G108" s="74">
        <f>HLOOKUP(G$2,'Dashboard Console - Entry'!$C$2:$BF$250,$A108,FALSE)</f>
        <v>0</v>
      </c>
      <c r="H108" s="74">
        <f>HLOOKUP(H$2,'Dashboard Console - Entry'!$C$2:$BF$250,$A108,FALSE)</f>
        <v>0</v>
      </c>
      <c r="I108" s="74">
        <f>HLOOKUP(I$2,'Dashboard Console - Entry'!$C$2:$BF$250,$A108,FALSE)</f>
        <v>0</v>
      </c>
      <c r="J108" s="74">
        <f>HLOOKUP(J$2,'Dashboard Console - Entry'!$C$2:$BF$250,$A108,FALSE)</f>
        <v>0</v>
      </c>
      <c r="K108" s="74">
        <f>HLOOKUP(K$2,'Dashboard Console - Entry'!$C$2:$BF$250,$A108,FALSE)</f>
        <v>0</v>
      </c>
      <c r="L108" s="74">
        <f>HLOOKUP(L$2,'Dashboard Console - Entry'!$C$2:$BF$250,$A108,FALSE)</f>
        <v>0</v>
      </c>
      <c r="M108" s="74">
        <f>HLOOKUP(M$2,'Dashboard Console - Entry'!$C$2:$BF$250,$A108,FALSE)</f>
        <v>0</v>
      </c>
      <c r="N108" s="74">
        <f>HLOOKUP(N$2,'Dashboard Console - Entry'!$C$2:$BF$250,$A108,FALSE)</f>
        <v>0</v>
      </c>
      <c r="O108" s="74">
        <f>HLOOKUP(O$2,'Dashboard Console - Entry'!$C$2:$BF$250,$A108,FALSE)</f>
        <v>0</v>
      </c>
      <c r="P108" s="53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  <c r="CY108" s="60"/>
      <c r="CZ108" s="60"/>
      <c r="DA108" s="60"/>
      <c r="DB108" s="60"/>
    </row>
    <row r="109" spans="1:106" x14ac:dyDescent="0.25">
      <c r="A109" s="50">
        <v>108</v>
      </c>
      <c r="B109" s="64" t="str">
        <f>'Dashboard Console - Entry'!B109</f>
        <v>Account Opening</v>
      </c>
      <c r="C109" s="74">
        <f>HLOOKUP(C$2,'Dashboard Console - Entry'!$C$2:$BF$250,$A109,FALSE)</f>
        <v>0</v>
      </c>
      <c r="D109" s="74">
        <f>HLOOKUP(D$2,'Dashboard Console - Entry'!$C$2:$BF$250,$A109,FALSE)</f>
        <v>0</v>
      </c>
      <c r="E109" s="74">
        <f>HLOOKUP(E$2,'Dashboard Console - Entry'!$C$2:$BF$250,$A109,FALSE)</f>
        <v>0</v>
      </c>
      <c r="F109" s="74">
        <f>HLOOKUP(F$2,'Dashboard Console - Entry'!$C$2:$BF$250,$A109,FALSE)</f>
        <v>0</v>
      </c>
      <c r="G109" s="74">
        <f>HLOOKUP(G$2,'Dashboard Console - Entry'!$C$2:$BF$250,$A109,FALSE)</f>
        <v>0</v>
      </c>
      <c r="H109" s="74">
        <f>HLOOKUP(H$2,'Dashboard Console - Entry'!$C$2:$BF$250,$A109,FALSE)</f>
        <v>0</v>
      </c>
      <c r="I109" s="74">
        <f>HLOOKUP(I$2,'Dashboard Console - Entry'!$C$2:$BF$250,$A109,FALSE)</f>
        <v>0</v>
      </c>
      <c r="J109" s="74">
        <f>HLOOKUP(J$2,'Dashboard Console - Entry'!$C$2:$BF$250,$A109,FALSE)</f>
        <v>0</v>
      </c>
      <c r="K109" s="74">
        <f>HLOOKUP(K$2,'Dashboard Console - Entry'!$C$2:$BF$250,$A109,FALSE)</f>
        <v>0</v>
      </c>
      <c r="L109" s="74">
        <f>HLOOKUP(L$2,'Dashboard Console - Entry'!$C$2:$BF$250,$A109,FALSE)</f>
        <v>0</v>
      </c>
      <c r="M109" s="74">
        <f>HLOOKUP(M$2,'Dashboard Console - Entry'!$C$2:$BF$250,$A109,FALSE)</f>
        <v>0</v>
      </c>
      <c r="N109" s="74">
        <f>HLOOKUP(N$2,'Dashboard Console - Entry'!$C$2:$BF$250,$A109,FALSE)</f>
        <v>0</v>
      </c>
      <c r="O109" s="74">
        <f>HLOOKUP(O$2,'Dashboard Console - Entry'!$C$2:$BF$250,$A109,FALSE)</f>
        <v>0</v>
      </c>
      <c r="P109" s="53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  <c r="CY109" s="60"/>
      <c r="CZ109" s="60"/>
      <c r="DA109" s="60"/>
      <c r="DB109" s="60"/>
    </row>
    <row r="110" spans="1:106" x14ac:dyDescent="0.25">
      <c r="A110" s="50">
        <v>109</v>
      </c>
      <c r="B110" s="64" t="str">
        <f>'Dashboard Console - Entry'!B110</f>
        <v>Standing orders</v>
      </c>
      <c r="C110" s="74">
        <f>HLOOKUP(C$2,'Dashboard Console - Entry'!$C$2:$BF$250,$A110,FALSE)</f>
        <v>0</v>
      </c>
      <c r="D110" s="74">
        <f>HLOOKUP(D$2,'Dashboard Console - Entry'!$C$2:$BF$250,$A110,FALSE)</f>
        <v>0</v>
      </c>
      <c r="E110" s="74">
        <f>HLOOKUP(E$2,'Dashboard Console - Entry'!$C$2:$BF$250,$A110,FALSE)</f>
        <v>0</v>
      </c>
      <c r="F110" s="74">
        <f>HLOOKUP(F$2,'Dashboard Console - Entry'!$C$2:$BF$250,$A110,FALSE)</f>
        <v>0</v>
      </c>
      <c r="G110" s="74">
        <f>HLOOKUP(G$2,'Dashboard Console - Entry'!$C$2:$BF$250,$A110,FALSE)</f>
        <v>0</v>
      </c>
      <c r="H110" s="74">
        <f>HLOOKUP(H$2,'Dashboard Console - Entry'!$C$2:$BF$250,$A110,FALSE)</f>
        <v>0</v>
      </c>
      <c r="I110" s="74">
        <f>HLOOKUP(I$2,'Dashboard Console - Entry'!$C$2:$BF$250,$A110,FALSE)</f>
        <v>0</v>
      </c>
      <c r="J110" s="74">
        <f>HLOOKUP(J$2,'Dashboard Console - Entry'!$C$2:$BF$250,$A110,FALSE)</f>
        <v>0</v>
      </c>
      <c r="K110" s="74">
        <f>HLOOKUP(K$2,'Dashboard Console - Entry'!$C$2:$BF$250,$A110,FALSE)</f>
        <v>0</v>
      </c>
      <c r="L110" s="74">
        <f>HLOOKUP(L$2,'Dashboard Console - Entry'!$C$2:$BF$250,$A110,FALSE)</f>
        <v>0</v>
      </c>
      <c r="M110" s="74">
        <f>HLOOKUP(M$2,'Dashboard Console - Entry'!$C$2:$BF$250,$A110,FALSE)</f>
        <v>0</v>
      </c>
      <c r="N110" s="74">
        <f>HLOOKUP(N$2,'Dashboard Console - Entry'!$C$2:$BF$250,$A110,FALSE)</f>
        <v>0</v>
      </c>
      <c r="O110" s="74">
        <f>HLOOKUP(O$2,'Dashboard Console - Entry'!$C$2:$BF$250,$A110,FALSE)</f>
        <v>0</v>
      </c>
      <c r="P110" s="53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  <c r="CY110" s="60"/>
      <c r="CZ110" s="60"/>
      <c r="DA110" s="60"/>
      <c r="DB110" s="60"/>
    </row>
    <row r="111" spans="1:106" x14ac:dyDescent="0.25">
      <c r="A111" s="50">
        <v>110</v>
      </c>
      <c r="B111" s="64" t="str">
        <f>'Dashboard Console - Entry'!B111</f>
        <v>Cheques issuance</v>
      </c>
      <c r="C111" s="74">
        <f>HLOOKUP(C$2,'Dashboard Console - Entry'!$C$2:$BF$250,$A111,FALSE)</f>
        <v>0</v>
      </c>
      <c r="D111" s="74">
        <f>HLOOKUP(D$2,'Dashboard Console - Entry'!$C$2:$BF$250,$A111,FALSE)</f>
        <v>0</v>
      </c>
      <c r="E111" s="74">
        <f>HLOOKUP(E$2,'Dashboard Console - Entry'!$C$2:$BF$250,$A111,FALSE)</f>
        <v>0</v>
      </c>
      <c r="F111" s="74">
        <f>HLOOKUP(F$2,'Dashboard Console - Entry'!$C$2:$BF$250,$A111,FALSE)</f>
        <v>0</v>
      </c>
      <c r="G111" s="74">
        <f>HLOOKUP(G$2,'Dashboard Console - Entry'!$C$2:$BF$250,$A111,FALSE)</f>
        <v>0</v>
      </c>
      <c r="H111" s="74">
        <f>HLOOKUP(H$2,'Dashboard Console - Entry'!$C$2:$BF$250,$A111,FALSE)</f>
        <v>0</v>
      </c>
      <c r="I111" s="74">
        <f>HLOOKUP(I$2,'Dashboard Console - Entry'!$C$2:$BF$250,$A111,FALSE)</f>
        <v>0</v>
      </c>
      <c r="J111" s="74">
        <f>HLOOKUP(J$2,'Dashboard Console - Entry'!$C$2:$BF$250,$A111,FALSE)</f>
        <v>0</v>
      </c>
      <c r="K111" s="74">
        <f>HLOOKUP(K$2,'Dashboard Console - Entry'!$C$2:$BF$250,$A111,FALSE)</f>
        <v>0</v>
      </c>
      <c r="L111" s="74">
        <f>HLOOKUP(L$2,'Dashboard Console - Entry'!$C$2:$BF$250,$A111,FALSE)</f>
        <v>0</v>
      </c>
      <c r="M111" s="74">
        <f>HLOOKUP(M$2,'Dashboard Console - Entry'!$C$2:$BF$250,$A111,FALSE)</f>
        <v>0</v>
      </c>
      <c r="N111" s="74">
        <f>HLOOKUP(N$2,'Dashboard Console - Entry'!$C$2:$BF$250,$A111,FALSE)</f>
        <v>0</v>
      </c>
      <c r="O111" s="74">
        <f>HLOOKUP(O$2,'Dashboard Console - Entry'!$C$2:$BF$250,$A111,FALSE)</f>
        <v>0</v>
      </c>
      <c r="P111" s="53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  <c r="CY111" s="60"/>
      <c r="CZ111" s="60"/>
      <c r="DA111" s="60"/>
      <c r="DB111" s="60"/>
    </row>
    <row r="112" spans="1:106" x14ac:dyDescent="0.25">
      <c r="A112" s="50">
        <v>111</v>
      </c>
      <c r="B112" s="64" t="str">
        <f>'Dashboard Console - Entry'!B112</f>
        <v>ADC ( Ibanking / Mbanking/ Estatement</v>
      </c>
      <c r="C112" s="74">
        <f>HLOOKUP(C$2,'Dashboard Console - Entry'!$C$2:$BF$250,$A112,FALSE)</f>
        <v>0</v>
      </c>
      <c r="D112" s="74">
        <f>HLOOKUP(D$2,'Dashboard Console - Entry'!$C$2:$BF$250,$A112,FALSE)</f>
        <v>0</v>
      </c>
      <c r="E112" s="74">
        <f>HLOOKUP(E$2,'Dashboard Console - Entry'!$C$2:$BF$250,$A112,FALSE)</f>
        <v>0</v>
      </c>
      <c r="F112" s="74">
        <f>HLOOKUP(F$2,'Dashboard Console - Entry'!$C$2:$BF$250,$A112,FALSE)</f>
        <v>0</v>
      </c>
      <c r="G112" s="74">
        <f>HLOOKUP(G$2,'Dashboard Console - Entry'!$C$2:$BF$250,$A112,FALSE)</f>
        <v>0</v>
      </c>
      <c r="H112" s="74">
        <f>HLOOKUP(H$2,'Dashboard Console - Entry'!$C$2:$BF$250,$A112,FALSE)</f>
        <v>0</v>
      </c>
      <c r="I112" s="74">
        <f>HLOOKUP(I$2,'Dashboard Console - Entry'!$C$2:$BF$250,$A112,FALSE)</f>
        <v>0</v>
      </c>
      <c r="J112" s="74">
        <f>HLOOKUP(J$2,'Dashboard Console - Entry'!$C$2:$BF$250,$A112,FALSE)</f>
        <v>0</v>
      </c>
      <c r="K112" s="74">
        <f>HLOOKUP(K$2,'Dashboard Console - Entry'!$C$2:$BF$250,$A112,FALSE)</f>
        <v>0</v>
      </c>
      <c r="L112" s="74">
        <f>HLOOKUP(L$2,'Dashboard Console - Entry'!$C$2:$BF$250,$A112,FALSE)</f>
        <v>0</v>
      </c>
      <c r="M112" s="74">
        <f>HLOOKUP(M$2,'Dashboard Console - Entry'!$C$2:$BF$250,$A112,FALSE)</f>
        <v>0</v>
      </c>
      <c r="N112" s="74">
        <f>HLOOKUP(N$2,'Dashboard Console - Entry'!$C$2:$BF$250,$A112,FALSE)</f>
        <v>0</v>
      </c>
      <c r="O112" s="74">
        <f>HLOOKUP(O$2,'Dashboard Console - Entry'!$C$2:$BF$250,$A112,FALSE)</f>
        <v>0</v>
      </c>
      <c r="P112" s="53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  <c r="CY112" s="60"/>
      <c r="CZ112" s="60"/>
      <c r="DA112" s="60"/>
      <c r="DB112" s="60"/>
    </row>
    <row r="113" spans="1:106" x14ac:dyDescent="0.25">
      <c r="A113" s="50">
        <v>112</v>
      </c>
      <c r="B113" s="100" t="str">
        <f>'Dashboard Console - Entry'!B113</f>
        <v>Fixed Deposit Request set-up's</v>
      </c>
      <c r="C113" s="74">
        <f>HLOOKUP(C$2,'Dashboard Console - Entry'!$C$2:$BF$250,$A113,FALSE)</f>
        <v>0</v>
      </c>
      <c r="D113" s="74">
        <f>HLOOKUP(D$2,'Dashboard Console - Entry'!$C$2:$BF$250,$A113,FALSE)</f>
        <v>0</v>
      </c>
      <c r="E113" s="74">
        <f>HLOOKUP(E$2,'Dashboard Console - Entry'!$C$2:$BF$250,$A113,FALSE)</f>
        <v>0</v>
      </c>
      <c r="F113" s="74">
        <f>HLOOKUP(F$2,'Dashboard Console - Entry'!$C$2:$BF$250,$A113,FALSE)</f>
        <v>0</v>
      </c>
      <c r="G113" s="74">
        <f>HLOOKUP(G$2,'Dashboard Console - Entry'!$C$2:$BF$250,$A113,FALSE)</f>
        <v>0</v>
      </c>
      <c r="H113" s="74">
        <f>HLOOKUP(H$2,'Dashboard Console - Entry'!$C$2:$BF$250,$A113,FALSE)</f>
        <v>0</v>
      </c>
      <c r="I113" s="74">
        <f>HLOOKUP(I$2,'Dashboard Console - Entry'!$C$2:$BF$250,$A113,FALSE)</f>
        <v>0</v>
      </c>
      <c r="J113" s="74">
        <f>HLOOKUP(J$2,'Dashboard Console - Entry'!$C$2:$BF$250,$A113,FALSE)</f>
        <v>0</v>
      </c>
      <c r="K113" s="74">
        <f>HLOOKUP(K$2,'Dashboard Console - Entry'!$C$2:$BF$250,$A113,FALSE)</f>
        <v>0</v>
      </c>
      <c r="L113" s="74">
        <f>HLOOKUP(L$2,'Dashboard Console - Entry'!$C$2:$BF$250,$A113,FALSE)</f>
        <v>0</v>
      </c>
      <c r="M113" s="74">
        <f>HLOOKUP(M$2,'Dashboard Console - Entry'!$C$2:$BF$250,$A113,FALSE)</f>
        <v>0</v>
      </c>
      <c r="N113" s="74">
        <f>HLOOKUP(N$2,'Dashboard Console - Entry'!$C$2:$BF$250,$A113,FALSE)</f>
        <v>0</v>
      </c>
      <c r="O113" s="74">
        <f>HLOOKUP(O$2,'Dashboard Console - Entry'!$C$2:$BF$250,$A113,FALSE)</f>
        <v>0</v>
      </c>
      <c r="P113" s="53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  <c r="CY113" s="60"/>
      <c r="CZ113" s="60"/>
      <c r="DA113" s="60"/>
      <c r="DB113" s="60"/>
    </row>
    <row r="114" spans="1:106" x14ac:dyDescent="0.25">
      <c r="A114" s="50">
        <v>113</v>
      </c>
      <c r="B114" s="100" t="str">
        <f>'Dashboard Console - Entry'!B114</f>
        <v>Financial Transactions</v>
      </c>
      <c r="C114" s="74">
        <f>HLOOKUP(C$2,'Dashboard Console - Entry'!$C$2:$BF$250,$A114,FALSE)</f>
        <v>0</v>
      </c>
      <c r="D114" s="74">
        <f>HLOOKUP(D$2,'Dashboard Console - Entry'!$C$2:$BF$250,$A114,FALSE)</f>
        <v>0</v>
      </c>
      <c r="E114" s="74">
        <f>HLOOKUP(E$2,'Dashboard Console - Entry'!$C$2:$BF$250,$A114,FALSE)</f>
        <v>0</v>
      </c>
      <c r="F114" s="74">
        <f>HLOOKUP(F$2,'Dashboard Console - Entry'!$C$2:$BF$250,$A114,FALSE)</f>
        <v>0</v>
      </c>
      <c r="G114" s="74">
        <f>HLOOKUP(G$2,'Dashboard Console - Entry'!$C$2:$BF$250,$A114,FALSE)</f>
        <v>0</v>
      </c>
      <c r="H114" s="74">
        <f>HLOOKUP(H$2,'Dashboard Console - Entry'!$C$2:$BF$250,$A114,FALSE)</f>
        <v>0</v>
      </c>
      <c r="I114" s="74">
        <f>HLOOKUP(I$2,'Dashboard Console - Entry'!$C$2:$BF$250,$A114,FALSE)</f>
        <v>0</v>
      </c>
      <c r="J114" s="74">
        <f>HLOOKUP(J$2,'Dashboard Console - Entry'!$C$2:$BF$250,$A114,FALSE)</f>
        <v>0</v>
      </c>
      <c r="K114" s="74">
        <f>HLOOKUP(K$2,'Dashboard Console - Entry'!$C$2:$BF$250,$A114,FALSE)</f>
        <v>0</v>
      </c>
      <c r="L114" s="74">
        <f>HLOOKUP(L$2,'Dashboard Console - Entry'!$C$2:$BF$250,$A114,FALSE)</f>
        <v>0</v>
      </c>
      <c r="M114" s="74">
        <f>HLOOKUP(M$2,'Dashboard Console - Entry'!$C$2:$BF$250,$A114,FALSE)</f>
        <v>0</v>
      </c>
      <c r="N114" s="74">
        <f>HLOOKUP(N$2,'Dashboard Console - Entry'!$C$2:$BF$250,$A114,FALSE)</f>
        <v>0</v>
      </c>
      <c r="O114" s="74">
        <f>HLOOKUP(O$2,'Dashboard Console - Entry'!$C$2:$BF$250,$A114,FALSE)</f>
        <v>0</v>
      </c>
      <c r="P114" s="53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CY114" s="60"/>
      <c r="CZ114" s="60"/>
      <c r="DA114" s="60"/>
      <c r="DB114" s="60"/>
    </row>
    <row r="115" spans="1:106" x14ac:dyDescent="0.25">
      <c r="A115" s="50">
        <v>114</v>
      </c>
      <c r="B115" s="100" t="str">
        <f>'Dashboard Console - Entry'!B115</f>
        <v>No. of Signatures Captured</v>
      </c>
      <c r="C115" s="74">
        <f>HLOOKUP(C$2,'Dashboard Console - Entry'!$C$2:$BF$250,$A115,FALSE)</f>
        <v>0</v>
      </c>
      <c r="D115" s="74">
        <f>HLOOKUP(D$2,'Dashboard Console - Entry'!$C$2:$BF$250,$A115,FALSE)</f>
        <v>0</v>
      </c>
      <c r="E115" s="74">
        <f>HLOOKUP(E$2,'Dashboard Console - Entry'!$C$2:$BF$250,$A115,FALSE)</f>
        <v>0</v>
      </c>
      <c r="F115" s="74">
        <f>HLOOKUP(F$2,'Dashboard Console - Entry'!$C$2:$BF$250,$A115,FALSE)</f>
        <v>0</v>
      </c>
      <c r="G115" s="74">
        <f>HLOOKUP(G$2,'Dashboard Console - Entry'!$C$2:$BF$250,$A115,FALSE)</f>
        <v>0</v>
      </c>
      <c r="H115" s="74">
        <f>HLOOKUP(H$2,'Dashboard Console - Entry'!$C$2:$BF$250,$A115,FALSE)</f>
        <v>0</v>
      </c>
      <c r="I115" s="74">
        <f>HLOOKUP(I$2,'Dashboard Console - Entry'!$C$2:$BF$250,$A115,FALSE)</f>
        <v>0</v>
      </c>
      <c r="J115" s="74">
        <f>HLOOKUP(J$2,'Dashboard Console - Entry'!$C$2:$BF$250,$A115,FALSE)</f>
        <v>0</v>
      </c>
      <c r="K115" s="74">
        <f>HLOOKUP(K$2,'Dashboard Console - Entry'!$C$2:$BF$250,$A115,FALSE)</f>
        <v>0</v>
      </c>
      <c r="L115" s="74">
        <f>HLOOKUP(L$2,'Dashboard Console - Entry'!$C$2:$BF$250,$A115,FALSE)</f>
        <v>0</v>
      </c>
      <c r="M115" s="74">
        <f>HLOOKUP(M$2,'Dashboard Console - Entry'!$C$2:$BF$250,$A115,FALSE)</f>
        <v>0</v>
      </c>
      <c r="N115" s="74">
        <f>HLOOKUP(N$2,'Dashboard Console - Entry'!$C$2:$BF$250,$A115,FALSE)</f>
        <v>0</v>
      </c>
      <c r="O115" s="74">
        <f>HLOOKUP(O$2,'Dashboard Console - Entry'!$C$2:$BF$250,$A115,FALSE)</f>
        <v>0</v>
      </c>
      <c r="P115" s="53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  <c r="CY115" s="60"/>
      <c r="CZ115" s="60"/>
      <c r="DA115" s="60"/>
      <c r="DB115" s="60"/>
    </row>
    <row r="116" spans="1:106" x14ac:dyDescent="0.25">
      <c r="A116" s="50">
        <v>115</v>
      </c>
      <c r="B116" s="100">
        <f>'Dashboard Console - Entry'!B116</f>
        <v>0</v>
      </c>
      <c r="C116" s="74">
        <f>HLOOKUP(C$2,'Dashboard Console - Entry'!$C$2:$BF$250,$A116,FALSE)</f>
        <v>0</v>
      </c>
      <c r="D116" s="74">
        <f>HLOOKUP(D$2,'Dashboard Console - Entry'!$C$2:$BF$250,$A116,FALSE)</f>
        <v>0</v>
      </c>
      <c r="E116" s="74">
        <f>HLOOKUP(E$2,'Dashboard Console - Entry'!$C$2:$BF$250,$A116,FALSE)</f>
        <v>0</v>
      </c>
      <c r="F116" s="74">
        <f>HLOOKUP(F$2,'Dashboard Console - Entry'!$C$2:$BF$250,$A116,FALSE)</f>
        <v>0</v>
      </c>
      <c r="G116" s="74">
        <f>HLOOKUP(G$2,'Dashboard Console - Entry'!$C$2:$BF$250,$A116,FALSE)</f>
        <v>0</v>
      </c>
      <c r="H116" s="74">
        <f>HLOOKUP(H$2,'Dashboard Console - Entry'!$C$2:$BF$250,$A116,FALSE)</f>
        <v>0</v>
      </c>
      <c r="I116" s="74">
        <f>HLOOKUP(I$2,'Dashboard Console - Entry'!$C$2:$BF$250,$A116,FALSE)</f>
        <v>0</v>
      </c>
      <c r="J116" s="74">
        <f>HLOOKUP(J$2,'Dashboard Console - Entry'!$C$2:$BF$250,$A116,FALSE)</f>
        <v>0</v>
      </c>
      <c r="K116" s="74">
        <f>HLOOKUP(K$2,'Dashboard Console - Entry'!$C$2:$BF$250,$A116,FALSE)</f>
        <v>0</v>
      </c>
      <c r="L116" s="74">
        <f>HLOOKUP(L$2,'Dashboard Console - Entry'!$C$2:$BF$250,$A116,FALSE)</f>
        <v>0</v>
      </c>
      <c r="M116" s="74">
        <f>HLOOKUP(M$2,'Dashboard Console - Entry'!$C$2:$BF$250,$A116,FALSE)</f>
        <v>0</v>
      </c>
      <c r="N116" s="74">
        <f>HLOOKUP(N$2,'Dashboard Console - Entry'!$C$2:$BF$250,$A116,FALSE)</f>
        <v>0</v>
      </c>
      <c r="O116" s="74">
        <f>HLOOKUP(O$2,'Dashboard Console - Entry'!$C$2:$BF$250,$A116,FALSE)</f>
        <v>0</v>
      </c>
      <c r="P116" s="53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  <c r="CY116" s="60"/>
      <c r="CZ116" s="60"/>
      <c r="DA116" s="60"/>
      <c r="DB116" s="60"/>
    </row>
    <row r="117" spans="1:106" x14ac:dyDescent="0.25">
      <c r="A117" s="50">
        <v>116</v>
      </c>
      <c r="B117" s="100">
        <f>'Dashboard Console - Entry'!B117</f>
        <v>0</v>
      </c>
      <c r="C117" s="74">
        <f>HLOOKUP(C$2,'Dashboard Console - Entry'!$C$2:$BF$250,$A117,FALSE)</f>
        <v>0</v>
      </c>
      <c r="D117" s="74">
        <f>HLOOKUP(D$2,'Dashboard Console - Entry'!$C$2:$BF$250,$A117,FALSE)</f>
        <v>0</v>
      </c>
      <c r="E117" s="74">
        <f>HLOOKUP(E$2,'Dashboard Console - Entry'!$C$2:$BF$250,$A117,FALSE)</f>
        <v>0</v>
      </c>
      <c r="F117" s="74">
        <f>HLOOKUP(F$2,'Dashboard Console - Entry'!$C$2:$BF$250,$A117,FALSE)</f>
        <v>0</v>
      </c>
      <c r="G117" s="74">
        <f>HLOOKUP(G$2,'Dashboard Console - Entry'!$C$2:$BF$250,$A117,FALSE)</f>
        <v>0</v>
      </c>
      <c r="H117" s="74">
        <f>HLOOKUP(H$2,'Dashboard Console - Entry'!$C$2:$BF$250,$A117,FALSE)</f>
        <v>0</v>
      </c>
      <c r="I117" s="74">
        <f>HLOOKUP(I$2,'Dashboard Console - Entry'!$C$2:$BF$250,$A117,FALSE)</f>
        <v>0</v>
      </c>
      <c r="J117" s="74">
        <f>HLOOKUP(J$2,'Dashboard Console - Entry'!$C$2:$BF$250,$A117,FALSE)</f>
        <v>0</v>
      </c>
      <c r="K117" s="74">
        <f>HLOOKUP(K$2,'Dashboard Console - Entry'!$C$2:$BF$250,$A117,FALSE)</f>
        <v>0</v>
      </c>
      <c r="L117" s="74">
        <f>HLOOKUP(L$2,'Dashboard Console - Entry'!$C$2:$BF$250,$A117,FALSE)</f>
        <v>0</v>
      </c>
      <c r="M117" s="74">
        <f>HLOOKUP(M$2,'Dashboard Console - Entry'!$C$2:$BF$250,$A117,FALSE)</f>
        <v>0</v>
      </c>
      <c r="N117" s="74">
        <f>HLOOKUP(N$2,'Dashboard Console - Entry'!$C$2:$BF$250,$A117,FALSE)</f>
        <v>0</v>
      </c>
      <c r="O117" s="74">
        <f>HLOOKUP(O$2,'Dashboard Console - Entry'!$C$2:$BF$250,$A117,FALSE)</f>
        <v>0</v>
      </c>
      <c r="P117" s="53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CY117" s="60"/>
      <c r="CZ117" s="60"/>
      <c r="DA117" s="60"/>
      <c r="DB117" s="60"/>
    </row>
    <row r="118" spans="1:106" x14ac:dyDescent="0.25">
      <c r="A118" s="50">
        <v>117</v>
      </c>
      <c r="B118" s="100">
        <f>'Dashboard Console - Entry'!B118</f>
        <v>0</v>
      </c>
      <c r="C118" s="74">
        <f>HLOOKUP(C$2,'Dashboard Console - Entry'!$C$2:$BF$250,$A118,FALSE)</f>
        <v>0</v>
      </c>
      <c r="D118" s="74">
        <f>HLOOKUP(D$2,'Dashboard Console - Entry'!$C$2:$BF$250,$A118,FALSE)</f>
        <v>0</v>
      </c>
      <c r="E118" s="74">
        <f>HLOOKUP(E$2,'Dashboard Console - Entry'!$C$2:$BF$250,$A118,FALSE)</f>
        <v>0</v>
      </c>
      <c r="F118" s="74">
        <f>HLOOKUP(F$2,'Dashboard Console - Entry'!$C$2:$BF$250,$A118,FALSE)</f>
        <v>0</v>
      </c>
      <c r="G118" s="74">
        <f>HLOOKUP(G$2,'Dashboard Console - Entry'!$C$2:$BF$250,$A118,FALSE)</f>
        <v>0</v>
      </c>
      <c r="H118" s="74">
        <f>HLOOKUP(H$2,'Dashboard Console - Entry'!$C$2:$BF$250,$A118,FALSE)</f>
        <v>0</v>
      </c>
      <c r="I118" s="74">
        <f>HLOOKUP(I$2,'Dashboard Console - Entry'!$C$2:$BF$250,$A118,FALSE)</f>
        <v>0</v>
      </c>
      <c r="J118" s="74">
        <f>HLOOKUP(J$2,'Dashboard Console - Entry'!$C$2:$BF$250,$A118,FALSE)</f>
        <v>0</v>
      </c>
      <c r="K118" s="74">
        <f>HLOOKUP(K$2,'Dashboard Console - Entry'!$C$2:$BF$250,$A118,FALSE)</f>
        <v>0</v>
      </c>
      <c r="L118" s="74">
        <f>HLOOKUP(L$2,'Dashboard Console - Entry'!$C$2:$BF$250,$A118,FALSE)</f>
        <v>0</v>
      </c>
      <c r="M118" s="74">
        <f>HLOOKUP(M$2,'Dashboard Console - Entry'!$C$2:$BF$250,$A118,FALSE)</f>
        <v>0</v>
      </c>
      <c r="N118" s="74">
        <f>HLOOKUP(N$2,'Dashboard Console - Entry'!$C$2:$BF$250,$A118,FALSE)</f>
        <v>0</v>
      </c>
      <c r="O118" s="74">
        <f>HLOOKUP(O$2,'Dashboard Console - Entry'!$C$2:$BF$250,$A118,FALSE)</f>
        <v>0</v>
      </c>
      <c r="P118" s="53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CY118" s="60"/>
      <c r="CZ118" s="60"/>
      <c r="DA118" s="60"/>
      <c r="DB118" s="60"/>
    </row>
    <row r="119" spans="1:106" x14ac:dyDescent="0.25">
      <c r="A119" s="50">
        <v>118</v>
      </c>
      <c r="B119" s="100">
        <f>'Dashboard Console - Entry'!B119</f>
        <v>0</v>
      </c>
      <c r="C119" s="74">
        <f>HLOOKUP(C$2,'Dashboard Console - Entry'!$C$2:$BF$250,$A119,FALSE)</f>
        <v>0</v>
      </c>
      <c r="D119" s="74">
        <f>HLOOKUP(D$2,'Dashboard Console - Entry'!$C$2:$BF$250,$A119,FALSE)</f>
        <v>0</v>
      </c>
      <c r="E119" s="74">
        <f>HLOOKUP(E$2,'Dashboard Console - Entry'!$C$2:$BF$250,$A119,FALSE)</f>
        <v>0</v>
      </c>
      <c r="F119" s="74">
        <f>HLOOKUP(F$2,'Dashboard Console - Entry'!$C$2:$BF$250,$A119,FALSE)</f>
        <v>0</v>
      </c>
      <c r="G119" s="74">
        <f>HLOOKUP(G$2,'Dashboard Console - Entry'!$C$2:$BF$250,$A119,FALSE)</f>
        <v>0</v>
      </c>
      <c r="H119" s="74">
        <f>HLOOKUP(H$2,'Dashboard Console - Entry'!$C$2:$BF$250,$A119,FALSE)</f>
        <v>0</v>
      </c>
      <c r="I119" s="74">
        <f>HLOOKUP(I$2,'Dashboard Console - Entry'!$C$2:$BF$250,$A119,FALSE)</f>
        <v>0</v>
      </c>
      <c r="J119" s="74">
        <f>HLOOKUP(J$2,'Dashboard Console - Entry'!$C$2:$BF$250,$A119,FALSE)</f>
        <v>0</v>
      </c>
      <c r="K119" s="74">
        <f>HLOOKUP(K$2,'Dashboard Console - Entry'!$C$2:$BF$250,$A119,FALSE)</f>
        <v>0</v>
      </c>
      <c r="L119" s="74">
        <f>HLOOKUP(L$2,'Dashboard Console - Entry'!$C$2:$BF$250,$A119,FALSE)</f>
        <v>0</v>
      </c>
      <c r="M119" s="74">
        <f>HLOOKUP(M$2,'Dashboard Console - Entry'!$C$2:$BF$250,$A119,FALSE)</f>
        <v>0</v>
      </c>
      <c r="N119" s="74">
        <f>HLOOKUP(N$2,'Dashboard Console - Entry'!$C$2:$BF$250,$A119,FALSE)</f>
        <v>0</v>
      </c>
      <c r="O119" s="74">
        <f>HLOOKUP(O$2,'Dashboard Console - Entry'!$C$2:$BF$250,$A119,FALSE)</f>
        <v>0</v>
      </c>
      <c r="P119" s="53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  <c r="CY119" s="60"/>
      <c r="CZ119" s="60"/>
      <c r="DA119" s="60"/>
      <c r="DB119" s="60"/>
    </row>
    <row r="120" spans="1:106" x14ac:dyDescent="0.25">
      <c r="A120" s="50">
        <v>119</v>
      </c>
      <c r="B120" s="64" t="str">
        <f>'Dashboard Console - Entry'!B120</f>
        <v>Total Volumes</v>
      </c>
      <c r="C120" s="74">
        <f>HLOOKUP(C$2,'Dashboard Console - Entry'!$C$2:$BF$250,$A120,FALSE)</f>
        <v>0</v>
      </c>
      <c r="D120" s="74">
        <f>HLOOKUP(D$2,'Dashboard Console - Entry'!$C$2:$BF$250,$A120,FALSE)</f>
        <v>0</v>
      </c>
      <c r="E120" s="74">
        <f>HLOOKUP(E$2,'Dashboard Console - Entry'!$C$2:$BF$250,$A120,FALSE)</f>
        <v>0</v>
      </c>
      <c r="F120" s="74">
        <f>HLOOKUP(F$2,'Dashboard Console - Entry'!$C$2:$BF$250,$A120,FALSE)</f>
        <v>0</v>
      </c>
      <c r="G120" s="74">
        <f>HLOOKUP(G$2,'Dashboard Console - Entry'!$C$2:$BF$250,$A120,FALSE)</f>
        <v>0</v>
      </c>
      <c r="H120" s="74">
        <f>HLOOKUP(H$2,'Dashboard Console - Entry'!$C$2:$BF$250,$A120,FALSE)</f>
        <v>0</v>
      </c>
      <c r="I120" s="74">
        <f>HLOOKUP(I$2,'Dashboard Console - Entry'!$C$2:$BF$250,$A120,FALSE)</f>
        <v>0</v>
      </c>
      <c r="J120" s="74">
        <f>HLOOKUP(J$2,'Dashboard Console - Entry'!$C$2:$BF$250,$A120,FALSE)</f>
        <v>0</v>
      </c>
      <c r="K120" s="74">
        <f>HLOOKUP(K$2,'Dashboard Console - Entry'!$C$2:$BF$250,$A120,FALSE)</f>
        <v>0</v>
      </c>
      <c r="L120" s="74">
        <f>HLOOKUP(L$2,'Dashboard Console - Entry'!$C$2:$BF$250,$A120,FALSE)</f>
        <v>0</v>
      </c>
      <c r="M120" s="74">
        <f>HLOOKUP(M$2,'Dashboard Console - Entry'!$C$2:$BF$250,$A120,FALSE)</f>
        <v>0</v>
      </c>
      <c r="N120" s="74">
        <f>HLOOKUP(N$2,'Dashboard Console - Entry'!$C$2:$BF$250,$A120,FALSE)</f>
        <v>0</v>
      </c>
      <c r="O120" s="74">
        <f>HLOOKUP(O$2,'Dashboard Console - Entry'!$C$2:$BF$250,$A120,FALSE)</f>
        <v>0</v>
      </c>
      <c r="P120" s="53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  <c r="CY120" s="60"/>
      <c r="CZ120" s="60"/>
      <c r="DA120" s="60"/>
      <c r="DB120" s="60"/>
    </row>
    <row r="121" spans="1:106" x14ac:dyDescent="0.25">
      <c r="A121" s="50">
        <v>120</v>
      </c>
      <c r="B121" s="84">
        <f>'Dashboard Console - Entry'!B121</f>
        <v>0</v>
      </c>
      <c r="C121" s="52">
        <f>HLOOKUP(C$2,'Dashboard Console - Entry'!$C$2:$BF$250,$A121,FALSE)</f>
        <v>0</v>
      </c>
      <c r="D121" s="52">
        <f>HLOOKUP(D$2,'Dashboard Console - Entry'!$C$2:$BF$250,$A121,FALSE)</f>
        <v>0</v>
      </c>
      <c r="E121" s="52">
        <f>HLOOKUP(E$2,'Dashboard Console - Entry'!$C$2:$BF$250,$A121,FALSE)</f>
        <v>0</v>
      </c>
      <c r="F121" s="52">
        <f>HLOOKUP(F$2,'Dashboard Console - Entry'!$C$2:$BF$250,$A121,FALSE)</f>
        <v>0</v>
      </c>
      <c r="G121" s="52">
        <f>HLOOKUP(G$2,'Dashboard Console - Entry'!$C$2:$BF$250,$A121,FALSE)</f>
        <v>0</v>
      </c>
      <c r="H121" s="52">
        <f>HLOOKUP(H$2,'Dashboard Console - Entry'!$C$2:$BF$250,$A121,FALSE)</f>
        <v>0</v>
      </c>
      <c r="I121" s="52">
        <f>HLOOKUP(I$2,'Dashboard Console - Entry'!$C$2:$BF$250,$A121,FALSE)</f>
        <v>0</v>
      </c>
      <c r="J121" s="52">
        <f>HLOOKUP(J$2,'Dashboard Console - Entry'!$C$2:$BF$250,$A121,FALSE)</f>
        <v>0</v>
      </c>
      <c r="K121" s="52">
        <f>HLOOKUP(K$2,'Dashboard Console - Entry'!$C$2:$BF$250,$A121,FALSE)</f>
        <v>0</v>
      </c>
      <c r="L121" s="52">
        <f>HLOOKUP(L$2,'Dashboard Console - Entry'!$C$2:$BF$250,$A121,FALSE)</f>
        <v>0</v>
      </c>
      <c r="M121" s="52">
        <f>HLOOKUP(M$2,'Dashboard Console - Entry'!$C$2:$BF$250,$A121,FALSE)</f>
        <v>0</v>
      </c>
      <c r="N121" s="52">
        <f>HLOOKUP(N$2,'Dashboard Console - Entry'!$C$2:$BF$250,$A121,FALSE)</f>
        <v>0</v>
      </c>
      <c r="O121" s="52">
        <f>HLOOKUP(O$2,'Dashboard Console - Entry'!$C$2:$BF$250,$A121,FALSE)</f>
        <v>0</v>
      </c>
      <c r="P121" s="53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  <c r="CY121" s="60"/>
      <c r="CZ121" s="60"/>
      <c r="DA121" s="60"/>
      <c r="DB121" s="60"/>
    </row>
    <row r="122" spans="1:106" x14ac:dyDescent="0.25">
      <c r="A122" s="50">
        <v>121</v>
      </c>
      <c r="B122" s="84">
        <f>'Dashboard Console - Entry'!B122</f>
        <v>0</v>
      </c>
      <c r="C122" s="52">
        <f>HLOOKUP(C$2,'Dashboard Console - Entry'!$C$2:$BF$250,$A122,FALSE)</f>
        <v>0</v>
      </c>
      <c r="D122" s="52">
        <f>HLOOKUP(D$2,'Dashboard Console - Entry'!$C$2:$BF$250,$A122,FALSE)</f>
        <v>0</v>
      </c>
      <c r="E122" s="52">
        <f>HLOOKUP(E$2,'Dashboard Console - Entry'!$C$2:$BF$250,$A122,FALSE)</f>
        <v>0</v>
      </c>
      <c r="F122" s="52">
        <f>HLOOKUP(F$2,'Dashboard Console - Entry'!$C$2:$BF$250,$A122,FALSE)</f>
        <v>0</v>
      </c>
      <c r="G122" s="52">
        <f>HLOOKUP(G$2,'Dashboard Console - Entry'!$C$2:$BF$250,$A122,FALSE)</f>
        <v>0</v>
      </c>
      <c r="H122" s="52">
        <f>HLOOKUP(H$2,'Dashboard Console - Entry'!$C$2:$BF$250,$A122,FALSE)</f>
        <v>0</v>
      </c>
      <c r="I122" s="52">
        <f>HLOOKUP(I$2,'Dashboard Console - Entry'!$C$2:$BF$250,$A122,FALSE)</f>
        <v>0</v>
      </c>
      <c r="J122" s="52">
        <f>HLOOKUP(J$2,'Dashboard Console - Entry'!$C$2:$BF$250,$A122,FALSE)</f>
        <v>0</v>
      </c>
      <c r="K122" s="52">
        <f>HLOOKUP(K$2,'Dashboard Console - Entry'!$C$2:$BF$250,$A122,FALSE)</f>
        <v>0</v>
      </c>
      <c r="L122" s="52">
        <f>HLOOKUP(L$2,'Dashboard Console - Entry'!$C$2:$BF$250,$A122,FALSE)</f>
        <v>0</v>
      </c>
      <c r="M122" s="52">
        <f>HLOOKUP(M$2,'Dashboard Console - Entry'!$C$2:$BF$250,$A122,FALSE)</f>
        <v>0</v>
      </c>
      <c r="N122" s="52">
        <f>HLOOKUP(N$2,'Dashboard Console - Entry'!$C$2:$BF$250,$A122,FALSE)</f>
        <v>0</v>
      </c>
      <c r="O122" s="52">
        <f>HLOOKUP(O$2,'Dashboard Console - Entry'!$C$2:$BF$250,$A122,FALSE)</f>
        <v>0</v>
      </c>
      <c r="P122" s="53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  <c r="CY122" s="60"/>
      <c r="CZ122" s="60"/>
      <c r="DA122" s="60"/>
      <c r="DB122" s="60"/>
    </row>
    <row r="123" spans="1:106" x14ac:dyDescent="0.25">
      <c r="A123" s="50">
        <v>122</v>
      </c>
      <c r="B123" s="61" t="str">
        <f>'Dashboard Console - Entry'!B123</f>
        <v>% Volumes By Product</v>
      </c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53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  <c r="CY123" s="60"/>
      <c r="CZ123" s="60"/>
      <c r="DA123" s="60"/>
      <c r="DB123" s="60"/>
    </row>
    <row r="124" spans="1:106" x14ac:dyDescent="0.25">
      <c r="A124" s="50">
        <v>123</v>
      </c>
      <c r="B124" s="64" t="str">
        <f>'Dashboard Console - Entry'!B124</f>
        <v>Static Data Input/ Amendments/limits</v>
      </c>
      <c r="C124" s="75" t="e">
        <f>HLOOKUP(C$2,'Dashboard Console - Entry'!$C$2:$BF$250,$A124,FALSE)</f>
        <v>#DIV/0!</v>
      </c>
      <c r="D124" s="75" t="e">
        <f>HLOOKUP(D$2,'Dashboard Console - Entry'!$C$2:$BF$250,$A124,FALSE)</f>
        <v>#DIV/0!</v>
      </c>
      <c r="E124" s="75" t="e">
        <f>HLOOKUP(E$2,'Dashboard Console - Entry'!$C$2:$BF$250,$A124,FALSE)</f>
        <v>#DIV/0!</v>
      </c>
      <c r="F124" s="75" t="e">
        <f>HLOOKUP(F$2,'Dashboard Console - Entry'!$C$2:$BF$250,$A124,FALSE)</f>
        <v>#DIV/0!</v>
      </c>
      <c r="G124" s="75" t="e">
        <f>HLOOKUP(G$2,'Dashboard Console - Entry'!$C$2:$BF$250,$A124,FALSE)</f>
        <v>#DIV/0!</v>
      </c>
      <c r="H124" s="75" t="e">
        <f>HLOOKUP(H$2,'Dashboard Console - Entry'!$C$2:$BF$250,$A124,FALSE)</f>
        <v>#DIV/0!</v>
      </c>
      <c r="I124" s="75" t="e">
        <f>HLOOKUP(I$2,'Dashboard Console - Entry'!$C$2:$BF$250,$A124,FALSE)</f>
        <v>#DIV/0!</v>
      </c>
      <c r="J124" s="75" t="e">
        <f>HLOOKUP(J$2,'Dashboard Console - Entry'!$C$2:$BF$250,$A124,FALSE)</f>
        <v>#DIV/0!</v>
      </c>
      <c r="K124" s="75" t="e">
        <f>HLOOKUP(K$2,'Dashboard Console - Entry'!$C$2:$BF$250,$A124,FALSE)</f>
        <v>#DIV/0!</v>
      </c>
      <c r="L124" s="75" t="e">
        <f>HLOOKUP(L$2,'Dashboard Console - Entry'!$C$2:$BF$250,$A124,FALSE)</f>
        <v>#DIV/0!</v>
      </c>
      <c r="M124" s="75" t="e">
        <f>HLOOKUP(M$2,'Dashboard Console - Entry'!$C$2:$BF$250,$A124,FALSE)</f>
        <v>#DIV/0!</v>
      </c>
      <c r="N124" s="75" t="e">
        <f>HLOOKUP(N$2,'Dashboard Console - Entry'!$C$2:$BF$250,$A124,FALSE)</f>
        <v>#DIV/0!</v>
      </c>
      <c r="O124" s="75" t="e">
        <f>HLOOKUP(O$2,'Dashboard Console - Entry'!$C$2:$BF$250,$A124,FALSE)</f>
        <v>#DIV/0!</v>
      </c>
      <c r="P124" s="53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  <c r="CL124" s="60" t="s">
        <v>288</v>
      </c>
      <c r="CY124" s="60"/>
      <c r="CZ124" s="60"/>
      <c r="DA124" s="60"/>
      <c r="DB124" s="60"/>
    </row>
    <row r="125" spans="1:106" x14ac:dyDescent="0.25">
      <c r="A125" s="50">
        <v>124</v>
      </c>
      <c r="B125" s="64" t="str">
        <f>'Dashboard Console - Entry'!B125</f>
        <v>Account Opening</v>
      </c>
      <c r="C125" s="75" t="e">
        <f>HLOOKUP(C$2,'Dashboard Console - Entry'!$C$2:$BF$250,$A125,FALSE)</f>
        <v>#DIV/0!</v>
      </c>
      <c r="D125" s="75" t="e">
        <f>HLOOKUP(D$2,'Dashboard Console - Entry'!$C$2:$BF$250,$A125,FALSE)</f>
        <v>#DIV/0!</v>
      </c>
      <c r="E125" s="75" t="e">
        <f>HLOOKUP(E$2,'Dashboard Console - Entry'!$C$2:$BF$250,$A125,FALSE)</f>
        <v>#DIV/0!</v>
      </c>
      <c r="F125" s="75" t="e">
        <f>HLOOKUP(F$2,'Dashboard Console - Entry'!$C$2:$BF$250,$A125,FALSE)</f>
        <v>#DIV/0!</v>
      </c>
      <c r="G125" s="75" t="e">
        <f>HLOOKUP(G$2,'Dashboard Console - Entry'!$C$2:$BF$250,$A125,FALSE)</f>
        <v>#DIV/0!</v>
      </c>
      <c r="H125" s="75" t="e">
        <f>HLOOKUP(H$2,'Dashboard Console - Entry'!$C$2:$BF$250,$A125,FALSE)</f>
        <v>#DIV/0!</v>
      </c>
      <c r="I125" s="75" t="e">
        <f>HLOOKUP(I$2,'Dashboard Console - Entry'!$C$2:$BF$250,$A125,FALSE)</f>
        <v>#DIV/0!</v>
      </c>
      <c r="J125" s="75" t="e">
        <f>HLOOKUP(J$2,'Dashboard Console - Entry'!$C$2:$BF$250,$A125,FALSE)</f>
        <v>#DIV/0!</v>
      </c>
      <c r="K125" s="75" t="e">
        <f>HLOOKUP(K$2,'Dashboard Console - Entry'!$C$2:$BF$250,$A125,FALSE)</f>
        <v>#DIV/0!</v>
      </c>
      <c r="L125" s="75" t="e">
        <f>HLOOKUP(L$2,'Dashboard Console - Entry'!$C$2:$BF$250,$A125,FALSE)</f>
        <v>#DIV/0!</v>
      </c>
      <c r="M125" s="75" t="e">
        <f>HLOOKUP(M$2,'Dashboard Console - Entry'!$C$2:$BF$250,$A125,FALSE)</f>
        <v>#DIV/0!</v>
      </c>
      <c r="N125" s="75" t="e">
        <f>HLOOKUP(N$2,'Dashboard Console - Entry'!$C$2:$BF$250,$A125,FALSE)</f>
        <v>#DIV/0!</v>
      </c>
      <c r="O125" s="75" t="e">
        <f>HLOOKUP(O$2,'Dashboard Console - Entry'!$C$2:$BF$250,$A125,FALSE)</f>
        <v>#DIV/0!</v>
      </c>
      <c r="P125" s="53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  <c r="CY125" s="60"/>
      <c r="CZ125" s="60"/>
      <c r="DA125" s="60"/>
      <c r="DB125" s="60"/>
    </row>
    <row r="126" spans="1:106" x14ac:dyDescent="0.25">
      <c r="A126" s="50">
        <v>125</v>
      </c>
      <c r="B126" s="64" t="str">
        <f>'Dashboard Console - Entry'!B126</f>
        <v>Standing orders</v>
      </c>
      <c r="C126" s="75" t="e">
        <f>HLOOKUP(C$2,'Dashboard Console - Entry'!$C$2:$BF$250,$A126,FALSE)</f>
        <v>#DIV/0!</v>
      </c>
      <c r="D126" s="75" t="e">
        <f>HLOOKUP(D$2,'Dashboard Console - Entry'!$C$2:$BF$250,$A126,FALSE)</f>
        <v>#DIV/0!</v>
      </c>
      <c r="E126" s="75" t="e">
        <f>HLOOKUP(E$2,'Dashboard Console - Entry'!$C$2:$BF$250,$A126,FALSE)</f>
        <v>#DIV/0!</v>
      </c>
      <c r="F126" s="75" t="e">
        <f>HLOOKUP(F$2,'Dashboard Console - Entry'!$C$2:$BF$250,$A126,FALSE)</f>
        <v>#DIV/0!</v>
      </c>
      <c r="G126" s="75" t="e">
        <f>HLOOKUP(G$2,'Dashboard Console - Entry'!$C$2:$BF$250,$A126,FALSE)</f>
        <v>#DIV/0!</v>
      </c>
      <c r="H126" s="75" t="e">
        <f>HLOOKUP(H$2,'Dashboard Console - Entry'!$C$2:$BF$250,$A126,FALSE)</f>
        <v>#DIV/0!</v>
      </c>
      <c r="I126" s="75" t="e">
        <f>HLOOKUP(I$2,'Dashboard Console - Entry'!$C$2:$BF$250,$A126,FALSE)</f>
        <v>#DIV/0!</v>
      </c>
      <c r="J126" s="75" t="e">
        <f>HLOOKUP(J$2,'Dashboard Console - Entry'!$C$2:$BF$250,$A126,FALSE)</f>
        <v>#DIV/0!</v>
      </c>
      <c r="K126" s="75" t="e">
        <f>HLOOKUP(K$2,'Dashboard Console - Entry'!$C$2:$BF$250,$A126,FALSE)</f>
        <v>#DIV/0!</v>
      </c>
      <c r="L126" s="75" t="e">
        <f>HLOOKUP(L$2,'Dashboard Console - Entry'!$C$2:$BF$250,$A126,FALSE)</f>
        <v>#DIV/0!</v>
      </c>
      <c r="M126" s="75" t="e">
        <f>HLOOKUP(M$2,'Dashboard Console - Entry'!$C$2:$BF$250,$A126,FALSE)</f>
        <v>#DIV/0!</v>
      </c>
      <c r="N126" s="75" t="e">
        <f>HLOOKUP(N$2,'Dashboard Console - Entry'!$C$2:$BF$250,$A126,FALSE)</f>
        <v>#DIV/0!</v>
      </c>
      <c r="O126" s="75" t="e">
        <f>HLOOKUP(O$2,'Dashboard Console - Entry'!$C$2:$BF$250,$A126,FALSE)</f>
        <v>#DIV/0!</v>
      </c>
      <c r="P126" s="53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  <c r="CY126" s="60"/>
      <c r="CZ126" s="60"/>
      <c r="DA126" s="60"/>
      <c r="DB126" s="60"/>
    </row>
    <row r="127" spans="1:106" x14ac:dyDescent="0.25">
      <c r="A127" s="50">
        <v>126</v>
      </c>
      <c r="B127" s="64" t="str">
        <f>'Dashboard Console - Entry'!B127</f>
        <v>Cheques issuance</v>
      </c>
      <c r="C127" s="75" t="e">
        <f>HLOOKUP(C$2,'Dashboard Console - Entry'!$C$2:$BF$250,$A127,FALSE)</f>
        <v>#DIV/0!</v>
      </c>
      <c r="D127" s="75" t="e">
        <f>HLOOKUP(D$2,'Dashboard Console - Entry'!$C$2:$BF$250,$A127,FALSE)</f>
        <v>#DIV/0!</v>
      </c>
      <c r="E127" s="75" t="e">
        <f>HLOOKUP(E$2,'Dashboard Console - Entry'!$C$2:$BF$250,$A127,FALSE)</f>
        <v>#DIV/0!</v>
      </c>
      <c r="F127" s="75" t="e">
        <f>HLOOKUP(F$2,'Dashboard Console - Entry'!$C$2:$BF$250,$A127,FALSE)</f>
        <v>#DIV/0!</v>
      </c>
      <c r="G127" s="75" t="e">
        <f>HLOOKUP(G$2,'Dashboard Console - Entry'!$C$2:$BF$250,$A127,FALSE)</f>
        <v>#DIV/0!</v>
      </c>
      <c r="H127" s="75" t="e">
        <f>HLOOKUP(H$2,'Dashboard Console - Entry'!$C$2:$BF$250,$A127,FALSE)</f>
        <v>#DIV/0!</v>
      </c>
      <c r="I127" s="75" t="e">
        <f>HLOOKUP(I$2,'Dashboard Console - Entry'!$C$2:$BF$250,$A127,FALSE)</f>
        <v>#DIV/0!</v>
      </c>
      <c r="J127" s="75" t="e">
        <f>HLOOKUP(J$2,'Dashboard Console - Entry'!$C$2:$BF$250,$A127,FALSE)</f>
        <v>#DIV/0!</v>
      </c>
      <c r="K127" s="75" t="e">
        <f>HLOOKUP(K$2,'Dashboard Console - Entry'!$C$2:$BF$250,$A127,FALSE)</f>
        <v>#DIV/0!</v>
      </c>
      <c r="L127" s="75" t="e">
        <f>HLOOKUP(L$2,'Dashboard Console - Entry'!$C$2:$BF$250,$A127,FALSE)</f>
        <v>#DIV/0!</v>
      </c>
      <c r="M127" s="75" t="e">
        <f>HLOOKUP(M$2,'Dashboard Console - Entry'!$C$2:$BF$250,$A127,FALSE)</f>
        <v>#DIV/0!</v>
      </c>
      <c r="N127" s="75" t="e">
        <f>HLOOKUP(N$2,'Dashboard Console - Entry'!$C$2:$BF$250,$A127,FALSE)</f>
        <v>#DIV/0!</v>
      </c>
      <c r="O127" s="75" t="e">
        <f>HLOOKUP(O$2,'Dashboard Console - Entry'!$C$2:$BF$250,$A127,FALSE)</f>
        <v>#DIV/0!</v>
      </c>
      <c r="P127" s="53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  <c r="CY127" s="60"/>
      <c r="CZ127" s="60"/>
      <c r="DA127" s="60"/>
      <c r="DB127" s="60"/>
    </row>
    <row r="128" spans="1:106" x14ac:dyDescent="0.25">
      <c r="A128" s="50">
        <v>127</v>
      </c>
      <c r="B128" s="64" t="str">
        <f>'Dashboard Console - Entry'!B128</f>
        <v>ADC ( Ibanking / Mbanking/ Estatement</v>
      </c>
      <c r="C128" s="75" t="e">
        <f>HLOOKUP(C$2,'Dashboard Console - Entry'!$C$2:$BF$250,$A128,FALSE)</f>
        <v>#DIV/0!</v>
      </c>
      <c r="D128" s="75" t="e">
        <f>HLOOKUP(D$2,'Dashboard Console - Entry'!$C$2:$BF$250,$A128,FALSE)</f>
        <v>#DIV/0!</v>
      </c>
      <c r="E128" s="75" t="e">
        <f>HLOOKUP(E$2,'Dashboard Console - Entry'!$C$2:$BF$250,$A128,FALSE)</f>
        <v>#DIV/0!</v>
      </c>
      <c r="F128" s="75" t="e">
        <f>HLOOKUP(F$2,'Dashboard Console - Entry'!$C$2:$BF$250,$A128,FALSE)</f>
        <v>#DIV/0!</v>
      </c>
      <c r="G128" s="75" t="e">
        <f>HLOOKUP(G$2,'Dashboard Console - Entry'!$C$2:$BF$250,$A128,FALSE)</f>
        <v>#DIV/0!</v>
      </c>
      <c r="H128" s="75" t="e">
        <f>HLOOKUP(H$2,'Dashboard Console - Entry'!$C$2:$BF$250,$A128,FALSE)</f>
        <v>#DIV/0!</v>
      </c>
      <c r="I128" s="75" t="e">
        <f>HLOOKUP(I$2,'Dashboard Console - Entry'!$C$2:$BF$250,$A128,FALSE)</f>
        <v>#DIV/0!</v>
      </c>
      <c r="J128" s="75" t="e">
        <f>HLOOKUP(J$2,'Dashboard Console - Entry'!$C$2:$BF$250,$A128,FALSE)</f>
        <v>#DIV/0!</v>
      </c>
      <c r="K128" s="75" t="e">
        <f>HLOOKUP(K$2,'Dashboard Console - Entry'!$C$2:$BF$250,$A128,FALSE)</f>
        <v>#DIV/0!</v>
      </c>
      <c r="L128" s="75" t="e">
        <f>HLOOKUP(L$2,'Dashboard Console - Entry'!$C$2:$BF$250,$A128,FALSE)</f>
        <v>#DIV/0!</v>
      </c>
      <c r="M128" s="75" t="e">
        <f>HLOOKUP(M$2,'Dashboard Console - Entry'!$C$2:$BF$250,$A128,FALSE)</f>
        <v>#DIV/0!</v>
      </c>
      <c r="N128" s="75" t="e">
        <f>HLOOKUP(N$2,'Dashboard Console - Entry'!$C$2:$BF$250,$A128,FALSE)</f>
        <v>#DIV/0!</v>
      </c>
      <c r="O128" s="75" t="e">
        <f>HLOOKUP(O$2,'Dashboard Console - Entry'!$C$2:$BF$250,$A128,FALSE)</f>
        <v>#DIV/0!</v>
      </c>
      <c r="P128" s="53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  <c r="CY128" s="60"/>
      <c r="CZ128" s="60"/>
      <c r="DA128" s="60"/>
      <c r="DB128" s="60"/>
    </row>
    <row r="129" spans="1:106" x14ac:dyDescent="0.25">
      <c r="A129" s="50">
        <v>128</v>
      </c>
      <c r="B129" s="100" t="str">
        <f>'Dashboard Console - Entry'!B129</f>
        <v>Fixed Deposit Request set-up's</v>
      </c>
      <c r="C129" s="75" t="e">
        <f>HLOOKUP(C$2,'Dashboard Console - Entry'!$C$2:$BF$250,$A129,FALSE)</f>
        <v>#DIV/0!</v>
      </c>
      <c r="D129" s="75" t="e">
        <f>HLOOKUP(D$2,'Dashboard Console - Entry'!$C$2:$BF$250,$A129,FALSE)</f>
        <v>#DIV/0!</v>
      </c>
      <c r="E129" s="75" t="e">
        <f>HLOOKUP(E$2,'Dashboard Console - Entry'!$C$2:$BF$250,$A129,FALSE)</f>
        <v>#DIV/0!</v>
      </c>
      <c r="F129" s="75" t="e">
        <f>HLOOKUP(F$2,'Dashboard Console - Entry'!$C$2:$BF$250,$A129,FALSE)</f>
        <v>#DIV/0!</v>
      </c>
      <c r="G129" s="75" t="e">
        <f>HLOOKUP(G$2,'Dashboard Console - Entry'!$C$2:$BF$250,$A129,FALSE)</f>
        <v>#DIV/0!</v>
      </c>
      <c r="H129" s="75" t="e">
        <f>HLOOKUP(H$2,'Dashboard Console - Entry'!$C$2:$BF$250,$A129,FALSE)</f>
        <v>#DIV/0!</v>
      </c>
      <c r="I129" s="75" t="e">
        <f>HLOOKUP(I$2,'Dashboard Console - Entry'!$C$2:$BF$250,$A129,FALSE)</f>
        <v>#DIV/0!</v>
      </c>
      <c r="J129" s="75" t="e">
        <f>HLOOKUP(J$2,'Dashboard Console - Entry'!$C$2:$BF$250,$A129,FALSE)</f>
        <v>#DIV/0!</v>
      </c>
      <c r="K129" s="75" t="e">
        <f>HLOOKUP(K$2,'Dashboard Console - Entry'!$C$2:$BF$250,$A129,FALSE)</f>
        <v>#DIV/0!</v>
      </c>
      <c r="L129" s="75" t="e">
        <f>HLOOKUP(L$2,'Dashboard Console - Entry'!$C$2:$BF$250,$A129,FALSE)</f>
        <v>#DIV/0!</v>
      </c>
      <c r="M129" s="75" t="e">
        <f>HLOOKUP(M$2,'Dashboard Console - Entry'!$C$2:$BF$250,$A129,FALSE)</f>
        <v>#DIV/0!</v>
      </c>
      <c r="N129" s="75" t="e">
        <f>HLOOKUP(N$2,'Dashboard Console - Entry'!$C$2:$BF$250,$A129,FALSE)</f>
        <v>#DIV/0!</v>
      </c>
      <c r="O129" s="75" t="e">
        <f>HLOOKUP(O$2,'Dashboard Console - Entry'!$C$2:$BF$250,$A129,FALSE)</f>
        <v>#DIV/0!</v>
      </c>
      <c r="P129" s="53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  <c r="CY129" s="60"/>
      <c r="CZ129" s="60"/>
      <c r="DA129" s="60"/>
      <c r="DB129" s="60"/>
    </row>
    <row r="130" spans="1:106" x14ac:dyDescent="0.25">
      <c r="A130" s="50">
        <v>129</v>
      </c>
      <c r="B130" s="100" t="str">
        <f>'Dashboard Console - Entry'!B130</f>
        <v>Financial Transactions</v>
      </c>
      <c r="C130" s="75" t="e">
        <f>HLOOKUP(C$2,'Dashboard Console - Entry'!$C$2:$BF$250,$A130,FALSE)</f>
        <v>#DIV/0!</v>
      </c>
      <c r="D130" s="75" t="e">
        <f>HLOOKUP(D$2,'Dashboard Console - Entry'!$C$2:$BF$250,$A130,FALSE)</f>
        <v>#DIV/0!</v>
      </c>
      <c r="E130" s="75" t="e">
        <f>HLOOKUP(E$2,'Dashboard Console - Entry'!$C$2:$BF$250,$A130,FALSE)</f>
        <v>#DIV/0!</v>
      </c>
      <c r="F130" s="75" t="e">
        <f>HLOOKUP(F$2,'Dashboard Console - Entry'!$C$2:$BF$250,$A130,FALSE)</f>
        <v>#DIV/0!</v>
      </c>
      <c r="G130" s="75" t="e">
        <f>HLOOKUP(G$2,'Dashboard Console - Entry'!$C$2:$BF$250,$A130,FALSE)</f>
        <v>#DIV/0!</v>
      </c>
      <c r="H130" s="75" t="e">
        <f>HLOOKUP(H$2,'Dashboard Console - Entry'!$C$2:$BF$250,$A130,FALSE)</f>
        <v>#DIV/0!</v>
      </c>
      <c r="I130" s="75" t="e">
        <f>HLOOKUP(I$2,'Dashboard Console - Entry'!$C$2:$BF$250,$A130,FALSE)</f>
        <v>#DIV/0!</v>
      </c>
      <c r="J130" s="75" t="e">
        <f>HLOOKUP(J$2,'Dashboard Console - Entry'!$C$2:$BF$250,$A130,FALSE)</f>
        <v>#DIV/0!</v>
      </c>
      <c r="K130" s="75" t="e">
        <f>HLOOKUP(K$2,'Dashboard Console - Entry'!$C$2:$BF$250,$A130,FALSE)</f>
        <v>#DIV/0!</v>
      </c>
      <c r="L130" s="75" t="e">
        <f>HLOOKUP(L$2,'Dashboard Console - Entry'!$C$2:$BF$250,$A130,FALSE)</f>
        <v>#DIV/0!</v>
      </c>
      <c r="M130" s="75" t="e">
        <f>HLOOKUP(M$2,'Dashboard Console - Entry'!$C$2:$BF$250,$A130,FALSE)</f>
        <v>#DIV/0!</v>
      </c>
      <c r="N130" s="75" t="e">
        <f>HLOOKUP(N$2,'Dashboard Console - Entry'!$C$2:$BF$250,$A130,FALSE)</f>
        <v>#DIV/0!</v>
      </c>
      <c r="O130" s="75" t="e">
        <f>HLOOKUP(O$2,'Dashboard Console - Entry'!$C$2:$BF$250,$A130,FALSE)</f>
        <v>#DIV/0!</v>
      </c>
      <c r="P130" s="53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  <c r="CY130" s="60"/>
      <c r="CZ130" s="60"/>
      <c r="DA130" s="60"/>
      <c r="DB130" s="60"/>
    </row>
    <row r="131" spans="1:106" x14ac:dyDescent="0.25">
      <c r="A131" s="50">
        <v>130</v>
      </c>
      <c r="B131" s="100" t="str">
        <f>'Dashboard Console - Entry'!B131</f>
        <v>No. of Signatures Captured</v>
      </c>
      <c r="C131" s="75" t="e">
        <f>HLOOKUP(C$2,'Dashboard Console - Entry'!$C$2:$BF$250,$A131,FALSE)</f>
        <v>#DIV/0!</v>
      </c>
      <c r="D131" s="75" t="e">
        <f>HLOOKUP(D$2,'Dashboard Console - Entry'!$C$2:$BF$250,$A131,FALSE)</f>
        <v>#DIV/0!</v>
      </c>
      <c r="E131" s="75" t="e">
        <f>HLOOKUP(E$2,'Dashboard Console - Entry'!$C$2:$BF$250,$A131,FALSE)</f>
        <v>#DIV/0!</v>
      </c>
      <c r="F131" s="75" t="e">
        <f>HLOOKUP(F$2,'Dashboard Console - Entry'!$C$2:$BF$250,$A131,FALSE)</f>
        <v>#DIV/0!</v>
      </c>
      <c r="G131" s="75" t="e">
        <f>HLOOKUP(G$2,'Dashboard Console - Entry'!$C$2:$BF$250,$A131,FALSE)</f>
        <v>#DIV/0!</v>
      </c>
      <c r="H131" s="75" t="e">
        <f>HLOOKUP(H$2,'Dashboard Console - Entry'!$C$2:$BF$250,$A131,FALSE)</f>
        <v>#DIV/0!</v>
      </c>
      <c r="I131" s="75" t="e">
        <f>HLOOKUP(I$2,'Dashboard Console - Entry'!$C$2:$BF$250,$A131,FALSE)</f>
        <v>#DIV/0!</v>
      </c>
      <c r="J131" s="75" t="e">
        <f>HLOOKUP(J$2,'Dashboard Console - Entry'!$C$2:$BF$250,$A131,FALSE)</f>
        <v>#DIV/0!</v>
      </c>
      <c r="K131" s="75" t="e">
        <f>HLOOKUP(K$2,'Dashboard Console - Entry'!$C$2:$BF$250,$A131,FALSE)</f>
        <v>#DIV/0!</v>
      </c>
      <c r="L131" s="75" t="e">
        <f>HLOOKUP(L$2,'Dashboard Console - Entry'!$C$2:$BF$250,$A131,FALSE)</f>
        <v>#DIV/0!</v>
      </c>
      <c r="M131" s="75" t="e">
        <f>HLOOKUP(M$2,'Dashboard Console - Entry'!$C$2:$BF$250,$A131,FALSE)</f>
        <v>#DIV/0!</v>
      </c>
      <c r="N131" s="75" t="e">
        <f>HLOOKUP(N$2,'Dashboard Console - Entry'!$C$2:$BF$250,$A131,FALSE)</f>
        <v>#DIV/0!</v>
      </c>
      <c r="O131" s="75" t="e">
        <f>HLOOKUP(O$2,'Dashboard Console - Entry'!$C$2:$BF$250,$A131,FALSE)</f>
        <v>#DIV/0!</v>
      </c>
      <c r="P131" s="53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  <c r="CY131" s="60"/>
      <c r="CZ131" s="60"/>
      <c r="DA131" s="60"/>
      <c r="DB131" s="60"/>
    </row>
    <row r="132" spans="1:106" x14ac:dyDescent="0.25">
      <c r="A132" s="50">
        <v>131</v>
      </c>
      <c r="B132" s="100">
        <f>'Dashboard Console - Entry'!B132</f>
        <v>0</v>
      </c>
      <c r="C132" s="75" t="e">
        <f>HLOOKUP(C$2,'Dashboard Console - Entry'!$C$2:$BF$250,$A132,FALSE)</f>
        <v>#DIV/0!</v>
      </c>
      <c r="D132" s="75" t="e">
        <f>HLOOKUP(D$2,'Dashboard Console - Entry'!$C$2:$BF$250,$A132,FALSE)</f>
        <v>#DIV/0!</v>
      </c>
      <c r="E132" s="75" t="e">
        <f>HLOOKUP(E$2,'Dashboard Console - Entry'!$C$2:$BF$250,$A132,FALSE)</f>
        <v>#DIV/0!</v>
      </c>
      <c r="F132" s="75" t="e">
        <f>HLOOKUP(F$2,'Dashboard Console - Entry'!$C$2:$BF$250,$A132,FALSE)</f>
        <v>#DIV/0!</v>
      </c>
      <c r="G132" s="75" t="e">
        <f>HLOOKUP(G$2,'Dashboard Console - Entry'!$C$2:$BF$250,$A132,FALSE)</f>
        <v>#DIV/0!</v>
      </c>
      <c r="H132" s="75" t="e">
        <f>HLOOKUP(H$2,'Dashboard Console - Entry'!$C$2:$BF$250,$A132,FALSE)</f>
        <v>#DIV/0!</v>
      </c>
      <c r="I132" s="75" t="e">
        <f>HLOOKUP(I$2,'Dashboard Console - Entry'!$C$2:$BF$250,$A132,FALSE)</f>
        <v>#DIV/0!</v>
      </c>
      <c r="J132" s="75" t="e">
        <f>HLOOKUP(J$2,'Dashboard Console - Entry'!$C$2:$BF$250,$A132,FALSE)</f>
        <v>#DIV/0!</v>
      </c>
      <c r="K132" s="75" t="e">
        <f>HLOOKUP(K$2,'Dashboard Console - Entry'!$C$2:$BF$250,$A132,FALSE)</f>
        <v>#DIV/0!</v>
      </c>
      <c r="L132" s="75" t="e">
        <f>HLOOKUP(L$2,'Dashboard Console - Entry'!$C$2:$BF$250,$A132,FALSE)</f>
        <v>#DIV/0!</v>
      </c>
      <c r="M132" s="75" t="e">
        <f>HLOOKUP(M$2,'Dashboard Console - Entry'!$C$2:$BF$250,$A132,FALSE)</f>
        <v>#DIV/0!</v>
      </c>
      <c r="N132" s="75" t="e">
        <f>HLOOKUP(N$2,'Dashboard Console - Entry'!$C$2:$BF$250,$A132,FALSE)</f>
        <v>#DIV/0!</v>
      </c>
      <c r="O132" s="75" t="e">
        <f>HLOOKUP(O$2,'Dashboard Console - Entry'!$C$2:$BF$250,$A132,FALSE)</f>
        <v>#DIV/0!</v>
      </c>
      <c r="P132" s="53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  <c r="CY132" s="60"/>
      <c r="CZ132" s="60"/>
      <c r="DA132" s="60"/>
      <c r="DB132" s="60"/>
    </row>
    <row r="133" spans="1:106" x14ac:dyDescent="0.25">
      <c r="A133" s="50">
        <v>132</v>
      </c>
      <c r="B133" s="100">
        <f>'Dashboard Console - Entry'!B133</f>
        <v>0</v>
      </c>
      <c r="C133" s="75" t="e">
        <f>HLOOKUP(C$2,'Dashboard Console - Entry'!$C$2:$BF$250,$A133,FALSE)</f>
        <v>#DIV/0!</v>
      </c>
      <c r="D133" s="75" t="e">
        <f>HLOOKUP(D$2,'Dashboard Console - Entry'!$C$2:$BF$250,$A133,FALSE)</f>
        <v>#DIV/0!</v>
      </c>
      <c r="E133" s="75" t="e">
        <f>HLOOKUP(E$2,'Dashboard Console - Entry'!$C$2:$BF$250,$A133,FALSE)</f>
        <v>#DIV/0!</v>
      </c>
      <c r="F133" s="75" t="e">
        <f>HLOOKUP(F$2,'Dashboard Console - Entry'!$C$2:$BF$250,$A133,FALSE)</f>
        <v>#DIV/0!</v>
      </c>
      <c r="G133" s="75" t="e">
        <f>HLOOKUP(G$2,'Dashboard Console - Entry'!$C$2:$BF$250,$A133,FALSE)</f>
        <v>#DIV/0!</v>
      </c>
      <c r="H133" s="75" t="e">
        <f>HLOOKUP(H$2,'Dashboard Console - Entry'!$C$2:$BF$250,$A133,FALSE)</f>
        <v>#DIV/0!</v>
      </c>
      <c r="I133" s="75" t="e">
        <f>HLOOKUP(I$2,'Dashboard Console - Entry'!$C$2:$BF$250,$A133,FALSE)</f>
        <v>#DIV/0!</v>
      </c>
      <c r="J133" s="75" t="e">
        <f>HLOOKUP(J$2,'Dashboard Console - Entry'!$C$2:$BF$250,$A133,FALSE)</f>
        <v>#DIV/0!</v>
      </c>
      <c r="K133" s="75" t="e">
        <f>HLOOKUP(K$2,'Dashboard Console - Entry'!$C$2:$BF$250,$A133,FALSE)</f>
        <v>#DIV/0!</v>
      </c>
      <c r="L133" s="75" t="e">
        <f>HLOOKUP(L$2,'Dashboard Console - Entry'!$C$2:$BF$250,$A133,FALSE)</f>
        <v>#DIV/0!</v>
      </c>
      <c r="M133" s="75" t="e">
        <f>HLOOKUP(M$2,'Dashboard Console - Entry'!$C$2:$BF$250,$A133,FALSE)</f>
        <v>#DIV/0!</v>
      </c>
      <c r="N133" s="75" t="e">
        <f>HLOOKUP(N$2,'Dashboard Console - Entry'!$C$2:$BF$250,$A133,FALSE)</f>
        <v>#DIV/0!</v>
      </c>
      <c r="O133" s="75" t="e">
        <f>HLOOKUP(O$2,'Dashboard Console - Entry'!$C$2:$BF$250,$A133,FALSE)</f>
        <v>#DIV/0!</v>
      </c>
      <c r="P133" s="53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  <c r="CY133" s="60"/>
      <c r="CZ133" s="60"/>
      <c r="DA133" s="60"/>
      <c r="DB133" s="60"/>
    </row>
    <row r="134" spans="1:106" x14ac:dyDescent="0.25">
      <c r="A134" s="50">
        <v>133</v>
      </c>
      <c r="B134" s="100">
        <f>'Dashboard Console - Entry'!B134</f>
        <v>0</v>
      </c>
      <c r="C134" s="75" t="e">
        <f>HLOOKUP(C$2,'Dashboard Console - Entry'!$C$2:$BF$250,$A134,FALSE)</f>
        <v>#DIV/0!</v>
      </c>
      <c r="D134" s="75" t="e">
        <f>HLOOKUP(D$2,'Dashboard Console - Entry'!$C$2:$BF$250,$A134,FALSE)</f>
        <v>#DIV/0!</v>
      </c>
      <c r="E134" s="75" t="e">
        <f>HLOOKUP(E$2,'Dashboard Console - Entry'!$C$2:$BF$250,$A134,FALSE)</f>
        <v>#DIV/0!</v>
      </c>
      <c r="F134" s="75" t="e">
        <f>HLOOKUP(F$2,'Dashboard Console - Entry'!$C$2:$BF$250,$A134,FALSE)</f>
        <v>#DIV/0!</v>
      </c>
      <c r="G134" s="75" t="e">
        <f>HLOOKUP(G$2,'Dashboard Console - Entry'!$C$2:$BF$250,$A134,FALSE)</f>
        <v>#DIV/0!</v>
      </c>
      <c r="H134" s="75" t="e">
        <f>HLOOKUP(H$2,'Dashboard Console - Entry'!$C$2:$BF$250,$A134,FALSE)</f>
        <v>#DIV/0!</v>
      </c>
      <c r="I134" s="75" t="e">
        <f>HLOOKUP(I$2,'Dashboard Console - Entry'!$C$2:$BF$250,$A134,FALSE)</f>
        <v>#DIV/0!</v>
      </c>
      <c r="J134" s="75" t="e">
        <f>HLOOKUP(J$2,'Dashboard Console - Entry'!$C$2:$BF$250,$A134,FALSE)</f>
        <v>#DIV/0!</v>
      </c>
      <c r="K134" s="75" t="e">
        <f>HLOOKUP(K$2,'Dashboard Console - Entry'!$C$2:$BF$250,$A134,FALSE)</f>
        <v>#DIV/0!</v>
      </c>
      <c r="L134" s="75" t="e">
        <f>HLOOKUP(L$2,'Dashboard Console - Entry'!$C$2:$BF$250,$A134,FALSE)</f>
        <v>#DIV/0!</v>
      </c>
      <c r="M134" s="75" t="e">
        <f>HLOOKUP(M$2,'Dashboard Console - Entry'!$C$2:$BF$250,$A134,FALSE)</f>
        <v>#DIV/0!</v>
      </c>
      <c r="N134" s="75" t="e">
        <f>HLOOKUP(N$2,'Dashboard Console - Entry'!$C$2:$BF$250,$A134,FALSE)</f>
        <v>#DIV/0!</v>
      </c>
      <c r="O134" s="75" t="e">
        <f>HLOOKUP(O$2,'Dashboard Console - Entry'!$C$2:$BF$250,$A134,FALSE)</f>
        <v>#DIV/0!</v>
      </c>
      <c r="P134" s="53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  <c r="CY134" s="60"/>
      <c r="CZ134" s="60"/>
      <c r="DA134" s="60"/>
      <c r="DB134" s="60"/>
    </row>
    <row r="135" spans="1:106" x14ac:dyDescent="0.25">
      <c r="A135" s="50">
        <v>134</v>
      </c>
      <c r="B135" s="100">
        <f>'Dashboard Console - Entry'!B135</f>
        <v>0</v>
      </c>
      <c r="C135" s="75" t="e">
        <f>HLOOKUP(C$2,'Dashboard Console - Entry'!$C$2:$BF$250,$A135,FALSE)</f>
        <v>#DIV/0!</v>
      </c>
      <c r="D135" s="75" t="e">
        <f>HLOOKUP(D$2,'Dashboard Console - Entry'!$C$2:$BF$250,$A135,FALSE)</f>
        <v>#DIV/0!</v>
      </c>
      <c r="E135" s="75" t="e">
        <f>HLOOKUP(E$2,'Dashboard Console - Entry'!$C$2:$BF$250,$A135,FALSE)</f>
        <v>#DIV/0!</v>
      </c>
      <c r="F135" s="75" t="e">
        <f>HLOOKUP(F$2,'Dashboard Console - Entry'!$C$2:$BF$250,$A135,FALSE)</f>
        <v>#DIV/0!</v>
      </c>
      <c r="G135" s="75" t="e">
        <f>HLOOKUP(G$2,'Dashboard Console - Entry'!$C$2:$BF$250,$A135,FALSE)</f>
        <v>#DIV/0!</v>
      </c>
      <c r="H135" s="75" t="e">
        <f>HLOOKUP(H$2,'Dashboard Console - Entry'!$C$2:$BF$250,$A135,FALSE)</f>
        <v>#DIV/0!</v>
      </c>
      <c r="I135" s="75" t="e">
        <f>HLOOKUP(I$2,'Dashboard Console - Entry'!$C$2:$BF$250,$A135,FALSE)</f>
        <v>#DIV/0!</v>
      </c>
      <c r="J135" s="75" t="e">
        <f>HLOOKUP(J$2,'Dashboard Console - Entry'!$C$2:$BF$250,$A135,FALSE)</f>
        <v>#DIV/0!</v>
      </c>
      <c r="K135" s="75" t="e">
        <f>HLOOKUP(K$2,'Dashboard Console - Entry'!$C$2:$BF$250,$A135,FALSE)</f>
        <v>#DIV/0!</v>
      </c>
      <c r="L135" s="75" t="e">
        <f>HLOOKUP(L$2,'Dashboard Console - Entry'!$C$2:$BF$250,$A135,FALSE)</f>
        <v>#DIV/0!</v>
      </c>
      <c r="M135" s="75" t="e">
        <f>HLOOKUP(M$2,'Dashboard Console - Entry'!$C$2:$BF$250,$A135,FALSE)</f>
        <v>#DIV/0!</v>
      </c>
      <c r="N135" s="75" t="e">
        <f>HLOOKUP(N$2,'Dashboard Console - Entry'!$C$2:$BF$250,$A135,FALSE)</f>
        <v>#DIV/0!</v>
      </c>
      <c r="O135" s="75" t="e">
        <f>HLOOKUP(O$2,'Dashboard Console - Entry'!$C$2:$BF$250,$A135,FALSE)</f>
        <v>#DIV/0!</v>
      </c>
      <c r="P135" s="53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  <c r="CY135" s="60"/>
      <c r="CZ135" s="60"/>
      <c r="DA135" s="60"/>
      <c r="DB135" s="60"/>
    </row>
    <row r="136" spans="1:106" x14ac:dyDescent="0.25">
      <c r="A136" s="50">
        <v>135</v>
      </c>
      <c r="B136" s="64" t="str">
        <f>'Dashboard Console - Entry'!B136</f>
        <v>Total Volumes</v>
      </c>
      <c r="C136" s="75" t="e">
        <f>HLOOKUP(C$2,'Dashboard Console - Entry'!$C$2:$BF$250,$A136,FALSE)</f>
        <v>#DIV/0!</v>
      </c>
      <c r="D136" s="75" t="e">
        <f>HLOOKUP(D$2,'Dashboard Console - Entry'!$C$2:$BF$250,$A136,FALSE)</f>
        <v>#DIV/0!</v>
      </c>
      <c r="E136" s="75" t="e">
        <f>HLOOKUP(E$2,'Dashboard Console - Entry'!$C$2:$BF$250,$A136,FALSE)</f>
        <v>#DIV/0!</v>
      </c>
      <c r="F136" s="75" t="e">
        <f>HLOOKUP(F$2,'Dashboard Console - Entry'!$C$2:$BF$250,$A136,FALSE)</f>
        <v>#DIV/0!</v>
      </c>
      <c r="G136" s="75" t="e">
        <f>HLOOKUP(G$2,'Dashboard Console - Entry'!$C$2:$BF$250,$A136,FALSE)</f>
        <v>#DIV/0!</v>
      </c>
      <c r="H136" s="75" t="e">
        <f>HLOOKUP(H$2,'Dashboard Console - Entry'!$C$2:$BF$250,$A136,FALSE)</f>
        <v>#DIV/0!</v>
      </c>
      <c r="I136" s="75" t="e">
        <f>HLOOKUP(I$2,'Dashboard Console - Entry'!$C$2:$BF$250,$A136,FALSE)</f>
        <v>#DIV/0!</v>
      </c>
      <c r="J136" s="75" t="e">
        <f>HLOOKUP(J$2,'Dashboard Console - Entry'!$C$2:$BF$250,$A136,FALSE)</f>
        <v>#DIV/0!</v>
      </c>
      <c r="K136" s="75" t="e">
        <f>HLOOKUP(K$2,'Dashboard Console - Entry'!$C$2:$BF$250,$A136,FALSE)</f>
        <v>#DIV/0!</v>
      </c>
      <c r="L136" s="75" t="e">
        <f>HLOOKUP(L$2,'Dashboard Console - Entry'!$C$2:$BF$250,$A136,FALSE)</f>
        <v>#DIV/0!</v>
      </c>
      <c r="M136" s="75" t="e">
        <f>HLOOKUP(M$2,'Dashboard Console - Entry'!$C$2:$BF$250,$A136,FALSE)</f>
        <v>#DIV/0!</v>
      </c>
      <c r="N136" s="75" t="e">
        <f>HLOOKUP(N$2,'Dashboard Console - Entry'!$C$2:$BF$250,$A136,FALSE)</f>
        <v>#DIV/0!</v>
      </c>
      <c r="O136" s="75" t="e">
        <f>HLOOKUP(O$2,'Dashboard Console - Entry'!$C$2:$BF$250,$A136,FALSE)</f>
        <v>#DIV/0!</v>
      </c>
      <c r="P136" s="53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  <c r="CY136" s="60"/>
      <c r="CZ136" s="60"/>
      <c r="DA136" s="60"/>
      <c r="DB136" s="60"/>
    </row>
    <row r="137" spans="1:106" x14ac:dyDescent="0.25">
      <c r="A137" s="50">
        <v>136</v>
      </c>
      <c r="B137" s="84">
        <f>'Dashboard Console - Entry'!B137</f>
        <v>0</v>
      </c>
      <c r="C137" s="52">
        <f>HLOOKUP(C$2,'Dashboard Console - Entry'!$C$2:$BF$250,$A137,FALSE)</f>
        <v>0</v>
      </c>
      <c r="D137" s="52">
        <f>HLOOKUP(D$2,'Dashboard Console - Entry'!$C$2:$BF$250,$A137,FALSE)</f>
        <v>0</v>
      </c>
      <c r="E137" s="52">
        <f>HLOOKUP(E$2,'Dashboard Console - Entry'!$C$2:$BF$250,$A137,FALSE)</f>
        <v>0</v>
      </c>
      <c r="F137" s="52">
        <f>HLOOKUP(F$2,'Dashboard Console - Entry'!$C$2:$BF$250,$A137,FALSE)</f>
        <v>0</v>
      </c>
      <c r="G137" s="52">
        <f>HLOOKUP(G$2,'Dashboard Console - Entry'!$C$2:$BF$250,$A137,FALSE)</f>
        <v>0</v>
      </c>
      <c r="H137" s="52">
        <f>HLOOKUP(H$2,'Dashboard Console - Entry'!$C$2:$BF$250,$A137,FALSE)</f>
        <v>0</v>
      </c>
      <c r="I137" s="52">
        <f>HLOOKUP(I$2,'Dashboard Console - Entry'!$C$2:$BF$250,$A137,FALSE)</f>
        <v>0</v>
      </c>
      <c r="J137" s="52">
        <f>HLOOKUP(J$2,'Dashboard Console - Entry'!$C$2:$BF$250,$A137,FALSE)</f>
        <v>0</v>
      </c>
      <c r="K137" s="52">
        <f>HLOOKUP(K$2,'Dashboard Console - Entry'!$C$2:$BF$250,$A137,FALSE)</f>
        <v>0</v>
      </c>
      <c r="L137" s="52">
        <f>HLOOKUP(L$2,'Dashboard Console - Entry'!$C$2:$BF$250,$A137,FALSE)</f>
        <v>0</v>
      </c>
      <c r="M137" s="52">
        <f>HLOOKUP(M$2,'Dashboard Console - Entry'!$C$2:$BF$250,$A137,FALSE)</f>
        <v>0</v>
      </c>
      <c r="N137" s="52">
        <f>HLOOKUP(N$2,'Dashboard Console - Entry'!$C$2:$BF$250,$A137,FALSE)</f>
        <v>0</v>
      </c>
      <c r="O137" s="52">
        <f>HLOOKUP(O$2,'Dashboard Console - Entry'!$C$2:$BF$250,$A137,FALSE)</f>
        <v>0</v>
      </c>
      <c r="P137" s="53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  <c r="CY137" s="60"/>
      <c r="CZ137" s="60"/>
      <c r="DA137" s="60"/>
      <c r="DB137" s="60"/>
    </row>
    <row r="138" spans="1:106" x14ac:dyDescent="0.25">
      <c r="A138" s="50">
        <v>137</v>
      </c>
      <c r="B138" s="84">
        <f>'Dashboard Console - Entry'!B138</f>
        <v>0</v>
      </c>
      <c r="C138" s="52">
        <f>HLOOKUP(C$2,'Dashboard Console - Entry'!$C$2:$BF$250,$A138,FALSE)</f>
        <v>0</v>
      </c>
      <c r="D138" s="52">
        <f>HLOOKUP(D$2,'Dashboard Console - Entry'!$C$2:$BF$250,$A138,FALSE)</f>
        <v>0</v>
      </c>
      <c r="E138" s="52">
        <f>HLOOKUP(E$2,'Dashboard Console - Entry'!$C$2:$BF$250,$A138,FALSE)</f>
        <v>0</v>
      </c>
      <c r="F138" s="52">
        <f>HLOOKUP(F$2,'Dashboard Console - Entry'!$C$2:$BF$250,$A138,FALSE)</f>
        <v>0</v>
      </c>
      <c r="G138" s="52">
        <f>HLOOKUP(G$2,'Dashboard Console - Entry'!$C$2:$BF$250,$A138,FALSE)</f>
        <v>0</v>
      </c>
      <c r="H138" s="52">
        <f>HLOOKUP(H$2,'Dashboard Console - Entry'!$C$2:$BF$250,$A138,FALSE)</f>
        <v>0</v>
      </c>
      <c r="I138" s="52">
        <f>HLOOKUP(I$2,'Dashboard Console - Entry'!$C$2:$BF$250,$A138,FALSE)</f>
        <v>0</v>
      </c>
      <c r="J138" s="52">
        <f>HLOOKUP(J$2,'Dashboard Console - Entry'!$C$2:$BF$250,$A138,FALSE)</f>
        <v>0</v>
      </c>
      <c r="K138" s="52">
        <f>HLOOKUP(K$2,'Dashboard Console - Entry'!$C$2:$BF$250,$A138,FALSE)</f>
        <v>0</v>
      </c>
      <c r="L138" s="52">
        <f>HLOOKUP(L$2,'Dashboard Console - Entry'!$C$2:$BF$250,$A138,FALSE)</f>
        <v>0</v>
      </c>
      <c r="M138" s="52">
        <f>HLOOKUP(M$2,'Dashboard Console - Entry'!$C$2:$BF$250,$A138,FALSE)</f>
        <v>0</v>
      </c>
      <c r="N138" s="52">
        <f>HLOOKUP(N$2,'Dashboard Console - Entry'!$C$2:$BF$250,$A138,FALSE)</f>
        <v>0</v>
      </c>
      <c r="O138" s="52">
        <f>HLOOKUP(O$2,'Dashboard Console - Entry'!$C$2:$BF$250,$A138,FALSE)</f>
        <v>0</v>
      </c>
      <c r="P138" s="53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  <c r="CY138" s="60"/>
      <c r="CZ138" s="60"/>
      <c r="DA138" s="60"/>
      <c r="DB138" s="60"/>
    </row>
    <row r="139" spans="1:106" x14ac:dyDescent="0.25">
      <c r="A139" s="50">
        <v>138</v>
      </c>
      <c r="B139" s="84">
        <f>'Dashboard Console - Entry'!B139</f>
        <v>0</v>
      </c>
      <c r="C139" s="52">
        <f>HLOOKUP(C$2,'Dashboard Console - Entry'!$C$2:$BF$250,$A139,FALSE)</f>
        <v>0</v>
      </c>
      <c r="D139" s="52">
        <f>HLOOKUP(D$2,'Dashboard Console - Entry'!$C$2:$BF$250,$A139,FALSE)</f>
        <v>0</v>
      </c>
      <c r="E139" s="52">
        <f>HLOOKUP(E$2,'Dashboard Console - Entry'!$C$2:$BF$250,$A139,FALSE)</f>
        <v>0</v>
      </c>
      <c r="F139" s="52">
        <f>HLOOKUP(F$2,'Dashboard Console - Entry'!$C$2:$BF$250,$A139,FALSE)</f>
        <v>0</v>
      </c>
      <c r="G139" s="52">
        <f>HLOOKUP(G$2,'Dashboard Console - Entry'!$C$2:$BF$250,$A139,FALSE)</f>
        <v>0</v>
      </c>
      <c r="H139" s="52">
        <f>HLOOKUP(H$2,'Dashboard Console - Entry'!$C$2:$BF$250,$A139,FALSE)</f>
        <v>0</v>
      </c>
      <c r="I139" s="52">
        <f>HLOOKUP(I$2,'Dashboard Console - Entry'!$C$2:$BF$250,$A139,FALSE)</f>
        <v>0</v>
      </c>
      <c r="J139" s="52">
        <f>HLOOKUP(J$2,'Dashboard Console - Entry'!$C$2:$BF$250,$A139,FALSE)</f>
        <v>0</v>
      </c>
      <c r="K139" s="52">
        <f>HLOOKUP(K$2,'Dashboard Console - Entry'!$C$2:$BF$250,$A139,FALSE)</f>
        <v>0</v>
      </c>
      <c r="L139" s="52">
        <f>HLOOKUP(L$2,'Dashboard Console - Entry'!$C$2:$BF$250,$A139,FALSE)</f>
        <v>0</v>
      </c>
      <c r="M139" s="52">
        <f>HLOOKUP(M$2,'Dashboard Console - Entry'!$C$2:$BF$250,$A139,FALSE)</f>
        <v>0</v>
      </c>
      <c r="N139" s="52">
        <f>HLOOKUP(N$2,'Dashboard Console - Entry'!$C$2:$BF$250,$A139,FALSE)</f>
        <v>0</v>
      </c>
      <c r="O139" s="52">
        <f>HLOOKUP(O$2,'Dashboard Console - Entry'!$C$2:$BF$250,$A139,FALSE)</f>
        <v>0</v>
      </c>
      <c r="P139" s="53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  <c r="CY139" s="60"/>
      <c r="CZ139" s="60"/>
      <c r="DA139" s="60"/>
      <c r="DB139" s="60"/>
    </row>
    <row r="140" spans="1:106" x14ac:dyDescent="0.25">
      <c r="A140" s="50">
        <v>139</v>
      </c>
      <c r="B140" s="84">
        <f>'Dashboard Console - Entry'!B140</f>
        <v>0</v>
      </c>
      <c r="C140" s="52">
        <f>HLOOKUP(C$2,'Dashboard Console - Entry'!$C$2:$BF$250,$A140,FALSE)</f>
        <v>0</v>
      </c>
      <c r="D140" s="52">
        <f>HLOOKUP(D$2,'Dashboard Console - Entry'!$C$2:$BF$250,$A140,FALSE)</f>
        <v>0</v>
      </c>
      <c r="E140" s="52">
        <f>HLOOKUP(E$2,'Dashboard Console - Entry'!$C$2:$BF$250,$A140,FALSE)</f>
        <v>0</v>
      </c>
      <c r="F140" s="52">
        <f>HLOOKUP(F$2,'Dashboard Console - Entry'!$C$2:$BF$250,$A140,FALSE)</f>
        <v>0</v>
      </c>
      <c r="G140" s="52">
        <f>HLOOKUP(G$2,'Dashboard Console - Entry'!$C$2:$BF$250,$A140,FALSE)</f>
        <v>0</v>
      </c>
      <c r="H140" s="52">
        <f>HLOOKUP(H$2,'Dashboard Console - Entry'!$C$2:$BF$250,$A140,FALSE)</f>
        <v>0</v>
      </c>
      <c r="I140" s="52">
        <f>HLOOKUP(I$2,'Dashboard Console - Entry'!$C$2:$BF$250,$A140,FALSE)</f>
        <v>0</v>
      </c>
      <c r="J140" s="52">
        <f>HLOOKUP(J$2,'Dashboard Console - Entry'!$C$2:$BF$250,$A140,FALSE)</f>
        <v>0</v>
      </c>
      <c r="K140" s="52">
        <f>HLOOKUP(K$2,'Dashboard Console - Entry'!$C$2:$BF$250,$A140,FALSE)</f>
        <v>0</v>
      </c>
      <c r="L140" s="52">
        <f>HLOOKUP(L$2,'Dashboard Console - Entry'!$C$2:$BF$250,$A140,FALSE)</f>
        <v>0</v>
      </c>
      <c r="M140" s="52">
        <f>HLOOKUP(M$2,'Dashboard Console - Entry'!$C$2:$BF$250,$A140,FALSE)</f>
        <v>0</v>
      </c>
      <c r="N140" s="52">
        <f>HLOOKUP(N$2,'Dashboard Console - Entry'!$C$2:$BF$250,$A140,FALSE)</f>
        <v>0</v>
      </c>
      <c r="O140" s="52">
        <f>HLOOKUP(O$2,'Dashboard Console - Entry'!$C$2:$BF$250,$A140,FALSE)</f>
        <v>0</v>
      </c>
      <c r="P140" s="53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  <c r="CY140" s="60"/>
      <c r="CZ140" s="60"/>
      <c r="DA140" s="60"/>
      <c r="DB140" s="60"/>
    </row>
    <row r="141" spans="1:106" x14ac:dyDescent="0.25">
      <c r="A141" s="50">
        <v>140</v>
      </c>
      <c r="B141" s="84">
        <f>'Dashboard Console - Entry'!B141</f>
        <v>0</v>
      </c>
      <c r="C141" s="52">
        <f>HLOOKUP(C$2,'Dashboard Console - Entry'!$C$2:$BF$250,$A141,FALSE)</f>
        <v>0</v>
      </c>
      <c r="D141" s="52">
        <f>HLOOKUP(D$2,'Dashboard Console - Entry'!$C$2:$BF$250,$A141,FALSE)</f>
        <v>0</v>
      </c>
      <c r="E141" s="52">
        <f>HLOOKUP(E$2,'Dashboard Console - Entry'!$C$2:$BF$250,$A141,FALSE)</f>
        <v>0</v>
      </c>
      <c r="F141" s="52">
        <f>HLOOKUP(F$2,'Dashboard Console - Entry'!$C$2:$BF$250,$A141,FALSE)</f>
        <v>0</v>
      </c>
      <c r="G141" s="52">
        <f>HLOOKUP(G$2,'Dashboard Console - Entry'!$C$2:$BF$250,$A141,FALSE)</f>
        <v>0</v>
      </c>
      <c r="H141" s="52">
        <f>HLOOKUP(H$2,'Dashboard Console - Entry'!$C$2:$BF$250,$A141,FALSE)</f>
        <v>0</v>
      </c>
      <c r="I141" s="52">
        <f>HLOOKUP(I$2,'Dashboard Console - Entry'!$C$2:$BF$250,$A141,FALSE)</f>
        <v>0</v>
      </c>
      <c r="J141" s="52">
        <f>HLOOKUP(J$2,'Dashboard Console - Entry'!$C$2:$BF$250,$A141,FALSE)</f>
        <v>0</v>
      </c>
      <c r="K141" s="52">
        <f>HLOOKUP(K$2,'Dashboard Console - Entry'!$C$2:$BF$250,$A141,FALSE)</f>
        <v>0</v>
      </c>
      <c r="L141" s="52">
        <f>HLOOKUP(L$2,'Dashboard Console - Entry'!$C$2:$BF$250,$A141,FALSE)</f>
        <v>0</v>
      </c>
      <c r="M141" s="52">
        <f>HLOOKUP(M$2,'Dashboard Console - Entry'!$C$2:$BF$250,$A141,FALSE)</f>
        <v>0</v>
      </c>
      <c r="N141" s="52">
        <f>HLOOKUP(N$2,'Dashboard Console - Entry'!$C$2:$BF$250,$A141,FALSE)</f>
        <v>0</v>
      </c>
      <c r="O141" s="52">
        <f>HLOOKUP(O$2,'Dashboard Console - Entry'!$C$2:$BF$250,$A141,FALSE)</f>
        <v>0</v>
      </c>
      <c r="P141" s="53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  <c r="CY141" s="60"/>
      <c r="CZ141" s="60"/>
      <c r="DA141" s="60"/>
      <c r="DB141" s="60"/>
    </row>
    <row r="142" spans="1:106" x14ac:dyDescent="0.25">
      <c r="A142" s="50">
        <v>141</v>
      </c>
      <c r="B142" s="61" t="str">
        <f>'Dashboard Console - Entry'!B142</f>
        <v>Rejects</v>
      </c>
      <c r="C142" s="93"/>
      <c r="D142" s="93"/>
      <c r="E142" s="93"/>
      <c r="F142" s="93"/>
      <c r="G142" s="93"/>
      <c r="H142" s="93"/>
      <c r="I142" s="93"/>
      <c r="J142" s="93"/>
      <c r="K142" s="93"/>
      <c r="L142" s="93"/>
      <c r="M142" s="93"/>
      <c r="N142" s="93"/>
      <c r="O142" s="93"/>
      <c r="P142" s="53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CY142" s="60"/>
      <c r="CZ142" s="60"/>
      <c r="DA142" s="60"/>
      <c r="DB142" s="60"/>
    </row>
    <row r="143" spans="1:106" x14ac:dyDescent="0.25">
      <c r="A143" s="50">
        <v>142</v>
      </c>
      <c r="B143" s="64" t="str">
        <f>'Dashboard Console - Entry'!B143</f>
        <v>KEN</v>
      </c>
      <c r="C143" s="101">
        <f>HLOOKUP(C$2,'Dashboard Console - Entry'!$C$2:$BF$250,$A143,FALSE)</f>
        <v>0</v>
      </c>
      <c r="D143" s="101">
        <f>HLOOKUP(D$2,'Dashboard Console - Entry'!$C$2:$BF$250,$A143,FALSE)</f>
        <v>0</v>
      </c>
      <c r="E143" s="101">
        <f>HLOOKUP(E$2,'Dashboard Console - Entry'!$C$2:$BF$250,$A143,FALSE)</f>
        <v>0</v>
      </c>
      <c r="F143" s="101">
        <f>HLOOKUP(F$2,'Dashboard Console - Entry'!$C$2:$BF$250,$A143,FALSE)</f>
        <v>0</v>
      </c>
      <c r="G143" s="101">
        <f>HLOOKUP(G$2,'Dashboard Console - Entry'!$C$2:$BF$250,$A143,FALSE)</f>
        <v>0</v>
      </c>
      <c r="H143" s="101">
        <f>HLOOKUP(H$2,'Dashboard Console - Entry'!$C$2:$BF$250,$A143,FALSE)</f>
        <v>48</v>
      </c>
      <c r="I143" s="101">
        <f>HLOOKUP(I$2,'Dashboard Console - Entry'!$C$2:$BF$250,$A143,FALSE)</f>
        <v>52</v>
      </c>
      <c r="J143" s="101">
        <f>HLOOKUP(J$2,'Dashboard Console - Entry'!$C$2:$BF$250,$A143,FALSE)</f>
        <v>37</v>
      </c>
      <c r="K143" s="101">
        <f>HLOOKUP(K$2,'Dashboard Console - Entry'!$C$2:$BF$250,$A143,FALSE)</f>
        <v>33</v>
      </c>
      <c r="L143" s="101">
        <f>HLOOKUP(L$2,'Dashboard Console - Entry'!$C$2:$BF$250,$A143,FALSE)</f>
        <v>18</v>
      </c>
      <c r="M143" s="101">
        <f>HLOOKUP(M$2,'Dashboard Console - Entry'!$C$2:$BF$250,$A143,FALSE)</f>
        <v>25</v>
      </c>
      <c r="N143" s="101">
        <f>HLOOKUP(N$2,'Dashboard Console - Entry'!$C$2:$BF$250,$A143,FALSE)</f>
        <v>21</v>
      </c>
      <c r="O143" s="101">
        <f>HLOOKUP(O$2,'Dashboard Console - Entry'!$C$2:$BF$250,$A143,FALSE)</f>
        <v>16</v>
      </c>
      <c r="P143" s="53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  <c r="CY143" s="60"/>
      <c r="CZ143" s="60"/>
      <c r="DA143" s="60"/>
      <c r="DB143" s="60"/>
    </row>
    <row r="144" spans="1:106" x14ac:dyDescent="0.25">
      <c r="A144" s="50">
        <v>143</v>
      </c>
      <c r="B144" s="64" t="str">
        <f>'Dashboard Console - Entry'!B144</f>
        <v>UGA</v>
      </c>
      <c r="C144" s="101">
        <f>HLOOKUP(C$2,'Dashboard Console - Entry'!$C$2:$BF$250,$A144,FALSE)</f>
        <v>0</v>
      </c>
      <c r="D144" s="101">
        <f>HLOOKUP(D$2,'Dashboard Console - Entry'!$C$2:$BF$250,$A144,FALSE)</f>
        <v>0</v>
      </c>
      <c r="E144" s="101">
        <f>HLOOKUP(E$2,'Dashboard Console - Entry'!$C$2:$BF$250,$A144,FALSE)</f>
        <v>0</v>
      </c>
      <c r="F144" s="101">
        <f>HLOOKUP(F$2,'Dashboard Console - Entry'!$C$2:$BF$250,$A144,FALSE)</f>
        <v>0</v>
      </c>
      <c r="G144" s="101">
        <f>HLOOKUP(G$2,'Dashboard Console - Entry'!$C$2:$BF$250,$A144,FALSE)</f>
        <v>0</v>
      </c>
      <c r="H144" s="101">
        <f>HLOOKUP(H$2,'Dashboard Console - Entry'!$C$2:$BF$250,$A144,FALSE)</f>
        <v>41</v>
      </c>
      <c r="I144" s="101">
        <f>HLOOKUP(I$2,'Dashboard Console - Entry'!$C$2:$BF$250,$A144,FALSE)</f>
        <v>37</v>
      </c>
      <c r="J144" s="101">
        <f>HLOOKUP(J$2,'Dashboard Console - Entry'!$C$2:$BF$250,$A144,FALSE)</f>
        <v>38</v>
      </c>
      <c r="K144" s="101">
        <f>HLOOKUP(K$2,'Dashboard Console - Entry'!$C$2:$BF$250,$A144,FALSE)</f>
        <v>60</v>
      </c>
      <c r="L144" s="101">
        <f>HLOOKUP(L$2,'Dashboard Console - Entry'!$C$2:$BF$250,$A144,FALSE)</f>
        <v>26</v>
      </c>
      <c r="M144" s="101">
        <f>HLOOKUP(M$2,'Dashboard Console - Entry'!$C$2:$BF$250,$A144,FALSE)</f>
        <v>38</v>
      </c>
      <c r="N144" s="101">
        <f>HLOOKUP(N$2,'Dashboard Console - Entry'!$C$2:$BF$250,$A144,FALSE)</f>
        <v>25</v>
      </c>
      <c r="O144" s="101">
        <f>HLOOKUP(O$2,'Dashboard Console - Entry'!$C$2:$BF$250,$A144,FALSE)</f>
        <v>27</v>
      </c>
      <c r="P144" s="53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CY144" s="60"/>
      <c r="CZ144" s="60"/>
      <c r="DA144" s="60"/>
      <c r="DB144" s="60"/>
    </row>
    <row r="145" spans="1:106" x14ac:dyDescent="0.25">
      <c r="A145" s="50">
        <v>144</v>
      </c>
      <c r="B145" s="64" t="str">
        <f>'Dashboard Console - Entry'!B145</f>
        <v>TZA</v>
      </c>
      <c r="C145" s="101">
        <f>HLOOKUP(C$2,'Dashboard Console - Entry'!$C$2:$BF$250,$A145,FALSE)</f>
        <v>0</v>
      </c>
      <c r="D145" s="101">
        <f>HLOOKUP(D$2,'Dashboard Console - Entry'!$C$2:$BF$250,$A145,FALSE)</f>
        <v>0</v>
      </c>
      <c r="E145" s="101">
        <f>HLOOKUP(E$2,'Dashboard Console - Entry'!$C$2:$BF$250,$A145,FALSE)</f>
        <v>0</v>
      </c>
      <c r="F145" s="101">
        <f>HLOOKUP(F$2,'Dashboard Console - Entry'!$C$2:$BF$250,$A145,FALSE)</f>
        <v>0</v>
      </c>
      <c r="G145" s="101">
        <f>HLOOKUP(G$2,'Dashboard Console - Entry'!$C$2:$BF$250,$A145,FALSE)</f>
        <v>0</v>
      </c>
      <c r="H145" s="101">
        <f>HLOOKUP(H$2,'Dashboard Console - Entry'!$C$2:$BF$250,$A145,FALSE)</f>
        <v>61</v>
      </c>
      <c r="I145" s="101">
        <f>HLOOKUP(I$2,'Dashboard Console - Entry'!$C$2:$BF$250,$A145,FALSE)</f>
        <v>51</v>
      </c>
      <c r="J145" s="101">
        <f>HLOOKUP(J$2,'Dashboard Console - Entry'!$C$2:$BF$250,$A145,FALSE)</f>
        <v>43</v>
      </c>
      <c r="K145" s="101">
        <f>HLOOKUP(K$2,'Dashboard Console - Entry'!$C$2:$BF$250,$A145,FALSE)</f>
        <v>50</v>
      </c>
      <c r="L145" s="101">
        <f>HLOOKUP(L$2,'Dashboard Console - Entry'!$C$2:$BF$250,$A145,FALSE)</f>
        <v>48</v>
      </c>
      <c r="M145" s="101">
        <f>HLOOKUP(M$2,'Dashboard Console - Entry'!$C$2:$BF$250,$A145,FALSE)</f>
        <v>35</v>
      </c>
      <c r="N145" s="101">
        <f>HLOOKUP(N$2,'Dashboard Console - Entry'!$C$2:$BF$250,$A145,FALSE)</f>
        <v>33</v>
      </c>
      <c r="O145" s="101">
        <f>HLOOKUP(O$2,'Dashboard Console - Entry'!$C$2:$BF$250,$A145,FALSE)</f>
        <v>26</v>
      </c>
      <c r="P145" s="53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  <c r="CY145" s="60"/>
      <c r="CZ145" s="60"/>
      <c r="DA145" s="60"/>
      <c r="DB145" s="60"/>
    </row>
    <row r="146" spans="1:106" x14ac:dyDescent="0.25">
      <c r="A146" s="50">
        <v>145</v>
      </c>
      <c r="B146" s="64" t="str">
        <f>'Dashboard Console - Entry'!B146</f>
        <v>ZAM</v>
      </c>
      <c r="C146" s="101">
        <f>HLOOKUP(C$2,'Dashboard Console - Entry'!$C$2:$BF$250,$A146,FALSE)</f>
        <v>0</v>
      </c>
      <c r="D146" s="101">
        <f>HLOOKUP(D$2,'Dashboard Console - Entry'!$C$2:$BF$250,$A146,FALSE)</f>
        <v>0</v>
      </c>
      <c r="E146" s="101">
        <f>HLOOKUP(E$2,'Dashboard Console - Entry'!$C$2:$BF$250,$A146,FALSE)</f>
        <v>0</v>
      </c>
      <c r="F146" s="101">
        <f>HLOOKUP(F$2,'Dashboard Console - Entry'!$C$2:$BF$250,$A146,FALSE)</f>
        <v>0</v>
      </c>
      <c r="G146" s="101">
        <f>HLOOKUP(G$2,'Dashboard Console - Entry'!$C$2:$BF$250,$A146,FALSE)</f>
        <v>0</v>
      </c>
      <c r="H146" s="101">
        <f>HLOOKUP(H$2,'Dashboard Console - Entry'!$C$2:$BF$250,$A146,FALSE)</f>
        <v>46</v>
      </c>
      <c r="I146" s="101">
        <f>HLOOKUP(I$2,'Dashboard Console - Entry'!$C$2:$BF$250,$A146,FALSE)</f>
        <v>46</v>
      </c>
      <c r="J146" s="101">
        <f>HLOOKUP(J$2,'Dashboard Console - Entry'!$C$2:$BF$250,$A146,FALSE)</f>
        <v>41</v>
      </c>
      <c r="K146" s="101">
        <f>HLOOKUP(K$2,'Dashboard Console - Entry'!$C$2:$BF$250,$A146,FALSE)</f>
        <v>37</v>
      </c>
      <c r="L146" s="101">
        <f>HLOOKUP(L$2,'Dashboard Console - Entry'!$C$2:$BF$250,$A146,FALSE)</f>
        <v>32</v>
      </c>
      <c r="M146" s="101">
        <f>HLOOKUP(M$2,'Dashboard Console - Entry'!$C$2:$BF$250,$A146,FALSE)</f>
        <v>28</v>
      </c>
      <c r="N146" s="101">
        <f>HLOOKUP(N$2,'Dashboard Console - Entry'!$C$2:$BF$250,$A146,FALSE)</f>
        <v>28</v>
      </c>
      <c r="O146" s="101">
        <f>HLOOKUP(O$2,'Dashboard Console - Entry'!$C$2:$BF$250,$A146,FALSE)</f>
        <v>23</v>
      </c>
      <c r="P146" s="53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  <c r="CY146" s="60"/>
      <c r="CZ146" s="60"/>
      <c r="DA146" s="60"/>
      <c r="DB146" s="60"/>
    </row>
    <row r="147" spans="1:106" x14ac:dyDescent="0.25">
      <c r="A147" s="50">
        <v>146</v>
      </c>
      <c r="B147" s="64" t="str">
        <f>'Dashboard Console - Entry'!B147</f>
        <v>BOT</v>
      </c>
      <c r="C147" s="101">
        <f>HLOOKUP(C$2,'Dashboard Console - Entry'!$C$2:$BF$250,$A147,FALSE)</f>
        <v>0</v>
      </c>
      <c r="D147" s="101">
        <f>HLOOKUP(D$2,'Dashboard Console - Entry'!$C$2:$BF$250,$A147,FALSE)</f>
        <v>0</v>
      </c>
      <c r="E147" s="101">
        <f>HLOOKUP(E$2,'Dashboard Console - Entry'!$C$2:$BF$250,$A147,FALSE)</f>
        <v>0</v>
      </c>
      <c r="F147" s="101">
        <f>HLOOKUP(F$2,'Dashboard Console - Entry'!$C$2:$BF$250,$A147,FALSE)</f>
        <v>0</v>
      </c>
      <c r="G147" s="101">
        <f>HLOOKUP(G$2,'Dashboard Console - Entry'!$C$2:$BF$250,$A147,FALSE)</f>
        <v>0</v>
      </c>
      <c r="H147" s="101">
        <f>HLOOKUP(H$2,'Dashboard Console - Entry'!$C$2:$BF$250,$A147,FALSE)</f>
        <v>38</v>
      </c>
      <c r="I147" s="101">
        <f>HLOOKUP(I$2,'Dashboard Console - Entry'!$C$2:$BF$250,$A147,FALSE)</f>
        <v>41</v>
      </c>
      <c r="J147" s="101">
        <f>HLOOKUP(J$2,'Dashboard Console - Entry'!$C$2:$BF$250,$A147,FALSE)</f>
        <v>34</v>
      </c>
      <c r="K147" s="101">
        <f>HLOOKUP(K$2,'Dashboard Console - Entry'!$C$2:$BF$250,$A147,FALSE)</f>
        <v>35</v>
      </c>
      <c r="L147" s="101">
        <f>HLOOKUP(L$2,'Dashboard Console - Entry'!$C$2:$BF$250,$A147,FALSE)</f>
        <v>33</v>
      </c>
      <c r="M147" s="101">
        <f>HLOOKUP(M$2,'Dashboard Console - Entry'!$C$2:$BF$250,$A147,FALSE)</f>
        <v>25</v>
      </c>
      <c r="N147" s="101">
        <f>HLOOKUP(N$2,'Dashboard Console - Entry'!$C$2:$BF$250,$A147,FALSE)</f>
        <v>24</v>
      </c>
      <c r="O147" s="101">
        <f>HLOOKUP(O$2,'Dashboard Console - Entry'!$C$2:$BF$250,$A147,FALSE)</f>
        <v>26</v>
      </c>
      <c r="P147" s="53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  <c r="CY147" s="60"/>
      <c r="CZ147" s="60"/>
      <c r="DA147" s="60"/>
      <c r="DB147" s="60"/>
    </row>
    <row r="148" spans="1:106" x14ac:dyDescent="0.25">
      <c r="A148" s="50">
        <v>147</v>
      </c>
      <c r="B148" s="64" t="str">
        <f>'Dashboard Console - Entry'!B148</f>
        <v>ZAR</v>
      </c>
      <c r="C148" s="101">
        <f>HLOOKUP(C$2,'Dashboard Console - Entry'!$C$2:$BF$250,$A148,FALSE)</f>
        <v>0</v>
      </c>
      <c r="D148" s="101">
        <f>HLOOKUP(D$2,'Dashboard Console - Entry'!$C$2:$BF$250,$A148,FALSE)</f>
        <v>0</v>
      </c>
      <c r="E148" s="101">
        <f>HLOOKUP(E$2,'Dashboard Console - Entry'!$C$2:$BF$250,$A148,FALSE)</f>
        <v>0</v>
      </c>
      <c r="F148" s="101">
        <f>HLOOKUP(F$2,'Dashboard Console - Entry'!$C$2:$BF$250,$A148,FALSE)</f>
        <v>0</v>
      </c>
      <c r="G148" s="101">
        <f>HLOOKUP(G$2,'Dashboard Console - Entry'!$C$2:$BF$250,$A148,FALSE)</f>
        <v>0</v>
      </c>
      <c r="H148" s="101">
        <f>HLOOKUP(H$2,'Dashboard Console - Entry'!$C$2:$BF$250,$A148,FALSE)</f>
        <v>14</v>
      </c>
      <c r="I148" s="101">
        <f>HLOOKUP(I$2,'Dashboard Console - Entry'!$C$2:$BF$250,$A148,FALSE)</f>
        <v>20</v>
      </c>
      <c r="J148" s="101">
        <f>HLOOKUP(J$2,'Dashboard Console - Entry'!$C$2:$BF$250,$A148,FALSE)</f>
        <v>33</v>
      </c>
      <c r="K148" s="101">
        <f>HLOOKUP(K$2,'Dashboard Console - Entry'!$C$2:$BF$250,$A148,FALSE)</f>
        <v>29</v>
      </c>
      <c r="L148" s="101">
        <f>HLOOKUP(L$2,'Dashboard Console - Entry'!$C$2:$BF$250,$A148,FALSE)</f>
        <v>33</v>
      </c>
      <c r="M148" s="101">
        <f>HLOOKUP(M$2,'Dashboard Console - Entry'!$C$2:$BF$250,$A148,FALSE)</f>
        <v>11</v>
      </c>
      <c r="N148" s="101">
        <f>HLOOKUP(N$2,'Dashboard Console - Entry'!$C$2:$BF$250,$A148,FALSE)</f>
        <v>16</v>
      </c>
      <c r="O148" s="101">
        <f>HLOOKUP(O$2,'Dashboard Console - Entry'!$C$2:$BF$250,$A148,FALSE)</f>
        <v>15</v>
      </c>
      <c r="P148" s="53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  <c r="CY148" s="60"/>
      <c r="CZ148" s="60"/>
      <c r="DA148" s="60"/>
      <c r="DB148" s="60"/>
    </row>
    <row r="149" spans="1:106" x14ac:dyDescent="0.25">
      <c r="A149" s="50">
        <v>148</v>
      </c>
      <c r="B149" s="64" t="str">
        <f>'Dashboard Console - Entry'!B149</f>
        <v>Total Reject</v>
      </c>
      <c r="C149" s="101">
        <f>HLOOKUP(C$2,'Dashboard Console - Entry'!$C$2:$BF$250,$A149,FALSE)</f>
        <v>378</v>
      </c>
      <c r="D149" s="101">
        <f>HLOOKUP(D$2,'Dashboard Console - Entry'!$C$2:$BF$250,$A149,FALSE)</f>
        <v>485</v>
      </c>
      <c r="E149" s="101">
        <f>HLOOKUP(E$2,'Dashboard Console - Entry'!$C$2:$BF$250,$A149,FALSE)</f>
        <v>413</v>
      </c>
      <c r="F149" s="101">
        <f>HLOOKUP(F$2,'Dashboard Console - Entry'!$C$2:$BF$250,$A149,FALSE)</f>
        <v>396</v>
      </c>
      <c r="G149" s="101">
        <f>HLOOKUP(G$2,'Dashboard Console - Entry'!$C$2:$BF$250,$A149,FALSE)</f>
        <v>317</v>
      </c>
      <c r="H149" s="101">
        <f>HLOOKUP(H$2,'Dashboard Console - Entry'!$C$2:$BF$250,$A149,FALSE)</f>
        <v>248</v>
      </c>
      <c r="I149" s="101">
        <f>HLOOKUP(I$2,'Dashboard Console - Entry'!$C$2:$BF$250,$A149,FALSE)</f>
        <v>247</v>
      </c>
      <c r="J149" s="101">
        <f>HLOOKUP(J$2,'Dashboard Console - Entry'!$C$2:$BF$250,$A149,FALSE)</f>
        <v>226</v>
      </c>
      <c r="K149" s="101">
        <f>HLOOKUP(K$2,'Dashboard Console - Entry'!$C$2:$BF$250,$A149,FALSE)</f>
        <v>244</v>
      </c>
      <c r="L149" s="101">
        <f>HLOOKUP(L$2,'Dashboard Console - Entry'!$C$2:$BF$250,$A149,FALSE)</f>
        <v>190</v>
      </c>
      <c r="M149" s="101">
        <f>HLOOKUP(M$2,'Dashboard Console - Entry'!$C$2:$BF$250,$A149,FALSE)</f>
        <v>162</v>
      </c>
      <c r="N149" s="101">
        <f>HLOOKUP(N$2,'Dashboard Console - Entry'!$C$2:$BF$250,$A149,FALSE)</f>
        <v>147</v>
      </c>
      <c r="O149" s="101">
        <f>HLOOKUP(O$2,'Dashboard Console - Entry'!$C$2:$BF$250,$A149,FALSE)</f>
        <v>133</v>
      </c>
      <c r="P149" s="53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  <c r="CY149" s="60"/>
      <c r="CZ149" s="60"/>
      <c r="DA149" s="60"/>
      <c r="DB149" s="60"/>
    </row>
    <row r="150" spans="1:106" x14ac:dyDescent="0.25">
      <c r="A150" s="50">
        <v>149</v>
      </c>
      <c r="B150" s="84">
        <f>'Dashboard Console - Entry'!B150</f>
        <v>0</v>
      </c>
      <c r="C150" s="52">
        <f>HLOOKUP(C$2,'Dashboard Console - Entry'!$C$2:$BF$250,$A150,FALSE)</f>
        <v>0</v>
      </c>
      <c r="D150" s="52">
        <f>HLOOKUP(D$2,'Dashboard Console - Entry'!$C$2:$BF$250,$A150,FALSE)</f>
        <v>0</v>
      </c>
      <c r="E150" s="52">
        <f>HLOOKUP(E$2,'Dashboard Console - Entry'!$C$2:$BF$250,$A150,FALSE)</f>
        <v>0</v>
      </c>
      <c r="F150" s="52">
        <f>HLOOKUP(F$2,'Dashboard Console - Entry'!$C$2:$BF$250,$A150,FALSE)</f>
        <v>0</v>
      </c>
      <c r="G150" s="52">
        <f>HLOOKUP(G$2,'Dashboard Console - Entry'!$C$2:$BF$250,$A150,FALSE)</f>
        <v>0</v>
      </c>
      <c r="H150" s="52">
        <f>HLOOKUP(H$2,'Dashboard Console - Entry'!$C$2:$BF$250,$A150,FALSE)</f>
        <v>0</v>
      </c>
      <c r="I150" s="52">
        <f>HLOOKUP(I$2,'Dashboard Console - Entry'!$C$2:$BF$250,$A150,FALSE)</f>
        <v>0</v>
      </c>
      <c r="J150" s="52">
        <f>HLOOKUP(J$2,'Dashboard Console - Entry'!$C$2:$BF$250,$A150,FALSE)</f>
        <v>0</v>
      </c>
      <c r="K150" s="52">
        <f>HLOOKUP(K$2,'Dashboard Console - Entry'!$C$2:$BF$250,$A150,FALSE)</f>
        <v>0</v>
      </c>
      <c r="L150" s="52">
        <f>HLOOKUP(L$2,'Dashboard Console - Entry'!$C$2:$BF$250,$A150,FALSE)</f>
        <v>0</v>
      </c>
      <c r="M150" s="52">
        <f>HLOOKUP(M$2,'Dashboard Console - Entry'!$C$2:$BF$250,$A150,FALSE)</f>
        <v>0</v>
      </c>
      <c r="N150" s="52">
        <f>HLOOKUP(N$2,'Dashboard Console - Entry'!$C$2:$BF$250,$A150,FALSE)</f>
        <v>0</v>
      </c>
      <c r="O150" s="52">
        <f>HLOOKUP(O$2,'Dashboard Console - Entry'!$C$2:$BF$250,$A150,FALSE)</f>
        <v>0</v>
      </c>
      <c r="P150" s="53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  <c r="CY150" s="60"/>
      <c r="CZ150" s="60"/>
      <c r="DA150" s="60"/>
      <c r="DB150" s="60"/>
    </row>
    <row r="151" spans="1:106" x14ac:dyDescent="0.25">
      <c r="A151" s="50">
        <v>150</v>
      </c>
      <c r="B151" s="61" t="str">
        <f>'Dashboard Console - Entry'!B151</f>
        <v>% Rejects</v>
      </c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53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  <c r="CY151" s="60"/>
      <c r="CZ151" s="60"/>
      <c r="DA151" s="60"/>
      <c r="DB151" s="60"/>
    </row>
    <row r="152" spans="1:106" x14ac:dyDescent="0.25">
      <c r="A152" s="50">
        <v>151</v>
      </c>
      <c r="B152" s="64" t="str">
        <f>'Dashboard Console - Entry'!B152</f>
        <v>KEN</v>
      </c>
      <c r="C152" s="102">
        <f>HLOOKUP(C$2,'Dashboard Console - Entry'!$C$2:$BF$250,$A152,FALSE)</f>
        <v>0</v>
      </c>
      <c r="D152" s="102">
        <f>HLOOKUP(D$2,'Dashboard Console - Entry'!$C$2:$BF$250,$A152,FALSE)</f>
        <v>0</v>
      </c>
      <c r="E152" s="102">
        <f>HLOOKUP(E$2,'Dashboard Console - Entry'!$C$2:$BF$250,$A152,FALSE)</f>
        <v>0</v>
      </c>
      <c r="F152" s="102">
        <f>HLOOKUP(F$2,'Dashboard Console - Entry'!$C$2:$BF$250,$A152,FALSE)</f>
        <v>0</v>
      </c>
      <c r="G152" s="102">
        <f>HLOOKUP(G$2,'Dashboard Console - Entry'!$C$2:$BF$250,$A152,FALSE)</f>
        <v>0</v>
      </c>
      <c r="H152" s="102">
        <f>HLOOKUP(H$2,'Dashboard Console - Entry'!$C$2:$BF$250,$A152,FALSE)</f>
        <v>0.19354838709677419</v>
      </c>
      <c r="I152" s="102">
        <f>HLOOKUP(I$2,'Dashboard Console - Entry'!$C$2:$BF$250,$A152,FALSE)</f>
        <v>0.21052631578947367</v>
      </c>
      <c r="J152" s="102">
        <f>HLOOKUP(J$2,'Dashboard Console - Entry'!$C$2:$BF$250,$A152,FALSE)</f>
        <v>0.16371681415929204</v>
      </c>
      <c r="K152" s="102">
        <f>HLOOKUP(K$2,'Dashboard Console - Entry'!$C$2:$BF$250,$A152,FALSE)</f>
        <v>0.13524590163934427</v>
      </c>
      <c r="L152" s="102">
        <f>HLOOKUP(L$2,'Dashboard Console - Entry'!$C$2:$BF$250,$A152,FALSE)</f>
        <v>9.4736842105263161E-2</v>
      </c>
      <c r="M152" s="102">
        <f>HLOOKUP(M$2,'Dashboard Console - Entry'!$C$2:$BF$250,$A152,FALSE)</f>
        <v>0.15432098765432098</v>
      </c>
      <c r="N152" s="102">
        <f>HLOOKUP(N$2,'Dashboard Console - Entry'!$C$2:$BF$250,$A152,FALSE)</f>
        <v>0.14285714285714285</v>
      </c>
      <c r="O152" s="102">
        <f>HLOOKUP(O$2,'Dashboard Console - Entry'!$C$2:$BF$250,$A152,FALSE)</f>
        <v>1.1321742699244982E-4</v>
      </c>
      <c r="P152" s="53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  <c r="CY152" s="60"/>
      <c r="CZ152" s="60"/>
      <c r="DA152" s="60"/>
      <c r="DB152" s="60"/>
    </row>
    <row r="153" spans="1:106" x14ac:dyDescent="0.25">
      <c r="A153" s="50">
        <v>152</v>
      </c>
      <c r="B153" s="64" t="str">
        <f>'Dashboard Console - Entry'!B153</f>
        <v>UGA</v>
      </c>
      <c r="C153" s="102">
        <f>HLOOKUP(C$2,'Dashboard Console - Entry'!$C$2:$BF$250,$A153,FALSE)</f>
        <v>0</v>
      </c>
      <c r="D153" s="102">
        <f>HLOOKUP(D$2,'Dashboard Console - Entry'!$C$2:$BF$250,$A153,FALSE)</f>
        <v>0</v>
      </c>
      <c r="E153" s="102">
        <f>HLOOKUP(E$2,'Dashboard Console - Entry'!$C$2:$BF$250,$A153,FALSE)</f>
        <v>0</v>
      </c>
      <c r="F153" s="102">
        <f>HLOOKUP(F$2,'Dashboard Console - Entry'!$C$2:$BF$250,$A153,FALSE)</f>
        <v>0</v>
      </c>
      <c r="G153" s="102">
        <f>HLOOKUP(G$2,'Dashboard Console - Entry'!$C$2:$BF$250,$A153,FALSE)</f>
        <v>0</v>
      </c>
      <c r="H153" s="102">
        <f>HLOOKUP(H$2,'Dashboard Console - Entry'!$C$2:$BF$250,$A153,FALSE)</f>
        <v>0.16532258064516128</v>
      </c>
      <c r="I153" s="102">
        <f>HLOOKUP(I$2,'Dashboard Console - Entry'!$C$2:$BF$250,$A153,FALSE)</f>
        <v>0.14979757085020243</v>
      </c>
      <c r="J153" s="102">
        <f>HLOOKUP(J$2,'Dashboard Console - Entry'!$C$2:$BF$250,$A153,FALSE)</f>
        <v>0.16814159292035399</v>
      </c>
      <c r="K153" s="102">
        <f>HLOOKUP(K$2,'Dashboard Console - Entry'!$C$2:$BF$250,$A153,FALSE)</f>
        <v>0.24590163934426229</v>
      </c>
      <c r="L153" s="102">
        <f>HLOOKUP(L$2,'Dashboard Console - Entry'!$C$2:$BF$250,$A153,FALSE)</f>
        <v>0.1368421052631579</v>
      </c>
      <c r="M153" s="102">
        <f>HLOOKUP(M$2,'Dashboard Console - Entry'!$C$2:$BF$250,$A153,FALSE)</f>
        <v>0.23456790123456789</v>
      </c>
      <c r="N153" s="102">
        <f>HLOOKUP(N$2,'Dashboard Console - Entry'!$C$2:$BF$250,$A153,FALSE)</f>
        <v>0.17006802721088435</v>
      </c>
      <c r="O153" s="102">
        <f>HLOOKUP(O$2,'Dashboard Console - Entry'!$C$2:$BF$250,$A153,FALSE)</f>
        <v>1.0668563300142249E-3</v>
      </c>
      <c r="P153" s="53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  <c r="CY153" s="60"/>
      <c r="CZ153" s="60"/>
      <c r="DA153" s="60"/>
      <c r="DB153" s="60"/>
    </row>
    <row r="154" spans="1:106" x14ac:dyDescent="0.25">
      <c r="A154" s="50">
        <v>153</v>
      </c>
      <c r="B154" s="64" t="str">
        <f>'Dashboard Console - Entry'!B154</f>
        <v>TZA</v>
      </c>
      <c r="C154" s="102">
        <f>HLOOKUP(C$2,'Dashboard Console - Entry'!$C$2:$BF$250,$A154,FALSE)</f>
        <v>0</v>
      </c>
      <c r="D154" s="102">
        <f>HLOOKUP(D$2,'Dashboard Console - Entry'!$C$2:$BF$250,$A154,FALSE)</f>
        <v>0</v>
      </c>
      <c r="E154" s="102">
        <f>HLOOKUP(E$2,'Dashboard Console - Entry'!$C$2:$BF$250,$A154,FALSE)</f>
        <v>0</v>
      </c>
      <c r="F154" s="102">
        <f>HLOOKUP(F$2,'Dashboard Console - Entry'!$C$2:$BF$250,$A154,FALSE)</f>
        <v>0</v>
      </c>
      <c r="G154" s="102">
        <f>HLOOKUP(G$2,'Dashboard Console - Entry'!$C$2:$BF$250,$A154,FALSE)</f>
        <v>0</v>
      </c>
      <c r="H154" s="102">
        <f>HLOOKUP(H$2,'Dashboard Console - Entry'!$C$2:$BF$250,$A154,FALSE)</f>
        <v>0.24596774193548387</v>
      </c>
      <c r="I154" s="102">
        <f>HLOOKUP(I$2,'Dashboard Console - Entry'!$C$2:$BF$250,$A154,FALSE)</f>
        <v>0.20647773279352227</v>
      </c>
      <c r="J154" s="102">
        <f>HLOOKUP(J$2,'Dashboard Console - Entry'!$C$2:$BF$250,$A154,FALSE)</f>
        <v>0.19026548672566371</v>
      </c>
      <c r="K154" s="102">
        <f>HLOOKUP(K$2,'Dashboard Console - Entry'!$C$2:$BF$250,$A154,FALSE)</f>
        <v>0.20491803278688525</v>
      </c>
      <c r="L154" s="102">
        <f>HLOOKUP(L$2,'Dashboard Console - Entry'!$C$2:$BF$250,$A154,FALSE)</f>
        <v>0.25263157894736843</v>
      </c>
      <c r="M154" s="102">
        <f>HLOOKUP(M$2,'Dashboard Console - Entry'!$C$2:$BF$250,$A154,FALSE)</f>
        <v>0.21604938271604937</v>
      </c>
      <c r="N154" s="102">
        <f>HLOOKUP(N$2,'Dashboard Console - Entry'!$C$2:$BF$250,$A154,FALSE)</f>
        <v>0.22448979591836735</v>
      </c>
      <c r="O154" s="102">
        <f>HLOOKUP(O$2,'Dashboard Console - Entry'!$C$2:$BF$250,$A154,FALSE)</f>
        <v>1.0937697194059988E-3</v>
      </c>
      <c r="P154" s="53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  <c r="CY154" s="60"/>
      <c r="CZ154" s="60"/>
      <c r="DA154" s="60"/>
      <c r="DB154" s="60"/>
    </row>
    <row r="155" spans="1:106" x14ac:dyDescent="0.25">
      <c r="A155" s="50">
        <v>154</v>
      </c>
      <c r="B155" s="64" t="str">
        <f>'Dashboard Console - Entry'!B155</f>
        <v>ZAM</v>
      </c>
      <c r="C155" s="102">
        <f>HLOOKUP(C$2,'Dashboard Console - Entry'!$C$2:$BF$250,$A155,FALSE)</f>
        <v>0</v>
      </c>
      <c r="D155" s="102">
        <f>HLOOKUP(D$2,'Dashboard Console - Entry'!$C$2:$BF$250,$A155,FALSE)</f>
        <v>0</v>
      </c>
      <c r="E155" s="102">
        <f>HLOOKUP(E$2,'Dashboard Console - Entry'!$C$2:$BF$250,$A155,FALSE)</f>
        <v>0</v>
      </c>
      <c r="F155" s="102">
        <f>HLOOKUP(F$2,'Dashboard Console - Entry'!$C$2:$BF$250,$A155,FALSE)</f>
        <v>0</v>
      </c>
      <c r="G155" s="102">
        <f>HLOOKUP(G$2,'Dashboard Console - Entry'!$C$2:$BF$250,$A155,FALSE)</f>
        <v>0</v>
      </c>
      <c r="H155" s="102">
        <f>HLOOKUP(H$2,'Dashboard Console - Entry'!$C$2:$BF$250,$A155,FALSE)</f>
        <v>0.18548387096774194</v>
      </c>
      <c r="I155" s="102">
        <f>HLOOKUP(I$2,'Dashboard Console - Entry'!$C$2:$BF$250,$A155,FALSE)</f>
        <v>0.18623481781376519</v>
      </c>
      <c r="J155" s="102">
        <f>HLOOKUP(J$2,'Dashboard Console - Entry'!$C$2:$BF$250,$A155,FALSE)</f>
        <v>0.18141592920353983</v>
      </c>
      <c r="K155" s="102">
        <f>HLOOKUP(K$2,'Dashboard Console - Entry'!$C$2:$BF$250,$A155,FALSE)</f>
        <v>0.15163934426229508</v>
      </c>
      <c r="L155" s="102">
        <f>HLOOKUP(L$2,'Dashboard Console - Entry'!$C$2:$BF$250,$A155,FALSE)</f>
        <v>0.16842105263157894</v>
      </c>
      <c r="M155" s="102">
        <f>HLOOKUP(M$2,'Dashboard Console - Entry'!$C$2:$BF$250,$A155,FALSE)</f>
        <v>0.1728395061728395</v>
      </c>
      <c r="N155" s="102">
        <f>HLOOKUP(N$2,'Dashboard Console - Entry'!$C$2:$BF$250,$A155,FALSE)</f>
        <v>0.19047619047619047</v>
      </c>
      <c r="O155" s="102">
        <f>HLOOKUP(O$2,'Dashboard Console - Entry'!$C$2:$BF$250,$A155,FALSE)</f>
        <v>7.9116645454232744E-4</v>
      </c>
      <c r="P155" s="53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  <c r="CY155" s="60"/>
      <c r="CZ155" s="60"/>
      <c r="DA155" s="60"/>
      <c r="DB155" s="60"/>
    </row>
    <row r="156" spans="1:106" x14ac:dyDescent="0.25">
      <c r="A156" s="50">
        <v>155</v>
      </c>
      <c r="B156" s="64" t="str">
        <f>'Dashboard Console - Entry'!B156</f>
        <v>BOT</v>
      </c>
      <c r="C156" s="102">
        <f>HLOOKUP(C$2,'Dashboard Console - Entry'!$C$2:$BF$250,$A156,FALSE)</f>
        <v>0</v>
      </c>
      <c r="D156" s="102">
        <f>HLOOKUP(D$2,'Dashboard Console - Entry'!$C$2:$BF$250,$A156,FALSE)</f>
        <v>0</v>
      </c>
      <c r="E156" s="102">
        <f>HLOOKUP(E$2,'Dashboard Console - Entry'!$C$2:$BF$250,$A156,FALSE)</f>
        <v>0</v>
      </c>
      <c r="F156" s="102">
        <f>HLOOKUP(F$2,'Dashboard Console - Entry'!$C$2:$BF$250,$A156,FALSE)</f>
        <v>0</v>
      </c>
      <c r="G156" s="102">
        <f>HLOOKUP(G$2,'Dashboard Console - Entry'!$C$2:$BF$250,$A156,FALSE)</f>
        <v>0</v>
      </c>
      <c r="H156" s="102">
        <f>HLOOKUP(H$2,'Dashboard Console - Entry'!$C$2:$BF$250,$A156,FALSE)</f>
        <v>0.15322580645161291</v>
      </c>
      <c r="I156" s="102">
        <f>HLOOKUP(I$2,'Dashboard Console - Entry'!$C$2:$BF$250,$A156,FALSE)</f>
        <v>0.16599190283400811</v>
      </c>
      <c r="J156" s="102">
        <f>HLOOKUP(J$2,'Dashboard Console - Entry'!$C$2:$BF$250,$A156,FALSE)</f>
        <v>0.15044247787610621</v>
      </c>
      <c r="K156" s="102">
        <f>HLOOKUP(K$2,'Dashboard Console - Entry'!$C$2:$BF$250,$A156,FALSE)</f>
        <v>0.14344262295081966</v>
      </c>
      <c r="L156" s="102">
        <f>HLOOKUP(L$2,'Dashboard Console - Entry'!$C$2:$BF$250,$A156,FALSE)</f>
        <v>0.1736842105263158</v>
      </c>
      <c r="M156" s="102">
        <f>HLOOKUP(M$2,'Dashboard Console - Entry'!$C$2:$BF$250,$A156,FALSE)</f>
        <v>0.15432098765432098</v>
      </c>
      <c r="N156" s="102">
        <f>HLOOKUP(N$2,'Dashboard Console - Entry'!$C$2:$BF$250,$A156,FALSE)</f>
        <v>0.16326530612244897</v>
      </c>
      <c r="O156" s="102">
        <f>HLOOKUP(O$2,'Dashboard Console - Entry'!$C$2:$BF$250,$A156,FALSE)</f>
        <v>1.4316392269148174E-3</v>
      </c>
      <c r="P156" s="53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  <c r="CY156" s="60"/>
      <c r="CZ156" s="60"/>
      <c r="DA156" s="60"/>
      <c r="DB156" s="60"/>
    </row>
    <row r="157" spans="1:106" x14ac:dyDescent="0.25">
      <c r="A157" s="50">
        <v>156</v>
      </c>
      <c r="B157" s="64" t="str">
        <f>'Dashboard Console - Entry'!B157</f>
        <v>ZAR</v>
      </c>
      <c r="C157" s="102">
        <f>HLOOKUP(C$2,'Dashboard Console - Entry'!$C$2:$BF$250,$A157,FALSE)</f>
        <v>0</v>
      </c>
      <c r="D157" s="102">
        <f>HLOOKUP(D$2,'Dashboard Console - Entry'!$C$2:$BF$250,$A157,FALSE)</f>
        <v>0</v>
      </c>
      <c r="E157" s="102">
        <f>HLOOKUP(E$2,'Dashboard Console - Entry'!$C$2:$BF$250,$A157,FALSE)</f>
        <v>0</v>
      </c>
      <c r="F157" s="102">
        <f>HLOOKUP(F$2,'Dashboard Console - Entry'!$C$2:$BF$250,$A157,FALSE)</f>
        <v>0</v>
      </c>
      <c r="G157" s="102">
        <f>HLOOKUP(G$2,'Dashboard Console - Entry'!$C$2:$BF$250,$A157,FALSE)</f>
        <v>0</v>
      </c>
      <c r="H157" s="102">
        <f>HLOOKUP(H$2,'Dashboard Console - Entry'!$C$2:$BF$250,$A157,FALSE)</f>
        <v>56.918032786885242</v>
      </c>
      <c r="I157" s="102">
        <f>HLOOKUP(I$2,'Dashboard Console - Entry'!$C$2:$BF$250,$A157,FALSE)</f>
        <v>3.4548281223009156E-3</v>
      </c>
      <c r="J157" s="102">
        <f>HLOOKUP(J$2,'Dashboard Console - Entry'!$C$2:$BF$250,$A157,FALSE)</f>
        <v>4.8586572438162542E-3</v>
      </c>
      <c r="K157" s="102">
        <f>HLOOKUP(K$2,'Dashboard Console - Entry'!$C$2:$BF$250,$A157,FALSE)</f>
        <v>3.9306044998644622E-3</v>
      </c>
      <c r="L157" s="102">
        <f>HLOOKUP(L$2,'Dashboard Console - Entry'!$C$2:$BF$250,$A157,FALSE)</f>
        <v>4.4402583423035526E-3</v>
      </c>
      <c r="M157" s="102">
        <f>HLOOKUP(M$2,'Dashboard Console - Entry'!$C$2:$BF$250,$A157,FALSE)</f>
        <v>6.7901234567901231E-2</v>
      </c>
      <c r="N157" s="102">
        <f>HLOOKUP(N$2,'Dashboard Console - Entry'!$C$2:$BF$250,$A157,FALSE)</f>
        <v>0.10884353741496598</v>
      </c>
      <c r="O157" s="102">
        <f>HLOOKUP(O$2,'Dashboard Console - Entry'!$C$2:$BF$250,$A157,FALSE)</f>
        <v>7.0701357466063347E-4</v>
      </c>
      <c r="P157" s="53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  <c r="CY157" s="60"/>
      <c r="CZ157" s="60"/>
      <c r="DA157" s="60"/>
      <c r="DB157" s="60"/>
    </row>
    <row r="158" spans="1:106" x14ac:dyDescent="0.25">
      <c r="A158" s="50">
        <v>157</v>
      </c>
      <c r="B158" s="64" t="str">
        <f>'Dashboard Console - Entry'!B158</f>
        <v>% Total Rejects</v>
      </c>
      <c r="C158" s="102">
        <f>HLOOKUP(C$2,'Dashboard Console - Entry'!$C$2:$BF$250,$A158,FALSE)</f>
        <v>3.8053435882980657E-3</v>
      </c>
      <c r="D158" s="102">
        <f>HLOOKUP(D$2,'Dashboard Console - Entry'!$C$2:$BF$250,$A158,FALSE)</f>
        <v>4.8308216380967568E-3</v>
      </c>
      <c r="E158" s="102">
        <f>HLOOKUP(E$2,'Dashboard Console - Entry'!$C$2:$BF$250,$A158,FALSE)</f>
        <v>4.3448529798537699E-3</v>
      </c>
      <c r="F158" s="102">
        <f>HLOOKUP(F$2,'Dashboard Console - Entry'!$C$2:$BF$250,$A158,FALSE)</f>
        <v>3.8891780673927781E-3</v>
      </c>
      <c r="G158" s="102">
        <f>HLOOKUP(G$2,'Dashboard Console - Entry'!$C$2:$BF$250,$A158,FALSE)</f>
        <v>2.473316272392485E-3</v>
      </c>
      <c r="H158" s="102">
        <f>HLOOKUP(H$2,'Dashboard Console - Entry'!$C$2:$BF$250,$A158,FALSE)</f>
        <v>2.0553110729884059E-3</v>
      </c>
      <c r="I158" s="102">
        <f>HLOOKUP(I$2,'Dashboard Console - Entry'!$C$2:$BF$250,$A158,FALSE)</f>
        <v>1.945678545546208E-3</v>
      </c>
      <c r="J158" s="102">
        <f>HLOOKUP(J$2,'Dashboard Console - Entry'!$C$2:$BF$250,$A158,FALSE)</f>
        <v>1.7783793141436237E-3</v>
      </c>
      <c r="K158" s="102">
        <f>HLOOKUP(K$2,'Dashboard Console - Entry'!$C$2:$BF$250,$A158,FALSE)</f>
        <v>2.5841161581394365E-3</v>
      </c>
      <c r="L158" s="102">
        <f>HLOOKUP(L$2,'Dashboard Console - Entry'!$C$2:$BF$250,$A158,FALSE)</f>
        <v>1.9417674171427403E-3</v>
      </c>
      <c r="M158" s="102">
        <f>HLOOKUP(M$2,'Dashboard Console - Entry'!$C$2:$BF$250,$A158,FALSE)</f>
        <v>1.5380233551694673E-3</v>
      </c>
      <c r="N158" s="102">
        <f>HLOOKUP(N$2,'Dashboard Console - Entry'!$C$2:$BF$250,$A158,FALSE)</f>
        <v>1.3956137852463686E-3</v>
      </c>
      <c r="O158" s="102">
        <f>HLOOKUP(O$2,'Dashboard Console - Entry'!$C$2:$BF$250,$A158,FALSE)</f>
        <v>1.2591596765947777E-3</v>
      </c>
      <c r="P158" s="53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  <c r="CY158" s="60"/>
      <c r="CZ158" s="60"/>
      <c r="DA158" s="60"/>
      <c r="DB158" s="60"/>
    </row>
    <row r="159" spans="1:106" x14ac:dyDescent="0.25">
      <c r="A159" s="50">
        <v>158</v>
      </c>
      <c r="B159" s="84">
        <f>'Dashboard Console - Entry'!B159</f>
        <v>0</v>
      </c>
      <c r="C159" s="52">
        <f>HLOOKUP(C$2,'Dashboard Console - Entry'!$C$2:$BF$250,$A159,FALSE)</f>
        <v>0</v>
      </c>
      <c r="D159" s="52">
        <f>HLOOKUP(D$2,'Dashboard Console - Entry'!$C$2:$BF$250,$A159,FALSE)</f>
        <v>0</v>
      </c>
      <c r="E159" s="52">
        <f>HLOOKUP(E$2,'Dashboard Console - Entry'!$C$2:$BF$250,$A159,FALSE)</f>
        <v>0</v>
      </c>
      <c r="F159" s="52">
        <f>HLOOKUP(F$2,'Dashboard Console - Entry'!$C$2:$BF$250,$A159,FALSE)</f>
        <v>0</v>
      </c>
      <c r="G159" s="52">
        <f>HLOOKUP(G$2,'Dashboard Console - Entry'!$C$2:$BF$250,$A159,FALSE)</f>
        <v>0</v>
      </c>
      <c r="H159" s="52">
        <f>HLOOKUP(H$2,'Dashboard Console - Entry'!$C$2:$BF$250,$A159,FALSE)</f>
        <v>0</v>
      </c>
      <c r="I159" s="52">
        <f>HLOOKUP(I$2,'Dashboard Console - Entry'!$C$2:$BF$250,$A159,FALSE)</f>
        <v>0</v>
      </c>
      <c r="J159" s="52">
        <f>HLOOKUP(J$2,'Dashboard Console - Entry'!$C$2:$BF$250,$A159,FALSE)</f>
        <v>0</v>
      </c>
      <c r="K159" s="52">
        <f>HLOOKUP(K$2,'Dashboard Console - Entry'!$C$2:$BF$250,$A159,FALSE)</f>
        <v>0</v>
      </c>
      <c r="L159" s="52">
        <f>HLOOKUP(L$2,'Dashboard Console - Entry'!$C$2:$BF$250,$A159,FALSE)</f>
        <v>0</v>
      </c>
      <c r="M159" s="52">
        <f>HLOOKUP(M$2,'Dashboard Console - Entry'!$C$2:$BF$250,$A159,FALSE)</f>
        <v>0</v>
      </c>
      <c r="N159" s="52">
        <f>HLOOKUP(N$2,'Dashboard Console - Entry'!$C$2:$BF$250,$A159,FALSE)</f>
        <v>0</v>
      </c>
      <c r="O159" s="52">
        <f>HLOOKUP(O$2,'Dashboard Console - Entry'!$C$2:$BF$250,$A159,FALSE)</f>
        <v>0</v>
      </c>
      <c r="P159" s="53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  <c r="CY159" s="60"/>
      <c r="CZ159" s="60"/>
      <c r="DA159" s="60"/>
      <c r="DB159" s="60"/>
    </row>
    <row r="160" spans="1:106" x14ac:dyDescent="0.25">
      <c r="A160" s="50">
        <v>159</v>
      </c>
      <c r="B160" s="84">
        <f>'Dashboard Console - Entry'!B160</f>
        <v>0</v>
      </c>
      <c r="C160" s="52">
        <f>HLOOKUP(C$2,'Dashboard Console - Entry'!$C$2:$BF$250,$A160,FALSE)</f>
        <v>0</v>
      </c>
      <c r="D160" s="52">
        <f>HLOOKUP(D$2,'Dashboard Console - Entry'!$C$2:$BF$250,$A160,FALSE)</f>
        <v>0</v>
      </c>
      <c r="E160" s="52">
        <f>HLOOKUP(E$2,'Dashboard Console - Entry'!$C$2:$BF$250,$A160,FALSE)</f>
        <v>0</v>
      </c>
      <c r="F160" s="52">
        <f>HLOOKUP(F$2,'Dashboard Console - Entry'!$C$2:$BF$250,$A160,FALSE)</f>
        <v>0</v>
      </c>
      <c r="G160" s="52">
        <f>HLOOKUP(G$2,'Dashboard Console - Entry'!$C$2:$BF$250,$A160,FALSE)</f>
        <v>0</v>
      </c>
      <c r="H160" s="52">
        <f>HLOOKUP(H$2,'Dashboard Console - Entry'!$C$2:$BF$250,$A160,FALSE)</f>
        <v>0</v>
      </c>
      <c r="I160" s="52">
        <f>HLOOKUP(I$2,'Dashboard Console - Entry'!$C$2:$BF$250,$A160,FALSE)</f>
        <v>0</v>
      </c>
      <c r="J160" s="52">
        <f>HLOOKUP(J$2,'Dashboard Console - Entry'!$C$2:$BF$250,$A160,FALSE)</f>
        <v>0</v>
      </c>
      <c r="K160" s="52">
        <f>HLOOKUP(K$2,'Dashboard Console - Entry'!$C$2:$BF$250,$A160,FALSE)</f>
        <v>0</v>
      </c>
      <c r="L160" s="52">
        <f>HLOOKUP(L$2,'Dashboard Console - Entry'!$C$2:$BF$250,$A160,FALSE)</f>
        <v>0</v>
      </c>
      <c r="M160" s="52">
        <f>HLOOKUP(M$2,'Dashboard Console - Entry'!$C$2:$BF$250,$A160,FALSE)</f>
        <v>0</v>
      </c>
      <c r="N160" s="52">
        <f>HLOOKUP(N$2,'Dashboard Console - Entry'!$C$2:$BF$250,$A160,FALSE)</f>
        <v>0</v>
      </c>
      <c r="O160" s="52">
        <f>HLOOKUP(O$2,'Dashboard Console - Entry'!$C$2:$BF$250,$A160,FALSE)</f>
        <v>0</v>
      </c>
      <c r="P160" s="53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  <c r="CY160" s="60"/>
      <c r="CZ160" s="60"/>
      <c r="DA160" s="60"/>
      <c r="DB160" s="60"/>
    </row>
    <row r="161" spans="1:106" x14ac:dyDescent="0.25">
      <c r="A161" s="50">
        <v>160</v>
      </c>
      <c r="B161" s="64" t="str">
        <f>'Dashboard Console - Entry'!B161</f>
        <v>Pass 1 errors</v>
      </c>
      <c r="C161" s="74">
        <f>HLOOKUP(C$2,'Dashboard Console - Entry'!$C$2:$BF$250,$A161,FALSE)</f>
        <v>323</v>
      </c>
      <c r="D161" s="74">
        <f>HLOOKUP(D$2,'Dashboard Console - Entry'!$C$2:$BF$250,$A161,FALSE)</f>
        <v>360</v>
      </c>
      <c r="E161" s="74">
        <f>HLOOKUP(E$2,'Dashboard Console - Entry'!$C$2:$BF$250,$A161,FALSE)</f>
        <v>413</v>
      </c>
      <c r="F161" s="74">
        <f>HLOOKUP(F$2,'Dashboard Console - Entry'!$C$2:$BF$250,$A161,FALSE)</f>
        <v>323</v>
      </c>
      <c r="G161" s="74">
        <f>HLOOKUP(G$2,'Dashboard Console - Entry'!$C$2:$BF$250,$A161,FALSE)</f>
        <v>273</v>
      </c>
      <c r="H161" s="74">
        <f>HLOOKUP(H$2,'Dashboard Console - Entry'!$C$2:$BF$250,$A161,FALSE)</f>
        <v>265</v>
      </c>
      <c r="I161" s="74">
        <f>HLOOKUP(I$2,'Dashboard Console - Entry'!$C$2:$BF$250,$A161,FALSE)</f>
        <v>265</v>
      </c>
      <c r="J161" s="74">
        <f>HLOOKUP(J$2,'Dashboard Console - Entry'!$C$2:$BF$250,$A161,FALSE)</f>
        <v>247</v>
      </c>
      <c r="K161" s="74">
        <f>HLOOKUP(K$2,'Dashboard Console - Entry'!$C$2:$BF$250,$A161,FALSE)</f>
        <v>281</v>
      </c>
      <c r="L161" s="74">
        <f>HLOOKUP(L$2,'Dashboard Console - Entry'!$C$2:$BF$250,$A161,FALSE)</f>
        <v>265</v>
      </c>
      <c r="M161" s="74">
        <f>HLOOKUP(M$2,'Dashboard Console - Entry'!$C$2:$BF$250,$A161,FALSE)</f>
        <v>235</v>
      </c>
      <c r="N161" s="74">
        <f>HLOOKUP(N$2,'Dashboard Console - Entry'!$C$2:$BF$250,$A161,FALSE)</f>
        <v>235</v>
      </c>
      <c r="O161" s="74">
        <f>HLOOKUP(O$2,'Dashboard Console - Entry'!$C$2:$BF$250,$A161,FALSE)</f>
        <v>213</v>
      </c>
      <c r="P161" s="53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  <c r="CY161" s="60"/>
      <c r="CZ161" s="60"/>
      <c r="DA161" s="60"/>
      <c r="DB161" s="60"/>
    </row>
    <row r="162" spans="1:106" x14ac:dyDescent="0.25">
      <c r="A162" s="50">
        <v>161</v>
      </c>
      <c r="B162" s="64" t="str">
        <f>'Dashboard Console - Entry'!B162</f>
        <v>Pass 2 errors</v>
      </c>
      <c r="C162" s="74">
        <f>HLOOKUP(C$2,'Dashboard Console - Entry'!$C$2:$BF$250,$A162,FALSE)</f>
        <v>15</v>
      </c>
      <c r="D162" s="74">
        <f>HLOOKUP(D$2,'Dashboard Console - Entry'!$C$2:$BF$250,$A162,FALSE)</f>
        <v>13</v>
      </c>
      <c r="E162" s="74">
        <f>HLOOKUP(E$2,'Dashboard Console - Entry'!$C$2:$BF$250,$A162,FALSE)</f>
        <v>15</v>
      </c>
      <c r="F162" s="74">
        <f>HLOOKUP(F$2,'Dashboard Console - Entry'!$C$2:$BF$250,$A162,FALSE)</f>
        <v>16</v>
      </c>
      <c r="G162" s="74">
        <f>HLOOKUP(G$2,'Dashboard Console - Entry'!$C$2:$BF$250,$A162,FALSE)</f>
        <v>8</v>
      </c>
      <c r="H162" s="74">
        <f>HLOOKUP(H$2,'Dashboard Console - Entry'!$C$2:$BF$250,$A162,FALSE)</f>
        <v>7</v>
      </c>
      <c r="I162" s="74">
        <f>HLOOKUP(I$2,'Dashboard Console - Entry'!$C$2:$BF$250,$A162,FALSE)</f>
        <v>17</v>
      </c>
      <c r="J162" s="74">
        <f>HLOOKUP(J$2,'Dashboard Console - Entry'!$C$2:$BF$250,$A162,FALSE)</f>
        <v>10</v>
      </c>
      <c r="K162" s="74">
        <f>HLOOKUP(K$2,'Dashboard Console - Entry'!$C$2:$BF$250,$A162,FALSE)</f>
        <v>12</v>
      </c>
      <c r="L162" s="74">
        <f>HLOOKUP(L$2,'Dashboard Console - Entry'!$C$2:$BF$250,$A162,FALSE)</f>
        <v>9</v>
      </c>
      <c r="M162" s="74">
        <f>HLOOKUP(M$2,'Dashboard Console - Entry'!$C$2:$BF$250,$A162,FALSE)</f>
        <v>8</v>
      </c>
      <c r="N162" s="74">
        <f>HLOOKUP(N$2,'Dashboard Console - Entry'!$C$2:$BF$250,$A162,FALSE)</f>
        <v>10</v>
      </c>
      <c r="O162" s="74">
        <f>HLOOKUP(O$2,'Dashboard Console - Entry'!$C$2:$BF$250,$A162,FALSE)</f>
        <v>12</v>
      </c>
      <c r="P162" s="53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  <c r="CY162" s="60"/>
      <c r="CZ162" s="60"/>
      <c r="DA162" s="60"/>
      <c r="DB162" s="60"/>
    </row>
    <row r="163" spans="1:106" x14ac:dyDescent="0.25">
      <c r="A163" s="50">
        <v>162</v>
      </c>
      <c r="B163" s="64" t="str">
        <f>'Dashboard Console - Entry'!B163</f>
        <v>Customer Complaints</v>
      </c>
      <c r="C163" s="74">
        <f>HLOOKUP(C$2,'Dashboard Console - Entry'!$C$2:$BF$250,$A163,FALSE)</f>
        <v>16</v>
      </c>
      <c r="D163" s="74">
        <f>HLOOKUP(D$2,'Dashboard Console - Entry'!$C$2:$BF$250,$A163,FALSE)</f>
        <v>17</v>
      </c>
      <c r="E163" s="74">
        <f>HLOOKUP(E$2,'Dashboard Console - Entry'!$C$2:$BF$250,$A163,FALSE)</f>
        <v>10</v>
      </c>
      <c r="F163" s="74">
        <f>HLOOKUP(F$2,'Dashboard Console - Entry'!$C$2:$BF$250,$A163,FALSE)</f>
        <v>5</v>
      </c>
      <c r="G163" s="74">
        <f>HLOOKUP(G$2,'Dashboard Console - Entry'!$C$2:$BF$250,$A163,FALSE)</f>
        <v>1</v>
      </c>
      <c r="H163" s="74">
        <f>HLOOKUP(H$2,'Dashboard Console - Entry'!$C$2:$BF$250,$A163,FALSE)</f>
        <v>1</v>
      </c>
      <c r="I163" s="74">
        <f>HLOOKUP(I$2,'Dashboard Console - Entry'!$C$2:$BF$250,$A163,FALSE)</f>
        <v>1</v>
      </c>
      <c r="J163" s="74">
        <f>HLOOKUP(J$2,'Dashboard Console - Entry'!$C$2:$BF$250,$A163,FALSE)</f>
        <v>1</v>
      </c>
      <c r="K163" s="74">
        <f>HLOOKUP(K$2,'Dashboard Console - Entry'!$C$2:$BF$250,$A163,FALSE)</f>
        <v>6</v>
      </c>
      <c r="L163" s="74">
        <f>HLOOKUP(L$2,'Dashboard Console - Entry'!$C$2:$BF$250,$A163,FALSE)</f>
        <v>1</v>
      </c>
      <c r="M163" s="74">
        <f>HLOOKUP(M$2,'Dashboard Console - Entry'!$C$2:$BF$250,$A163,FALSE)</f>
        <v>37</v>
      </c>
      <c r="N163" s="74">
        <f>HLOOKUP(N$2,'Dashboard Console - Entry'!$C$2:$BF$250,$A163,FALSE)</f>
        <v>22</v>
      </c>
      <c r="O163" s="74">
        <f>HLOOKUP(O$2,'Dashboard Console - Entry'!$C$2:$BF$250,$A163,FALSE)</f>
        <v>18</v>
      </c>
      <c r="P163" s="53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  <c r="CY163" s="60"/>
      <c r="CZ163" s="60"/>
      <c r="DA163" s="60"/>
      <c r="DB163" s="60"/>
    </row>
    <row r="164" spans="1:106" x14ac:dyDescent="0.25">
      <c r="A164" s="50">
        <v>163</v>
      </c>
      <c r="B164" s="64" t="str">
        <f>'Dashboard Console - Entry'!B164</f>
        <v>Maker Accuracy</v>
      </c>
      <c r="C164" s="400">
        <f>HLOOKUP(C$2,'Dashboard Console - Entry'!$C$2:$BF$250,$A164,FALSE)</f>
        <v>0.99643626552841924</v>
      </c>
      <c r="D164" s="400">
        <f>HLOOKUP(D$2,'Dashboard Console - Entry'!$C$2:$BF$250,$A164,FALSE)</f>
        <v>0.99611542177555101</v>
      </c>
      <c r="E164" s="400">
        <f>HLOOKUP(E$2,'Dashboard Console - Entry'!$C$2:$BF$250,$A164,FALSE)</f>
        <v>0.99539214139182575</v>
      </c>
      <c r="F164" s="400">
        <f>HLOOKUP(F$2,'Dashboard Console - Entry'!$C$2:$BF$250,$A164,FALSE)</f>
        <v>0.99662152208287091</v>
      </c>
      <c r="G164" s="400">
        <f>HLOOKUP(G$2,'Dashboard Console - Entry'!$C$2:$BF$250,$A164,FALSE)</f>
        <v>0.99779976281131011</v>
      </c>
      <c r="H164" s="400">
        <f>HLOOKUP(H$2,'Dashboard Console - Entry'!$C$2:$BF$250,$A164,FALSE)</f>
        <v>0.9977375003107829</v>
      </c>
      <c r="I164" s="400">
        <f>HLOOKUP(I$2,'Dashboard Console - Entry'!$C$2:$BF$250,$A164,FALSE)</f>
        <v>0.99777074077575068</v>
      </c>
      <c r="J164" s="400">
        <f>HLOOKUP(J$2,'Dashboard Console - Entry'!$C$2:$BF$250,$A164,FALSE)</f>
        <v>0.99796981476526969</v>
      </c>
      <c r="K164" s="400">
        <f>HLOOKUP(K$2,'Dashboard Console - Entry'!$C$2:$BF$250,$A164,FALSE)</f>
        <v>0.99856338407134071</v>
      </c>
      <c r="L164" s="400">
        <f>HLOOKUP(L$2,'Dashboard Console - Entry'!$C$2:$BF$250,$A164,FALSE)</f>
        <v>0.99875895246562296</v>
      </c>
      <c r="M164" s="400">
        <f>HLOOKUP(M$2,'Dashboard Console - Entry'!$C$2:$BF$250,$A164,FALSE)</f>
        <v>0.99884050289046067</v>
      </c>
      <c r="N164" s="400">
        <f>HLOOKUP(N$2,'Dashboard Console - Entry'!$C$2:$BF$250,$A164,FALSE)</f>
        <v>0.99880904589856823</v>
      </c>
      <c r="O164" s="400">
        <f>HLOOKUP(O$2,'Dashboard Console - Entry'!$C$2:$BF$250,$A164,FALSE)</f>
        <v>0.99906122512053408</v>
      </c>
      <c r="P164" s="53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  <c r="CY164" s="60"/>
      <c r="CZ164" s="60"/>
      <c r="DA164" s="60"/>
      <c r="DB164" s="60"/>
    </row>
    <row r="165" spans="1:106" x14ac:dyDescent="0.25">
      <c r="A165" s="50">
        <v>164</v>
      </c>
      <c r="B165" s="64" t="str">
        <f>'Dashboard Console - Entry'!B165</f>
        <v>Point Zero Target</v>
      </c>
      <c r="C165" s="400">
        <f>HLOOKUP(C$2,'Dashboard Console - Entry'!$C$2:$BF$250,$A165,FALSE)</f>
        <v>0.99299999999999999</v>
      </c>
      <c r="D165" s="400">
        <f>HLOOKUP(D$2,'Dashboard Console - Entry'!$C$2:$BF$250,$A165,FALSE)</f>
        <v>0.99299999999999999</v>
      </c>
      <c r="E165" s="400">
        <f>HLOOKUP(E$2,'Dashboard Console - Entry'!$C$2:$BF$250,$A165,FALSE)</f>
        <v>0.99299999999999999</v>
      </c>
      <c r="F165" s="400">
        <f>HLOOKUP(F$2,'Dashboard Console - Entry'!$C$2:$BF$250,$A165,FALSE)</f>
        <v>0.99299999999999999</v>
      </c>
      <c r="G165" s="400">
        <f>HLOOKUP(G$2,'Dashboard Console - Entry'!$C$2:$BF$250,$A165,FALSE)</f>
        <v>0.99299999999999999</v>
      </c>
      <c r="H165" s="400">
        <f>HLOOKUP(H$2,'Dashboard Console - Entry'!$C$2:$BF$250,$A165,FALSE)</f>
        <v>0.99299999999999999</v>
      </c>
      <c r="I165" s="400">
        <f>HLOOKUP(I$2,'Dashboard Console - Entry'!$C$2:$BF$250,$A165,FALSE)</f>
        <v>0.99299999999999999</v>
      </c>
      <c r="J165" s="400">
        <f>HLOOKUP(J$2,'Dashboard Console - Entry'!$C$2:$BF$250,$A165,FALSE)</f>
        <v>0.99299999999999999</v>
      </c>
      <c r="K165" s="400">
        <f>HLOOKUP(K$2,'Dashboard Console - Entry'!$C$2:$BF$250,$A165,FALSE)</f>
        <v>0.998</v>
      </c>
      <c r="L165" s="400">
        <f>HLOOKUP(L$2,'Dashboard Console - Entry'!$C$2:$BF$250,$A165,FALSE)</f>
        <v>0.998</v>
      </c>
      <c r="M165" s="400">
        <f>HLOOKUP(M$2,'Dashboard Console - Entry'!$C$2:$BF$250,$A165,FALSE)</f>
        <v>0.998</v>
      </c>
      <c r="N165" s="400">
        <f>HLOOKUP(N$2,'Dashboard Console - Entry'!$C$2:$BF$250,$A165,FALSE)</f>
        <v>0.998</v>
      </c>
      <c r="O165" s="400">
        <f>HLOOKUP(O$2,'Dashboard Console - Entry'!$C$2:$BF$250,$A165,FALSE)</f>
        <v>0.998</v>
      </c>
      <c r="P165" s="53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  <c r="CY165" s="60"/>
      <c r="CZ165" s="60"/>
      <c r="DA165" s="60"/>
      <c r="DB165" s="60"/>
    </row>
    <row r="166" spans="1:106" x14ac:dyDescent="0.25">
      <c r="A166" s="50">
        <v>165</v>
      </c>
      <c r="B166" s="64" t="str">
        <f>'Dashboard Console - Entry'!B166</f>
        <v>50% Gap</v>
      </c>
      <c r="C166" s="400">
        <f>HLOOKUP(C$2,'Dashboard Console - Entry'!$C$2:$BF$250,$A166,FALSE)</f>
        <v>0.99650000000000005</v>
      </c>
      <c r="D166" s="400">
        <f>HLOOKUP(D$2,'Dashboard Console - Entry'!$C$2:$BF$250,$A166,FALSE)</f>
        <v>0.99650000000000005</v>
      </c>
      <c r="E166" s="400">
        <f>HLOOKUP(E$2,'Dashboard Console - Entry'!$C$2:$BF$250,$A166,FALSE)</f>
        <v>0.99650000000000005</v>
      </c>
      <c r="F166" s="400">
        <f>HLOOKUP(F$2,'Dashboard Console - Entry'!$C$2:$BF$250,$A166,FALSE)</f>
        <v>0.99650000000000005</v>
      </c>
      <c r="G166" s="400">
        <f>HLOOKUP(G$2,'Dashboard Console - Entry'!$C$2:$BF$250,$A166,FALSE)</f>
        <v>0.99650000000000005</v>
      </c>
      <c r="H166" s="400">
        <f>HLOOKUP(H$2,'Dashboard Console - Entry'!$C$2:$BF$250,$A166,FALSE)</f>
        <v>0.99650000000000005</v>
      </c>
      <c r="I166" s="400">
        <f>HLOOKUP(I$2,'Dashboard Console - Entry'!$C$2:$BF$250,$A166,FALSE)</f>
        <v>0.99650000000000005</v>
      </c>
      <c r="J166" s="400">
        <f>HLOOKUP(J$2,'Dashboard Console - Entry'!$C$2:$BF$250,$A166,FALSE)</f>
        <v>0.99650000000000005</v>
      </c>
      <c r="K166" s="400">
        <f>HLOOKUP(K$2,'Dashboard Console - Entry'!$C$2:$BF$250,$A166,FALSE)</f>
        <v>0.98899999999999999</v>
      </c>
      <c r="L166" s="400">
        <f>HLOOKUP(L$2,'Dashboard Console - Entry'!$C$2:$BF$250,$A166,FALSE)</f>
        <v>0.999</v>
      </c>
      <c r="M166" s="400">
        <f>HLOOKUP(M$2,'Dashboard Console - Entry'!$C$2:$BF$250,$A166,FALSE)</f>
        <v>0.999</v>
      </c>
      <c r="N166" s="400">
        <f>HLOOKUP(N$2,'Dashboard Console - Entry'!$C$2:$BF$250,$A166,FALSE)</f>
        <v>0.999</v>
      </c>
      <c r="O166" s="400">
        <f>HLOOKUP(O$2,'Dashboard Console - Entry'!$C$2:$BF$250,$A166,FALSE)</f>
        <v>0.999</v>
      </c>
      <c r="P166" s="53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  <c r="CY166" s="60"/>
      <c r="CZ166" s="60"/>
      <c r="DA166" s="60"/>
      <c r="DB166" s="60"/>
    </row>
    <row r="167" spans="1:106" x14ac:dyDescent="0.25">
      <c r="A167" s="50">
        <v>166</v>
      </c>
      <c r="B167" s="64" t="str">
        <f>'Dashboard Console - Entry'!B167</f>
        <v>Checker Accuracy</v>
      </c>
      <c r="C167" s="400">
        <f>HLOOKUP(C$2,'Dashboard Console - Entry'!$C$2:$BF$250,$A167,FALSE)</f>
        <v>0.99968792155757347</v>
      </c>
      <c r="D167" s="400">
        <f>HLOOKUP(D$2,'Dashboard Console - Entry'!$C$2:$BF$250,$A167,FALSE)</f>
        <v>0.99970118629042704</v>
      </c>
      <c r="E167" s="400">
        <f>HLOOKUP(E$2,'Dashboard Console - Entry'!$C$2:$BF$250,$A167,FALSE)</f>
        <v>0.99973699437167951</v>
      </c>
      <c r="F167" s="400">
        <f>HLOOKUP(F$2,'Dashboard Console - Entry'!$C$2:$BF$250,$A167,FALSE)</f>
        <v>0.99979375570854734</v>
      </c>
      <c r="G167" s="400">
        <f>HLOOKUP(G$2,'Dashboard Console - Entry'!$C$2:$BF$250,$A167,FALSE)</f>
        <v>0.99992977966419072</v>
      </c>
      <c r="H167" s="400">
        <f>HLOOKUP(H$2,'Dashboard Console - Entry'!$C$2:$BF$250,$A167,FALSE)</f>
        <v>0.99993369964280687</v>
      </c>
      <c r="I167" s="400">
        <f>HLOOKUP(I$2,'Dashboard Console - Entry'!$C$2:$BF$250,$A167,FALSE)</f>
        <v>0.99985820966064842</v>
      </c>
      <c r="J167" s="400">
        <f>HLOOKUP(J$2,'Dashboard Console - Entry'!$C$2:$BF$250,$A167,FALSE)</f>
        <v>0.99991344171479835</v>
      </c>
      <c r="K167" s="400">
        <f>HLOOKUP(K$2,'Dashboard Console - Entry'!$C$2:$BF$250,$A167,FALSE)</f>
        <v>0.99991351476014756</v>
      </c>
      <c r="L167" s="400">
        <f>HLOOKUP(L$2,'Dashboard Console - Entry'!$C$2:$BF$250,$A167,FALSE)</f>
        <v>0.99995487099874991</v>
      </c>
      <c r="M167" s="400">
        <f>HLOOKUP(M$2,'Dashboard Console - Entry'!$C$2:$BF$250,$A167,FALSE)</f>
        <v>0.99981365225025265</v>
      </c>
      <c r="N167" s="400">
        <f>HLOOKUP(N$2,'Dashboard Console - Entry'!$C$2:$BF$250,$A167,FALSE)</f>
        <v>0.99985726392791829</v>
      </c>
      <c r="O167" s="400">
        <f>HLOOKUP(O$2,'Dashboard Console - Entry'!$C$2:$BF$250,$A167,FALSE)</f>
        <v>0.9998841018667326</v>
      </c>
      <c r="P167" s="53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  <c r="CY167" s="60"/>
      <c r="CZ167" s="60"/>
      <c r="DA167" s="60"/>
      <c r="DB167" s="60"/>
    </row>
    <row r="168" spans="1:106" x14ac:dyDescent="0.25">
      <c r="A168" s="50">
        <v>167</v>
      </c>
      <c r="B168" s="64" t="str">
        <f>'Dashboard Console - Entry'!B168</f>
        <v>Point Zero Target</v>
      </c>
      <c r="C168" s="400">
        <f>HLOOKUP(C$2,'Dashboard Console - Entry'!$C$2:$BF$250,$A168,FALSE)</f>
        <v>0.99946000000000002</v>
      </c>
      <c r="D168" s="400">
        <f>HLOOKUP(D$2,'Dashboard Console - Entry'!$C$2:$BF$250,$A168,FALSE)</f>
        <v>0.99946000000000002</v>
      </c>
      <c r="E168" s="400">
        <f>HLOOKUP(E$2,'Dashboard Console - Entry'!$C$2:$BF$250,$A168,FALSE)</f>
        <v>0.99946000000000002</v>
      </c>
      <c r="F168" s="400">
        <f>HLOOKUP(F$2,'Dashboard Console - Entry'!$C$2:$BF$250,$A168,FALSE)</f>
        <v>0.99946000000000002</v>
      </c>
      <c r="G168" s="400">
        <f>HLOOKUP(G$2,'Dashboard Console - Entry'!$C$2:$BF$250,$A168,FALSE)</f>
        <v>0.99946000000000002</v>
      </c>
      <c r="H168" s="400">
        <f>HLOOKUP(H$2,'Dashboard Console - Entry'!$C$2:$BF$250,$A168,FALSE)</f>
        <v>0.99946000000000002</v>
      </c>
      <c r="I168" s="400">
        <f>HLOOKUP(I$2,'Dashboard Console - Entry'!$C$2:$BF$250,$A168,FALSE)</f>
        <v>0.99946000000000002</v>
      </c>
      <c r="J168" s="400">
        <f>HLOOKUP(J$2,'Dashboard Console - Entry'!$C$2:$BF$250,$A168,FALSE)</f>
        <v>0.99946000000000002</v>
      </c>
      <c r="K168" s="400">
        <f>HLOOKUP(K$2,'Dashboard Console - Entry'!$C$2:$BF$250,$A168,FALSE)</f>
        <v>0.99992999999999999</v>
      </c>
      <c r="L168" s="400">
        <f>HLOOKUP(L$2,'Dashboard Console - Entry'!$C$2:$BF$250,$A168,FALSE)</f>
        <v>0.99992999999999999</v>
      </c>
      <c r="M168" s="400">
        <f>HLOOKUP(M$2,'Dashboard Console - Entry'!$C$2:$BF$250,$A168,FALSE)</f>
        <v>0.99992999999999999</v>
      </c>
      <c r="N168" s="400">
        <f>HLOOKUP(N$2,'Dashboard Console - Entry'!$C$2:$BF$250,$A168,FALSE)</f>
        <v>0.99992999999999999</v>
      </c>
      <c r="O168" s="400">
        <f>HLOOKUP(O$2,'Dashboard Console - Entry'!$C$2:$BF$250,$A168,FALSE)</f>
        <v>0.99992999999999999</v>
      </c>
      <c r="P168" s="53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  <c r="CY168" s="60"/>
      <c r="CZ168" s="60"/>
      <c r="DA168" s="60"/>
      <c r="DB168" s="60"/>
    </row>
    <row r="169" spans="1:106" x14ac:dyDescent="0.25">
      <c r="A169" s="50">
        <v>168</v>
      </c>
      <c r="B169" s="64" t="str">
        <f>'Dashboard Console - Entry'!B169</f>
        <v>50% Gap</v>
      </c>
      <c r="C169" s="400">
        <f>HLOOKUP(C$2,'Dashboard Console - Entry'!$C$2:$BF$250,$A169,FALSE)</f>
        <v>0.99973000000000001</v>
      </c>
      <c r="D169" s="400">
        <f>HLOOKUP(D$2,'Dashboard Console - Entry'!$C$2:$BF$250,$A169,FALSE)</f>
        <v>0.99973000000000001</v>
      </c>
      <c r="E169" s="400">
        <f>HLOOKUP(E$2,'Dashboard Console - Entry'!$C$2:$BF$250,$A169,FALSE)</f>
        <v>0.99973000000000001</v>
      </c>
      <c r="F169" s="400">
        <f>HLOOKUP(F$2,'Dashboard Console - Entry'!$C$2:$BF$250,$A169,FALSE)</f>
        <v>0.99973000000000001</v>
      </c>
      <c r="G169" s="400">
        <f>HLOOKUP(G$2,'Dashboard Console - Entry'!$C$2:$BF$250,$A169,FALSE)</f>
        <v>0.99973000000000001</v>
      </c>
      <c r="H169" s="400">
        <f>HLOOKUP(H$2,'Dashboard Console - Entry'!$C$2:$BF$250,$A169,FALSE)</f>
        <v>0.99973000000000001</v>
      </c>
      <c r="I169" s="400">
        <f>HLOOKUP(I$2,'Dashboard Console - Entry'!$C$2:$BF$250,$A169,FALSE)</f>
        <v>0.99973000000000001</v>
      </c>
      <c r="J169" s="400">
        <f>HLOOKUP(J$2,'Dashboard Console - Entry'!$C$2:$BF$250,$A169,FALSE)</f>
        <v>0.99973000000000001</v>
      </c>
      <c r="K169" s="400">
        <f>HLOOKUP(K$2,'Dashboard Console - Entry'!$C$2:$BF$250,$A169,FALSE)</f>
        <v>0.99997000000000003</v>
      </c>
      <c r="L169" s="400">
        <f>HLOOKUP(L$2,'Dashboard Console - Entry'!$C$2:$BF$250,$A169,FALSE)</f>
        <v>0.99997000000000003</v>
      </c>
      <c r="M169" s="400">
        <f>HLOOKUP(M$2,'Dashboard Console - Entry'!$C$2:$BF$250,$A169,FALSE)</f>
        <v>0.99997000000000003</v>
      </c>
      <c r="N169" s="400">
        <f>HLOOKUP(N$2,'Dashboard Console - Entry'!$C$2:$BF$250,$A169,FALSE)</f>
        <v>0.99997000000000003</v>
      </c>
      <c r="O169" s="400">
        <f>HLOOKUP(O$2,'Dashboard Console - Entry'!$C$2:$BF$250,$A169,FALSE)</f>
        <v>0.99996499999999999</v>
      </c>
      <c r="P169" s="53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  <c r="CY169" s="60"/>
      <c r="CZ169" s="60"/>
      <c r="DA169" s="60"/>
      <c r="DB169" s="60"/>
    </row>
    <row r="170" spans="1:106" x14ac:dyDescent="0.25">
      <c r="A170" s="50">
        <v>169</v>
      </c>
      <c r="B170" s="64" t="str">
        <f>'Dashboard Console - Entry'!B170</f>
        <v>Accuracy</v>
      </c>
      <c r="C170" s="400">
        <f>HLOOKUP(C$2,'Dashboard Console - Entry'!$C$2:$BF$250,$A170,FALSE)</f>
        <v>0.99983892725552181</v>
      </c>
      <c r="D170" s="400">
        <f>HLOOKUP(D$2,'Dashboard Console - Entry'!$C$2:$BF$250,$A170,FALSE)</f>
        <v>0.999830672231242</v>
      </c>
      <c r="E170" s="400">
        <f>HLOOKUP(E$2,'Dashboard Console - Entry'!$C$2:$BF$250,$A170,FALSE)</f>
        <v>0.99989479774867185</v>
      </c>
      <c r="F170" s="400">
        <f>HLOOKUP(F$2,'Dashboard Console - Entry'!$C$2:$BF$250,$A170,FALSE)</f>
        <v>0.99995089421632077</v>
      </c>
      <c r="G170" s="400">
        <f>HLOOKUP(G$2,'Dashboard Console - Entry'!$C$2:$BF$250,$A170,FALSE)</f>
        <v>0.99999219774046566</v>
      </c>
      <c r="H170" s="400">
        <f>HLOOKUP(H$2,'Dashboard Console - Entry'!$C$2:$BF$250,$A170,FALSE)</f>
        <v>0.9999917124553509</v>
      </c>
      <c r="I170" s="400">
        <f>HLOOKUP(I$2,'Dashboard Console - Entry'!$C$2:$BF$250,$A170,FALSE)</f>
        <v>0.99999212275892491</v>
      </c>
      <c r="J170" s="400">
        <f>HLOOKUP(J$2,'Dashboard Console - Entry'!$C$2:$BF$250,$A170,FALSE)</f>
        <v>0.99999213106498164</v>
      </c>
      <c r="K170" s="400">
        <f>HLOOKUP(K$2,'Dashboard Console - Entry'!$C$2:$BF$250,$A170,FALSE)</f>
        <v>0.99997117158671589</v>
      </c>
      <c r="L170" s="400">
        <f>HLOOKUP(L$2,'Dashboard Console - Entry'!$C$2:$BF$250,$A170,FALSE)</f>
        <v>0.99999548709987496</v>
      </c>
      <c r="M170" s="400">
        <f>HLOOKUP(M$2,'Dashboard Console - Entry'!$C$2:$BF$250,$A170,FALSE)</f>
        <v>0.99984678073909661</v>
      </c>
      <c r="N170" s="400">
        <f>HLOOKUP(N$2,'Dashboard Console - Entry'!$C$2:$BF$250,$A170,FALSE)</f>
        <v>0.99990186895044386</v>
      </c>
      <c r="O170" s="522">
        <f>HLOOKUP(O$2,'Dashboard Console - Entry'!$C$2:$BF$250,$A170,FALSE)</f>
        <v>0.99993046112003958</v>
      </c>
      <c r="P170" s="53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CY170" s="60"/>
      <c r="CZ170" s="60"/>
      <c r="DA170" s="60"/>
      <c r="DB170" s="60"/>
    </row>
    <row r="171" spans="1:106" x14ac:dyDescent="0.25">
      <c r="A171" s="50">
        <v>170</v>
      </c>
      <c r="B171" s="64" t="str">
        <f>'Dashboard Console - Entry'!B171</f>
        <v>Point Zero Target</v>
      </c>
      <c r="C171" s="400">
        <f>HLOOKUP(C$2,'Dashboard Console - Entry'!$C$2:$BF$250,$A171,FALSE)</f>
        <v>1</v>
      </c>
      <c r="D171" s="400">
        <f>HLOOKUP(D$2,'Dashboard Console - Entry'!$C$2:$BF$250,$A171,FALSE)</f>
        <v>1</v>
      </c>
      <c r="E171" s="400">
        <f>HLOOKUP(E$2,'Dashboard Console - Entry'!$C$2:$BF$250,$A171,FALSE)</f>
        <v>1</v>
      </c>
      <c r="F171" s="400">
        <f>HLOOKUP(F$2,'Dashboard Console - Entry'!$C$2:$BF$250,$A171,FALSE)</f>
        <v>1</v>
      </c>
      <c r="G171" s="400">
        <f>HLOOKUP(G$2,'Dashboard Console - Entry'!$C$2:$BF$250,$A171,FALSE)</f>
        <v>1</v>
      </c>
      <c r="H171" s="400">
        <f>HLOOKUP(H$2,'Dashboard Console - Entry'!$C$2:$BF$250,$A171,FALSE)</f>
        <v>1</v>
      </c>
      <c r="I171" s="400">
        <f>HLOOKUP(I$2,'Dashboard Console - Entry'!$C$2:$BF$250,$A171,FALSE)</f>
        <v>1</v>
      </c>
      <c r="J171" s="400">
        <f>HLOOKUP(J$2,'Dashboard Console - Entry'!$C$2:$BF$250,$A171,FALSE)</f>
        <v>1</v>
      </c>
      <c r="K171" s="400">
        <f>HLOOKUP(K$2,'Dashboard Console - Entry'!$C$2:$BF$250,$A171,FALSE)</f>
        <v>1</v>
      </c>
      <c r="L171" s="400">
        <f>HLOOKUP(L$2,'Dashboard Console - Entry'!$C$2:$BF$250,$A171,FALSE)</f>
        <v>1</v>
      </c>
      <c r="M171" s="400">
        <f>HLOOKUP(M$2,'Dashboard Console - Entry'!$C$2:$BF$250,$A171,FALSE)</f>
        <v>1</v>
      </c>
      <c r="N171" s="400">
        <f>HLOOKUP(N$2,'Dashboard Console - Entry'!$C$2:$BF$250,$A171,FALSE)</f>
        <v>1</v>
      </c>
      <c r="O171" s="400">
        <f>HLOOKUP(O$2,'Dashboard Console - Entry'!$C$2:$BF$250,$A171,FALSE)</f>
        <v>1</v>
      </c>
      <c r="P171" s="53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  <c r="CY171" s="60"/>
      <c r="CZ171" s="60"/>
      <c r="DA171" s="60"/>
      <c r="DB171" s="60"/>
    </row>
    <row r="172" spans="1:106" x14ac:dyDescent="0.25">
      <c r="A172" s="50">
        <v>171</v>
      </c>
      <c r="B172" s="64" t="str">
        <f>'Dashboard Console - Entry'!B172</f>
        <v>50% Gap</v>
      </c>
      <c r="C172" s="400">
        <f>HLOOKUP(C$2,'Dashboard Console - Entry'!$C$2:$BF$250,$A172,FALSE)</f>
        <v>1</v>
      </c>
      <c r="D172" s="400">
        <f>HLOOKUP(D$2,'Dashboard Console - Entry'!$C$2:$BF$250,$A172,FALSE)</f>
        <v>1</v>
      </c>
      <c r="E172" s="400">
        <f>HLOOKUP(E$2,'Dashboard Console - Entry'!$C$2:$BF$250,$A172,FALSE)</f>
        <v>1</v>
      </c>
      <c r="F172" s="400">
        <f>HLOOKUP(F$2,'Dashboard Console - Entry'!$C$2:$BF$250,$A172,FALSE)</f>
        <v>1</v>
      </c>
      <c r="G172" s="400">
        <f>HLOOKUP(G$2,'Dashboard Console - Entry'!$C$2:$BF$250,$A172,FALSE)</f>
        <v>1</v>
      </c>
      <c r="H172" s="400">
        <f>HLOOKUP(H$2,'Dashboard Console - Entry'!$C$2:$BF$250,$A172,FALSE)</f>
        <v>1</v>
      </c>
      <c r="I172" s="400">
        <f>HLOOKUP(I$2,'Dashboard Console - Entry'!$C$2:$BF$250,$A172,FALSE)</f>
        <v>1</v>
      </c>
      <c r="J172" s="400">
        <f>HLOOKUP(J$2,'Dashboard Console - Entry'!$C$2:$BF$250,$A172,FALSE)</f>
        <v>1</v>
      </c>
      <c r="K172" s="400">
        <f>HLOOKUP(K$2,'Dashboard Console - Entry'!$C$2:$BF$250,$A172,FALSE)</f>
        <v>1</v>
      </c>
      <c r="L172" s="400">
        <f>HLOOKUP(L$2,'Dashboard Console - Entry'!$C$2:$BF$250,$A172,FALSE)</f>
        <v>1</v>
      </c>
      <c r="M172" s="400">
        <f>HLOOKUP(M$2,'Dashboard Console - Entry'!$C$2:$BF$250,$A172,FALSE)</f>
        <v>1</v>
      </c>
      <c r="N172" s="400">
        <f>HLOOKUP(N$2,'Dashboard Console - Entry'!$C$2:$BF$250,$A172,FALSE)</f>
        <v>1</v>
      </c>
      <c r="O172" s="400">
        <f>HLOOKUP(O$2,'Dashboard Console - Entry'!$C$2:$BF$250,$A172,FALSE)</f>
        <v>1</v>
      </c>
      <c r="P172" s="53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  <c r="CY172" s="60"/>
      <c r="CZ172" s="60"/>
      <c r="DA172" s="60"/>
      <c r="DB172" s="60"/>
    </row>
    <row r="173" spans="1:106" x14ac:dyDescent="0.25">
      <c r="A173" s="50">
        <v>172</v>
      </c>
      <c r="B173" s="64" t="str">
        <f>'Dashboard Console - Entry'!B173</f>
        <v>Overall Accuracy Rate</v>
      </c>
      <c r="C173" s="400">
        <f>HLOOKUP(C$2,'Dashboard Console - Entry'!$C$2:$BF$250,$A173,FALSE)</f>
        <v>0.99643626552841924</v>
      </c>
      <c r="D173" s="400">
        <f>HLOOKUP(D$2,'Dashboard Console - Entry'!$C$2:$BF$250,$A173,FALSE)</f>
        <v>0.99611542177555101</v>
      </c>
      <c r="E173" s="400">
        <f>HLOOKUP(E$2,'Dashboard Console - Entry'!$C$2:$BF$250,$A173,FALSE)</f>
        <v>0.99539214139182575</v>
      </c>
      <c r="F173" s="400">
        <f>HLOOKUP(F$2,'Dashboard Console - Entry'!$C$2:$BF$250,$A173,FALSE)</f>
        <v>0.99662152208287091</v>
      </c>
      <c r="G173" s="400">
        <f>HLOOKUP(G$2,'Dashboard Console - Entry'!$C$2:$BF$250,$A173,FALSE)</f>
        <v>0.99779976281131011</v>
      </c>
      <c r="H173" s="400">
        <f>HLOOKUP(H$2,'Dashboard Console - Entry'!$C$2:$BF$250,$A173,FALSE)</f>
        <v>0.9977375003107829</v>
      </c>
      <c r="I173" s="400">
        <f>HLOOKUP(I$2,'Dashboard Console - Entry'!$C$2:$BF$250,$A173,FALSE)</f>
        <v>0.99777074077575068</v>
      </c>
      <c r="J173" s="400">
        <f>HLOOKUP(J$2,'Dashboard Console - Entry'!$C$2:$BF$250,$A173,FALSE)</f>
        <v>0.99796981476526969</v>
      </c>
      <c r="K173" s="400">
        <f>HLOOKUP(K$2,'Dashboard Console - Entry'!$C$2:$BF$250,$A173,FALSE)</f>
        <v>0.99856338407134071</v>
      </c>
      <c r="L173" s="400">
        <f>HLOOKUP(L$2,'Dashboard Console - Entry'!$C$2:$BF$250,$A173,FALSE)</f>
        <v>0.99875895246562296</v>
      </c>
      <c r="M173" s="400">
        <f>HLOOKUP(M$2,'Dashboard Console - Entry'!$C$2:$BF$250,$A173,FALSE)</f>
        <v>0.99884050289046067</v>
      </c>
      <c r="N173" s="400">
        <f>HLOOKUP(N$2,'Dashboard Console - Entry'!$C$2:$BF$250,$A173,FALSE)</f>
        <v>0.99880904589856823</v>
      </c>
      <c r="O173" s="400">
        <f>HLOOKUP(O$2,'Dashboard Console - Entry'!$C$2:$BF$250,$A173,FALSE)</f>
        <v>0.99906122512053408</v>
      </c>
      <c r="P173" s="53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  <c r="CY173" s="60"/>
      <c r="CZ173" s="60"/>
      <c r="DA173" s="60"/>
      <c r="DB173" s="60"/>
    </row>
    <row r="174" spans="1:106" x14ac:dyDescent="0.25">
      <c r="A174" s="50">
        <v>173</v>
      </c>
      <c r="B174" s="84">
        <f>'Dashboard Console - Entry'!B174</f>
        <v>0</v>
      </c>
      <c r="C174" s="52">
        <f>HLOOKUP(C$2,'Dashboard Console - Entry'!$C$2:$BF$250,$A174,FALSE)</f>
        <v>0</v>
      </c>
      <c r="D174" s="52">
        <f>HLOOKUP(D$2,'Dashboard Console - Entry'!$C$2:$BF$250,$A174,FALSE)</f>
        <v>0</v>
      </c>
      <c r="E174" s="52">
        <f>HLOOKUP(E$2,'Dashboard Console - Entry'!$C$2:$BF$250,$A174,FALSE)</f>
        <v>0</v>
      </c>
      <c r="F174" s="52">
        <f>HLOOKUP(F$2,'Dashboard Console - Entry'!$C$2:$BF$250,$A174,FALSE)</f>
        <v>0</v>
      </c>
      <c r="G174" s="52">
        <f>HLOOKUP(G$2,'Dashboard Console - Entry'!$C$2:$BF$250,$A174,FALSE)</f>
        <v>0</v>
      </c>
      <c r="H174" s="52">
        <f>HLOOKUP(H$2,'Dashboard Console - Entry'!$C$2:$BF$250,$A174,FALSE)</f>
        <v>0</v>
      </c>
      <c r="I174" s="52">
        <f>HLOOKUP(I$2,'Dashboard Console - Entry'!$C$2:$BF$250,$A174,FALSE)</f>
        <v>0</v>
      </c>
      <c r="J174" s="52">
        <f>HLOOKUP(J$2,'Dashboard Console - Entry'!$C$2:$BF$250,$A174,FALSE)</f>
        <v>0</v>
      </c>
      <c r="K174" s="52">
        <f>HLOOKUP(K$2,'Dashboard Console - Entry'!$C$2:$BF$250,$A174,FALSE)</f>
        <v>0</v>
      </c>
      <c r="L174" s="52">
        <f>HLOOKUP(L$2,'Dashboard Console - Entry'!$C$2:$BF$250,$A174,FALSE)</f>
        <v>0</v>
      </c>
      <c r="M174" s="52">
        <f>HLOOKUP(M$2,'Dashboard Console - Entry'!$C$2:$BF$250,$A174,FALSE)</f>
        <v>0</v>
      </c>
      <c r="N174" s="52">
        <f>HLOOKUP(N$2,'Dashboard Console - Entry'!$C$2:$BF$250,$A174,FALSE)</f>
        <v>0</v>
      </c>
      <c r="O174" s="52">
        <f>HLOOKUP(O$2,'Dashboard Console - Entry'!$C$2:$BF$250,$A174,FALSE)</f>
        <v>0</v>
      </c>
      <c r="P174" s="53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  <c r="CY174" s="60"/>
      <c r="CZ174" s="60"/>
      <c r="DA174" s="60"/>
      <c r="DB174" s="60"/>
    </row>
    <row r="175" spans="1:106" x14ac:dyDescent="0.25">
      <c r="A175" s="50">
        <v>174</v>
      </c>
      <c r="B175" s="84">
        <f>'Dashboard Console - Entry'!B175</f>
        <v>0</v>
      </c>
      <c r="C175" s="52">
        <f>HLOOKUP(C$2,'Dashboard Console - Entry'!$C$2:$BF$250,$A175,FALSE)</f>
        <v>0</v>
      </c>
      <c r="D175" s="52">
        <f>HLOOKUP(D$2,'Dashboard Console - Entry'!$C$2:$BF$250,$A175,FALSE)</f>
        <v>0</v>
      </c>
      <c r="E175" s="52">
        <f>HLOOKUP(E$2,'Dashboard Console - Entry'!$C$2:$BF$250,$A175,FALSE)</f>
        <v>0</v>
      </c>
      <c r="F175" s="52">
        <f>HLOOKUP(F$2,'Dashboard Console - Entry'!$C$2:$BF$250,$A175,FALSE)</f>
        <v>0</v>
      </c>
      <c r="G175" s="52">
        <f>HLOOKUP(G$2,'Dashboard Console - Entry'!$C$2:$BF$250,$A175,FALSE)</f>
        <v>0</v>
      </c>
      <c r="H175" s="52">
        <f>HLOOKUP(H$2,'Dashboard Console - Entry'!$C$2:$BF$250,$A175,FALSE)</f>
        <v>0</v>
      </c>
      <c r="I175" s="52">
        <f>HLOOKUP(I$2,'Dashboard Console - Entry'!$C$2:$BF$250,$A175,FALSE)</f>
        <v>0</v>
      </c>
      <c r="J175" s="52">
        <f>HLOOKUP(J$2,'Dashboard Console - Entry'!$C$2:$BF$250,$A175,FALSE)</f>
        <v>0</v>
      </c>
      <c r="K175" s="52">
        <f>HLOOKUP(K$2,'Dashboard Console - Entry'!$C$2:$BF$250,$A175,FALSE)</f>
        <v>0</v>
      </c>
      <c r="L175" s="52">
        <f>HLOOKUP(L$2,'Dashboard Console - Entry'!$C$2:$BF$250,$A175,FALSE)</f>
        <v>0</v>
      </c>
      <c r="M175" s="52">
        <f>HLOOKUP(M$2,'Dashboard Console - Entry'!$C$2:$BF$250,$A175,FALSE)</f>
        <v>0</v>
      </c>
      <c r="N175" s="52">
        <f>HLOOKUP(N$2,'Dashboard Console - Entry'!$C$2:$BF$250,$A175,FALSE)</f>
        <v>0</v>
      </c>
      <c r="O175" s="52">
        <f>HLOOKUP(O$2,'Dashboard Console - Entry'!$C$2:$BF$250,$A175,FALSE)</f>
        <v>0</v>
      </c>
      <c r="P175" s="53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  <c r="CY175" s="60"/>
      <c r="CZ175" s="60"/>
      <c r="DA175" s="60"/>
      <c r="DB175" s="60"/>
    </row>
    <row r="176" spans="1:106" x14ac:dyDescent="0.25">
      <c r="A176" s="50">
        <v>175</v>
      </c>
      <c r="B176" s="84">
        <f>'Dashboard Console - Entry'!B176</f>
        <v>0</v>
      </c>
      <c r="C176" s="52">
        <f>HLOOKUP(C$2,'Dashboard Console - Entry'!$C$2:$BF$250,$A176,FALSE)</f>
        <v>0</v>
      </c>
      <c r="D176" s="52">
        <f>HLOOKUP(D$2,'Dashboard Console - Entry'!$C$2:$BF$250,$A176,FALSE)</f>
        <v>0</v>
      </c>
      <c r="E176" s="52">
        <f>HLOOKUP(E$2,'Dashboard Console - Entry'!$C$2:$BF$250,$A176,FALSE)</f>
        <v>0</v>
      </c>
      <c r="F176" s="52">
        <f>HLOOKUP(F$2,'Dashboard Console - Entry'!$C$2:$BF$250,$A176,FALSE)</f>
        <v>0</v>
      </c>
      <c r="G176" s="52">
        <f>HLOOKUP(G$2,'Dashboard Console - Entry'!$C$2:$BF$250,$A176,FALSE)</f>
        <v>0</v>
      </c>
      <c r="H176" s="52">
        <f>HLOOKUP(H$2,'Dashboard Console - Entry'!$C$2:$BF$250,$A176,FALSE)</f>
        <v>0</v>
      </c>
      <c r="I176" s="52">
        <f>HLOOKUP(I$2,'Dashboard Console - Entry'!$C$2:$BF$250,$A176,FALSE)</f>
        <v>0</v>
      </c>
      <c r="J176" s="52">
        <f>HLOOKUP(J$2,'Dashboard Console - Entry'!$C$2:$BF$250,$A176,FALSE)</f>
        <v>0</v>
      </c>
      <c r="K176" s="52">
        <f>HLOOKUP(K$2,'Dashboard Console - Entry'!$C$2:$BF$250,$A176,FALSE)</f>
        <v>0</v>
      </c>
      <c r="L176" s="52">
        <f>HLOOKUP(L$2,'Dashboard Console - Entry'!$C$2:$BF$250,$A176,FALSE)</f>
        <v>0</v>
      </c>
      <c r="M176" s="52">
        <f>HLOOKUP(M$2,'Dashboard Console - Entry'!$C$2:$BF$250,$A176,FALSE)</f>
        <v>0</v>
      </c>
      <c r="N176" s="52">
        <f>HLOOKUP(N$2,'Dashboard Console - Entry'!$C$2:$BF$250,$A176,FALSE)</f>
        <v>0</v>
      </c>
      <c r="O176" s="52">
        <f>HLOOKUP(O$2,'Dashboard Console - Entry'!$C$2:$BF$250,$A176,FALSE)</f>
        <v>0</v>
      </c>
      <c r="P176" s="53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  <c r="CY176" s="60"/>
      <c r="CZ176" s="60"/>
      <c r="DA176" s="60"/>
      <c r="DB176" s="60"/>
    </row>
    <row r="177" spans="1:106" x14ac:dyDescent="0.25">
      <c r="A177" s="50">
        <v>176</v>
      </c>
      <c r="B177" s="61" t="str">
        <f>'Dashboard Console - Entry'!B177</f>
        <v>Query Resolution</v>
      </c>
      <c r="C177" s="103"/>
      <c r="D177" s="103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53"/>
      <c r="S177" s="115"/>
      <c r="T177" s="115"/>
      <c r="U177" s="115"/>
      <c r="V177" s="115"/>
      <c r="W177" s="115"/>
      <c r="X177" s="115"/>
      <c r="Y177" s="115"/>
      <c r="Z177" s="115"/>
      <c r="AA177" s="115"/>
      <c r="AB177" s="115"/>
      <c r="AC177" s="115"/>
      <c r="AD177" s="115"/>
      <c r="AE177" s="115"/>
      <c r="AF177" s="115"/>
      <c r="AG177" s="115"/>
      <c r="AH177" s="115"/>
      <c r="AI177" s="115"/>
      <c r="AJ177" s="115"/>
      <c r="AK177" s="115"/>
      <c r="AL177" s="115"/>
      <c r="AM177" s="115"/>
      <c r="AN177" s="115"/>
      <c r="AO177" s="115"/>
      <c r="AP177" s="115"/>
      <c r="AQ177" s="115"/>
      <c r="AR177" s="115"/>
      <c r="AS177" s="115"/>
      <c r="AT177" s="115"/>
      <c r="AU177" s="115"/>
      <c r="CY177" s="60"/>
      <c r="CZ177" s="60"/>
      <c r="DA177" s="60"/>
      <c r="DB177" s="60"/>
    </row>
    <row r="178" spans="1:106" x14ac:dyDescent="0.25">
      <c r="A178" s="50">
        <v>177</v>
      </c>
      <c r="B178" s="64" t="str">
        <f>'Dashboard Console - Entry'!B178</f>
        <v>Total No. Of Helpline Queries</v>
      </c>
      <c r="C178" s="74">
        <f>HLOOKUP(C$2,'Dashboard Console - Entry'!$C$2:$BF$250,$A178,FALSE)</f>
        <v>1664</v>
      </c>
      <c r="D178" s="74">
        <f>HLOOKUP(D$2,'Dashboard Console - Entry'!$C$2:$BF$250,$A178,FALSE)</f>
        <v>0</v>
      </c>
      <c r="E178" s="74">
        <f>HLOOKUP(E$2,'Dashboard Console - Entry'!$C$2:$BF$250,$A178,FALSE)</f>
        <v>14</v>
      </c>
      <c r="F178" s="74">
        <f>HLOOKUP(F$2,'Dashboard Console - Entry'!$C$2:$BF$250,$A178,FALSE)</f>
        <v>24</v>
      </c>
      <c r="G178" s="74">
        <f>HLOOKUP(G$2,'Dashboard Console - Entry'!$C$2:$BF$250,$A178,FALSE)</f>
        <v>19</v>
      </c>
      <c r="H178" s="74">
        <f>HLOOKUP(H$2,'Dashboard Console - Entry'!$C$2:$BF$250,$A178,FALSE)</f>
        <v>13</v>
      </c>
      <c r="I178" s="74">
        <f>HLOOKUP(I$2,'Dashboard Console - Entry'!$C$2:$BF$250,$A178,FALSE)</f>
        <v>14</v>
      </c>
      <c r="J178" s="74">
        <f>HLOOKUP(J$2,'Dashboard Console - Entry'!$C$2:$BF$250,$A178,FALSE)</f>
        <v>16</v>
      </c>
      <c r="K178" s="74">
        <f>HLOOKUP(K$2,'Dashboard Console - Entry'!$C$2:$BF$250,$A178,FALSE)</f>
        <v>18</v>
      </c>
      <c r="L178" s="74">
        <f>HLOOKUP(L$2,'Dashboard Console - Entry'!$C$2:$BF$250,$A178,FALSE)</f>
        <v>15</v>
      </c>
      <c r="M178" s="74">
        <f>HLOOKUP(M$2,'Dashboard Console - Entry'!$C$2:$BF$250,$A178,FALSE)</f>
        <v>37</v>
      </c>
      <c r="N178" s="74">
        <f>HLOOKUP(N$2,'Dashboard Console - Entry'!$C$2:$BF$250,$A178,FALSE)</f>
        <v>28</v>
      </c>
      <c r="O178" s="74">
        <f>HLOOKUP(O$2,'Dashboard Console - Entry'!$C$2:$BF$250,$A178,FALSE)</f>
        <v>29</v>
      </c>
      <c r="P178" s="53"/>
      <c r="S178" s="115"/>
      <c r="T178" s="115"/>
      <c r="U178" s="115"/>
      <c r="V178" s="115"/>
      <c r="W178" s="115"/>
      <c r="X178" s="115"/>
      <c r="Y178" s="115"/>
      <c r="Z178" s="115"/>
      <c r="AA178" s="115"/>
      <c r="AB178" s="115"/>
      <c r="AC178" s="115"/>
      <c r="AD178" s="115"/>
      <c r="AE178" s="115"/>
      <c r="AF178" s="115"/>
      <c r="AG178" s="115"/>
      <c r="AH178" s="115"/>
      <c r="AI178" s="115"/>
      <c r="AJ178" s="115"/>
      <c r="AK178" s="115"/>
      <c r="AL178" s="115"/>
      <c r="AM178" s="115"/>
      <c r="AN178" s="115"/>
      <c r="AO178" s="115"/>
      <c r="AP178" s="115"/>
      <c r="AQ178" s="115"/>
      <c r="AR178" s="115"/>
      <c r="AS178" s="115"/>
      <c r="AT178" s="115"/>
      <c r="AU178" s="115"/>
      <c r="CY178" s="60"/>
      <c r="CZ178" s="60"/>
      <c r="DA178" s="60"/>
      <c r="DB178" s="60"/>
    </row>
    <row r="179" spans="1:106" x14ac:dyDescent="0.25">
      <c r="A179" s="50">
        <v>178</v>
      </c>
      <c r="B179" s="64" t="str">
        <f>'Dashboard Console - Entry'!B179</f>
        <v>24Hrs Resolution</v>
      </c>
      <c r="C179" s="74">
        <f>HLOOKUP(C$2,'Dashboard Console - Entry'!$C$2:$BF$250,$A179,FALSE)</f>
        <v>1597.44</v>
      </c>
      <c r="D179" s="74">
        <f>HLOOKUP(D$2,'Dashboard Console - Entry'!$C$2:$BF$250,$A179,FALSE)</f>
        <v>0</v>
      </c>
      <c r="E179" s="74">
        <f>HLOOKUP(E$2,'Dashboard Console - Entry'!$C$2:$BF$250,$A179,FALSE)</f>
        <v>14</v>
      </c>
      <c r="F179" s="74">
        <f>HLOOKUP(F$2,'Dashboard Console - Entry'!$C$2:$BF$250,$A179,FALSE)</f>
        <v>24</v>
      </c>
      <c r="G179" s="74">
        <f>HLOOKUP(G$2,'Dashboard Console - Entry'!$C$2:$BF$250,$A179,FALSE)</f>
        <v>19</v>
      </c>
      <c r="H179" s="74">
        <f>HLOOKUP(H$2,'Dashboard Console - Entry'!$C$2:$BF$250,$A179,FALSE)</f>
        <v>13</v>
      </c>
      <c r="I179" s="74">
        <f>HLOOKUP(I$2,'Dashboard Console - Entry'!$C$2:$BF$250,$A179,FALSE)</f>
        <v>13</v>
      </c>
      <c r="J179" s="74">
        <f>HLOOKUP(J$2,'Dashboard Console - Entry'!$C$2:$BF$250,$A179,FALSE)</f>
        <v>16</v>
      </c>
      <c r="K179" s="74">
        <f>HLOOKUP(K$2,'Dashboard Console - Entry'!$C$2:$BF$250,$A179,FALSE)</f>
        <v>18</v>
      </c>
      <c r="L179" s="74">
        <f>HLOOKUP(L$2,'Dashboard Console - Entry'!$C$2:$BF$250,$A179,FALSE)</f>
        <v>15</v>
      </c>
      <c r="M179" s="74">
        <f>HLOOKUP(M$2,'Dashboard Console - Entry'!$C$2:$BF$250,$A179,FALSE)</f>
        <v>37</v>
      </c>
      <c r="N179" s="74">
        <f>HLOOKUP(N$2,'Dashboard Console - Entry'!$C$2:$BF$250,$A179,FALSE)</f>
        <v>28</v>
      </c>
      <c r="O179" s="74">
        <f>HLOOKUP(O$2,'Dashboard Console - Entry'!$C$2:$BF$250,$A179,FALSE)</f>
        <v>29</v>
      </c>
      <c r="P179" s="53"/>
      <c r="S179" s="115"/>
      <c r="T179" s="115"/>
      <c r="U179" s="115"/>
      <c r="V179" s="115"/>
      <c r="W179" s="115"/>
      <c r="X179" s="115"/>
      <c r="Y179" s="115"/>
      <c r="Z179" s="115"/>
      <c r="AA179" s="115"/>
      <c r="AB179" s="115"/>
      <c r="AC179" s="115"/>
      <c r="AD179" s="115"/>
      <c r="AE179" s="115"/>
      <c r="AF179" s="115"/>
      <c r="AG179" s="115"/>
      <c r="AH179" s="115"/>
      <c r="AI179" s="115"/>
      <c r="AJ179" s="115"/>
      <c r="AK179" s="115"/>
      <c r="AL179" s="115"/>
      <c r="AM179" s="115"/>
      <c r="AN179" s="115"/>
      <c r="AO179" s="115"/>
      <c r="AP179" s="115"/>
      <c r="AQ179" s="115"/>
      <c r="AR179" s="115"/>
      <c r="AS179" s="115"/>
      <c r="AT179" s="115"/>
      <c r="AU179" s="115"/>
      <c r="CY179" s="60"/>
      <c r="CZ179" s="60"/>
      <c r="DA179" s="60"/>
      <c r="DB179" s="60"/>
    </row>
    <row r="180" spans="1:106" x14ac:dyDescent="0.25">
      <c r="A180" s="50">
        <v>179</v>
      </c>
      <c r="B180" s="64" t="str">
        <f>'Dashboard Console - Entry'!B180</f>
        <v>% 24Hr Resolution</v>
      </c>
      <c r="C180" s="82">
        <f>HLOOKUP(C$2,'Dashboard Console - Entry'!$C$2:$BF$250,$A180,FALSE)</f>
        <v>0.96000000000000008</v>
      </c>
      <c r="D180" s="82" t="e">
        <f>HLOOKUP(D$2,'Dashboard Console - Entry'!$C$2:$BF$250,$A180,FALSE)</f>
        <v>#DIV/0!</v>
      </c>
      <c r="E180" s="82">
        <f>HLOOKUP(E$2,'Dashboard Console - Entry'!$C$2:$BF$250,$A180,FALSE)</f>
        <v>1</v>
      </c>
      <c r="F180" s="82">
        <f>HLOOKUP(F$2,'Dashboard Console - Entry'!$C$2:$BF$250,$A180,FALSE)</f>
        <v>1</v>
      </c>
      <c r="G180" s="82">
        <f>HLOOKUP(G$2,'Dashboard Console - Entry'!$C$2:$BF$250,$A180,FALSE)</f>
        <v>1</v>
      </c>
      <c r="H180" s="82">
        <f>HLOOKUP(H$2,'Dashboard Console - Entry'!$C$2:$BF$250,$A180,FALSE)</f>
        <v>1</v>
      </c>
      <c r="I180" s="82">
        <f>HLOOKUP(I$2,'Dashboard Console - Entry'!$C$2:$BF$250,$A180,FALSE)</f>
        <v>0.9285714285714286</v>
      </c>
      <c r="J180" s="82">
        <f>HLOOKUP(J$2,'Dashboard Console - Entry'!$C$2:$BF$250,$A180,FALSE)</f>
        <v>1</v>
      </c>
      <c r="K180" s="82">
        <f>HLOOKUP(K$2,'Dashboard Console - Entry'!$C$2:$BF$250,$A180,FALSE)</f>
        <v>1</v>
      </c>
      <c r="L180" s="82">
        <f>HLOOKUP(L$2,'Dashboard Console - Entry'!$C$2:$BF$250,$A180,FALSE)</f>
        <v>1</v>
      </c>
      <c r="M180" s="82">
        <f>HLOOKUP(M$2,'Dashboard Console - Entry'!$C$2:$BF$250,$A180,FALSE)</f>
        <v>1</v>
      </c>
      <c r="N180" s="82">
        <f>HLOOKUP(N$2,'Dashboard Console - Entry'!$C$2:$BF$250,$A180,FALSE)</f>
        <v>1</v>
      </c>
      <c r="O180" s="82">
        <f>HLOOKUP(O$2,'Dashboard Console - Entry'!$C$2:$BF$250,$A180,FALSE)</f>
        <v>1</v>
      </c>
      <c r="P180" s="53"/>
      <c r="S180" s="115"/>
      <c r="T180" s="115"/>
      <c r="U180" s="115"/>
      <c r="V180" s="115"/>
      <c r="W180" s="115"/>
      <c r="X180" s="115"/>
      <c r="Y180" s="115"/>
      <c r="Z180" s="115"/>
      <c r="AA180" s="115"/>
      <c r="AB180" s="115"/>
      <c r="AC180" s="115"/>
      <c r="AD180" s="115"/>
      <c r="AE180" s="115"/>
      <c r="AF180" s="115"/>
      <c r="AG180" s="115"/>
      <c r="AH180" s="115"/>
      <c r="AI180" s="115"/>
      <c r="AJ180" s="115"/>
      <c r="AK180" s="115"/>
      <c r="AL180" s="115"/>
      <c r="AM180" s="115"/>
      <c r="AN180" s="115"/>
      <c r="AO180" s="115"/>
      <c r="AP180" s="115"/>
      <c r="AQ180" s="115"/>
      <c r="AR180" s="115"/>
      <c r="AS180" s="115"/>
      <c r="AT180" s="115"/>
      <c r="AU180" s="115"/>
      <c r="CY180" s="60"/>
      <c r="CZ180" s="60"/>
      <c r="DA180" s="60"/>
      <c r="DB180" s="60"/>
    </row>
    <row r="181" spans="1:106" x14ac:dyDescent="0.25">
      <c r="A181" s="50">
        <v>180</v>
      </c>
      <c r="B181" s="104">
        <f>'Dashboard Console - Entry'!B181</f>
        <v>0</v>
      </c>
      <c r="C181" s="105">
        <f>HLOOKUP(C$2,'Dashboard Console - Entry'!$C$2:$BF$250,$A181,FALSE)</f>
        <v>0</v>
      </c>
      <c r="D181" s="105">
        <f>HLOOKUP(D$2,'Dashboard Console - Entry'!$C$2:$BF$250,$A181,FALSE)</f>
        <v>0</v>
      </c>
      <c r="E181" s="105">
        <f>HLOOKUP(E$2,'Dashboard Console - Entry'!$C$2:$BF$250,$A181,FALSE)</f>
        <v>0</v>
      </c>
      <c r="F181" s="105">
        <f>HLOOKUP(F$2,'Dashboard Console - Entry'!$C$2:$BF$250,$A181,FALSE)</f>
        <v>0</v>
      </c>
      <c r="G181" s="105">
        <f>HLOOKUP(G$2,'Dashboard Console - Entry'!$C$2:$BF$250,$A181,FALSE)</f>
        <v>0</v>
      </c>
      <c r="H181" s="105">
        <f>HLOOKUP(H$2,'Dashboard Console - Entry'!$C$2:$BF$250,$A181,FALSE)</f>
        <v>0</v>
      </c>
      <c r="I181" s="105">
        <f>HLOOKUP(I$2,'Dashboard Console - Entry'!$C$2:$BF$250,$A181,FALSE)</f>
        <v>0</v>
      </c>
      <c r="J181" s="105">
        <f>HLOOKUP(J$2,'Dashboard Console - Entry'!$C$2:$BF$250,$A181,FALSE)</f>
        <v>0</v>
      </c>
      <c r="K181" s="105">
        <f>HLOOKUP(K$2,'Dashboard Console - Entry'!$C$2:$BF$250,$A181,FALSE)</f>
        <v>0</v>
      </c>
      <c r="L181" s="105">
        <f>HLOOKUP(L$2,'Dashboard Console - Entry'!$C$2:$BF$250,$A181,FALSE)</f>
        <v>0</v>
      </c>
      <c r="M181" s="105">
        <f>HLOOKUP(M$2,'Dashboard Console - Entry'!$C$2:$BF$250,$A181,FALSE)</f>
        <v>0</v>
      </c>
      <c r="N181" s="105">
        <f>HLOOKUP(N$2,'Dashboard Console - Entry'!$C$2:$BF$250,$A181,FALSE)</f>
        <v>0</v>
      </c>
      <c r="O181" s="105">
        <f>HLOOKUP(O$2,'Dashboard Console - Entry'!$C$2:$BF$250,$A181,FALSE)</f>
        <v>0</v>
      </c>
      <c r="P181" s="50"/>
      <c r="S181" s="115"/>
      <c r="T181" s="115"/>
      <c r="U181" s="115"/>
      <c r="V181" s="115"/>
      <c r="W181" s="115"/>
      <c r="X181" s="115"/>
      <c r="Y181" s="115"/>
      <c r="Z181" s="115"/>
      <c r="AA181" s="115"/>
      <c r="AB181" s="115"/>
      <c r="AC181" s="115"/>
      <c r="AD181" s="115"/>
      <c r="AE181" s="115"/>
      <c r="AF181" s="115"/>
      <c r="AG181" s="115"/>
      <c r="AH181" s="115"/>
      <c r="AI181" s="115"/>
      <c r="AJ181" s="115"/>
      <c r="AK181" s="115"/>
      <c r="AL181" s="115"/>
      <c r="AM181" s="115"/>
      <c r="AN181" s="115"/>
      <c r="AO181" s="115"/>
      <c r="AP181" s="115"/>
      <c r="AQ181" s="115"/>
      <c r="AR181" s="115"/>
      <c r="AS181" s="115"/>
      <c r="AT181" s="115"/>
      <c r="AU181" s="115"/>
      <c r="CY181" s="60"/>
      <c r="CZ181" s="60"/>
      <c r="DA181" s="60"/>
      <c r="DB181" s="60"/>
    </row>
    <row r="182" spans="1:106" x14ac:dyDescent="0.25">
      <c r="A182" s="50">
        <v>181</v>
      </c>
      <c r="B182" s="104">
        <f>'Dashboard Console - Entry'!B182</f>
        <v>0</v>
      </c>
      <c r="C182" s="105">
        <f>HLOOKUP(C$2,'Dashboard Console - Entry'!$C$2:$BF$250,$A182,FALSE)</f>
        <v>0</v>
      </c>
      <c r="D182" s="105">
        <f>HLOOKUP(D$2,'Dashboard Console - Entry'!$C$2:$BF$250,$A182,FALSE)</f>
        <v>0</v>
      </c>
      <c r="E182" s="105">
        <f>HLOOKUP(E$2,'Dashboard Console - Entry'!$C$2:$BF$250,$A182,FALSE)</f>
        <v>0</v>
      </c>
      <c r="F182" s="105">
        <f>HLOOKUP(F$2,'Dashboard Console - Entry'!$C$2:$BF$250,$A182,FALSE)</f>
        <v>0</v>
      </c>
      <c r="G182" s="105">
        <f>HLOOKUP(G$2,'Dashboard Console - Entry'!$C$2:$BF$250,$A182,FALSE)</f>
        <v>0</v>
      </c>
      <c r="H182" s="105">
        <f>HLOOKUP(H$2,'Dashboard Console - Entry'!$C$2:$BF$250,$A182,FALSE)</f>
        <v>0</v>
      </c>
      <c r="I182" s="105">
        <f>HLOOKUP(I$2,'Dashboard Console - Entry'!$C$2:$BF$250,$A182,FALSE)</f>
        <v>0</v>
      </c>
      <c r="J182" s="105">
        <f>HLOOKUP(J$2,'Dashboard Console - Entry'!$C$2:$BF$250,$A182,FALSE)</f>
        <v>0</v>
      </c>
      <c r="K182" s="105">
        <f>HLOOKUP(K$2,'Dashboard Console - Entry'!$C$2:$BF$250,$A182,FALSE)</f>
        <v>0</v>
      </c>
      <c r="L182" s="105">
        <f>HLOOKUP(L$2,'Dashboard Console - Entry'!$C$2:$BF$250,$A182,FALSE)</f>
        <v>0</v>
      </c>
      <c r="M182" s="105">
        <f>HLOOKUP(M$2,'Dashboard Console - Entry'!$C$2:$BF$250,$A182,FALSE)</f>
        <v>0</v>
      </c>
      <c r="N182" s="105">
        <f>HLOOKUP(N$2,'Dashboard Console - Entry'!$C$2:$BF$250,$A182,FALSE)</f>
        <v>0</v>
      </c>
      <c r="O182" s="105">
        <f>HLOOKUP(O$2,'Dashboard Console - Entry'!$C$2:$BF$250,$A182,FALSE)</f>
        <v>0</v>
      </c>
      <c r="P182" s="50"/>
      <c r="S182" s="115"/>
      <c r="T182" s="115"/>
      <c r="U182" s="115"/>
      <c r="V182" s="115"/>
      <c r="W182" s="115"/>
      <c r="X182" s="115"/>
      <c r="Y182" s="115"/>
      <c r="Z182" s="115"/>
      <c r="AA182" s="115"/>
      <c r="AB182" s="115"/>
      <c r="AC182" s="115"/>
      <c r="AD182" s="115"/>
      <c r="AE182" s="115"/>
      <c r="AF182" s="115"/>
      <c r="AG182" s="115"/>
      <c r="AH182" s="115"/>
      <c r="AI182" s="115"/>
      <c r="AJ182" s="115"/>
      <c r="AK182" s="115"/>
      <c r="AL182" s="115"/>
      <c r="AM182" s="115"/>
      <c r="AN182" s="115"/>
      <c r="AO182" s="115"/>
      <c r="AP182" s="115"/>
      <c r="AQ182" s="115"/>
      <c r="AR182" s="115"/>
      <c r="AS182" s="115"/>
      <c r="AT182" s="115"/>
      <c r="AU182" s="115"/>
      <c r="CY182" s="60"/>
      <c r="CZ182" s="60"/>
      <c r="DA182" s="60"/>
      <c r="DB182" s="60"/>
    </row>
    <row r="183" spans="1:106" x14ac:dyDescent="0.25">
      <c r="A183" s="50">
        <v>182</v>
      </c>
      <c r="B183" s="106" t="str">
        <f>'Dashboard Console - Entry'!B183</f>
        <v>TAT Compliance/Backlog</v>
      </c>
      <c r="C183" s="107"/>
      <c r="D183" s="107"/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53"/>
      <c r="CY183" s="60"/>
      <c r="CZ183" s="60"/>
      <c r="DA183" s="60"/>
      <c r="DB183" s="60"/>
    </row>
    <row r="184" spans="1:106" x14ac:dyDescent="0.25">
      <c r="A184" s="50">
        <v>183</v>
      </c>
      <c r="B184" s="64" t="str">
        <f>'Dashboard Console - Entry'!B184</f>
        <v>Backlog</v>
      </c>
      <c r="C184" s="74">
        <f>HLOOKUP(C$2,'Dashboard Console - Entry'!$C$2:$BF$250,$A184,FALSE)</f>
        <v>0</v>
      </c>
      <c r="D184" s="74">
        <f>HLOOKUP(D$2,'Dashboard Console - Entry'!$C$2:$BF$250,$A184,FALSE)</f>
        <v>0</v>
      </c>
      <c r="E184" s="74">
        <f>HLOOKUP(E$2,'Dashboard Console - Entry'!$C$2:$BF$250,$A184,FALSE)</f>
        <v>0</v>
      </c>
      <c r="F184" s="74">
        <f>HLOOKUP(F$2,'Dashboard Console - Entry'!$C$2:$BF$250,$A184,FALSE)</f>
        <v>0</v>
      </c>
      <c r="G184" s="74">
        <f>HLOOKUP(G$2,'Dashboard Console - Entry'!$C$2:$BF$250,$A184,FALSE)</f>
        <v>0</v>
      </c>
      <c r="H184" s="74">
        <f>HLOOKUP(H$2,'Dashboard Console - Entry'!$C$2:$BF$250,$A184,FALSE)</f>
        <v>0</v>
      </c>
      <c r="I184" s="74">
        <f>HLOOKUP(I$2,'Dashboard Console - Entry'!$C$2:$BF$250,$A184,FALSE)</f>
        <v>0</v>
      </c>
      <c r="J184" s="74">
        <f>HLOOKUP(J$2,'Dashboard Console - Entry'!$C$2:$BF$250,$A184,FALSE)</f>
        <v>0</v>
      </c>
      <c r="K184" s="74">
        <f>HLOOKUP(K$2,'Dashboard Console - Entry'!$C$2:$BF$250,$A184,FALSE)</f>
        <v>0</v>
      </c>
      <c r="L184" s="74">
        <f>HLOOKUP(L$2,'Dashboard Console - Entry'!$C$2:$BF$250,$A184,FALSE)</f>
        <v>93</v>
      </c>
      <c r="M184" s="74">
        <f>HLOOKUP(M$2,'Dashboard Console - Entry'!$C$2:$BF$250,$A184,FALSE)</f>
        <v>343</v>
      </c>
      <c r="N184" s="74">
        <f>HLOOKUP(N$2,'Dashboard Console - Entry'!$C$2:$BF$250,$A184,FALSE)</f>
        <v>197</v>
      </c>
      <c r="O184" s="74">
        <f>HLOOKUP(O$2,'Dashboard Console - Entry'!$C$2:$BF$250,$A184,FALSE)</f>
        <v>33</v>
      </c>
      <c r="P184" s="53"/>
      <c r="CY184" s="60"/>
      <c r="CZ184" s="60"/>
      <c r="DA184" s="60"/>
      <c r="DB184" s="60"/>
    </row>
    <row r="185" spans="1:106" x14ac:dyDescent="0.25">
      <c r="A185" s="50">
        <v>184</v>
      </c>
      <c r="B185" s="64" t="str">
        <f>'Dashboard Console - Entry'!B185</f>
        <v>TAT Compliance</v>
      </c>
      <c r="C185" s="102">
        <f>HLOOKUP(C$2,'Dashboard Console - Entry'!$C$2:$BF$250,$A185,FALSE)</f>
        <v>1</v>
      </c>
      <c r="D185" s="102">
        <f>HLOOKUP(D$2,'Dashboard Console - Entry'!$C$2:$BF$250,$A185,FALSE)</f>
        <v>1</v>
      </c>
      <c r="E185" s="102">
        <f>HLOOKUP(E$2,'Dashboard Console - Entry'!$C$2:$BF$250,$A185,FALSE)</f>
        <v>1</v>
      </c>
      <c r="F185" s="102">
        <f>HLOOKUP(F$2,'Dashboard Console - Entry'!$C$2:$BF$250,$A185,FALSE)</f>
        <v>1</v>
      </c>
      <c r="G185" s="102">
        <f>HLOOKUP(G$2,'Dashboard Console - Entry'!$C$2:$BF$250,$A185,FALSE)</f>
        <v>1</v>
      </c>
      <c r="H185" s="102">
        <f>HLOOKUP(H$2,'Dashboard Console - Entry'!$C$2:$BF$250,$A185,FALSE)</f>
        <v>1</v>
      </c>
      <c r="I185" s="102">
        <f>HLOOKUP(I$2,'Dashboard Console - Entry'!$C$2:$BF$250,$A185,FALSE)</f>
        <v>1</v>
      </c>
      <c r="J185" s="102">
        <f>HLOOKUP(J$2,'Dashboard Console - Entry'!$C$2:$BF$250,$A185,FALSE)</f>
        <v>1</v>
      </c>
      <c r="K185" s="102">
        <f>HLOOKUP(K$2,'Dashboard Console - Entry'!$C$2:$BF$250,$A185,FALSE)</f>
        <v>1</v>
      </c>
      <c r="L185" s="102">
        <f>HLOOKUP(L$2,'Dashboard Console - Entry'!$C$2:$BF$250,$A185,FALSE)</f>
        <v>0.99904955594845124</v>
      </c>
      <c r="M185" s="102">
        <f>HLOOKUP(M$2,'Dashboard Console - Entry'!$C$2:$BF$250,$A185,FALSE)</f>
        <v>0.99674356783442519</v>
      </c>
      <c r="N185" s="102">
        <f>HLOOKUP(N$2,'Dashboard Console - Entry'!$C$2:$BF$250,$A185,FALSE)</f>
        <v>0.99789061161555592</v>
      </c>
      <c r="O185" s="108">
        <f>HLOOKUP(O$2,'Dashboard Console - Entry'!$C$2:$BF$250,$A185,FALSE)</f>
        <v>0.99968757692234866</v>
      </c>
      <c r="P185" s="53"/>
      <c r="CY185" s="60"/>
      <c r="CZ185" s="60"/>
      <c r="DA185" s="60"/>
      <c r="DB185" s="60"/>
    </row>
    <row r="186" spans="1:106" x14ac:dyDescent="0.25">
      <c r="A186" s="50">
        <v>185</v>
      </c>
      <c r="B186" s="104">
        <f>'Dashboard Console - Entry'!B186</f>
        <v>0</v>
      </c>
      <c r="C186" s="105">
        <f>HLOOKUP(C$2,'Dashboard Console - Entry'!$C$2:$BF$250,$A186,FALSE)</f>
        <v>0</v>
      </c>
      <c r="D186" s="52">
        <f>HLOOKUP(D$2,'Dashboard Console - Entry'!$C$2:$BF$250,$A186,FALSE)</f>
        <v>0</v>
      </c>
      <c r="E186" s="52">
        <f>HLOOKUP(E$2,'Dashboard Console - Entry'!$C$2:$BF$250,$A186,FALSE)</f>
        <v>0</v>
      </c>
      <c r="F186" s="52">
        <f>HLOOKUP(F$2,'Dashboard Console - Entry'!$C$2:$BF$250,$A186,FALSE)</f>
        <v>0</v>
      </c>
      <c r="G186" s="52">
        <f>HLOOKUP(G$2,'Dashboard Console - Entry'!$C$2:$BF$250,$A186,FALSE)</f>
        <v>0</v>
      </c>
      <c r="H186" s="52">
        <f>HLOOKUP(H$2,'Dashboard Console - Entry'!$C$2:$BF$250,$A186,FALSE)</f>
        <v>0</v>
      </c>
      <c r="I186" s="52">
        <f>HLOOKUP(I$2,'Dashboard Console - Entry'!$C$2:$BF$250,$A186,FALSE)</f>
        <v>0</v>
      </c>
      <c r="J186" s="52">
        <f>HLOOKUP(J$2,'Dashboard Console - Entry'!$C$2:$BF$250,$A186,FALSE)</f>
        <v>0</v>
      </c>
      <c r="K186" s="52">
        <f>HLOOKUP(K$2,'Dashboard Console - Entry'!$C$2:$BF$250,$A186,FALSE)</f>
        <v>0</v>
      </c>
      <c r="L186" s="52">
        <f>HLOOKUP(L$2,'Dashboard Console - Entry'!$C$2:$BF$250,$A186,FALSE)</f>
        <v>0</v>
      </c>
      <c r="M186" s="52">
        <f>HLOOKUP(M$2,'Dashboard Console - Entry'!$C$2:$BF$250,$A186,FALSE)</f>
        <v>0</v>
      </c>
      <c r="N186" s="52">
        <f>HLOOKUP(N$2,'Dashboard Console - Entry'!$C$2:$BF$250,$A186,FALSE)</f>
        <v>0</v>
      </c>
      <c r="O186" s="52">
        <f>HLOOKUP(O$2,'Dashboard Console - Entry'!$C$2:$BF$250,$A186,FALSE)</f>
        <v>0</v>
      </c>
      <c r="P186" s="53"/>
      <c r="CY186" s="60"/>
      <c r="CZ186" s="60"/>
      <c r="DA186" s="60"/>
      <c r="DB186" s="60"/>
    </row>
    <row r="187" spans="1:106" x14ac:dyDescent="0.25">
      <c r="A187" s="50">
        <v>186</v>
      </c>
      <c r="B187" s="104">
        <f>'Dashboard Console - Entry'!B187</f>
        <v>0</v>
      </c>
      <c r="C187" s="105">
        <f>HLOOKUP(C$2,'Dashboard Console - Entry'!$C$2:$BF$250,$A187,FALSE)</f>
        <v>0</v>
      </c>
      <c r="D187" s="105">
        <f>HLOOKUP(D$2,'Dashboard Console - Entry'!$C$2:$BF$250,$A187,FALSE)</f>
        <v>0</v>
      </c>
      <c r="E187" s="105">
        <f>HLOOKUP(E$2,'Dashboard Console - Entry'!$C$2:$BF$250,$A187,FALSE)</f>
        <v>0</v>
      </c>
      <c r="F187" s="105">
        <f>HLOOKUP(F$2,'Dashboard Console - Entry'!$C$2:$BF$250,$A187,FALSE)</f>
        <v>0</v>
      </c>
      <c r="G187" s="105">
        <f>HLOOKUP(G$2,'Dashboard Console - Entry'!$C$2:$BF$250,$A187,FALSE)</f>
        <v>0</v>
      </c>
      <c r="H187" s="105">
        <f>HLOOKUP(H$2,'Dashboard Console - Entry'!$C$2:$BF$250,$A187,FALSE)</f>
        <v>0</v>
      </c>
      <c r="I187" s="105">
        <f>HLOOKUP(I$2,'Dashboard Console - Entry'!$C$2:$BF$250,$A187,FALSE)</f>
        <v>0</v>
      </c>
      <c r="J187" s="105">
        <f>HLOOKUP(J$2,'Dashboard Console - Entry'!$C$2:$BF$250,$A187,FALSE)</f>
        <v>0</v>
      </c>
      <c r="K187" s="105">
        <f>HLOOKUP(K$2,'Dashboard Console - Entry'!$C$2:$BF$250,$A187,FALSE)</f>
        <v>0</v>
      </c>
      <c r="L187" s="105">
        <f>HLOOKUP(L$2,'Dashboard Console - Entry'!$C$2:$BF$250,$A187,FALSE)</f>
        <v>0</v>
      </c>
      <c r="M187" s="105">
        <f>HLOOKUP(M$2,'Dashboard Console - Entry'!$C$2:$BF$250,$A187,FALSE)</f>
        <v>0</v>
      </c>
      <c r="N187" s="105">
        <f>HLOOKUP(N$2,'Dashboard Console - Entry'!$C$2:$BF$250,$A187,FALSE)</f>
        <v>0</v>
      </c>
      <c r="O187" s="105">
        <f>HLOOKUP(O$2,'Dashboard Console - Entry'!$C$2:$BF$250,$A187,FALSE)</f>
        <v>0</v>
      </c>
      <c r="P187" s="50"/>
      <c r="CY187" s="60"/>
      <c r="CZ187" s="60"/>
      <c r="DA187" s="60"/>
      <c r="DB187" s="60"/>
    </row>
    <row r="188" spans="1:106" x14ac:dyDescent="0.25">
      <c r="A188" s="50">
        <v>187</v>
      </c>
      <c r="B188" s="61" t="str">
        <f>'Dashboard Console - Entry'!B188</f>
        <v>Interday Volumes Flow</v>
      </c>
      <c r="P188" s="50"/>
      <c r="CY188" s="60"/>
      <c r="CZ188" s="60"/>
      <c r="DA188" s="60"/>
      <c r="DB188" s="60"/>
    </row>
    <row r="189" spans="1:106" x14ac:dyDescent="0.25">
      <c r="A189" s="50">
        <v>188</v>
      </c>
      <c r="B189" s="64" t="str">
        <f>'Dashboard Console - Entry'!B189</f>
        <v>Monday</v>
      </c>
      <c r="C189" s="110">
        <f>HLOOKUP(C$2,'Dashboard Console - Entry'!$C$2:$BF$250,$A189,FALSE)</f>
        <v>0</v>
      </c>
      <c r="D189" s="110">
        <f>HLOOKUP(D$2,'Dashboard Console - Entry'!$C$2:$BF$250,$A189,FALSE)</f>
        <v>2195</v>
      </c>
      <c r="E189" s="110">
        <f>HLOOKUP(E$2,'Dashboard Console - Entry'!$C$2:$BF$250,$A189,FALSE)</f>
        <v>1836</v>
      </c>
      <c r="F189" s="110">
        <f>HLOOKUP(F$2,'Dashboard Console - Entry'!$C$2:$BF$250,$A189,FALSE)</f>
        <v>2035</v>
      </c>
      <c r="G189" s="110">
        <f>HLOOKUP(G$2,'Dashboard Console - Entry'!$C$2:$BF$250,$A189,FALSE)</f>
        <v>1657</v>
      </c>
      <c r="H189" s="110">
        <f>HLOOKUP(H$2,'Dashboard Console - Entry'!$C$2:$BF$250,$A189,FALSE)</f>
        <v>1515</v>
      </c>
      <c r="I189" s="110">
        <f>HLOOKUP(I$2,'Dashboard Console - Entry'!$C$2:$BF$250,$A189,FALSE)</f>
        <v>1609</v>
      </c>
      <c r="J189" s="110">
        <f>HLOOKUP(J$2,'Dashboard Console - Entry'!$C$2:$BF$250,$A189,FALSE)</f>
        <v>2474</v>
      </c>
      <c r="K189" s="110">
        <f>HLOOKUP(K$2,'Dashboard Console - Entry'!$C$2:$BF$250,$A189,FALSE)</f>
        <v>2265</v>
      </c>
      <c r="L189" s="110">
        <f>HLOOKUP(L$2,'Dashboard Console - Entry'!$C$2:$BF$250,$A189,FALSE)</f>
        <v>1927</v>
      </c>
      <c r="M189" s="110">
        <f>HLOOKUP(M$2,'Dashboard Console - Entry'!$C$2:$BF$250,$A189,FALSE)</f>
        <v>2075</v>
      </c>
      <c r="N189" s="110">
        <f>HLOOKUP(N$2,'Dashboard Console - Entry'!$C$2:$BF$250,$A189,FALSE)</f>
        <v>0</v>
      </c>
      <c r="O189" s="110">
        <f>HLOOKUP(O$2,'Dashboard Console - Entry'!$C$2:$BF$250,$A189,FALSE)</f>
        <v>0</v>
      </c>
      <c r="P189" s="50"/>
      <c r="CY189" s="60"/>
      <c r="CZ189" s="60"/>
      <c r="DA189" s="60"/>
      <c r="DB189" s="60"/>
    </row>
    <row r="190" spans="1:106" x14ac:dyDescent="0.25">
      <c r="A190" s="50">
        <v>189</v>
      </c>
      <c r="B190" s="64" t="str">
        <f>'Dashboard Console - Entry'!B190</f>
        <v>Tuesday</v>
      </c>
      <c r="C190" s="110">
        <f>HLOOKUP(C$2,'Dashboard Console - Entry'!$C$2:$BF$250,$A190,FALSE)</f>
        <v>0</v>
      </c>
      <c r="D190" s="110">
        <f>HLOOKUP(D$2,'Dashboard Console - Entry'!$C$2:$BF$250,$A190,FALSE)</f>
        <v>2534</v>
      </c>
      <c r="E190" s="110">
        <f>HLOOKUP(E$2,'Dashboard Console - Entry'!$C$2:$BF$250,$A190,FALSE)</f>
        <v>1890</v>
      </c>
      <c r="F190" s="110">
        <f>HLOOKUP(F$2,'Dashboard Console - Entry'!$C$2:$BF$250,$A190,FALSE)</f>
        <v>2117</v>
      </c>
      <c r="G190" s="110">
        <f>HLOOKUP(G$2,'Dashboard Console - Entry'!$C$2:$BF$250,$A190,FALSE)</f>
        <v>1728</v>
      </c>
      <c r="H190" s="110">
        <f>HLOOKUP(H$2,'Dashboard Console - Entry'!$C$2:$BF$250,$A190,FALSE)</f>
        <v>1454</v>
      </c>
      <c r="I190" s="110">
        <f>HLOOKUP(I$2,'Dashboard Console - Entry'!$C$2:$BF$250,$A190,FALSE)</f>
        <v>1716</v>
      </c>
      <c r="J190" s="110">
        <f>HLOOKUP(J$2,'Dashboard Console - Entry'!$C$2:$BF$250,$A190,FALSE)</f>
        <v>1433</v>
      </c>
      <c r="K190" s="110">
        <f>HLOOKUP(K$2,'Dashboard Console - Entry'!$C$2:$BF$250,$A190,FALSE)</f>
        <v>1798</v>
      </c>
      <c r="L190" s="110">
        <f>HLOOKUP(L$2,'Dashboard Console - Entry'!$C$2:$BF$250,$A190,FALSE)</f>
        <v>2043</v>
      </c>
      <c r="M190" s="110">
        <f>HLOOKUP(M$2,'Dashboard Console - Entry'!$C$2:$BF$250,$A190,FALSE)</f>
        <v>2046</v>
      </c>
      <c r="N190" s="110">
        <f>HLOOKUP(N$2,'Dashboard Console - Entry'!$C$2:$BF$250,$A190,FALSE)</f>
        <v>0</v>
      </c>
      <c r="O190" s="110">
        <f>HLOOKUP(O$2,'Dashboard Console - Entry'!$C$2:$BF$250,$A190,FALSE)</f>
        <v>0</v>
      </c>
      <c r="P190" s="50"/>
      <c r="CY190" s="60"/>
      <c r="CZ190" s="60"/>
      <c r="DA190" s="60"/>
      <c r="DB190" s="60"/>
    </row>
    <row r="191" spans="1:106" x14ac:dyDescent="0.25">
      <c r="A191" s="50">
        <v>190</v>
      </c>
      <c r="B191" s="64" t="str">
        <f>'Dashboard Console - Entry'!B191</f>
        <v>Wednesday</v>
      </c>
      <c r="C191" s="110">
        <f>HLOOKUP(C$2,'Dashboard Console - Entry'!$C$2:$BF$250,$A191,FALSE)</f>
        <v>0</v>
      </c>
      <c r="D191" s="110">
        <f>HLOOKUP(D$2,'Dashboard Console - Entry'!$C$2:$BF$250,$A191,FALSE)</f>
        <v>3320</v>
      </c>
      <c r="E191" s="110">
        <f>HLOOKUP(E$2,'Dashboard Console - Entry'!$C$2:$BF$250,$A191,FALSE)</f>
        <v>2706</v>
      </c>
      <c r="F191" s="110">
        <f>HLOOKUP(F$2,'Dashboard Console - Entry'!$C$2:$BF$250,$A191,FALSE)</f>
        <v>2801</v>
      </c>
      <c r="G191" s="110">
        <f>HLOOKUP(G$2,'Dashboard Console - Entry'!$C$2:$BF$250,$A191,FALSE)</f>
        <v>2360</v>
      </c>
      <c r="H191" s="110">
        <f>HLOOKUP(H$2,'Dashboard Console - Entry'!$C$2:$BF$250,$A191,FALSE)</f>
        <v>2505</v>
      </c>
      <c r="I191" s="110">
        <f>HLOOKUP(I$2,'Dashboard Console - Entry'!$C$2:$BF$250,$A191,FALSE)</f>
        <v>2474</v>
      </c>
      <c r="J191" s="110">
        <f>HLOOKUP(J$2,'Dashboard Console - Entry'!$C$2:$BF$250,$A191,FALSE)</f>
        <v>1716</v>
      </c>
      <c r="K191" s="110">
        <f>HLOOKUP(K$2,'Dashboard Console - Entry'!$C$2:$BF$250,$A191,FALSE)</f>
        <v>1870</v>
      </c>
      <c r="L191" s="110">
        <f>HLOOKUP(L$2,'Dashboard Console - Entry'!$C$2:$BF$250,$A191,FALSE)</f>
        <v>2008</v>
      </c>
      <c r="M191" s="110">
        <f>HLOOKUP(M$2,'Dashboard Console - Entry'!$C$2:$BF$250,$A191,FALSE)</f>
        <v>2191</v>
      </c>
      <c r="N191" s="110">
        <f>HLOOKUP(N$2,'Dashboard Console - Entry'!$C$2:$BF$250,$A191,FALSE)</f>
        <v>0</v>
      </c>
      <c r="O191" s="110">
        <f>HLOOKUP(O$2,'Dashboard Console - Entry'!$C$2:$BF$250,$A191,FALSE)</f>
        <v>0</v>
      </c>
      <c r="P191" s="50"/>
      <c r="CY191" s="60"/>
      <c r="CZ191" s="60"/>
      <c r="DA191" s="60"/>
      <c r="DB191" s="60"/>
    </row>
    <row r="192" spans="1:106" x14ac:dyDescent="0.25">
      <c r="A192" s="50">
        <v>191</v>
      </c>
      <c r="B192" s="64" t="str">
        <f>'Dashboard Console - Entry'!B192</f>
        <v>Thursday</v>
      </c>
      <c r="C192" s="110">
        <f>HLOOKUP(C$2,'Dashboard Console - Entry'!$C$2:$BF$250,$A192,FALSE)</f>
        <v>0</v>
      </c>
      <c r="D192" s="110">
        <f>HLOOKUP(D$2,'Dashboard Console - Entry'!$C$2:$BF$250,$A192,FALSE)</f>
        <v>3199</v>
      </c>
      <c r="E192" s="110">
        <f>HLOOKUP(E$2,'Dashboard Console - Entry'!$C$2:$BF$250,$A192,FALSE)</f>
        <v>2541</v>
      </c>
      <c r="F192" s="110">
        <f>HLOOKUP(F$2,'Dashboard Console - Entry'!$C$2:$BF$250,$A192,FALSE)</f>
        <v>2587</v>
      </c>
      <c r="G192" s="110">
        <f>HLOOKUP(G$2,'Dashboard Console - Entry'!$C$2:$BF$250,$A192,FALSE)</f>
        <v>2541</v>
      </c>
      <c r="H192" s="110">
        <f>HLOOKUP(H$2,'Dashboard Console - Entry'!$C$2:$BF$250,$A192,FALSE)</f>
        <v>2135</v>
      </c>
      <c r="I192" s="110">
        <f>HLOOKUP(I$2,'Dashboard Console - Entry'!$C$2:$BF$250,$A192,FALSE)</f>
        <v>2230</v>
      </c>
      <c r="J192" s="110">
        <f>HLOOKUP(J$2,'Dashboard Console - Entry'!$C$2:$BF$250,$A192,FALSE)</f>
        <v>1890</v>
      </c>
      <c r="K192" s="110">
        <f>HLOOKUP(K$2,'Dashboard Console - Entry'!$C$2:$BF$250,$A192,FALSE)</f>
        <v>1912</v>
      </c>
      <c r="L192" s="110">
        <f>HLOOKUP(L$2,'Dashboard Console - Entry'!$C$2:$BF$250,$A192,FALSE)</f>
        <v>2050</v>
      </c>
      <c r="M192" s="110">
        <f>HLOOKUP(M$2,'Dashboard Console - Entry'!$C$2:$BF$250,$A192,FALSE)</f>
        <v>2119</v>
      </c>
      <c r="N192" s="110">
        <f>HLOOKUP(N$2,'Dashboard Console - Entry'!$C$2:$BF$250,$A192,FALSE)</f>
        <v>0</v>
      </c>
      <c r="O192" s="110">
        <f>HLOOKUP(O$2,'Dashboard Console - Entry'!$C$2:$BF$250,$A192,FALSE)</f>
        <v>0</v>
      </c>
      <c r="P192" s="50"/>
      <c r="CY192" s="60"/>
      <c r="CZ192" s="60"/>
      <c r="DA192" s="60"/>
      <c r="DB192" s="60"/>
    </row>
    <row r="193" spans="1:106" x14ac:dyDescent="0.25">
      <c r="A193" s="50">
        <v>192</v>
      </c>
      <c r="B193" s="64" t="str">
        <f>'Dashboard Console - Entry'!B193</f>
        <v>Friday</v>
      </c>
      <c r="C193" s="110">
        <f>HLOOKUP(C$2,'Dashboard Console - Entry'!$C$2:$BF$250,$A193,FALSE)</f>
        <v>0</v>
      </c>
      <c r="D193" s="110">
        <f>HLOOKUP(D$2,'Dashboard Console - Entry'!$C$2:$BF$250,$A193,FALSE)</f>
        <v>2529</v>
      </c>
      <c r="E193" s="110">
        <f>HLOOKUP(E$2,'Dashboard Console - Entry'!$C$2:$BF$250,$A193,FALSE)</f>
        <v>2838</v>
      </c>
      <c r="F193" s="110">
        <f>HLOOKUP(F$2,'Dashboard Console - Entry'!$C$2:$BF$250,$A193,FALSE)</f>
        <v>2748</v>
      </c>
      <c r="G193" s="110">
        <f>HLOOKUP(G$2,'Dashboard Console - Entry'!$C$2:$BF$250,$A193,FALSE)</f>
        <v>2695</v>
      </c>
      <c r="H193" s="110">
        <f>HLOOKUP(H$2,'Dashboard Console - Entry'!$C$2:$BF$250,$A193,FALSE)</f>
        <v>2415</v>
      </c>
      <c r="I193" s="110">
        <f>HLOOKUP(I$2,'Dashboard Console - Entry'!$C$2:$BF$250,$A193,FALSE)</f>
        <v>2394</v>
      </c>
      <c r="J193" s="110">
        <f>HLOOKUP(J$2,'Dashboard Console - Entry'!$C$2:$BF$250,$A193,FALSE)</f>
        <v>1653</v>
      </c>
      <c r="K193" s="110">
        <f>HLOOKUP(K$2,'Dashboard Console - Entry'!$C$2:$BF$250,$A193,FALSE)</f>
        <v>1923</v>
      </c>
      <c r="L193" s="110">
        <f>HLOOKUP(L$2,'Dashboard Console - Entry'!$C$2:$BF$250,$A193,FALSE)</f>
        <v>1949</v>
      </c>
      <c r="M193" s="110">
        <f>HLOOKUP(M$2,'Dashboard Console - Entry'!$C$2:$BF$250,$A193,FALSE)</f>
        <v>1932</v>
      </c>
      <c r="N193" s="110">
        <f>HLOOKUP(N$2,'Dashboard Console - Entry'!$C$2:$BF$250,$A193,FALSE)</f>
        <v>0</v>
      </c>
      <c r="O193" s="110">
        <f>HLOOKUP(O$2,'Dashboard Console - Entry'!$C$2:$BF$250,$A193,FALSE)</f>
        <v>0</v>
      </c>
      <c r="P193" s="50"/>
      <c r="CY193" s="60"/>
      <c r="CZ193" s="60"/>
      <c r="DA193" s="60"/>
      <c r="DB193" s="60"/>
    </row>
    <row r="194" spans="1:106" x14ac:dyDescent="0.25">
      <c r="A194" s="50">
        <v>193</v>
      </c>
      <c r="B194" s="64" t="str">
        <f>'Dashboard Console - Entry'!B194</f>
        <v>Total</v>
      </c>
      <c r="C194" s="110">
        <f>HLOOKUP(C$2,'Dashboard Console - Entry'!$C$2:$BF$250,$A194,FALSE)</f>
        <v>0</v>
      </c>
      <c r="D194" s="110">
        <f>HLOOKUP(D$2,'Dashboard Console - Entry'!$C$2:$BF$250,$A194,FALSE)</f>
        <v>13777</v>
      </c>
      <c r="E194" s="110">
        <f>HLOOKUP(E$2,'Dashboard Console - Entry'!$C$2:$BF$250,$A194,FALSE)</f>
        <v>11811</v>
      </c>
      <c r="F194" s="110">
        <f>HLOOKUP(F$2,'Dashboard Console - Entry'!$C$2:$BF$250,$A194,FALSE)</f>
        <v>12288</v>
      </c>
      <c r="G194" s="110">
        <f>HLOOKUP(G$2,'Dashboard Console - Entry'!$C$2:$BF$250,$A194,FALSE)</f>
        <v>10981</v>
      </c>
      <c r="H194" s="110">
        <f>HLOOKUP(H$2,'Dashboard Console - Entry'!$C$2:$BF$250,$A194,FALSE)</f>
        <v>10024</v>
      </c>
      <c r="I194" s="110">
        <f>HLOOKUP(I$2,'Dashboard Console - Entry'!$C$2:$BF$250,$A194,FALSE)</f>
        <v>10423</v>
      </c>
      <c r="J194" s="110">
        <f>HLOOKUP(J$2,'Dashboard Console - Entry'!$C$2:$BF$250,$A194,FALSE)</f>
        <v>9166</v>
      </c>
      <c r="K194" s="110">
        <f>HLOOKUP(K$2,'Dashboard Console - Entry'!$C$2:$BF$250,$A194,FALSE)</f>
        <v>9768</v>
      </c>
      <c r="L194" s="110">
        <f>HLOOKUP(L$2,'Dashboard Console - Entry'!$C$2:$BF$250,$A194,FALSE)</f>
        <v>9977</v>
      </c>
      <c r="M194" s="110">
        <f>HLOOKUP(M$2,'Dashboard Console - Entry'!$C$2:$BF$250,$A194,FALSE)</f>
        <v>10363</v>
      </c>
      <c r="N194" s="110">
        <f>HLOOKUP(N$2,'Dashboard Console - Entry'!$C$2:$BF$250,$A194,FALSE)</f>
        <v>0</v>
      </c>
      <c r="O194" s="110">
        <f>HLOOKUP(O$2,'Dashboard Console - Entry'!$C$2:$BF$250,$A194,FALSE)</f>
        <v>0</v>
      </c>
      <c r="P194" s="50"/>
      <c r="CY194" s="60"/>
      <c r="CZ194" s="60"/>
      <c r="DA194" s="60"/>
      <c r="DB194" s="60"/>
    </row>
    <row r="195" spans="1:106" x14ac:dyDescent="0.25">
      <c r="A195" s="50">
        <v>194</v>
      </c>
      <c r="B195" s="104">
        <f>'Dashboard Console - Entry'!B195</f>
        <v>0</v>
      </c>
      <c r="C195" s="105">
        <f>HLOOKUP(C$2,'Dashboard Console - Entry'!$C$2:$BF$250,$A195,FALSE)</f>
        <v>0</v>
      </c>
      <c r="D195" s="105">
        <f>HLOOKUP(D$2,'Dashboard Console - Entry'!$C$2:$BF$250,$A195,FALSE)</f>
        <v>0</v>
      </c>
      <c r="E195" s="105">
        <f>HLOOKUP(E$2,'Dashboard Console - Entry'!$C$2:$BF$250,$A195,FALSE)</f>
        <v>0</v>
      </c>
      <c r="F195" s="105">
        <f>HLOOKUP(F$2,'Dashboard Console - Entry'!$C$2:$BF$250,$A195,FALSE)</f>
        <v>0</v>
      </c>
      <c r="G195" s="105">
        <f>HLOOKUP(G$2,'Dashboard Console - Entry'!$C$2:$BF$250,$A195,FALSE)</f>
        <v>0</v>
      </c>
      <c r="H195" s="105">
        <f>HLOOKUP(H$2,'Dashboard Console - Entry'!$C$2:$BF$250,$A195,FALSE)</f>
        <v>0</v>
      </c>
      <c r="I195" s="105">
        <f>HLOOKUP(I$2,'Dashboard Console - Entry'!$C$2:$BF$250,$A195,FALSE)</f>
        <v>0</v>
      </c>
      <c r="J195" s="105">
        <f>HLOOKUP(J$2,'Dashboard Console - Entry'!$C$2:$BF$250,$A195,FALSE)</f>
        <v>0</v>
      </c>
      <c r="K195" s="105">
        <f>HLOOKUP(K$2,'Dashboard Console - Entry'!$C$2:$BF$250,$A195,FALSE)</f>
        <v>0</v>
      </c>
      <c r="L195" s="105">
        <f>HLOOKUP(L$2,'Dashboard Console - Entry'!$C$2:$BF$250,$A195,FALSE)</f>
        <v>0</v>
      </c>
      <c r="M195" s="105">
        <f>HLOOKUP(M$2,'Dashboard Console - Entry'!$C$2:$BF$250,$A195,FALSE)</f>
        <v>0</v>
      </c>
      <c r="N195" s="105">
        <f>HLOOKUP(N$2,'Dashboard Console - Entry'!$C$2:$BF$250,$A195,FALSE)</f>
        <v>0</v>
      </c>
      <c r="O195" s="105">
        <f>HLOOKUP(O$2,'Dashboard Console - Entry'!$C$2:$BF$250,$A195,FALSE)</f>
        <v>0</v>
      </c>
      <c r="P195" s="53"/>
      <c r="CY195" s="60"/>
      <c r="CZ195" s="60"/>
      <c r="DA195" s="60"/>
      <c r="DB195" s="60"/>
    </row>
    <row r="196" spans="1:106" x14ac:dyDescent="0.25">
      <c r="A196" s="50">
        <v>195</v>
      </c>
      <c r="B196" s="111">
        <f>'Dashboard Console - Entry'!B196</f>
        <v>0</v>
      </c>
      <c r="C196" s="105">
        <f>HLOOKUP(C$2,'Dashboard Console - Entry'!$C$2:$BF$250,$A196,FALSE)</f>
        <v>0</v>
      </c>
      <c r="D196" s="105">
        <f>HLOOKUP(D$2,'Dashboard Console - Entry'!$C$2:$BF$250,$A196,FALSE)</f>
        <v>0</v>
      </c>
      <c r="E196" s="105">
        <f>HLOOKUP(E$2,'Dashboard Console - Entry'!$C$2:$BF$250,$A196,FALSE)</f>
        <v>0</v>
      </c>
      <c r="F196" s="105">
        <f>HLOOKUP(F$2,'Dashboard Console - Entry'!$C$2:$BF$250,$A196,FALSE)</f>
        <v>0</v>
      </c>
      <c r="G196" s="105">
        <f>HLOOKUP(G$2,'Dashboard Console - Entry'!$C$2:$BF$250,$A196,FALSE)</f>
        <v>0</v>
      </c>
      <c r="H196" s="105">
        <f>HLOOKUP(H$2,'Dashboard Console - Entry'!$C$2:$BF$250,$A196,FALSE)</f>
        <v>0</v>
      </c>
      <c r="I196" s="105">
        <f>HLOOKUP(I$2,'Dashboard Console - Entry'!$C$2:$BF$250,$A196,FALSE)</f>
        <v>0</v>
      </c>
      <c r="J196" s="105">
        <f>HLOOKUP(J$2,'Dashboard Console - Entry'!$C$2:$BF$250,$A196,FALSE)</f>
        <v>0</v>
      </c>
      <c r="K196" s="105">
        <f>HLOOKUP(K$2,'Dashboard Console - Entry'!$C$2:$BF$250,$A196,FALSE)</f>
        <v>0</v>
      </c>
      <c r="L196" s="105">
        <f>HLOOKUP(L$2,'Dashboard Console - Entry'!$C$2:$BF$250,$A196,FALSE)</f>
        <v>0</v>
      </c>
      <c r="M196" s="105">
        <f>HLOOKUP(M$2,'Dashboard Console - Entry'!$C$2:$BF$250,$A196,FALSE)</f>
        <v>0</v>
      </c>
      <c r="N196" s="105">
        <f>HLOOKUP(N$2,'Dashboard Console - Entry'!$C$2:$BF$250,$A196,FALSE)</f>
        <v>0</v>
      </c>
      <c r="O196" s="105">
        <f>HLOOKUP(O$2,'Dashboard Console - Entry'!$C$2:$BF$250,$A196,FALSE)</f>
        <v>0</v>
      </c>
      <c r="P196" s="53"/>
      <c r="CY196" s="60"/>
      <c r="CZ196" s="60"/>
      <c r="DA196" s="60"/>
      <c r="DB196" s="60"/>
    </row>
    <row r="197" spans="1:106" x14ac:dyDescent="0.25">
      <c r="A197" s="50">
        <v>196</v>
      </c>
      <c r="B197" s="106" t="str">
        <f>'Dashboard Console - Entry'!B197</f>
        <v>Attrition</v>
      </c>
      <c r="C197" s="112">
        <f>HLOOKUP(C$2,'Dashboard Console - Entry'!$C$2:$BF$250,$A197,FALSE)</f>
        <v>0</v>
      </c>
      <c r="D197" s="112">
        <f>HLOOKUP(D$2,'Dashboard Console - Entry'!$C$2:$BF$250,$A197,FALSE)</f>
        <v>0</v>
      </c>
      <c r="E197" s="112">
        <f>HLOOKUP(E$2,'Dashboard Console - Entry'!$C$2:$BF$250,$A197,FALSE)</f>
        <v>0</v>
      </c>
      <c r="F197" s="112">
        <f>HLOOKUP(F$2,'Dashboard Console - Entry'!$C$2:$BF$250,$A197,FALSE)</f>
        <v>0</v>
      </c>
      <c r="G197" s="112">
        <f>HLOOKUP(G$2,'Dashboard Console - Entry'!$C$2:$BF$250,$A197,FALSE)</f>
        <v>0</v>
      </c>
      <c r="H197" s="112">
        <f>HLOOKUP(H$2,'Dashboard Console - Entry'!$C$2:$BF$250,$A197,FALSE)</f>
        <v>0</v>
      </c>
      <c r="I197" s="112">
        <f>HLOOKUP(I$2,'Dashboard Console - Entry'!$C$2:$BF$250,$A197,FALSE)</f>
        <v>0</v>
      </c>
      <c r="J197" s="112">
        <f>HLOOKUP(J$2,'Dashboard Console - Entry'!$C$2:$BF$250,$A197,FALSE)</f>
        <v>0</v>
      </c>
      <c r="K197" s="112">
        <f>HLOOKUP(K$2,'Dashboard Console - Entry'!$C$2:$BF$250,$A197,FALSE)</f>
        <v>0</v>
      </c>
      <c r="L197" s="112">
        <f>HLOOKUP(L$2,'Dashboard Console - Entry'!$C$2:$BF$250,$A197,FALSE)</f>
        <v>0</v>
      </c>
      <c r="M197" s="112">
        <f>HLOOKUP(M$2,'Dashboard Console - Entry'!$C$2:$BF$250,$A197,FALSE)</f>
        <v>0</v>
      </c>
      <c r="N197" s="112">
        <f>HLOOKUP(N$2,'Dashboard Console - Entry'!$C$2:$BF$250,$A197,FALSE)</f>
        <v>0</v>
      </c>
      <c r="O197" s="112">
        <f>HLOOKUP(O$2,'Dashboard Console - Entry'!$C$2:$BF$250,$A197,FALSE)</f>
        <v>0</v>
      </c>
      <c r="P197" s="53"/>
      <c r="CY197" s="60"/>
      <c r="CZ197" s="60"/>
      <c r="DA197" s="60"/>
      <c r="DB197" s="60"/>
    </row>
    <row r="198" spans="1:106" x14ac:dyDescent="0.25">
      <c r="A198" s="50">
        <v>197</v>
      </c>
      <c r="B198" s="64" t="str">
        <f>'Dashboard Console - Entry'!B198</f>
        <v>Monthly Turnover</v>
      </c>
      <c r="C198" s="110">
        <f>HLOOKUP(C$2,'Dashboard Console - Entry'!$C$2:$BF$250,$A198,FALSE)</f>
        <v>0</v>
      </c>
      <c r="D198" s="110">
        <f>HLOOKUP(D$2,'Dashboard Console - Entry'!$C$2:$BF$250,$A198,FALSE)</f>
        <v>3</v>
      </c>
      <c r="E198" s="110">
        <f>HLOOKUP(E$2,'Dashboard Console - Entry'!$C$2:$BF$250,$A198,FALSE)</f>
        <v>0</v>
      </c>
      <c r="F198" s="110">
        <f>HLOOKUP(F$2,'Dashboard Console - Entry'!$C$2:$BF$250,$A198,FALSE)</f>
        <v>1</v>
      </c>
      <c r="G198" s="110">
        <f>HLOOKUP(G$2,'Dashboard Console - Entry'!$C$2:$BF$250,$A198,FALSE)</f>
        <v>1</v>
      </c>
      <c r="H198" s="110">
        <f>HLOOKUP(H$2,'Dashboard Console - Entry'!$C$2:$BF$250,$A198,FALSE)</f>
        <v>1</v>
      </c>
      <c r="I198" s="110">
        <f>HLOOKUP(I$2,'Dashboard Console - Entry'!$C$2:$BF$250,$A198,FALSE)</f>
        <v>0</v>
      </c>
      <c r="J198" s="110">
        <f>HLOOKUP(J$2,'Dashboard Console - Entry'!$C$2:$BF$250,$A198,FALSE)</f>
        <v>1</v>
      </c>
      <c r="K198" s="110">
        <f>HLOOKUP(K$2,'Dashboard Console - Entry'!$C$2:$BF$250,$A198,FALSE)</f>
        <v>1</v>
      </c>
      <c r="L198" s="110">
        <f>HLOOKUP(L$2,'Dashboard Console - Entry'!$C$2:$BF$250,$A198,FALSE)</f>
        <v>1</v>
      </c>
      <c r="M198" s="110">
        <f>HLOOKUP(M$2,'Dashboard Console - Entry'!$C$2:$BF$250,$A198,FALSE)</f>
        <v>1</v>
      </c>
      <c r="N198" s="110">
        <f>HLOOKUP(N$2,'Dashboard Console - Entry'!$C$2:$BF$250,$A198,FALSE)</f>
        <v>0</v>
      </c>
      <c r="O198" s="110">
        <f>HLOOKUP(O$2,'Dashboard Console - Entry'!$C$2:$BF$250,$A198,FALSE)</f>
        <v>2</v>
      </c>
      <c r="P198" s="53"/>
      <c r="CY198" s="60"/>
      <c r="CZ198" s="60"/>
      <c r="DA198" s="60"/>
      <c r="DB198" s="60"/>
    </row>
    <row r="199" spans="1:106" x14ac:dyDescent="0.25">
      <c r="A199" s="50">
        <v>198</v>
      </c>
      <c r="B199" s="64" t="str">
        <f>'Dashboard Console - Entry'!B199</f>
        <v>Attrition (Previous 12 months)</v>
      </c>
      <c r="C199" s="110">
        <f>HLOOKUP(C$2,'Dashboard Console - Entry'!$C$2:$BF$250,$A199,FALSE)</f>
        <v>3</v>
      </c>
      <c r="D199" s="110">
        <f>HLOOKUP(D$2,'Dashboard Console - Entry'!$C$2:$BF$250,$A199,FALSE)</f>
        <v>6</v>
      </c>
      <c r="E199" s="110">
        <f>HLOOKUP(E$2,'Dashboard Console - Entry'!$C$2:$BF$250,$A199,FALSE)</f>
        <v>6</v>
      </c>
      <c r="F199" s="110">
        <f>HLOOKUP(F$2,'Dashboard Console - Entry'!$C$2:$BF$250,$A199,FALSE)</f>
        <v>7</v>
      </c>
      <c r="G199" s="110">
        <f>HLOOKUP(G$2,'Dashboard Console - Entry'!$C$2:$BF$250,$A199,FALSE)</f>
        <v>8</v>
      </c>
      <c r="H199" s="110">
        <f>HLOOKUP(H$2,'Dashboard Console - Entry'!$C$2:$BF$250,$A199,FALSE)</f>
        <v>9</v>
      </c>
      <c r="I199" s="110">
        <f>HLOOKUP(I$2,'Dashboard Console - Entry'!$C$2:$BF$250,$A199,FALSE)</f>
        <v>9</v>
      </c>
      <c r="J199" s="110">
        <f>HLOOKUP(J$2,'Dashboard Console - Entry'!$C$2:$BF$250,$A199,FALSE)</f>
        <v>10</v>
      </c>
      <c r="K199" s="110">
        <f>HLOOKUP(K$2,'Dashboard Console - Entry'!$C$2:$BF$250,$A199,FALSE)</f>
        <v>11</v>
      </c>
      <c r="L199" s="110">
        <f>HLOOKUP(L$2,'Dashboard Console - Entry'!$C$2:$BF$250,$A199,FALSE)</f>
        <v>11</v>
      </c>
      <c r="M199" s="110">
        <f>HLOOKUP(M$2,'Dashboard Console - Entry'!$C$2:$BF$250,$A199,FALSE)</f>
        <v>10</v>
      </c>
      <c r="N199" s="110">
        <f>HLOOKUP(N$2,'Dashboard Console - Entry'!$C$2:$BF$250,$A199,FALSE)</f>
        <v>10</v>
      </c>
      <c r="O199" s="110">
        <f>HLOOKUP(O$2,'Dashboard Console - Entry'!$C$2:$BF$250,$A199,FALSE)</f>
        <v>12</v>
      </c>
      <c r="P199" s="53"/>
      <c r="CY199" s="60"/>
      <c r="CZ199" s="60"/>
      <c r="DA199" s="60"/>
      <c r="DB199" s="60"/>
    </row>
    <row r="200" spans="1:106" x14ac:dyDescent="0.25">
      <c r="A200" s="50">
        <v>199</v>
      </c>
      <c r="B200" s="64" t="str">
        <f>'Dashboard Console - Entry'!B200</f>
        <v>Attrition Rate</v>
      </c>
      <c r="C200" s="82">
        <f>HLOOKUP(C$2,'Dashboard Console - Entry'!$C$2:$BF$250,$A200,FALSE)</f>
        <v>4.4117647058823532E-2</v>
      </c>
      <c r="D200" s="82">
        <f>HLOOKUP(D$2,'Dashboard Console - Entry'!$C$2:$BF$250,$A200,FALSE)</f>
        <v>8.6956521739130432E-2</v>
      </c>
      <c r="E200" s="82">
        <f>HLOOKUP(E$2,'Dashboard Console - Entry'!$C$2:$BF$250,$A200,FALSE)</f>
        <v>8.6956521739130432E-2</v>
      </c>
      <c r="F200" s="82">
        <f>HLOOKUP(F$2,'Dashboard Console - Entry'!$C$2:$BF$250,$A200,FALSE)</f>
        <v>0.10144927536231885</v>
      </c>
      <c r="G200" s="82">
        <f>HLOOKUP(G$2,'Dashboard Console - Entry'!$C$2:$BF$250,$A200,FALSE)</f>
        <v>0.10810810810810811</v>
      </c>
      <c r="H200" s="82">
        <f>HLOOKUP(H$2,'Dashboard Console - Entry'!$C$2:$BF$250,$A200,FALSE)</f>
        <v>0.12676056338028169</v>
      </c>
      <c r="I200" s="82">
        <f>HLOOKUP(I$2,'Dashboard Console - Entry'!$C$2:$BF$250,$A200,FALSE)</f>
        <v>0.12676056338028169</v>
      </c>
      <c r="J200" s="82">
        <f>HLOOKUP(J$2,'Dashboard Console - Entry'!$C$2:$BF$250,$A200,FALSE)</f>
        <v>0.13698630136986301</v>
      </c>
      <c r="K200" s="82">
        <f>HLOOKUP(K$2,'Dashboard Console - Entry'!$C$2:$BF$250,$A200,FALSE)</f>
        <v>0.15068493150684931</v>
      </c>
      <c r="L200" s="82">
        <f>HLOOKUP(L$2,'Dashboard Console - Entry'!$C$2:$BF$250,$A200,FALSE)</f>
        <v>0.15068493150684931</v>
      </c>
      <c r="M200" s="82">
        <f>HLOOKUP(M$2,'Dashboard Console - Entry'!$C$2:$BF$250,$A200,FALSE)</f>
        <v>0.13513513513513514</v>
      </c>
      <c r="N200" s="82">
        <f>HLOOKUP(N$2,'Dashboard Console - Entry'!$C$2:$BF$250,$A200,FALSE)</f>
        <v>0.13333333333333333</v>
      </c>
      <c r="O200" s="82">
        <f>HLOOKUP(O$2,'Dashboard Console - Entry'!$C$2:$BF$250,$A200,FALSE)</f>
        <v>0.15584415584415584</v>
      </c>
      <c r="P200" s="53"/>
      <c r="CY200" s="60"/>
      <c r="CZ200" s="60"/>
      <c r="DA200" s="60"/>
      <c r="DB200" s="60"/>
    </row>
    <row r="201" spans="1:106" x14ac:dyDescent="0.25">
      <c r="A201" s="50">
        <v>200</v>
      </c>
      <c r="B201" s="84">
        <f>'Dashboard Console - Entry'!B201</f>
        <v>0</v>
      </c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  <c r="CY201" s="60"/>
      <c r="CZ201" s="60"/>
      <c r="DA201" s="60"/>
      <c r="DB201" s="60"/>
    </row>
    <row r="202" spans="1:106" x14ac:dyDescent="0.25">
      <c r="A202" s="50">
        <v>201</v>
      </c>
      <c r="B202" s="269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3"/>
      <c r="CY202" s="60"/>
      <c r="CZ202" s="60"/>
      <c r="DA202" s="60"/>
      <c r="DB202" s="60"/>
    </row>
    <row r="203" spans="1:106" x14ac:dyDescent="0.25">
      <c r="A203" s="50">
        <v>202</v>
      </c>
      <c r="B203" s="271" t="str">
        <f>'Dashboard Console - Entry'!B203</f>
        <v>Cost per Weighted Volume Analysis</v>
      </c>
      <c r="C203" s="272"/>
      <c r="D203" s="272"/>
      <c r="E203" s="272"/>
      <c r="F203" s="272"/>
      <c r="G203" s="272"/>
      <c r="H203" s="272"/>
      <c r="I203" s="272"/>
      <c r="J203" s="272"/>
      <c r="K203" s="272"/>
      <c r="L203" s="272"/>
      <c r="M203" s="272"/>
      <c r="N203" s="272"/>
      <c r="O203" s="272"/>
      <c r="P203" s="53"/>
      <c r="CY203" s="60"/>
      <c r="CZ203" s="60"/>
      <c r="DA203" s="60"/>
      <c r="DB203" s="60"/>
    </row>
    <row r="204" spans="1:106" x14ac:dyDescent="0.25">
      <c r="A204" s="50">
        <v>203</v>
      </c>
      <c r="B204" s="274" t="str">
        <f>'Dashboard Console - Entry'!B204</f>
        <v>Staff Cost - USD ('1000)</v>
      </c>
      <c r="C204" s="75">
        <f>HLOOKUP(C$2,'Dashboard Console - Entry'!$C$2:$BF$250,$A204,FALSE)</f>
        <v>0</v>
      </c>
      <c r="D204" s="75">
        <f>HLOOKUP(D$2,'Dashboard Console - Entry'!$C$2:$BF$250,$A204,FALSE)</f>
        <v>0</v>
      </c>
      <c r="E204" s="75">
        <f>HLOOKUP(E$2,'Dashboard Console - Entry'!$C$2:$BF$250,$A204,FALSE)</f>
        <v>0</v>
      </c>
      <c r="F204" s="75">
        <f>HLOOKUP(F$2,'Dashboard Console - Entry'!$C$2:$BF$250,$A204,FALSE)</f>
        <v>0</v>
      </c>
      <c r="G204" s="75">
        <f>HLOOKUP(G$2,'Dashboard Console - Entry'!$C$2:$BF$250,$A204,FALSE)</f>
        <v>0</v>
      </c>
      <c r="H204" s="75">
        <f>HLOOKUP(H$2,'Dashboard Console - Entry'!$C$2:$BF$250,$A204,FALSE)</f>
        <v>0</v>
      </c>
      <c r="I204" s="75">
        <f>HLOOKUP(I$2,'Dashboard Console - Entry'!$C$2:$BF$250,$A204,FALSE)</f>
        <v>0</v>
      </c>
      <c r="J204" s="75">
        <f>HLOOKUP(J$2,'Dashboard Console - Entry'!$C$2:$BF$250,$A204,FALSE)</f>
        <v>0</v>
      </c>
      <c r="K204" s="75">
        <f>HLOOKUP(K$2,'Dashboard Console - Entry'!$C$2:$BF$250,$A204,FALSE)</f>
        <v>0</v>
      </c>
      <c r="L204" s="75">
        <f>HLOOKUP(L$2,'Dashboard Console - Entry'!$C$2:$BF$250,$A204,FALSE)</f>
        <v>0</v>
      </c>
      <c r="M204" s="75">
        <f>HLOOKUP(M$2,'Dashboard Console - Entry'!$C$2:$BF$250,$A204,FALSE)</f>
        <v>0</v>
      </c>
      <c r="N204" s="75">
        <f>HLOOKUP(N$2,'Dashboard Console - Entry'!$C$2:$BF$250,$A204,FALSE)</f>
        <v>0</v>
      </c>
      <c r="O204" s="75">
        <f>HLOOKUP(O$2,'Dashboard Console - Entry'!$C$2:$BF$250,$A204,FALSE)</f>
        <v>0</v>
      </c>
      <c r="P204" s="53"/>
      <c r="CY204" s="60"/>
      <c r="CZ204" s="60"/>
      <c r="DA204" s="60"/>
      <c r="DB204" s="60"/>
    </row>
    <row r="205" spans="1:106" x14ac:dyDescent="0.25">
      <c r="A205" s="50">
        <v>204</v>
      </c>
      <c r="B205" s="274" t="str">
        <f>'Dashboard Console - Entry'!B205</f>
        <v>Other Cost - USD ('1000)</v>
      </c>
      <c r="C205" s="75">
        <f>HLOOKUP(C$2,'Dashboard Console - Entry'!$C$2:$BF$250,$A205,FALSE)</f>
        <v>0</v>
      </c>
      <c r="D205" s="75">
        <f>HLOOKUP(D$2,'Dashboard Console - Entry'!$C$2:$BF$250,$A205,FALSE)</f>
        <v>0</v>
      </c>
      <c r="E205" s="75">
        <f>HLOOKUP(E$2,'Dashboard Console - Entry'!$C$2:$BF$250,$A205,FALSE)</f>
        <v>0</v>
      </c>
      <c r="F205" s="75">
        <f>HLOOKUP(F$2,'Dashboard Console - Entry'!$C$2:$BF$250,$A205,FALSE)</f>
        <v>0</v>
      </c>
      <c r="G205" s="75">
        <f>HLOOKUP(G$2,'Dashboard Console - Entry'!$C$2:$BF$250,$A205,FALSE)</f>
        <v>0</v>
      </c>
      <c r="H205" s="75">
        <f>HLOOKUP(H$2,'Dashboard Console - Entry'!$C$2:$BF$250,$A205,FALSE)</f>
        <v>0</v>
      </c>
      <c r="I205" s="75">
        <f>HLOOKUP(I$2,'Dashboard Console - Entry'!$C$2:$BF$250,$A205,FALSE)</f>
        <v>0</v>
      </c>
      <c r="J205" s="75">
        <f>HLOOKUP(J$2,'Dashboard Console - Entry'!$C$2:$BF$250,$A205,FALSE)</f>
        <v>0</v>
      </c>
      <c r="K205" s="75">
        <f>HLOOKUP(K$2,'Dashboard Console - Entry'!$C$2:$BF$250,$A205,FALSE)</f>
        <v>0</v>
      </c>
      <c r="L205" s="75">
        <f>HLOOKUP(L$2,'Dashboard Console - Entry'!$C$2:$BF$250,$A205,FALSE)</f>
        <v>0</v>
      </c>
      <c r="M205" s="75">
        <f>HLOOKUP(M$2,'Dashboard Console - Entry'!$C$2:$BF$250,$A205,FALSE)</f>
        <v>0</v>
      </c>
      <c r="N205" s="75">
        <f>HLOOKUP(N$2,'Dashboard Console - Entry'!$C$2:$BF$250,$A205,FALSE)</f>
        <v>0</v>
      </c>
      <c r="O205" s="75">
        <f>HLOOKUP(O$2,'Dashboard Console - Entry'!$C$2:$BF$250,$A205,FALSE)</f>
        <v>0</v>
      </c>
      <c r="P205" s="53"/>
      <c r="CY205" s="60"/>
    </row>
    <row r="206" spans="1:106" x14ac:dyDescent="0.25">
      <c r="A206" s="50">
        <v>205</v>
      </c>
      <c r="B206" s="274" t="str">
        <f>'Dashboard Console - Entry'!B206</f>
        <v>Total Cost - USD ('1000)</v>
      </c>
      <c r="C206" s="75">
        <f>HLOOKUP(C$2,'Dashboard Console - Entry'!$C$2:$BF$250,$A206,FALSE)</f>
        <v>0</v>
      </c>
      <c r="D206" s="75">
        <f>HLOOKUP(D$2,'Dashboard Console - Entry'!$C$2:$BF$250,$A206,FALSE)</f>
        <v>0</v>
      </c>
      <c r="E206" s="75">
        <f>HLOOKUP(E$2,'Dashboard Console - Entry'!$C$2:$BF$250,$A206,FALSE)</f>
        <v>0</v>
      </c>
      <c r="F206" s="75">
        <f>HLOOKUP(F$2,'Dashboard Console - Entry'!$C$2:$BF$250,$A206,FALSE)</f>
        <v>0</v>
      </c>
      <c r="G206" s="75">
        <f>HLOOKUP(G$2,'Dashboard Console - Entry'!$C$2:$BF$250,$A206,FALSE)</f>
        <v>0</v>
      </c>
      <c r="H206" s="75">
        <f>HLOOKUP(H$2,'Dashboard Console - Entry'!$C$2:$BF$250,$A206,FALSE)</f>
        <v>0</v>
      </c>
      <c r="I206" s="75">
        <f>HLOOKUP(I$2,'Dashboard Console - Entry'!$C$2:$BF$250,$A206,FALSE)</f>
        <v>0</v>
      </c>
      <c r="J206" s="75">
        <f>HLOOKUP(J$2,'Dashboard Console - Entry'!$C$2:$BF$250,$A206,FALSE)</f>
        <v>0</v>
      </c>
      <c r="K206" s="75">
        <f>HLOOKUP(K$2,'Dashboard Console - Entry'!$C$2:$BF$250,$A206,FALSE)</f>
        <v>0</v>
      </c>
      <c r="L206" s="75">
        <f>HLOOKUP(L$2,'Dashboard Console - Entry'!$C$2:$BF$250,$A206,FALSE)</f>
        <v>0</v>
      </c>
      <c r="M206" s="75">
        <f>HLOOKUP(M$2,'Dashboard Console - Entry'!$C$2:$BF$250,$A206,FALSE)</f>
        <v>0</v>
      </c>
      <c r="N206" s="75">
        <f>HLOOKUP(N$2,'Dashboard Console - Entry'!$C$2:$BF$250,$A206,FALSE)</f>
        <v>0</v>
      </c>
      <c r="O206" s="75">
        <f>HLOOKUP(O$2,'Dashboard Console - Entry'!$C$2:$BF$250,$A206,FALSE)</f>
        <v>0</v>
      </c>
      <c r="P206" s="53"/>
      <c r="CY206" s="60"/>
    </row>
    <row r="207" spans="1:106" x14ac:dyDescent="0.25">
      <c r="A207" s="50">
        <v>206</v>
      </c>
      <c r="B207" s="274" t="str">
        <f>'Dashboard Console - Entry'!B207</f>
        <v>Absolute Volume/Processing Head Count</v>
      </c>
      <c r="C207" s="520">
        <f>HLOOKUP(C$2,'Dashboard Console - Entry'!$C$2:$BF$250,$A207,FALSE)</f>
        <v>0</v>
      </c>
      <c r="D207" s="520">
        <f>HLOOKUP(D$2,'Dashboard Console - Entry'!$C$2:$BF$250,$A207,FALSE)</f>
        <v>0</v>
      </c>
      <c r="E207" s="520">
        <f>HLOOKUP(E$2,'Dashboard Console - Entry'!$C$2:$BF$250,$A207,FALSE)</f>
        <v>1638.8793103448274</v>
      </c>
      <c r="F207" s="520">
        <f>HLOOKUP(F$2,'Dashboard Console - Entry'!$C$2:$BF$250,$A207,FALSE)</f>
        <v>1749.5517241379309</v>
      </c>
      <c r="G207" s="520">
        <f>HLOOKUP(G$2,'Dashboard Console - Entry'!$C$2:$BF$250,$A207,FALSE)</f>
        <v>2119.65</v>
      </c>
      <c r="H207" s="520">
        <f>HLOOKUP(H$2,'Dashboard Console - Entry'!$C$2:$BF$250,$A207,FALSE)</f>
        <v>1608.6166666666666</v>
      </c>
      <c r="I207" s="520">
        <f>HLOOKUP(I$2,'Dashboard Console - Entry'!$C$2:$BF$250,$A207,FALSE)</f>
        <v>1690.9</v>
      </c>
      <c r="J207" s="520">
        <f>HLOOKUP(J$2,'Dashboard Console - Entry'!$C$2:$BF$250,$A207,FALSE)</f>
        <v>1601.6935483870968</v>
      </c>
      <c r="K207" s="520">
        <f>HLOOKUP(K$2,'Dashboard Console - Entry'!$C$2:$BF$250,$A207,FALSE)</f>
        <v>1522.9516129032259</v>
      </c>
      <c r="L207" s="520">
        <f>HLOOKUP(L$2,'Dashboard Console - Entry'!$C$2:$BF$250,$A207,FALSE)</f>
        <v>1578.2096774193549</v>
      </c>
      <c r="M207" s="520">
        <f>HLOOKUP(M$2,'Dashboard Console - Entry'!$C$2:$BF$250,$A207,FALSE)</f>
        <v>1671.9047619047619</v>
      </c>
      <c r="N207" s="520">
        <f>HLOOKUP(N$2,'Dashboard Console - Entry'!$C$2:$BF$250,$A207,FALSE)</f>
        <v>1459.25</v>
      </c>
      <c r="O207" s="520">
        <f>HLOOKUP(O$2,'Dashboard Console - Entry'!$C$2:$BF$250,$A207,FALSE)</f>
        <v>1600.3939393939395</v>
      </c>
      <c r="P207" s="53"/>
      <c r="CY207" s="60"/>
    </row>
    <row r="208" spans="1:106" x14ac:dyDescent="0.25">
      <c r="A208" s="50">
        <v>207</v>
      </c>
      <c r="B208" s="274" t="str">
        <f>'Dashboard Console - Entry'!B208</f>
        <v>Staff Cost per Weighted Volume</v>
      </c>
      <c r="C208" s="75">
        <f>HLOOKUP(C$2,'Dashboard Console - Entry'!$C$2:$BF$250,$A208,FALSE)</f>
        <v>0</v>
      </c>
      <c r="D208" s="75">
        <f>HLOOKUP(D$2,'Dashboard Console - Entry'!$C$2:$BF$250,$A208,FALSE)</f>
        <v>0</v>
      </c>
      <c r="E208" s="75">
        <f>HLOOKUP(E$2,'Dashboard Console - Entry'!$C$2:$BF$250,$A208,FALSE)</f>
        <v>0</v>
      </c>
      <c r="F208" s="75">
        <f>HLOOKUP(F$2,'Dashboard Console - Entry'!$C$2:$BF$250,$A208,FALSE)</f>
        <v>0</v>
      </c>
      <c r="G208" s="75">
        <f>HLOOKUP(G$2,'Dashboard Console - Entry'!$C$2:$BF$250,$A208,FALSE)</f>
        <v>0</v>
      </c>
      <c r="H208" s="75">
        <f>HLOOKUP(H$2,'Dashboard Console - Entry'!$C$2:$BF$250,$A208,FALSE)</f>
        <v>0</v>
      </c>
      <c r="I208" s="75">
        <f>HLOOKUP(I$2,'Dashboard Console - Entry'!$C$2:$BF$250,$A208,FALSE)</f>
        <v>0</v>
      </c>
      <c r="J208" s="75">
        <f>HLOOKUP(J$2,'Dashboard Console - Entry'!$C$2:$BF$250,$A208,FALSE)</f>
        <v>0</v>
      </c>
      <c r="K208" s="75">
        <f>HLOOKUP(K$2,'Dashboard Console - Entry'!$C$2:$BF$250,$A208,FALSE)</f>
        <v>0</v>
      </c>
      <c r="L208" s="75">
        <f>HLOOKUP(L$2,'Dashboard Console - Entry'!$C$2:$BF$250,$A208,FALSE)</f>
        <v>0</v>
      </c>
      <c r="M208" s="75">
        <f>HLOOKUP(M$2,'Dashboard Console - Entry'!$C$2:$BF$250,$A208,FALSE)</f>
        <v>0</v>
      </c>
      <c r="N208" s="75">
        <f>HLOOKUP(N$2,'Dashboard Console - Entry'!$C$2:$BF$250,$A208,FALSE)</f>
        <v>0</v>
      </c>
      <c r="O208" s="75">
        <f>HLOOKUP(O$2,'Dashboard Console - Entry'!$C$2:$BF$250,$A208,FALSE)</f>
        <v>0</v>
      </c>
      <c r="P208" s="53"/>
      <c r="CY208" s="60"/>
    </row>
    <row r="209" spans="1:103" x14ac:dyDescent="0.25">
      <c r="A209" s="50">
        <v>208</v>
      </c>
      <c r="B209" s="270"/>
      <c r="C209" s="270"/>
      <c r="D209" s="530" t="s">
        <v>146</v>
      </c>
      <c r="E209" s="530"/>
      <c r="F209" s="530"/>
      <c r="G209" s="530"/>
      <c r="H209" s="530"/>
      <c r="I209" s="530"/>
      <c r="J209" s="530"/>
      <c r="K209" s="52"/>
      <c r="L209" s="52"/>
      <c r="M209" s="52"/>
      <c r="N209" s="52"/>
      <c r="O209" s="52"/>
      <c r="P209" s="53"/>
      <c r="CY209" s="60"/>
    </row>
    <row r="210" spans="1:103" x14ac:dyDescent="0.25">
      <c r="A210" s="50">
        <v>209</v>
      </c>
      <c r="B210" s="274" t="str">
        <f>'Dashboard Console - Entry'!B210</f>
        <v>Losses</v>
      </c>
      <c r="C210" s="415"/>
      <c r="D210" s="415"/>
      <c r="E210" s="415"/>
      <c r="F210" s="415"/>
      <c r="G210" s="415"/>
      <c r="H210" s="415"/>
      <c r="I210" s="415"/>
      <c r="J210" s="415"/>
      <c r="K210" s="415"/>
      <c r="L210" s="415"/>
      <c r="M210" s="415"/>
      <c r="N210" s="415"/>
      <c r="O210" s="415"/>
      <c r="P210" s="53"/>
      <c r="CY210" s="60"/>
    </row>
    <row r="211" spans="1:103" x14ac:dyDescent="0.25">
      <c r="A211" s="50">
        <v>210</v>
      </c>
      <c r="B211" s="274" t="str">
        <f>'Dashboard Console - Entry'!B211</f>
        <v>Loss/Month (USD)</v>
      </c>
      <c r="C211" s="75">
        <f>HLOOKUP(C$2,'Dashboard Console - Entry'!$C$2:$BF$220,$A211,FALSE)</f>
        <v>0</v>
      </c>
      <c r="D211" s="75">
        <f>HLOOKUP(D$2,'Dashboard Console - Entry'!$C$2:$BF$220,$A211,FALSE)</f>
        <v>0</v>
      </c>
      <c r="E211" s="75">
        <f>HLOOKUP(E$2,'Dashboard Console - Entry'!$C$2:$BF$220,$A211,FALSE)</f>
        <v>0</v>
      </c>
      <c r="F211" s="75">
        <f>HLOOKUP(F$2,'Dashboard Console - Entry'!$C$2:$BF$220,$A211,FALSE)</f>
        <v>0</v>
      </c>
      <c r="G211" s="75">
        <f>HLOOKUP(G$2,'Dashboard Console - Entry'!$C$2:$BF$220,$A211,FALSE)</f>
        <v>0</v>
      </c>
      <c r="H211" s="75">
        <f>HLOOKUP(H$2,'Dashboard Console - Entry'!$C$2:$BF$220,$A211,FALSE)</f>
        <v>0</v>
      </c>
      <c r="I211" s="75">
        <f>HLOOKUP(I$2,'Dashboard Console - Entry'!$C$2:$BF$220,$A211,FALSE)</f>
        <v>0</v>
      </c>
      <c r="J211" s="75">
        <f>HLOOKUP(J$2,'Dashboard Console - Entry'!$C$2:$BF$220,$A211,FALSE)</f>
        <v>0</v>
      </c>
      <c r="K211" s="75">
        <f>HLOOKUP(K$2,'Dashboard Console - Entry'!$C$2:$BF$220,$A211,FALSE)</f>
        <v>10</v>
      </c>
      <c r="L211" s="75">
        <f>HLOOKUP(L$2,'Dashboard Console - Entry'!$C$2:$BF$220,$A211,FALSE)</f>
        <v>0</v>
      </c>
      <c r="M211" s="75">
        <f>HLOOKUP(M$2,'Dashboard Console - Entry'!$C$2:$BF$220,$A211,FALSE)</f>
        <v>60</v>
      </c>
      <c r="N211" s="75">
        <f>HLOOKUP(N$2,'Dashboard Console - Entry'!$C$2:$BF$220,$A211,FALSE)</f>
        <v>0</v>
      </c>
      <c r="O211" s="75">
        <f>HLOOKUP(O$2,'Dashboard Console - Entry'!$C$2:$BF$220,$A211,FALSE)</f>
        <v>0</v>
      </c>
      <c r="P211" s="53"/>
      <c r="CY211" s="60"/>
    </row>
    <row r="212" spans="1:103" x14ac:dyDescent="0.25">
      <c r="A212" s="50">
        <v>211</v>
      </c>
      <c r="B212" s="274" t="str">
        <f>'Dashboard Console - Entry'!B212</f>
        <v>Cummulative loss (USD)</v>
      </c>
      <c r="C212" s="75">
        <f>HLOOKUP(C$2,'Dashboard Console - Entry'!$C$2:$BF$220,$A212,FALSE)</f>
        <v>5</v>
      </c>
      <c r="D212" s="75">
        <f>HLOOKUP(D$2,'Dashboard Console - Entry'!$C$2:$BF$220,$A212,FALSE)</f>
        <v>5</v>
      </c>
      <c r="E212" s="75">
        <f>HLOOKUP(E$2,'Dashboard Console - Entry'!$C$2:$BF$220,$A212,FALSE)</f>
        <v>5</v>
      </c>
      <c r="F212" s="75">
        <f>HLOOKUP(F$2,'Dashboard Console - Entry'!$C$2:$BF$220,$A212,FALSE)</f>
        <v>5</v>
      </c>
      <c r="G212" s="75">
        <f>HLOOKUP(G$2,'Dashboard Console - Entry'!$C$2:$BF$220,$A212,FALSE)</f>
        <v>5</v>
      </c>
      <c r="H212" s="75">
        <f>HLOOKUP(H$2,'Dashboard Console - Entry'!$C$2:$BF$220,$A212,FALSE)</f>
        <v>5</v>
      </c>
      <c r="I212" s="75">
        <f>HLOOKUP(I$2,'Dashboard Console - Entry'!$C$2:$BF$220,$A212,FALSE)</f>
        <v>5</v>
      </c>
      <c r="J212" s="75">
        <f>HLOOKUP(J$2,'Dashboard Console - Entry'!$C$2:$BF$220,$A212,FALSE)</f>
        <v>5</v>
      </c>
      <c r="K212" s="75">
        <f>HLOOKUP(K$2,'Dashboard Console - Entry'!$C$2:$BF$220,$A212,FALSE)</f>
        <v>10</v>
      </c>
      <c r="L212" s="75">
        <f>HLOOKUP(L$2,'Dashboard Console - Entry'!$C$2:$BF$220,$A212,FALSE)</f>
        <v>10</v>
      </c>
      <c r="M212" s="75">
        <f>HLOOKUP(M$2,'Dashboard Console - Entry'!$C$2:$BF$220,$A212,FALSE)</f>
        <v>70</v>
      </c>
      <c r="N212" s="75">
        <f>HLOOKUP(N$2,'Dashboard Console - Entry'!$C$2:$BF$220,$A212,FALSE)</f>
        <v>70</v>
      </c>
      <c r="O212" s="75">
        <f>HLOOKUP(O$2,'Dashboard Console - Entry'!$C$2:$BF$220,$A212,FALSE)</f>
        <v>70</v>
      </c>
      <c r="P212" s="53"/>
      <c r="CY212" s="60"/>
    </row>
    <row r="213" spans="1:103" x14ac:dyDescent="0.25">
      <c r="A213" s="50">
        <v>212</v>
      </c>
      <c r="B213" s="270"/>
      <c r="C213" s="270"/>
      <c r="D213" s="270"/>
      <c r="E213" s="270"/>
      <c r="F213" s="270"/>
      <c r="G213" s="270"/>
      <c r="H213" s="270"/>
      <c r="I213" s="270"/>
      <c r="J213" s="270"/>
      <c r="K213" s="270"/>
      <c r="L213" s="270"/>
      <c r="M213" s="270"/>
      <c r="N213" s="270"/>
      <c r="O213" s="270"/>
      <c r="P213" s="270"/>
      <c r="Q213" s="270"/>
      <c r="R213" s="270"/>
      <c r="S213" s="270"/>
      <c r="T213" s="270"/>
      <c r="U213" s="270"/>
      <c r="V213" s="270"/>
      <c r="W213" s="270"/>
      <c r="X213" s="270"/>
      <c r="Y213" s="270"/>
      <c r="Z213" s="270"/>
      <c r="AA213" s="270"/>
      <c r="AB213" s="270"/>
      <c r="AC213" s="270"/>
      <c r="AD213" s="270"/>
      <c r="AE213" s="270"/>
      <c r="AF213" s="270"/>
      <c r="AG213" s="270"/>
      <c r="AH213" s="270"/>
      <c r="AI213" s="270"/>
      <c r="AJ213" s="270"/>
      <c r="AK213" s="270"/>
      <c r="AL213" s="270"/>
      <c r="AM213" s="270"/>
      <c r="AN213" s="270"/>
      <c r="AO213" s="270"/>
      <c r="AP213" s="270"/>
      <c r="AQ213" s="270"/>
      <c r="AR213" s="270"/>
      <c r="AS213" s="270"/>
      <c r="AT213" s="270"/>
      <c r="AU213" s="270"/>
      <c r="AV213" s="270"/>
      <c r="AW213" s="270"/>
      <c r="AX213" s="270"/>
      <c r="AY213" s="270"/>
      <c r="AZ213" s="270"/>
      <c r="BA213" s="270"/>
      <c r="BB213" s="270"/>
      <c r="BC213" s="270"/>
      <c r="BD213" s="270"/>
      <c r="BE213" s="270"/>
      <c r="BF213" s="270"/>
      <c r="BG213" s="270"/>
      <c r="BH213" s="270"/>
      <c r="BI213" s="270"/>
      <c r="BJ213" s="270"/>
      <c r="BK213" s="270"/>
      <c r="BL213" s="270"/>
      <c r="BM213" s="270"/>
      <c r="BN213" s="270"/>
      <c r="BO213" s="270"/>
      <c r="BP213" s="270"/>
      <c r="BQ213" s="270"/>
      <c r="BR213" s="270"/>
      <c r="BS213" s="270"/>
      <c r="BT213" s="270"/>
      <c r="BU213" s="270"/>
      <c r="BV213" s="270"/>
      <c r="BW213" s="270"/>
      <c r="BX213" s="270"/>
      <c r="BY213" s="270"/>
      <c r="CY213" s="60"/>
    </row>
    <row r="214" spans="1:103" x14ac:dyDescent="0.25">
      <c r="A214" s="50">
        <v>213</v>
      </c>
      <c r="B214" s="270"/>
      <c r="C214" s="270"/>
      <c r="D214" s="530" t="s">
        <v>146</v>
      </c>
      <c r="E214" s="530"/>
      <c r="F214" s="530"/>
      <c r="G214" s="530"/>
      <c r="H214" s="530"/>
      <c r="I214" s="530"/>
      <c r="J214" s="530"/>
      <c r="K214" s="270"/>
      <c r="L214" s="270"/>
      <c r="M214" s="270"/>
      <c r="N214" s="270"/>
      <c r="O214" s="270"/>
      <c r="P214" s="270"/>
      <c r="Q214" s="270"/>
      <c r="R214" s="270"/>
      <c r="S214" s="270"/>
      <c r="T214" s="270"/>
      <c r="U214" s="270"/>
      <c r="V214" s="270"/>
      <c r="W214" s="270"/>
      <c r="X214" s="270"/>
      <c r="Y214" s="270"/>
      <c r="Z214" s="270"/>
      <c r="AA214" s="270"/>
      <c r="AB214" s="270"/>
      <c r="AC214" s="270"/>
      <c r="AD214" s="270"/>
      <c r="AE214" s="270"/>
      <c r="AF214" s="270"/>
      <c r="AG214" s="270"/>
      <c r="AH214" s="270"/>
      <c r="AI214" s="270"/>
      <c r="AJ214" s="270"/>
      <c r="AK214" s="270"/>
      <c r="AL214" s="270"/>
      <c r="AM214" s="270"/>
      <c r="AN214" s="270"/>
      <c r="AO214" s="270"/>
      <c r="AP214" s="270"/>
      <c r="AQ214" s="270"/>
      <c r="AR214" s="270"/>
      <c r="AS214" s="270"/>
      <c r="AT214" s="270"/>
      <c r="AU214" s="270"/>
      <c r="AV214" s="270"/>
      <c r="AW214" s="270"/>
      <c r="AX214" s="270"/>
      <c r="AY214" s="270"/>
      <c r="AZ214" s="270"/>
      <c r="BA214" s="270"/>
      <c r="BB214" s="270"/>
      <c r="BC214" s="270"/>
      <c r="BD214" s="270"/>
      <c r="BE214" s="270"/>
      <c r="BF214" s="270"/>
      <c r="BG214" s="270"/>
      <c r="BH214" s="270"/>
      <c r="BI214" s="270"/>
      <c r="BJ214" s="270"/>
      <c r="BK214" s="270"/>
      <c r="BL214" s="270"/>
      <c r="BM214" s="270"/>
      <c r="BN214" s="270"/>
      <c r="BO214" s="270"/>
      <c r="BP214" s="270"/>
      <c r="BQ214" s="270"/>
      <c r="BR214" s="270"/>
      <c r="BS214" s="270"/>
      <c r="BT214" s="270"/>
      <c r="BU214" s="270"/>
      <c r="BV214" s="270"/>
      <c r="BW214" s="270"/>
      <c r="BX214" s="270"/>
      <c r="BY214" s="270"/>
      <c r="CY214" s="60"/>
    </row>
    <row r="215" spans="1:103" x14ac:dyDescent="0.25">
      <c r="CY215" s="60"/>
    </row>
    <row r="216" spans="1:103" x14ac:dyDescent="0.25">
      <c r="CY216" s="60"/>
    </row>
    <row r="217" spans="1:103" x14ac:dyDescent="0.25">
      <c r="CY217" s="60"/>
    </row>
    <row r="218" spans="1:103" x14ac:dyDescent="0.25">
      <c r="CY218" s="60"/>
    </row>
    <row r="219" spans="1:103" x14ac:dyDescent="0.25">
      <c r="CY219" s="60"/>
    </row>
    <row r="220" spans="1:103" x14ac:dyDescent="0.25">
      <c r="CY220" s="60"/>
    </row>
    <row r="221" spans="1:103" x14ac:dyDescent="0.25">
      <c r="CY221" s="60"/>
    </row>
    <row r="222" spans="1:103" x14ac:dyDescent="0.25">
      <c r="CY222" s="60"/>
    </row>
    <row r="223" spans="1:103" x14ac:dyDescent="0.25">
      <c r="CY223" s="60"/>
    </row>
    <row r="224" spans="1:103" x14ac:dyDescent="0.25">
      <c r="CY224" s="60"/>
    </row>
  </sheetData>
  <sheetProtection selectLockedCells="1"/>
  <dataConsolidate/>
  <mergeCells count="4">
    <mergeCell ref="D1:I1"/>
    <mergeCell ref="D209:J209"/>
    <mergeCell ref="K1:N1"/>
    <mergeCell ref="D214:J214"/>
  </mergeCells>
  <conditionalFormatting sqref="C32:O32">
    <cfRule type="iconSet" priority="9">
      <iconSet iconSet="3Arrows">
        <cfvo type="percent" val="0"/>
        <cfvo type="num" val="$C$33"/>
        <cfvo type="num" val="$C$33" gte="0"/>
      </iconSet>
    </cfRule>
  </conditionalFormatting>
  <conditionalFormatting sqref="C31">
    <cfRule type="iconSet" priority="8">
      <iconSet iconSet="3Arrows">
        <cfvo type="percent" val="0"/>
        <cfvo type="num" val="0"/>
        <cfvo type="num" val="0" gte="0"/>
      </iconSet>
    </cfRule>
  </conditionalFormatting>
  <conditionalFormatting sqref="C30:O31">
    <cfRule type="iconSet" priority="7">
      <iconSet iconSet="3Arrows">
        <cfvo type="percent" val="0"/>
        <cfvo type="num" val="0"/>
        <cfvo type="num" val="0" gte="0"/>
      </iconSet>
    </cfRule>
  </conditionalFormatting>
  <conditionalFormatting sqref="C10:O10">
    <cfRule type="iconSet" priority="4">
      <iconSet iconSet="3Symbols">
        <cfvo type="percent" val="0"/>
        <cfvo type="percent" val="33"/>
        <cfvo type="percent" val="67"/>
      </iconSet>
    </cfRule>
    <cfRule type="containsText" dxfId="8" priority="5" operator="containsText" text="No">
      <formula>NOT(ISERROR(SEARCH("No",C10)))</formula>
    </cfRule>
    <cfRule type="containsText" dxfId="7" priority="6" operator="containsText" text="Yes">
      <formula>NOT(ISERROR(SEARCH("Yes",C10)))</formula>
    </cfRule>
  </conditionalFormatting>
  <conditionalFormatting sqref="C14:O14">
    <cfRule type="containsText" dxfId="6" priority="2" operator="containsText" text="No">
      <formula>NOT(ISERROR(SEARCH("No",C14)))</formula>
    </cfRule>
    <cfRule type="containsText" dxfId="5" priority="3" operator="containsText" text="Yes">
      <formula>NOT(ISERROR(SEARCH("Yes",C14)))</formula>
    </cfRule>
  </conditionalFormatting>
  <conditionalFormatting sqref="C81:O81">
    <cfRule type="cellIs" dxfId="4" priority="1" operator="equal">
      <formula>$C$81</formula>
    </cfRule>
  </conditionalFormatting>
  <dataValidations count="1">
    <dataValidation type="list" allowBlank="1" showInputMessage="1" showErrorMessage="1" sqref="O1">
      <formula1>$BX$1:$BX$44</formula1>
    </dataValidation>
  </dataValidations>
  <pageMargins left="0.7" right="0.7" top="0.75" bottom="0.75" header="0.3" footer="0.3"/>
  <pageSetup scale="8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BY196"/>
  <sheetViews>
    <sheetView showGridLines="0" zoomScale="60" zoomScaleNormal="60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3" sqref="R3"/>
    </sheetView>
  </sheetViews>
  <sheetFormatPr defaultRowHeight="15" x14ac:dyDescent="0.25"/>
  <cols>
    <col min="1" max="1" width="4.42578125" style="113" bestFit="1" customWidth="1"/>
    <col min="2" max="2" width="41.42578125" style="60" customWidth="1"/>
    <col min="3" max="3" width="12.7109375" style="109" bestFit="1" customWidth="1"/>
    <col min="4" max="4" width="12.5703125" style="109" customWidth="1"/>
    <col min="5" max="5" width="12.42578125" style="109" bestFit="1" customWidth="1"/>
    <col min="6" max="8" width="13" style="109" bestFit="1" customWidth="1"/>
    <col min="9" max="11" width="12.7109375" style="109" bestFit="1" customWidth="1"/>
    <col min="12" max="12" width="12.42578125" style="109" bestFit="1" customWidth="1"/>
    <col min="13" max="13" width="13" style="109" bestFit="1" customWidth="1"/>
    <col min="14" max="14" width="11.85546875" style="109" bestFit="1" customWidth="1"/>
    <col min="15" max="15" width="13.7109375" style="109" bestFit="1" customWidth="1"/>
    <col min="16" max="16" width="7.28515625" style="60" bestFit="1" customWidth="1"/>
    <col min="17" max="17" width="32.7109375" style="147" bestFit="1" customWidth="1"/>
    <col min="18" max="18" width="7.28515625" style="147" customWidth="1"/>
    <col min="19" max="19" width="9.140625" style="60"/>
    <col min="20" max="25" width="9.42578125" style="60" bestFit="1" customWidth="1"/>
    <col min="26" max="31" width="9.28515625" style="60" bestFit="1" customWidth="1"/>
    <col min="32" max="47" width="9.140625" style="60"/>
    <col min="48" max="77" width="9.140625" style="60" customWidth="1"/>
    <col min="78" max="16384" width="9.140625" style="60"/>
  </cols>
  <sheetData>
    <row r="1" spans="1:77" ht="15.75" thickBot="1" x14ac:dyDescent="0.3">
      <c r="A1" s="50"/>
      <c r="B1" s="51" t="str">
        <f>'Dashboard Console - Entry'!B1</f>
        <v>Kenya Parameters Selected</v>
      </c>
      <c r="C1" s="52"/>
      <c r="D1" s="534" t="s">
        <v>147</v>
      </c>
      <c r="E1" s="534"/>
      <c r="F1" s="534"/>
      <c r="G1" s="534"/>
      <c r="H1" s="534"/>
      <c r="I1" s="534"/>
      <c r="J1" s="534"/>
      <c r="K1" s="52"/>
      <c r="L1" s="52"/>
      <c r="M1" s="52"/>
      <c r="N1" s="52"/>
      <c r="O1" s="52"/>
      <c r="P1" s="53"/>
      <c r="S1" s="54" t="s">
        <v>9</v>
      </c>
      <c r="T1" s="55">
        <v>40299</v>
      </c>
      <c r="U1" s="55">
        <v>40330</v>
      </c>
      <c r="V1" s="56">
        <v>40360</v>
      </c>
      <c r="W1" s="56">
        <v>40391</v>
      </c>
      <c r="X1" s="56">
        <v>40422</v>
      </c>
      <c r="Y1" s="56">
        <v>40452</v>
      </c>
      <c r="Z1" s="56">
        <v>40483</v>
      </c>
      <c r="AA1" s="57">
        <v>40513</v>
      </c>
      <c r="AB1" s="58">
        <v>40544</v>
      </c>
      <c r="AC1" s="55">
        <v>40575</v>
      </c>
      <c r="AD1" s="55">
        <v>40603</v>
      </c>
      <c r="AE1" s="55">
        <v>40634</v>
      </c>
      <c r="AF1" s="55">
        <v>40664</v>
      </c>
      <c r="AG1" s="55">
        <v>40695</v>
      </c>
      <c r="AH1" s="56">
        <v>40725</v>
      </c>
      <c r="AI1" s="56">
        <v>40756</v>
      </c>
      <c r="AJ1" s="56">
        <v>40787</v>
      </c>
      <c r="AK1" s="56">
        <v>40817</v>
      </c>
      <c r="AL1" s="56">
        <v>40848</v>
      </c>
      <c r="AM1" s="57">
        <v>40878</v>
      </c>
      <c r="AN1" s="56">
        <v>40909</v>
      </c>
      <c r="AO1" s="57">
        <v>40940</v>
      </c>
      <c r="AP1" s="56">
        <v>40969</v>
      </c>
      <c r="AQ1" s="57">
        <v>41000</v>
      </c>
      <c r="AR1" s="56">
        <v>41030</v>
      </c>
      <c r="AS1" s="57">
        <v>41061</v>
      </c>
      <c r="AT1" s="56">
        <v>41091</v>
      </c>
      <c r="AU1" s="57">
        <v>41122</v>
      </c>
      <c r="AV1" s="56">
        <v>41153</v>
      </c>
      <c r="AW1" s="57">
        <v>41183</v>
      </c>
      <c r="AX1" s="56">
        <v>41214</v>
      </c>
      <c r="AY1" s="57">
        <v>41244</v>
      </c>
      <c r="AZ1" s="57">
        <v>41275</v>
      </c>
      <c r="BA1" s="57">
        <v>41306</v>
      </c>
      <c r="BB1" s="57">
        <v>41334</v>
      </c>
      <c r="BC1" s="57">
        <v>41365</v>
      </c>
      <c r="BD1" s="57">
        <v>41395</v>
      </c>
      <c r="BE1" s="57">
        <v>41426</v>
      </c>
      <c r="BF1" s="57">
        <v>41456</v>
      </c>
      <c r="BG1" s="57">
        <v>41487</v>
      </c>
      <c r="BH1" s="57">
        <v>41518</v>
      </c>
      <c r="BI1" s="57">
        <v>41548</v>
      </c>
      <c r="BJ1" s="57">
        <v>41579</v>
      </c>
      <c r="BK1" s="57">
        <v>41609</v>
      </c>
      <c r="BL1" s="57">
        <v>41640</v>
      </c>
      <c r="BM1" s="57">
        <v>41671</v>
      </c>
      <c r="BN1" s="57">
        <v>41699</v>
      </c>
      <c r="BO1" s="57">
        <v>41730</v>
      </c>
      <c r="BP1" s="57">
        <v>41760</v>
      </c>
      <c r="BQ1" s="57">
        <v>41791</v>
      </c>
      <c r="BR1" s="57">
        <v>41821</v>
      </c>
      <c r="BS1" s="57">
        <v>41852</v>
      </c>
      <c r="BT1" s="57">
        <v>41883</v>
      </c>
      <c r="BU1" s="57">
        <v>41913</v>
      </c>
      <c r="BV1" s="57">
        <v>41944</v>
      </c>
      <c r="BW1" s="57">
        <v>41974</v>
      </c>
      <c r="BX1" s="59">
        <v>40664</v>
      </c>
      <c r="BY1" s="54">
        <v>1</v>
      </c>
    </row>
    <row r="2" spans="1:77" x14ac:dyDescent="0.25">
      <c r="A2" s="50">
        <v>1</v>
      </c>
      <c r="B2" s="61" t="str">
        <f>'Dashboard Console - Entry'!B2</f>
        <v>Month</v>
      </c>
      <c r="C2" s="62">
        <f>VLOOKUP($B2,$S$1:$BW$1,(T2+1),FALSE)</f>
        <v>40483</v>
      </c>
      <c r="D2" s="62">
        <f>VLOOKUP($B2,$S$1:$BK$1,(U2+1),FALSE)</f>
        <v>40513</v>
      </c>
      <c r="E2" s="62">
        <f>VLOOKUP($B2,$S$1:$BK$1,(V2+1),FALSE)</f>
        <v>40544</v>
      </c>
      <c r="F2" s="62">
        <f>VLOOKUP($B2,$S$1:$BK$1,(W2+1),FALSE)</f>
        <v>40575</v>
      </c>
      <c r="G2" s="62">
        <f t="shared" ref="G2:P2" si="0">VLOOKUP($B2,$S$1:$BK$1,(X2+1),FALSE)</f>
        <v>40603</v>
      </c>
      <c r="H2" s="62">
        <f t="shared" si="0"/>
        <v>40634</v>
      </c>
      <c r="I2" s="62">
        <f t="shared" si="0"/>
        <v>40664</v>
      </c>
      <c r="J2" s="62">
        <f t="shared" si="0"/>
        <v>40695</v>
      </c>
      <c r="K2" s="62">
        <f t="shared" si="0"/>
        <v>40725</v>
      </c>
      <c r="L2" s="62">
        <f t="shared" si="0"/>
        <v>40756</v>
      </c>
      <c r="M2" s="62">
        <f t="shared" si="0"/>
        <v>40787</v>
      </c>
      <c r="N2" s="62">
        <f t="shared" si="0"/>
        <v>40817</v>
      </c>
      <c r="O2" s="62">
        <f t="shared" si="0"/>
        <v>40848</v>
      </c>
      <c r="P2" s="63">
        <f t="shared" si="0"/>
        <v>40878</v>
      </c>
      <c r="Q2" s="197"/>
      <c r="R2" s="197"/>
      <c r="S2" s="54" t="s">
        <v>131</v>
      </c>
      <c r="T2" s="43">
        <f>VLOOKUP(R3,BX1:BY44,2,FALSE)</f>
        <v>7</v>
      </c>
      <c r="U2" s="54">
        <f>+T2+1</f>
        <v>8</v>
      </c>
      <c r="V2" s="54">
        <f>+U2+1</f>
        <v>9</v>
      </c>
      <c r="W2" s="54">
        <f>+V2+1</f>
        <v>10</v>
      </c>
      <c r="X2" s="54">
        <f>+W2+1</f>
        <v>11</v>
      </c>
      <c r="Y2" s="54">
        <f>+X2+1</f>
        <v>12</v>
      </c>
      <c r="Z2" s="54">
        <f t="shared" ref="Z2:AQ2" si="1">+Y2+1</f>
        <v>13</v>
      </c>
      <c r="AA2" s="54">
        <f t="shared" si="1"/>
        <v>14</v>
      </c>
      <c r="AB2" s="54">
        <f t="shared" si="1"/>
        <v>15</v>
      </c>
      <c r="AC2" s="54">
        <f t="shared" si="1"/>
        <v>16</v>
      </c>
      <c r="AD2" s="54">
        <f t="shared" si="1"/>
        <v>17</v>
      </c>
      <c r="AE2" s="54">
        <f t="shared" si="1"/>
        <v>18</v>
      </c>
      <c r="AF2" s="54">
        <f t="shared" si="1"/>
        <v>19</v>
      </c>
      <c r="AG2" s="54">
        <f t="shared" si="1"/>
        <v>20</v>
      </c>
      <c r="AH2" s="54">
        <f t="shared" si="1"/>
        <v>21</v>
      </c>
      <c r="AI2" s="54">
        <f t="shared" si="1"/>
        <v>22</v>
      </c>
      <c r="AJ2" s="54">
        <f t="shared" si="1"/>
        <v>23</v>
      </c>
      <c r="AK2" s="54">
        <f t="shared" si="1"/>
        <v>24</v>
      </c>
      <c r="AL2" s="54">
        <f t="shared" si="1"/>
        <v>25</v>
      </c>
      <c r="AM2" s="54">
        <f t="shared" si="1"/>
        <v>26</v>
      </c>
      <c r="AN2" s="54">
        <f t="shared" si="1"/>
        <v>27</v>
      </c>
      <c r="AO2" s="54">
        <f t="shared" si="1"/>
        <v>28</v>
      </c>
      <c r="AP2" s="54">
        <f t="shared" si="1"/>
        <v>29</v>
      </c>
      <c r="AQ2" s="54">
        <f t="shared" si="1"/>
        <v>30</v>
      </c>
      <c r="AR2" s="54">
        <f t="shared" ref="AR2:BW2" si="2">+AQ2+1</f>
        <v>31</v>
      </c>
      <c r="AS2" s="54">
        <f t="shared" si="2"/>
        <v>32</v>
      </c>
      <c r="AT2" s="54">
        <f t="shared" si="2"/>
        <v>33</v>
      </c>
      <c r="AU2" s="54">
        <f t="shared" si="2"/>
        <v>34</v>
      </c>
      <c r="AV2" s="54">
        <f t="shared" si="2"/>
        <v>35</v>
      </c>
      <c r="AW2" s="54">
        <f t="shared" si="2"/>
        <v>36</v>
      </c>
      <c r="AX2" s="54">
        <f t="shared" si="2"/>
        <v>37</v>
      </c>
      <c r="AY2" s="54">
        <f t="shared" si="2"/>
        <v>38</v>
      </c>
      <c r="AZ2" s="54">
        <f t="shared" si="2"/>
        <v>39</v>
      </c>
      <c r="BA2" s="54">
        <f t="shared" si="2"/>
        <v>40</v>
      </c>
      <c r="BB2" s="54">
        <f t="shared" si="2"/>
        <v>41</v>
      </c>
      <c r="BC2" s="54">
        <f t="shared" si="2"/>
        <v>42</v>
      </c>
      <c r="BD2" s="54">
        <f t="shared" si="2"/>
        <v>43</v>
      </c>
      <c r="BE2" s="54">
        <f t="shared" si="2"/>
        <v>44</v>
      </c>
      <c r="BF2" s="54">
        <f t="shared" si="2"/>
        <v>45</v>
      </c>
      <c r="BG2" s="54">
        <f t="shared" si="2"/>
        <v>46</v>
      </c>
      <c r="BH2" s="54">
        <f t="shared" si="2"/>
        <v>47</v>
      </c>
      <c r="BI2" s="54">
        <f t="shared" si="2"/>
        <v>48</v>
      </c>
      <c r="BJ2" s="54">
        <f t="shared" si="2"/>
        <v>49</v>
      </c>
      <c r="BK2" s="54">
        <f t="shared" si="2"/>
        <v>50</v>
      </c>
      <c r="BL2" s="54">
        <f t="shared" si="2"/>
        <v>51</v>
      </c>
      <c r="BM2" s="54">
        <f t="shared" si="2"/>
        <v>52</v>
      </c>
      <c r="BN2" s="54">
        <f t="shared" si="2"/>
        <v>53</v>
      </c>
      <c r="BO2" s="54">
        <f t="shared" si="2"/>
        <v>54</v>
      </c>
      <c r="BP2" s="54">
        <f t="shared" si="2"/>
        <v>55</v>
      </c>
      <c r="BQ2" s="54">
        <f t="shared" si="2"/>
        <v>56</v>
      </c>
      <c r="BR2" s="54">
        <f t="shared" si="2"/>
        <v>57</v>
      </c>
      <c r="BS2" s="54">
        <f t="shared" si="2"/>
        <v>58</v>
      </c>
      <c r="BT2" s="54">
        <f t="shared" si="2"/>
        <v>59</v>
      </c>
      <c r="BU2" s="54">
        <f t="shared" si="2"/>
        <v>60</v>
      </c>
      <c r="BV2" s="54">
        <f t="shared" si="2"/>
        <v>61</v>
      </c>
      <c r="BW2" s="54">
        <f t="shared" si="2"/>
        <v>62</v>
      </c>
      <c r="BX2" s="59">
        <v>40695</v>
      </c>
      <c r="BY2" s="54">
        <v>2</v>
      </c>
    </row>
    <row r="3" spans="1:77" x14ac:dyDescent="0.25">
      <c r="A3" s="50">
        <v>2</v>
      </c>
      <c r="B3" s="64" t="str">
        <f>'Dashboard Console - Entry'!B3</f>
        <v>Employed Worker (FTE)</v>
      </c>
      <c r="C3" s="65">
        <f>HLOOKUP(C$2,'Dashboard Console - Entry'!$C$2:$BF$200,$A3,FALSE)</f>
        <v>0</v>
      </c>
      <c r="D3" s="65">
        <f>HLOOKUP(D$2,'Dashboard Console - Entry'!$C$2:$BF$200,$A3,FALSE)</f>
        <v>0</v>
      </c>
      <c r="E3" s="65">
        <f>HLOOKUP(E$2,'Dashboard Console - Entry'!$C$2:$BF$200,$A3,FALSE)</f>
        <v>0</v>
      </c>
      <c r="F3" s="65">
        <f>HLOOKUP(F$2,'Dashboard Console - Entry'!$C$2:$BF$200,$A3,FALSE)</f>
        <v>0</v>
      </c>
      <c r="G3" s="65">
        <f>HLOOKUP(G$2,'Dashboard Console - Entry'!$C$2:$BF$200,$A3,FALSE)</f>
        <v>0</v>
      </c>
      <c r="H3" s="65">
        <f>HLOOKUP(H$2,'Dashboard Console - Entry'!$C$2:$BF$200,$A3,FALSE)</f>
        <v>0</v>
      </c>
      <c r="I3" s="65">
        <f>HLOOKUP(I$2,'Dashboard Console - Entry'!$C$2:$BF$200,$A3,FALSE)</f>
        <v>63</v>
      </c>
      <c r="J3" s="65">
        <f>HLOOKUP(J$2,'Dashboard Console - Entry'!$C$2:$BF$200,$A3,FALSE)</f>
        <v>64</v>
      </c>
      <c r="K3" s="65">
        <f>HLOOKUP(K$2,'Dashboard Console - Entry'!$C$2:$BF$200,$A3,FALSE)</f>
        <v>64</v>
      </c>
      <c r="L3" s="65">
        <f>HLOOKUP(L$2,'Dashboard Console - Entry'!$C$2:$BF$200,$A3,FALSE)</f>
        <v>64</v>
      </c>
      <c r="M3" s="65">
        <f>HLOOKUP(M$2,'Dashboard Console - Entry'!$C$2:$BF$200,$A3,FALSE)</f>
        <v>65</v>
      </c>
      <c r="N3" s="65">
        <f>HLOOKUP(N$2,'Dashboard Console - Entry'!$C$2:$BF$200,$A3,FALSE)</f>
        <v>65</v>
      </c>
      <c r="O3" s="65">
        <f>HLOOKUP(O$2,'Dashboard Console - Entry'!$C$2:$BF$200,$A3,FALSE)</f>
        <v>65</v>
      </c>
      <c r="P3" s="66">
        <f>HLOOKUP(P$2,'Dashboard Console - Entry'!$C$2:$AH$185,N$3,FALSE)</f>
        <v>13635</v>
      </c>
      <c r="Q3" s="198" t="s">
        <v>136</v>
      </c>
      <c r="R3" s="201">
        <v>40848</v>
      </c>
      <c r="U3" s="200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9"/>
      <c r="BX3" s="59">
        <v>40725</v>
      </c>
      <c r="BY3" s="54">
        <v>3</v>
      </c>
    </row>
    <row r="4" spans="1:77" x14ac:dyDescent="0.25">
      <c r="A4" s="50">
        <v>3</v>
      </c>
      <c r="B4" s="64" t="str">
        <f>'Dashboard Console - Entry'!B4</f>
        <v>Non-employed Worker (NFTE)</v>
      </c>
      <c r="C4" s="65">
        <f>HLOOKUP(C$2,'Dashboard Console - Entry'!$C$2:$BF$200,$A4,FALSE)</f>
        <v>0</v>
      </c>
      <c r="D4" s="65">
        <f>HLOOKUP(D$2,'Dashboard Console - Entry'!$C$2:$BF$200,$A4,FALSE)</f>
        <v>0</v>
      </c>
      <c r="E4" s="65">
        <f>HLOOKUP(E$2,'Dashboard Console - Entry'!$C$2:$BF$200,$A4,FALSE)</f>
        <v>0</v>
      </c>
      <c r="F4" s="65">
        <f>HLOOKUP(F$2,'Dashboard Console - Entry'!$C$2:$BF$200,$A4,FALSE)</f>
        <v>0</v>
      </c>
      <c r="G4" s="65">
        <f>HLOOKUP(G$2,'Dashboard Console - Entry'!$C$2:$BF$200,$A4,FALSE)</f>
        <v>0</v>
      </c>
      <c r="H4" s="65">
        <f>HLOOKUP(H$2,'Dashboard Console - Entry'!$C$2:$BF$200,$A4,FALSE)</f>
        <v>0</v>
      </c>
      <c r="I4" s="65">
        <f>HLOOKUP(I$2,'Dashboard Console - Entry'!$C$2:$BF$200,$A4,FALSE)</f>
        <v>5</v>
      </c>
      <c r="J4" s="65">
        <f>HLOOKUP(J$2,'Dashboard Console - Entry'!$C$2:$BF$200,$A4,FALSE)</f>
        <v>5</v>
      </c>
      <c r="K4" s="65">
        <f>HLOOKUP(K$2,'Dashboard Console - Entry'!$C$2:$BF$200,$A4,FALSE)</f>
        <v>5</v>
      </c>
      <c r="L4" s="65">
        <f>HLOOKUP(L$2,'Dashboard Console - Entry'!$C$2:$BF$200,$A4,FALSE)</f>
        <v>5</v>
      </c>
      <c r="M4" s="65">
        <f>HLOOKUP(M$2,'Dashboard Console - Entry'!$C$2:$BF$200,$A4,FALSE)</f>
        <v>9</v>
      </c>
      <c r="N4" s="65">
        <f>HLOOKUP(N$2,'Dashboard Console - Entry'!$C$2:$BF$200,$A4,FALSE)</f>
        <v>6</v>
      </c>
      <c r="O4" s="65">
        <f>HLOOKUP(O$2,'Dashboard Console - Entry'!$C$2:$BF$200,$A4,FALSE)</f>
        <v>6</v>
      </c>
      <c r="P4" s="53"/>
      <c r="S4" s="114"/>
      <c r="T4" s="114"/>
      <c r="U4" s="114"/>
      <c r="V4" s="114"/>
      <c r="W4" s="114"/>
      <c r="X4" s="114"/>
      <c r="Y4" s="114"/>
      <c r="Z4" s="114"/>
      <c r="AA4" s="114"/>
      <c r="AB4" s="114"/>
      <c r="AC4" s="114"/>
      <c r="AD4" s="114"/>
      <c r="AE4" s="114"/>
      <c r="AF4" s="114"/>
      <c r="AG4" s="114"/>
      <c r="AH4" s="114"/>
      <c r="AI4" s="114"/>
      <c r="AJ4" s="114"/>
      <c r="AK4" s="114"/>
      <c r="AL4" s="114"/>
      <c r="AM4" s="114"/>
      <c r="AN4" s="114"/>
      <c r="AO4" s="114"/>
      <c r="AP4" s="114"/>
      <c r="AQ4" s="114"/>
      <c r="AR4" s="114"/>
      <c r="AS4" s="114"/>
      <c r="AT4" s="114"/>
      <c r="AU4" s="11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  <c r="BK4" s="54"/>
      <c r="BL4" s="54"/>
      <c r="BM4" s="54"/>
      <c r="BN4" s="54"/>
      <c r="BO4" s="54"/>
      <c r="BP4" s="54"/>
      <c r="BQ4" s="54"/>
      <c r="BR4" s="54"/>
      <c r="BS4" s="54"/>
      <c r="BT4" s="54"/>
      <c r="BU4" s="54"/>
      <c r="BV4" s="54"/>
      <c r="BW4" s="54"/>
      <c r="BX4" s="59">
        <v>40756</v>
      </c>
      <c r="BY4" s="54">
        <v>4</v>
      </c>
    </row>
    <row r="5" spans="1:77" x14ac:dyDescent="0.25">
      <c r="A5" s="50">
        <v>4</v>
      </c>
      <c r="B5" s="64" t="str">
        <f>'Dashboard Console - Entry'!B5</f>
        <v>Total HCT</v>
      </c>
      <c r="C5" s="65">
        <f>HLOOKUP(C$2,'Dashboard Console - Entry'!$C$2:$BF$200,$A5,FALSE)</f>
        <v>0</v>
      </c>
      <c r="D5" s="65">
        <f>HLOOKUP(D$2,'Dashboard Console - Entry'!$C$2:$BF$200,$A5,FALSE)</f>
        <v>0</v>
      </c>
      <c r="E5" s="65">
        <f>HLOOKUP(E$2,'Dashboard Console - Entry'!$C$2:$BF$200,$A5,FALSE)</f>
        <v>0</v>
      </c>
      <c r="F5" s="65">
        <f>HLOOKUP(F$2,'Dashboard Console - Entry'!$C$2:$BF$200,$A5,FALSE)</f>
        <v>0</v>
      </c>
      <c r="G5" s="65">
        <f>HLOOKUP(G$2,'Dashboard Console - Entry'!$C$2:$BF$200,$A5,FALSE)</f>
        <v>0</v>
      </c>
      <c r="H5" s="65">
        <f>HLOOKUP(H$2,'Dashboard Console - Entry'!$C$2:$BF$200,$A5,FALSE)</f>
        <v>0</v>
      </c>
      <c r="I5" s="65">
        <f>HLOOKUP(I$2,'Dashboard Console - Entry'!$C$2:$BF$200,$A5,FALSE)</f>
        <v>68</v>
      </c>
      <c r="J5" s="65">
        <f>HLOOKUP(J$2,'Dashboard Console - Entry'!$C$2:$BF$200,$A5,FALSE)</f>
        <v>69</v>
      </c>
      <c r="K5" s="65">
        <f>HLOOKUP(K$2,'Dashboard Console - Entry'!$C$2:$BF$200,$A5,FALSE)</f>
        <v>69</v>
      </c>
      <c r="L5" s="65">
        <f>HLOOKUP(L$2,'Dashboard Console - Entry'!$C$2:$BF$200,$A5,FALSE)</f>
        <v>69</v>
      </c>
      <c r="M5" s="65">
        <f>HLOOKUP(M$2,'Dashboard Console - Entry'!$C$2:$BF$200,$A5,FALSE)</f>
        <v>74</v>
      </c>
      <c r="N5" s="65">
        <f>HLOOKUP(N$2,'Dashboard Console - Entry'!$C$2:$BF$200,$A5,FALSE)</f>
        <v>71</v>
      </c>
      <c r="O5" s="65">
        <f>HLOOKUP(O$2,'Dashboard Console - Entry'!$C$2:$BF$200,$A5,FALSE)</f>
        <v>71</v>
      </c>
      <c r="P5" s="53"/>
      <c r="S5" s="114"/>
      <c r="T5" s="114"/>
      <c r="U5" s="114"/>
      <c r="V5" s="114"/>
      <c r="W5" s="114"/>
      <c r="X5" s="114"/>
      <c r="Y5" s="114"/>
      <c r="Z5" s="114"/>
      <c r="AA5" s="114"/>
      <c r="AB5" s="114"/>
      <c r="AC5" s="114"/>
      <c r="AD5" s="114"/>
      <c r="AE5" s="114"/>
      <c r="AF5" s="114"/>
      <c r="AG5" s="114"/>
      <c r="AH5" s="114"/>
      <c r="AI5" s="114"/>
      <c r="AJ5" s="114"/>
      <c r="AK5" s="114"/>
      <c r="AL5" s="114"/>
      <c r="AM5" s="114"/>
      <c r="AN5" s="114"/>
      <c r="AO5" s="114"/>
      <c r="AP5" s="114"/>
      <c r="AQ5" s="114"/>
      <c r="AR5" s="114"/>
      <c r="AS5" s="114"/>
      <c r="AT5" s="114"/>
      <c r="AU5" s="11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  <c r="BK5" s="54"/>
      <c r="BL5" s="54"/>
      <c r="BM5" s="54"/>
      <c r="BN5" s="54"/>
      <c r="BO5" s="54"/>
      <c r="BP5" s="54"/>
      <c r="BQ5" s="54"/>
      <c r="BR5" s="54"/>
      <c r="BS5" s="54"/>
      <c r="BT5" s="54"/>
      <c r="BU5" s="54"/>
      <c r="BV5" s="54"/>
      <c r="BW5" s="54"/>
      <c r="BX5" s="59">
        <v>40787</v>
      </c>
      <c r="BY5" s="54">
        <v>5</v>
      </c>
    </row>
    <row r="6" spans="1:77" x14ac:dyDescent="0.25">
      <c r="A6" s="50">
        <v>5</v>
      </c>
      <c r="B6" s="64" t="str">
        <f>'Dashboard Console - Entry'!B6</f>
        <v>No Of Processors</v>
      </c>
      <c r="C6" s="65">
        <f>HLOOKUP(C$2,'Dashboard Console - Entry'!$C$2:$BF$200,$A6,FALSE)</f>
        <v>0</v>
      </c>
      <c r="D6" s="65">
        <f>HLOOKUP(D$2,'Dashboard Console - Entry'!$C$2:$BF$200,$A6,FALSE)</f>
        <v>0</v>
      </c>
      <c r="E6" s="65">
        <f>HLOOKUP(E$2,'Dashboard Console - Entry'!$C$2:$BF$200,$A6,FALSE)</f>
        <v>0</v>
      </c>
      <c r="F6" s="65">
        <f>HLOOKUP(F$2,'Dashboard Console - Entry'!$C$2:$BF$200,$A6,FALSE)</f>
        <v>0</v>
      </c>
      <c r="G6" s="65">
        <f>HLOOKUP(G$2,'Dashboard Console - Entry'!$C$2:$BF$200,$A6,FALSE)</f>
        <v>0</v>
      </c>
      <c r="H6" s="65">
        <f>HLOOKUP(H$2,'Dashboard Console - Entry'!$C$2:$BF$200,$A6,FALSE)</f>
        <v>0</v>
      </c>
      <c r="I6" s="65">
        <f>HLOOKUP(I$2,'Dashboard Console - Entry'!$C$2:$BF$200,$A6,FALSE)</f>
        <v>58</v>
      </c>
      <c r="J6" s="65">
        <f>HLOOKUP(J$2,'Dashboard Console - Entry'!$C$2:$BF$200,$A6,FALSE)</f>
        <v>58</v>
      </c>
      <c r="K6" s="65">
        <f>HLOOKUP(K$2,'Dashboard Console - Entry'!$C$2:$BF$200,$A6,FALSE)</f>
        <v>58</v>
      </c>
      <c r="L6" s="65">
        <f>HLOOKUP(L$2,'Dashboard Console - Entry'!$C$2:$BF$200,$A6,FALSE)</f>
        <v>58</v>
      </c>
      <c r="M6" s="65">
        <f>HLOOKUP(M$2,'Dashboard Console - Entry'!$C$2:$BF$200,$A6,FALSE)</f>
        <v>60</v>
      </c>
      <c r="N6" s="65">
        <f>HLOOKUP(N$2,'Dashboard Console - Entry'!$C$2:$BF$200,$A6,FALSE)</f>
        <v>60</v>
      </c>
      <c r="O6" s="65">
        <f>HLOOKUP(O$2,'Dashboard Console - Entry'!$C$2:$BF$200,$A6,FALSE)</f>
        <v>60</v>
      </c>
      <c r="P6" s="53"/>
      <c r="S6" s="114"/>
      <c r="T6" s="114"/>
      <c r="U6" s="114"/>
      <c r="V6" s="114"/>
      <c r="W6" s="114"/>
      <c r="X6" s="114"/>
      <c r="Y6" s="114"/>
      <c r="Z6" s="114"/>
      <c r="AA6" s="114"/>
      <c r="AB6" s="114"/>
      <c r="AC6" s="114"/>
      <c r="AD6" s="114"/>
      <c r="AE6" s="114"/>
      <c r="AF6" s="114"/>
      <c r="AG6" s="114"/>
      <c r="AH6" s="114"/>
      <c r="AI6" s="114"/>
      <c r="AJ6" s="114"/>
      <c r="AK6" s="114"/>
      <c r="AL6" s="114"/>
      <c r="AM6" s="114"/>
      <c r="AN6" s="114"/>
      <c r="AO6" s="114"/>
      <c r="AP6" s="114"/>
      <c r="AQ6" s="114"/>
      <c r="AR6" s="114"/>
      <c r="AS6" s="114"/>
      <c r="AT6" s="114"/>
      <c r="AU6" s="11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  <c r="BK6" s="54"/>
      <c r="BL6" s="54"/>
      <c r="BM6" s="54"/>
      <c r="BN6" s="54"/>
      <c r="BO6" s="54"/>
      <c r="BP6" s="54"/>
      <c r="BQ6" s="54"/>
      <c r="BR6" s="54"/>
      <c r="BS6" s="54"/>
      <c r="BT6" s="54"/>
      <c r="BU6" s="54"/>
      <c r="BV6" s="54"/>
      <c r="BW6" s="54"/>
      <c r="BX6" s="59">
        <v>40817</v>
      </c>
      <c r="BY6" s="54">
        <v>6</v>
      </c>
    </row>
    <row r="7" spans="1:77" x14ac:dyDescent="0.25">
      <c r="A7" s="50">
        <v>6</v>
      </c>
      <c r="B7" s="64" t="str">
        <f>'Dashboard Console - Entry'!B7</f>
        <v>No Of Non Processors</v>
      </c>
      <c r="C7" s="65">
        <f>HLOOKUP(C$2,'Dashboard Console - Entry'!$C$2:$BF$200,$A7,FALSE)</f>
        <v>0</v>
      </c>
      <c r="D7" s="65">
        <f>HLOOKUP(D$2,'Dashboard Console - Entry'!$C$2:$BF$200,$A7,FALSE)</f>
        <v>0</v>
      </c>
      <c r="E7" s="65">
        <f>HLOOKUP(E$2,'Dashboard Console - Entry'!$C$2:$BF$200,$A7,FALSE)</f>
        <v>0</v>
      </c>
      <c r="F7" s="65">
        <f>HLOOKUP(F$2,'Dashboard Console - Entry'!$C$2:$BF$200,$A7,FALSE)</f>
        <v>0</v>
      </c>
      <c r="G7" s="65">
        <f>HLOOKUP(G$2,'Dashboard Console - Entry'!$C$2:$BF$200,$A7,FALSE)</f>
        <v>0</v>
      </c>
      <c r="H7" s="65">
        <f>HLOOKUP(H$2,'Dashboard Console - Entry'!$C$2:$BF$200,$A7,FALSE)</f>
        <v>0</v>
      </c>
      <c r="I7" s="65">
        <f>HLOOKUP(I$2,'Dashboard Console - Entry'!$C$2:$BF$200,$A7,FALSE)</f>
        <v>10</v>
      </c>
      <c r="J7" s="65">
        <f>HLOOKUP(J$2,'Dashboard Console - Entry'!$C$2:$BF$200,$A7,FALSE)</f>
        <v>11</v>
      </c>
      <c r="K7" s="65">
        <f>HLOOKUP(K$2,'Dashboard Console - Entry'!$C$2:$BF$200,$A7,FALSE)</f>
        <v>11</v>
      </c>
      <c r="L7" s="65">
        <f>HLOOKUP(L$2,'Dashboard Console - Entry'!$C$2:$BF$200,$A7,FALSE)</f>
        <v>11</v>
      </c>
      <c r="M7" s="65">
        <f>HLOOKUP(M$2,'Dashboard Console - Entry'!$C$2:$BF$200,$A7,FALSE)</f>
        <v>11</v>
      </c>
      <c r="N7" s="65">
        <f>HLOOKUP(N$2,'Dashboard Console - Entry'!$C$2:$BF$200,$A7,FALSE)</f>
        <v>11</v>
      </c>
      <c r="O7" s="65">
        <f>HLOOKUP(O$2,'Dashboard Console - Entry'!$C$2:$BF$200,$A7,FALSE)</f>
        <v>11</v>
      </c>
      <c r="P7" s="53"/>
      <c r="S7" s="114"/>
      <c r="T7" s="114"/>
      <c r="U7" s="114"/>
      <c r="V7" s="114"/>
      <c r="W7" s="114"/>
      <c r="X7" s="114"/>
      <c r="Y7" s="114"/>
      <c r="Z7" s="114"/>
      <c r="AA7" s="114"/>
      <c r="AB7" s="114"/>
      <c r="AC7" s="114"/>
      <c r="AD7" s="114"/>
      <c r="AE7" s="114"/>
      <c r="AF7" s="114"/>
      <c r="AG7" s="114"/>
      <c r="AH7" s="114"/>
      <c r="AI7" s="114"/>
      <c r="AJ7" s="114"/>
      <c r="AK7" s="114"/>
      <c r="AL7" s="114"/>
      <c r="AM7" s="114"/>
      <c r="AN7" s="114"/>
      <c r="AO7" s="114"/>
      <c r="AP7" s="114"/>
      <c r="AQ7" s="114"/>
      <c r="AR7" s="114"/>
      <c r="AS7" s="114"/>
      <c r="AT7" s="114"/>
      <c r="AU7" s="11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  <c r="BK7" s="54"/>
      <c r="BL7" s="54"/>
      <c r="BM7" s="54"/>
      <c r="BN7" s="54"/>
      <c r="BO7" s="54"/>
      <c r="BP7" s="54"/>
      <c r="BQ7" s="54"/>
      <c r="BR7" s="54"/>
      <c r="BS7" s="54"/>
      <c r="BT7" s="54"/>
      <c r="BU7" s="54"/>
      <c r="BV7" s="54"/>
      <c r="BW7" s="54"/>
      <c r="BX7" s="59">
        <v>40848</v>
      </c>
      <c r="BY7" s="54">
        <v>7</v>
      </c>
    </row>
    <row r="8" spans="1:77" x14ac:dyDescent="0.25">
      <c r="A8" s="50">
        <v>7</v>
      </c>
      <c r="B8" s="64" t="str">
        <f>'Dashboard Console - Entry'!B8</f>
        <v>Total HCT</v>
      </c>
      <c r="C8" s="65">
        <f>HLOOKUP(C$2,'Dashboard Console - Entry'!$C$2:$BF$200,$A8,FALSE)</f>
        <v>0</v>
      </c>
      <c r="D8" s="65">
        <f>HLOOKUP(D$2,'Dashboard Console - Entry'!$C$2:$BF$200,$A8,FALSE)</f>
        <v>0</v>
      </c>
      <c r="E8" s="65">
        <f>HLOOKUP(E$2,'Dashboard Console - Entry'!$C$2:$BF$200,$A8,FALSE)</f>
        <v>0</v>
      </c>
      <c r="F8" s="65">
        <f>HLOOKUP(F$2,'Dashboard Console - Entry'!$C$2:$BF$200,$A8,FALSE)</f>
        <v>0</v>
      </c>
      <c r="G8" s="65">
        <f>HLOOKUP(G$2,'Dashboard Console - Entry'!$C$2:$BF$200,$A8,FALSE)</f>
        <v>0</v>
      </c>
      <c r="H8" s="65">
        <f>HLOOKUP(H$2,'Dashboard Console - Entry'!$C$2:$BF$200,$A8,FALSE)</f>
        <v>0</v>
      </c>
      <c r="I8" s="65">
        <f>HLOOKUP(I$2,'Dashboard Console - Entry'!$C$2:$BF$200,$A8,FALSE)</f>
        <v>68</v>
      </c>
      <c r="J8" s="65">
        <f>HLOOKUP(J$2,'Dashboard Console - Entry'!$C$2:$BF$200,$A8,FALSE)</f>
        <v>69</v>
      </c>
      <c r="K8" s="65">
        <f>HLOOKUP(K$2,'Dashboard Console - Entry'!$C$2:$BF$200,$A8,FALSE)</f>
        <v>69</v>
      </c>
      <c r="L8" s="65">
        <f>HLOOKUP(L$2,'Dashboard Console - Entry'!$C$2:$BF$200,$A8,FALSE)</f>
        <v>69</v>
      </c>
      <c r="M8" s="65">
        <f>HLOOKUP(M$2,'Dashboard Console - Entry'!$C$2:$BF$200,$A8,FALSE)</f>
        <v>71</v>
      </c>
      <c r="N8" s="65">
        <f>HLOOKUP(N$2,'Dashboard Console - Entry'!$C$2:$BF$200,$A8,FALSE)</f>
        <v>71</v>
      </c>
      <c r="O8" s="65">
        <f>HLOOKUP(O$2,'Dashboard Console - Entry'!$C$2:$BF$200,$A8,FALSE)</f>
        <v>71</v>
      </c>
      <c r="P8" s="53"/>
      <c r="S8" s="114"/>
      <c r="T8" s="114"/>
      <c r="U8" s="114"/>
      <c r="V8" s="114"/>
      <c r="W8" s="114"/>
      <c r="X8" s="114"/>
      <c r="Y8" s="114"/>
      <c r="Z8" s="114"/>
      <c r="AA8" s="114"/>
      <c r="AB8" s="114"/>
      <c r="AC8" s="114"/>
      <c r="AD8" s="114"/>
      <c r="AE8" s="114"/>
      <c r="AF8" s="114"/>
      <c r="AG8" s="114"/>
      <c r="AH8" s="114"/>
      <c r="AI8" s="114"/>
      <c r="AJ8" s="114"/>
      <c r="AK8" s="114"/>
      <c r="AL8" s="114"/>
      <c r="AM8" s="114"/>
      <c r="AN8" s="114"/>
      <c r="AO8" s="114"/>
      <c r="AP8" s="114"/>
      <c r="AQ8" s="114"/>
      <c r="AR8" s="114"/>
      <c r="AS8" s="114"/>
      <c r="AT8" s="114"/>
      <c r="AU8" s="11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  <c r="BK8" s="54"/>
      <c r="BL8" s="54"/>
      <c r="BM8" s="54"/>
      <c r="BN8" s="54"/>
      <c r="BO8" s="54"/>
      <c r="BP8" s="54"/>
      <c r="BQ8" s="54"/>
      <c r="BR8" s="54"/>
      <c r="BS8" s="54"/>
      <c r="BT8" s="54"/>
      <c r="BU8" s="54"/>
      <c r="BV8" s="54"/>
      <c r="BW8" s="54"/>
      <c r="BX8" s="59">
        <v>40878</v>
      </c>
      <c r="BY8" s="54">
        <v>8</v>
      </c>
    </row>
    <row r="9" spans="1:77" x14ac:dyDescent="0.25">
      <c r="A9" s="50">
        <v>8</v>
      </c>
      <c r="B9" s="64" t="str">
        <f>'Dashboard Console - Entry'!B9</f>
        <v>% of Non-employed workforce</v>
      </c>
      <c r="C9" s="67" t="e">
        <f>HLOOKUP(C$2,'Dashboard Console - Entry'!$C$2:$BF$200,$A9,FALSE)</f>
        <v>#DIV/0!</v>
      </c>
      <c r="D9" s="67" t="e">
        <f>HLOOKUP(D$2,'Dashboard Console - Entry'!$C$2:$BF$200,$A9,FALSE)</f>
        <v>#DIV/0!</v>
      </c>
      <c r="E9" s="67" t="e">
        <f>HLOOKUP(E$2,'Dashboard Console - Entry'!$C$2:$BF$200,$A9,FALSE)</f>
        <v>#DIV/0!</v>
      </c>
      <c r="F9" s="67" t="e">
        <f>HLOOKUP(F$2,'Dashboard Console - Entry'!$C$2:$BF$200,$A9,FALSE)</f>
        <v>#DIV/0!</v>
      </c>
      <c r="G9" s="67" t="e">
        <f>HLOOKUP(G$2,'Dashboard Console - Entry'!$C$2:$BF$200,$A9,FALSE)</f>
        <v>#DIV/0!</v>
      </c>
      <c r="H9" s="67" t="e">
        <f>HLOOKUP(H$2,'Dashboard Console - Entry'!$C$2:$BF$200,$A9,FALSE)</f>
        <v>#DIV/0!</v>
      </c>
      <c r="I9" s="67">
        <f>HLOOKUP(I$2,'Dashboard Console - Entry'!$C$2:$BF$200,$A9,FALSE)</f>
        <v>7.3529411764705885E-2</v>
      </c>
      <c r="J9" s="67">
        <f>HLOOKUP(J$2,'Dashboard Console - Entry'!$C$2:$BF$200,$A9,FALSE)</f>
        <v>7.2463768115942032E-2</v>
      </c>
      <c r="K9" s="67">
        <f>HLOOKUP(K$2,'Dashboard Console - Entry'!$C$2:$BF$200,$A9,FALSE)</f>
        <v>7.2463768115942032E-2</v>
      </c>
      <c r="L9" s="67">
        <f>HLOOKUP(L$2,'Dashboard Console - Entry'!$C$2:$BF$200,$A9,FALSE)</f>
        <v>7.2463768115942032E-2</v>
      </c>
      <c r="M9" s="67">
        <f>HLOOKUP(M$2,'Dashboard Console - Entry'!$C$2:$BF$200,$A9,FALSE)</f>
        <v>0.12162162162162163</v>
      </c>
      <c r="N9" s="67">
        <f>HLOOKUP(N$2,'Dashboard Console - Entry'!$C$2:$BF$200,$A9,FALSE)</f>
        <v>8.4507042253521125E-2</v>
      </c>
      <c r="O9" s="67">
        <f>HLOOKUP(O$2,'Dashboard Console - Entry'!$C$2:$BF$200,$A9,FALSE)</f>
        <v>8.4507042253521125E-2</v>
      </c>
      <c r="P9" s="53"/>
      <c r="S9" s="114"/>
      <c r="T9" s="114"/>
      <c r="U9" s="114"/>
      <c r="V9" s="114"/>
      <c r="W9" s="114"/>
      <c r="X9" s="114"/>
      <c r="Y9" s="114"/>
      <c r="Z9" s="114"/>
      <c r="AA9" s="114"/>
      <c r="AB9" s="114"/>
      <c r="AC9" s="114"/>
      <c r="AD9" s="114"/>
      <c r="AE9" s="114"/>
      <c r="AF9" s="114"/>
      <c r="AG9" s="114"/>
      <c r="AH9" s="114"/>
      <c r="AI9" s="114"/>
      <c r="AJ9" s="114"/>
      <c r="AK9" s="114"/>
      <c r="AL9" s="114"/>
      <c r="AM9" s="114"/>
      <c r="AN9" s="114"/>
      <c r="AO9" s="114"/>
      <c r="AP9" s="114"/>
      <c r="AQ9" s="114"/>
      <c r="AR9" s="114"/>
      <c r="AS9" s="114"/>
      <c r="AT9" s="114"/>
      <c r="AU9" s="11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  <c r="BK9" s="54"/>
      <c r="BL9" s="54"/>
      <c r="BM9" s="54"/>
      <c r="BN9" s="54"/>
      <c r="BO9" s="54"/>
      <c r="BP9" s="54"/>
      <c r="BQ9" s="54"/>
      <c r="BR9" s="54"/>
      <c r="BS9" s="54"/>
      <c r="BT9" s="54"/>
      <c r="BU9" s="54"/>
      <c r="BV9" s="54"/>
      <c r="BW9" s="54"/>
      <c r="BX9" s="59">
        <v>40909</v>
      </c>
      <c r="BY9" s="54">
        <v>9</v>
      </c>
    </row>
    <row r="10" spans="1:77" x14ac:dyDescent="0.25">
      <c r="A10" s="50">
        <v>9</v>
      </c>
      <c r="B10" s="64" t="str">
        <f>'Dashboard Console - Entry'!B10</f>
        <v>HCT Correctness Check</v>
      </c>
      <c r="C10" s="68" t="str">
        <f>HLOOKUP(C$2,'Dashboard Console - Entry'!$C$2:$AH$185,$A10,FALSE)</f>
        <v>Yes</v>
      </c>
      <c r="D10" s="68" t="str">
        <f>HLOOKUP(D$2,'Dashboard Console - Entry'!$C$2:$AH$185,$A10,FALSE)</f>
        <v>Yes</v>
      </c>
      <c r="E10" s="68" t="str">
        <f>HLOOKUP(E$2,'Dashboard Console - Entry'!$C$2:$AH$185,$A10,FALSE)</f>
        <v>Yes</v>
      </c>
      <c r="F10" s="68" t="str">
        <f>HLOOKUP(F$2,'Dashboard Console - Entry'!$C$2:$AH$185,$A10,FALSE)</f>
        <v>Yes</v>
      </c>
      <c r="G10" s="68" t="str">
        <f>HLOOKUP(G$2,'Dashboard Console - Entry'!$C$2:$AH$185,$A10,FALSE)</f>
        <v>Yes</v>
      </c>
      <c r="H10" s="68" t="str">
        <f>HLOOKUP(H$2,'Dashboard Console - Entry'!$C$2:$AH$185,$A10,FALSE)</f>
        <v>Yes</v>
      </c>
      <c r="I10" s="68" t="str">
        <f>HLOOKUP(I$2,'Dashboard Console - Entry'!$C$2:$AH$185,$A10,FALSE)</f>
        <v>Yes</v>
      </c>
      <c r="J10" s="68" t="str">
        <f>HLOOKUP(J$2,'Dashboard Console - Entry'!$C$2:$AH$185,$A10,FALSE)</f>
        <v>Yes</v>
      </c>
      <c r="K10" s="68" t="str">
        <f>HLOOKUP(K$2,'Dashboard Console - Entry'!$C$2:$AH$185,$A10,FALSE)</f>
        <v>Yes</v>
      </c>
      <c r="L10" s="68" t="str">
        <f>HLOOKUP(L$2,'Dashboard Console - Entry'!$C$2:$AH$185,$A10,FALSE)</f>
        <v>Yes</v>
      </c>
      <c r="M10" s="68" t="str">
        <f>HLOOKUP(M$2,'Dashboard Console - Entry'!$C$2:$AH$185,$A10,FALSE)</f>
        <v>No</v>
      </c>
      <c r="N10" s="68" t="str">
        <f>HLOOKUP(N$2,'Dashboard Console - Entry'!$C$2:$AH$185,$A10,FALSE)</f>
        <v>Yes</v>
      </c>
      <c r="O10" s="68" t="str">
        <f>HLOOKUP(O$2,'Dashboard Console - Entry'!$C$2:$AH$185,$A10,FALSE)</f>
        <v>Yes</v>
      </c>
      <c r="P10" s="53"/>
      <c r="S10" s="114"/>
      <c r="T10" s="114"/>
      <c r="U10" s="114"/>
      <c r="V10" s="114"/>
      <c r="W10" s="114"/>
      <c r="X10" s="114"/>
      <c r="Y10" s="114"/>
      <c r="Z10" s="114"/>
      <c r="AA10" s="114"/>
      <c r="AB10" s="114"/>
      <c r="AC10" s="114"/>
      <c r="AD10" s="114"/>
      <c r="AE10" s="114"/>
      <c r="AF10" s="114"/>
      <c r="AG10" s="114"/>
      <c r="AH10" s="114"/>
      <c r="AI10" s="114"/>
      <c r="AJ10" s="114"/>
      <c r="AK10" s="114"/>
      <c r="AL10" s="114"/>
      <c r="AM10" s="114"/>
      <c r="AN10" s="114"/>
      <c r="AO10" s="114"/>
      <c r="AP10" s="114"/>
      <c r="AQ10" s="114"/>
      <c r="AR10" s="114"/>
      <c r="AS10" s="114"/>
      <c r="AT10" s="114"/>
      <c r="AU10" s="11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  <c r="BK10" s="54"/>
      <c r="BL10" s="54"/>
      <c r="BM10" s="54"/>
      <c r="BN10" s="54"/>
      <c r="BO10" s="54"/>
      <c r="BP10" s="54"/>
      <c r="BQ10" s="54"/>
      <c r="BR10" s="54"/>
      <c r="BS10" s="54"/>
      <c r="BT10" s="54"/>
      <c r="BU10" s="54"/>
      <c r="BV10" s="54"/>
      <c r="BW10" s="54"/>
      <c r="BX10" s="59">
        <v>40940</v>
      </c>
      <c r="BY10" s="54">
        <v>10</v>
      </c>
    </row>
    <row r="11" spans="1:77" x14ac:dyDescent="0.25">
      <c r="A11" s="50">
        <v>10</v>
      </c>
      <c r="B11" s="64" t="str">
        <f>'Dashboard Console - Entry'!B11</f>
        <v>No. Of Processors (FTE)</v>
      </c>
      <c r="C11" s="65">
        <f>HLOOKUP(C$2,'Dashboard Console - Entry'!$C$2:$BF$200,$A11,FALSE)</f>
        <v>0</v>
      </c>
      <c r="D11" s="65">
        <f>HLOOKUP(D$2,'Dashboard Console - Entry'!$C$2:$BF$200,$A11,FALSE)</f>
        <v>0</v>
      </c>
      <c r="E11" s="65">
        <f>HLOOKUP(E$2,'Dashboard Console - Entry'!$C$2:$BF$200,$A11,FALSE)</f>
        <v>0</v>
      </c>
      <c r="F11" s="65">
        <f>HLOOKUP(F$2,'Dashboard Console - Entry'!$C$2:$BF$200,$A11,FALSE)</f>
        <v>0</v>
      </c>
      <c r="G11" s="65">
        <f>HLOOKUP(G$2,'Dashboard Console - Entry'!$C$2:$BF$200,$A11,FALSE)</f>
        <v>0</v>
      </c>
      <c r="H11" s="65">
        <f>HLOOKUP(H$2,'Dashboard Console - Entry'!$C$2:$BF$200,$A11,FALSE)</f>
        <v>0</v>
      </c>
      <c r="I11" s="65">
        <f>HLOOKUP(I$2,'Dashboard Console - Entry'!$C$2:$BF$200,$A11,FALSE)</f>
        <v>52</v>
      </c>
      <c r="J11" s="65">
        <f>HLOOKUP(J$2,'Dashboard Console - Entry'!$C$2:$BF$200,$A11,FALSE)</f>
        <v>52</v>
      </c>
      <c r="K11" s="65">
        <f>HLOOKUP(K$2,'Dashboard Console - Entry'!$C$2:$BF$200,$A11,FALSE)</f>
        <v>52</v>
      </c>
      <c r="L11" s="65">
        <f>HLOOKUP(L$2,'Dashboard Console - Entry'!$C$2:$BF$200,$A11,FALSE)</f>
        <v>52</v>
      </c>
      <c r="M11" s="65">
        <f>HLOOKUP(M$2,'Dashboard Console - Entry'!$C$2:$BF$200,$A11,FALSE)</f>
        <v>54</v>
      </c>
      <c r="N11" s="65">
        <f>HLOOKUP(N$2,'Dashboard Console - Entry'!$C$2:$BF$200,$A11,FALSE)</f>
        <v>54</v>
      </c>
      <c r="O11" s="65">
        <f>HLOOKUP(O$2,'Dashboard Console - Entry'!$C$2:$BF$200,$A11,FALSE)</f>
        <v>54</v>
      </c>
      <c r="P11" s="53"/>
      <c r="S11" s="114"/>
      <c r="T11" s="114"/>
      <c r="U11" s="114"/>
      <c r="V11" s="114"/>
      <c r="W11" s="114"/>
      <c r="X11" s="114"/>
      <c r="Y11" s="114"/>
      <c r="Z11" s="114"/>
      <c r="AA11" s="114"/>
      <c r="AB11" s="114"/>
      <c r="AC11" s="114"/>
      <c r="AD11" s="114"/>
      <c r="AE11" s="114"/>
      <c r="AF11" s="114"/>
      <c r="AG11" s="114"/>
      <c r="AH11" s="114"/>
      <c r="AI11" s="114"/>
      <c r="AJ11" s="114"/>
      <c r="AK11" s="114"/>
      <c r="AL11" s="114"/>
      <c r="AM11" s="114"/>
      <c r="AN11" s="114"/>
      <c r="AO11" s="114"/>
      <c r="AP11" s="114"/>
      <c r="AQ11" s="114"/>
      <c r="AR11" s="114"/>
      <c r="AS11" s="114"/>
      <c r="AT11" s="114"/>
      <c r="AU11" s="11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  <c r="BK11" s="54"/>
      <c r="BL11" s="54"/>
      <c r="BM11" s="54"/>
      <c r="BN11" s="54"/>
      <c r="BO11" s="54"/>
      <c r="BP11" s="54"/>
      <c r="BQ11" s="54"/>
      <c r="BR11" s="54"/>
      <c r="BS11" s="54"/>
      <c r="BT11" s="54"/>
      <c r="BU11" s="54"/>
      <c r="BV11" s="54"/>
      <c r="BW11" s="54"/>
      <c r="BX11" s="59">
        <v>40969</v>
      </c>
      <c r="BY11" s="54">
        <v>11</v>
      </c>
    </row>
    <row r="12" spans="1:77" x14ac:dyDescent="0.25">
      <c r="A12" s="50">
        <v>11</v>
      </c>
      <c r="B12" s="64" t="str">
        <f>'Dashboard Console - Entry'!B12</f>
        <v>No. Of Processors (NFTE)</v>
      </c>
      <c r="C12" s="65">
        <f>HLOOKUP(C$2,'Dashboard Console - Entry'!$C$2:$BF$200,$A12,FALSE)</f>
        <v>0</v>
      </c>
      <c r="D12" s="65">
        <f>HLOOKUP(D$2,'Dashboard Console - Entry'!$C$2:$BF$200,$A12,FALSE)</f>
        <v>0</v>
      </c>
      <c r="E12" s="65">
        <f>HLOOKUP(E$2,'Dashboard Console - Entry'!$C$2:$BF$200,$A12,FALSE)</f>
        <v>0</v>
      </c>
      <c r="F12" s="65">
        <f>HLOOKUP(F$2,'Dashboard Console - Entry'!$C$2:$BF$200,$A12,FALSE)</f>
        <v>0</v>
      </c>
      <c r="G12" s="65">
        <f>HLOOKUP(G$2,'Dashboard Console - Entry'!$C$2:$BF$200,$A12,FALSE)</f>
        <v>0</v>
      </c>
      <c r="H12" s="65">
        <f>HLOOKUP(H$2,'Dashboard Console - Entry'!$C$2:$BF$200,$A12,FALSE)</f>
        <v>0</v>
      </c>
      <c r="I12" s="65">
        <f>HLOOKUP(I$2,'Dashboard Console - Entry'!$C$2:$BF$200,$A12,FALSE)</f>
        <v>6</v>
      </c>
      <c r="J12" s="65">
        <f>HLOOKUP(J$2,'Dashboard Console - Entry'!$C$2:$BF$200,$A12,FALSE)</f>
        <v>6</v>
      </c>
      <c r="K12" s="65">
        <f>HLOOKUP(K$2,'Dashboard Console - Entry'!$C$2:$BF$200,$A12,FALSE)</f>
        <v>6</v>
      </c>
      <c r="L12" s="65">
        <f>HLOOKUP(L$2,'Dashboard Console - Entry'!$C$2:$BF$200,$A12,FALSE)</f>
        <v>6</v>
      </c>
      <c r="M12" s="65">
        <f>HLOOKUP(M$2,'Dashboard Console - Entry'!$C$2:$BF$200,$A12,FALSE)</f>
        <v>6</v>
      </c>
      <c r="N12" s="65">
        <f>HLOOKUP(N$2,'Dashboard Console - Entry'!$C$2:$BF$200,$A12,FALSE)</f>
        <v>6</v>
      </c>
      <c r="O12" s="65">
        <f>HLOOKUP(O$2,'Dashboard Console - Entry'!$C$2:$BF$200,$A12,FALSE)</f>
        <v>6</v>
      </c>
      <c r="P12" s="53"/>
      <c r="S12" s="114"/>
      <c r="T12" s="114"/>
      <c r="U12" s="114"/>
      <c r="V12" s="114"/>
      <c r="W12" s="114"/>
      <c r="X12" s="114"/>
      <c r="Y12" s="114"/>
      <c r="Z12" s="114"/>
      <c r="AA12" s="114"/>
      <c r="AB12" s="114"/>
      <c r="AC12" s="114"/>
      <c r="AD12" s="114"/>
      <c r="AE12" s="114"/>
      <c r="AF12" s="114"/>
      <c r="AG12" s="114"/>
      <c r="AH12" s="114"/>
      <c r="AI12" s="114"/>
      <c r="AJ12" s="114"/>
      <c r="AK12" s="114"/>
      <c r="AL12" s="114"/>
      <c r="AM12" s="114"/>
      <c r="AN12" s="114"/>
      <c r="AO12" s="114"/>
      <c r="AP12" s="114"/>
      <c r="AQ12" s="114"/>
      <c r="AR12" s="114"/>
      <c r="AS12" s="114"/>
      <c r="AT12" s="114"/>
      <c r="AU12" s="11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  <c r="BK12" s="54"/>
      <c r="BL12" s="54"/>
      <c r="BM12" s="54"/>
      <c r="BN12" s="54"/>
      <c r="BO12" s="54"/>
      <c r="BP12" s="54"/>
      <c r="BQ12" s="54"/>
      <c r="BR12" s="54"/>
      <c r="BS12" s="54"/>
      <c r="BT12" s="54"/>
      <c r="BU12" s="54"/>
      <c r="BV12" s="54"/>
      <c r="BW12" s="54"/>
      <c r="BX12" s="59">
        <v>41000</v>
      </c>
      <c r="BY12" s="54">
        <v>12</v>
      </c>
    </row>
    <row r="13" spans="1:77" x14ac:dyDescent="0.25">
      <c r="A13" s="50">
        <v>12</v>
      </c>
      <c r="B13" s="64" t="str">
        <f>'Dashboard Console - Entry'!B13</f>
        <v>% of Non-employed workforce</v>
      </c>
      <c r="C13" s="67" t="e">
        <f>HLOOKUP(C$2,'Dashboard Console - Entry'!$C$2:$BF$200,$A13,FALSE)</f>
        <v>#DIV/0!</v>
      </c>
      <c r="D13" s="67" t="e">
        <f>HLOOKUP(D$2,'Dashboard Console - Entry'!$C$2:$BF$200,$A13,FALSE)</f>
        <v>#DIV/0!</v>
      </c>
      <c r="E13" s="67" t="e">
        <f>HLOOKUP(E$2,'Dashboard Console - Entry'!$C$2:$BF$200,$A13,FALSE)</f>
        <v>#DIV/0!</v>
      </c>
      <c r="F13" s="67" t="e">
        <f>HLOOKUP(F$2,'Dashboard Console - Entry'!$C$2:$BF$200,$A13,FALSE)</f>
        <v>#DIV/0!</v>
      </c>
      <c r="G13" s="67" t="e">
        <f>HLOOKUP(G$2,'Dashboard Console - Entry'!$C$2:$BF$200,$A13,FALSE)</f>
        <v>#DIV/0!</v>
      </c>
      <c r="H13" s="67" t="e">
        <f>HLOOKUP(H$2,'Dashboard Console - Entry'!$C$2:$BF$200,$A13,FALSE)</f>
        <v>#DIV/0!</v>
      </c>
      <c r="I13" s="67">
        <f>HLOOKUP(I$2,'Dashboard Console - Entry'!$C$2:$BF$200,$A13,FALSE)</f>
        <v>0.10344827586206896</v>
      </c>
      <c r="J13" s="67">
        <f>HLOOKUP(J$2,'Dashboard Console - Entry'!$C$2:$BF$200,$A13,FALSE)</f>
        <v>0.10344827586206896</v>
      </c>
      <c r="K13" s="67">
        <f>HLOOKUP(K$2,'Dashboard Console - Entry'!$C$2:$BF$200,$A13,FALSE)</f>
        <v>0.10344827586206896</v>
      </c>
      <c r="L13" s="67">
        <f>HLOOKUP(L$2,'Dashboard Console - Entry'!$C$2:$BF$200,$A13,FALSE)</f>
        <v>0.10344827586206896</v>
      </c>
      <c r="M13" s="67">
        <f>HLOOKUP(M$2,'Dashboard Console - Entry'!$C$2:$BF$200,$A13,FALSE)</f>
        <v>0.1</v>
      </c>
      <c r="N13" s="67">
        <f>HLOOKUP(N$2,'Dashboard Console - Entry'!$C$2:$BF$200,$A13,FALSE)</f>
        <v>0.1</v>
      </c>
      <c r="O13" s="67">
        <f>HLOOKUP(O$2,'Dashboard Console - Entry'!$C$2:$BF$200,$A13,FALSE)</f>
        <v>8.4507042253521125E-2</v>
      </c>
      <c r="P13" s="53"/>
      <c r="S13" s="115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115"/>
      <c r="AE13" s="115"/>
      <c r="AF13" s="115"/>
      <c r="AG13" s="115"/>
      <c r="AH13" s="115"/>
      <c r="AI13" s="115"/>
      <c r="AJ13" s="115"/>
      <c r="AK13" s="115"/>
      <c r="AL13" s="115"/>
      <c r="AM13" s="115"/>
      <c r="AN13" s="115"/>
      <c r="AO13" s="115"/>
      <c r="AP13" s="115"/>
      <c r="AQ13" s="115"/>
      <c r="AR13" s="115"/>
      <c r="AS13" s="115"/>
      <c r="AT13" s="115"/>
      <c r="AU13" s="115"/>
      <c r="BX13" s="59">
        <v>41030</v>
      </c>
      <c r="BY13" s="54">
        <v>13</v>
      </c>
    </row>
    <row r="14" spans="1:77" x14ac:dyDescent="0.25">
      <c r="A14" s="50">
        <v>13</v>
      </c>
      <c r="B14" s="69" t="str">
        <f>'Dashboard Console - Entry'!B14</f>
        <v>Processors HCT Correctness Check</v>
      </c>
      <c r="C14" s="172" t="str">
        <f>HLOOKUP(C$2,'Dashboard Console - Entry'!$C$2:$AH$185,$A14,FALSE)</f>
        <v>Yes</v>
      </c>
      <c r="D14" s="172" t="str">
        <f>HLOOKUP(D$2,'Dashboard Console - Entry'!$C$2:$AH$185,$A14,FALSE)</f>
        <v>Yes</v>
      </c>
      <c r="E14" s="172" t="str">
        <f>HLOOKUP(E$2,'Dashboard Console - Entry'!$C$2:$AH$185,$A14,FALSE)</f>
        <v>Yes</v>
      </c>
      <c r="F14" s="172" t="str">
        <f>HLOOKUP(F$2,'Dashboard Console - Entry'!$C$2:$AH$185,$A14,FALSE)</f>
        <v>Yes</v>
      </c>
      <c r="G14" s="172" t="str">
        <f>HLOOKUP(G$2,'Dashboard Console - Entry'!$C$2:$AH$185,$A14,FALSE)</f>
        <v>Yes</v>
      </c>
      <c r="H14" s="172" t="str">
        <f>HLOOKUP(H$2,'Dashboard Console - Entry'!$C$2:$AH$185,$A14,FALSE)</f>
        <v>Yes</v>
      </c>
      <c r="I14" s="172" t="str">
        <f>HLOOKUP(I$2,'Dashboard Console - Entry'!$C$2:$AH$185,$A14,FALSE)</f>
        <v>Yes</v>
      </c>
      <c r="J14" s="172" t="str">
        <f>HLOOKUP(J$2,'Dashboard Console - Entry'!$C$2:$AH$185,$A14,FALSE)</f>
        <v>Yes</v>
      </c>
      <c r="K14" s="172" t="str">
        <f>HLOOKUP(K$2,'Dashboard Console - Entry'!$C$2:$AH$185,$A14,FALSE)</f>
        <v>Yes</v>
      </c>
      <c r="L14" s="172" t="str">
        <f>HLOOKUP(L$2,'Dashboard Console - Entry'!$C$2:$AH$185,$A14,FALSE)</f>
        <v>Yes</v>
      </c>
      <c r="M14" s="172" t="str">
        <f>HLOOKUP(M$2,'Dashboard Console - Entry'!$C$2:$AH$185,$A14,FALSE)</f>
        <v>Yes</v>
      </c>
      <c r="N14" s="172" t="str">
        <f>HLOOKUP(N$2,'Dashboard Console - Entry'!$C$2:$AH$185,$A14,FALSE)</f>
        <v>Yes</v>
      </c>
      <c r="O14" s="172" t="str">
        <f>HLOOKUP(O$2,'Dashboard Console - Entry'!$C$2:$AH$185,$A14,FALSE)</f>
        <v>Yes</v>
      </c>
      <c r="P14" s="53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  <c r="AM14" s="115"/>
      <c r="AN14" s="115"/>
      <c r="AO14" s="115"/>
      <c r="AP14" s="115"/>
      <c r="AQ14" s="115"/>
      <c r="AR14" s="115"/>
      <c r="AS14" s="115"/>
      <c r="AT14" s="115"/>
      <c r="AU14" s="115"/>
      <c r="BX14" s="59">
        <v>41061</v>
      </c>
      <c r="BY14" s="54">
        <v>14</v>
      </c>
    </row>
    <row r="15" spans="1:77" x14ac:dyDescent="0.25">
      <c r="A15" s="50">
        <v>14</v>
      </c>
      <c r="B15" s="70">
        <f>'Dashboard Console - Entry'!B15</f>
        <v>0</v>
      </c>
      <c r="C15" s="71">
        <f>HLOOKUP(C$2,'Dashboard Console - Entry'!$C$2:$AH$185,$A15,FALSE)</f>
        <v>0</v>
      </c>
      <c r="D15" s="71">
        <f>HLOOKUP(D$2,'Dashboard Console - Entry'!$C$2:$AH$185,$A15,FALSE)</f>
        <v>0</v>
      </c>
      <c r="E15" s="71">
        <f>HLOOKUP(E$2,'Dashboard Console - Entry'!$C$2:$AH$185,$A15,FALSE)</f>
        <v>0</v>
      </c>
      <c r="F15" s="71">
        <f>HLOOKUP(F$2,'Dashboard Console - Entry'!$C$2:$AH$185,$A15,FALSE)</f>
        <v>0</v>
      </c>
      <c r="G15" s="71">
        <f>HLOOKUP(G$2,'Dashboard Console - Entry'!$C$2:$AH$185,$A15,FALSE)</f>
        <v>0</v>
      </c>
      <c r="H15" s="71">
        <f>HLOOKUP(H$2,'Dashboard Console - Entry'!$C$2:$AH$185,$A15,FALSE)</f>
        <v>0</v>
      </c>
      <c r="I15" s="71">
        <f>HLOOKUP(I$2,'Dashboard Console - Entry'!$C$2:$AH$185,$A15,FALSE)</f>
        <v>0</v>
      </c>
      <c r="J15" s="71">
        <f>HLOOKUP(J$2,'Dashboard Console - Entry'!$C$2:$AH$185,$A15,FALSE)</f>
        <v>0</v>
      </c>
      <c r="K15" s="71">
        <f>HLOOKUP(K$2,'Dashboard Console - Entry'!$C$2:$AH$185,$A15,FALSE)</f>
        <v>0</v>
      </c>
      <c r="L15" s="71">
        <f>HLOOKUP(L$2,'Dashboard Console - Entry'!$C$2:$AH$185,$A15,FALSE)</f>
        <v>0</v>
      </c>
      <c r="M15" s="71">
        <f>HLOOKUP(M$2,'Dashboard Console - Entry'!$C$2:$AH$185,$A15,FALSE)</f>
        <v>0</v>
      </c>
      <c r="N15" s="71">
        <f>HLOOKUP(N$2,'Dashboard Console - Entry'!$C$2:$AH$185,$A15,FALSE)</f>
        <v>0</v>
      </c>
      <c r="O15" s="71">
        <f>HLOOKUP(O$2,'Dashboard Console - Entry'!$C$2:$AH$185,$A15,FALSE)</f>
        <v>0</v>
      </c>
      <c r="P15" s="53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  <c r="AM15" s="115"/>
      <c r="AN15" s="115"/>
      <c r="AO15" s="115"/>
      <c r="AP15" s="115"/>
      <c r="AQ15" s="115"/>
      <c r="AR15" s="115"/>
      <c r="AS15" s="115"/>
      <c r="AT15" s="115"/>
      <c r="AU15" s="115"/>
      <c r="BX15" s="59">
        <v>41091</v>
      </c>
      <c r="BY15" s="54">
        <v>15</v>
      </c>
    </row>
    <row r="16" spans="1:77" x14ac:dyDescent="0.25">
      <c r="A16" s="50">
        <v>15</v>
      </c>
      <c r="B16" s="70">
        <f>'Dashboard Console - Entry'!B16</f>
        <v>0</v>
      </c>
      <c r="C16" s="71">
        <f>HLOOKUP(C$2,'Dashboard Console - Entry'!$C$2:$AH$185,$A16,FALSE)</f>
        <v>0</v>
      </c>
      <c r="D16" s="71">
        <f>HLOOKUP(D$2,'Dashboard Console - Entry'!$C$2:$AH$185,$A16,FALSE)</f>
        <v>0</v>
      </c>
      <c r="E16" s="71">
        <f>HLOOKUP(E$2,'Dashboard Console - Entry'!$C$2:$AH$185,$A16,FALSE)</f>
        <v>0</v>
      </c>
      <c r="F16" s="71">
        <f>HLOOKUP(F$2,'Dashboard Console - Entry'!$C$2:$AH$185,$A16,FALSE)</f>
        <v>0</v>
      </c>
      <c r="G16" s="71">
        <f>HLOOKUP(G$2,'Dashboard Console - Entry'!$C$2:$AH$185,$A16,FALSE)</f>
        <v>0</v>
      </c>
      <c r="H16" s="71">
        <f>HLOOKUP(H$2,'Dashboard Console - Entry'!$C$2:$AH$185,$A16,FALSE)</f>
        <v>0</v>
      </c>
      <c r="I16" s="71">
        <f>HLOOKUP(I$2,'Dashboard Console - Entry'!$C$2:$AH$185,$A16,FALSE)</f>
        <v>0</v>
      </c>
      <c r="J16" s="71">
        <f>HLOOKUP(J$2,'Dashboard Console - Entry'!$C$2:$AH$185,$A16,FALSE)</f>
        <v>0</v>
      </c>
      <c r="K16" s="71">
        <f>HLOOKUP(K$2,'Dashboard Console - Entry'!$C$2:$AH$185,$A16,FALSE)</f>
        <v>0</v>
      </c>
      <c r="L16" s="71">
        <f>HLOOKUP(L$2,'Dashboard Console - Entry'!$C$2:$AH$185,$A16,FALSE)</f>
        <v>0</v>
      </c>
      <c r="M16" s="71">
        <f>HLOOKUP(M$2,'Dashboard Console - Entry'!$C$2:$AH$185,$A16,FALSE)</f>
        <v>0</v>
      </c>
      <c r="N16" s="71">
        <f>HLOOKUP(N$2,'Dashboard Console - Entry'!$C$2:$AH$185,$A16,FALSE)</f>
        <v>0</v>
      </c>
      <c r="O16" s="71">
        <f>HLOOKUP(O$2,'Dashboard Console - Entry'!$C$2:$AH$185,$A16,FALSE)</f>
        <v>0</v>
      </c>
      <c r="P16" s="53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  <c r="AM16" s="115"/>
      <c r="AN16" s="115"/>
      <c r="AO16" s="115"/>
      <c r="AP16" s="115"/>
      <c r="AQ16" s="115"/>
      <c r="AR16" s="115"/>
      <c r="AS16" s="115"/>
      <c r="AT16" s="115"/>
      <c r="AU16" s="115"/>
      <c r="BX16" s="59">
        <v>41122</v>
      </c>
      <c r="BY16" s="54">
        <v>16</v>
      </c>
    </row>
    <row r="17" spans="1:77" x14ac:dyDescent="0.25">
      <c r="A17" s="50">
        <v>16</v>
      </c>
      <c r="B17" s="70">
        <f>'Dashboard Console - Entry'!B17</f>
        <v>0</v>
      </c>
      <c r="C17" s="71">
        <f>HLOOKUP(C$2,'Dashboard Console - Entry'!$C$2:$AH$185,$A17,FALSE)</f>
        <v>0</v>
      </c>
      <c r="D17" s="71">
        <f>HLOOKUP(D$2,'Dashboard Console - Entry'!$C$2:$AH$185,$A17,FALSE)</f>
        <v>0</v>
      </c>
      <c r="E17" s="71">
        <f>HLOOKUP(E$2,'Dashboard Console - Entry'!$C$2:$AH$185,$A17,FALSE)</f>
        <v>0</v>
      </c>
      <c r="F17" s="71">
        <f>HLOOKUP(F$2,'Dashboard Console - Entry'!$C$2:$AH$185,$A17,FALSE)</f>
        <v>0</v>
      </c>
      <c r="G17" s="71">
        <f>HLOOKUP(G$2,'Dashboard Console - Entry'!$C$2:$AH$185,$A17,FALSE)</f>
        <v>0</v>
      </c>
      <c r="H17" s="71">
        <f>HLOOKUP(H$2,'Dashboard Console - Entry'!$C$2:$AH$185,$A17,FALSE)</f>
        <v>0</v>
      </c>
      <c r="I17" s="71">
        <f>HLOOKUP(I$2,'Dashboard Console - Entry'!$C$2:$AH$185,$A17,FALSE)</f>
        <v>0</v>
      </c>
      <c r="J17" s="71">
        <f>HLOOKUP(J$2,'Dashboard Console - Entry'!$C$2:$AH$185,$A17,FALSE)</f>
        <v>0</v>
      </c>
      <c r="K17" s="71">
        <f>HLOOKUP(K$2,'Dashboard Console - Entry'!$C$2:$AH$185,$A17,FALSE)</f>
        <v>0</v>
      </c>
      <c r="L17" s="71">
        <f>HLOOKUP(L$2,'Dashboard Console - Entry'!$C$2:$AH$185,$A17,FALSE)</f>
        <v>0</v>
      </c>
      <c r="M17" s="71">
        <f>HLOOKUP(M$2,'Dashboard Console - Entry'!$C$2:$AH$185,$A17,FALSE)</f>
        <v>0</v>
      </c>
      <c r="N17" s="71">
        <f>HLOOKUP(N$2,'Dashboard Console - Entry'!$C$2:$AH$185,$A17,FALSE)</f>
        <v>0</v>
      </c>
      <c r="O17" s="71">
        <f>HLOOKUP(O$2,'Dashboard Console - Entry'!$C$2:$AH$185,$A17,FALSE)</f>
        <v>0</v>
      </c>
      <c r="P17" s="53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  <c r="AM17" s="115"/>
      <c r="AN17" s="115"/>
      <c r="AO17" s="115"/>
      <c r="AP17" s="115"/>
      <c r="AQ17" s="115"/>
      <c r="AR17" s="115"/>
      <c r="AS17" s="115"/>
      <c r="AT17" s="115"/>
      <c r="AU17" s="115"/>
      <c r="BX17" s="59">
        <v>41153</v>
      </c>
      <c r="BY17" s="54">
        <v>17</v>
      </c>
    </row>
    <row r="18" spans="1:77" x14ac:dyDescent="0.25">
      <c r="A18" s="50">
        <v>17</v>
      </c>
      <c r="B18" s="72" t="str">
        <f>'Dashboard Console - Entry'!B18</f>
        <v>CUR, PROD</v>
      </c>
      <c r="C18" s="73">
        <f>HLOOKUP(C$2,'Dashboard Console - Entry'!$C$2:$AH$185,$A18,FALSE)</f>
        <v>0</v>
      </c>
      <c r="D18" s="73">
        <f>HLOOKUP(D$2,'Dashboard Console - Entry'!$C$2:$AH$185,$A18,FALSE)</f>
        <v>0</v>
      </c>
      <c r="E18" s="73" t="str">
        <f>HLOOKUP(E$2,'Dashboard Console - Entry'!$C$2:$AH$185,$A18,FALSE)</f>
        <v>Pick data from the CUR Report From PS Timing Tool</v>
      </c>
      <c r="F18" s="73">
        <f>HLOOKUP(F$2,'Dashboard Console - Entry'!$C$2:$AH$185,$A18,FALSE)</f>
        <v>0</v>
      </c>
      <c r="G18" s="73">
        <f>HLOOKUP(G$2,'Dashboard Console - Entry'!$C$2:$AH$185,$A18,FALSE)</f>
        <v>0</v>
      </c>
      <c r="H18" s="73">
        <f>HLOOKUP(H$2,'Dashboard Console - Entry'!$C$2:$AH$185,$A18,FALSE)</f>
        <v>0</v>
      </c>
      <c r="I18" s="73">
        <f>HLOOKUP(I$2,'Dashboard Console - Entry'!$C$2:$AH$185,$A18,FALSE)</f>
        <v>0</v>
      </c>
      <c r="J18" s="73">
        <f>HLOOKUP(J$2,'Dashboard Console - Entry'!$C$2:$AH$185,$A18,FALSE)</f>
        <v>0</v>
      </c>
      <c r="K18" s="73">
        <f>HLOOKUP(K$2,'Dashboard Console - Entry'!$C$2:$AH$185,$A18,FALSE)</f>
        <v>0</v>
      </c>
      <c r="L18" s="73">
        <f>HLOOKUP(L$2,'Dashboard Console - Entry'!$C$2:$AH$185,$A18,FALSE)</f>
        <v>0</v>
      </c>
      <c r="M18" s="73">
        <f>HLOOKUP(M$2,'Dashboard Console - Entry'!$C$2:$AH$185,$A18,FALSE)</f>
        <v>0</v>
      </c>
      <c r="N18" s="73">
        <f>HLOOKUP(N$2,'Dashboard Console - Entry'!$C$2:$AH$185,$A18,FALSE)</f>
        <v>0</v>
      </c>
      <c r="O18" s="73">
        <f>HLOOKUP(O$2,'Dashboard Console - Entry'!$C$2:$AH$185,$A18,FALSE)</f>
        <v>0</v>
      </c>
      <c r="P18" s="53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  <c r="BX18" s="59">
        <v>41183</v>
      </c>
      <c r="BY18" s="54">
        <v>18</v>
      </c>
    </row>
    <row r="19" spans="1:77" x14ac:dyDescent="0.25">
      <c r="A19" s="50">
        <v>18</v>
      </c>
      <c r="B19" s="64" t="str">
        <f>'Dashboard Console - Entry'!B19</f>
        <v>Earned Time (Weighted Vol)</v>
      </c>
      <c r="C19" s="74">
        <f>HLOOKUP(C$2,'Dashboard Console - Entry'!$C$2:$BF$200,$A19,FALSE)</f>
        <v>0</v>
      </c>
      <c r="D19" s="74">
        <f>HLOOKUP(D$2,'Dashboard Console - Entry'!$C$2:$BF$200,$A19,FALSE)</f>
        <v>0</v>
      </c>
      <c r="E19" s="74">
        <f>HLOOKUP(E$2,'Dashboard Console - Entry'!$C$2:$BF$200,$A19,FALSE)</f>
        <v>0</v>
      </c>
      <c r="F19" s="74">
        <f>HLOOKUP(F$2,'Dashboard Console - Entry'!$C$2:$BF$200,$A19,FALSE)</f>
        <v>0</v>
      </c>
      <c r="G19" s="74">
        <f>HLOOKUP(G$2,'Dashboard Console - Entry'!$C$2:$BF$200,$A19,FALSE)</f>
        <v>0</v>
      </c>
      <c r="H19" s="74">
        <f>HLOOKUP(H$2,'Dashboard Console - Entry'!$C$2:$BF$200,$A19,FALSE)</f>
        <v>0</v>
      </c>
      <c r="I19" s="74">
        <f>HLOOKUP(I$2,'Dashboard Console - Entry'!$C$2:$BF$200,$A19,FALSE)</f>
        <v>345000</v>
      </c>
      <c r="J19" s="74">
        <f>HLOOKUP(J$2,'Dashboard Console - Entry'!$C$2:$BF$200,$A19,FALSE)</f>
        <v>623000</v>
      </c>
      <c r="K19" s="74">
        <f>HLOOKUP(K$2,'Dashboard Console - Entry'!$C$2:$BF$200,$A19,FALSE)</f>
        <v>5444000</v>
      </c>
      <c r="L19" s="74">
        <f>HLOOKUP(L$2,'Dashboard Console - Entry'!$C$2:$BF$200,$A19,FALSE)</f>
        <v>395000</v>
      </c>
      <c r="M19" s="74">
        <f>HLOOKUP(M$2,'Dashboard Console - Entry'!$C$2:$BF$200,$A19,FALSE)</f>
        <v>456000</v>
      </c>
      <c r="N19" s="74">
        <f>HLOOKUP(N$2,'Dashboard Console - Entry'!$C$2:$BF$200,$A19,FALSE)</f>
        <v>368000</v>
      </c>
      <c r="O19" s="74">
        <f>HLOOKUP(O$2,'Dashboard Console - Entry'!$C$2:$BF$200,$A19,FALSE)</f>
        <v>590000</v>
      </c>
      <c r="P19" s="53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  <c r="BX19" s="59">
        <v>41214</v>
      </c>
      <c r="BY19" s="54">
        <v>19</v>
      </c>
    </row>
    <row r="20" spans="1:77" x14ac:dyDescent="0.25">
      <c r="A20" s="50">
        <v>19</v>
      </c>
      <c r="B20" s="64" t="str">
        <f>'Dashboard Console - Entry'!B20</f>
        <v>Baseline Hours (Actual Available Hours)</v>
      </c>
      <c r="C20" s="75">
        <f>HLOOKUP(C$2,'Dashboard Console - Entry'!$C$2:$BF$200,$A20,FALSE)</f>
        <v>0</v>
      </c>
      <c r="D20" s="74">
        <f>HLOOKUP(D$2,'Dashboard Console - Entry'!$C$2:$BF$200,$A20,FALSE)</f>
        <v>0</v>
      </c>
      <c r="E20" s="74">
        <f>HLOOKUP(E$2,'Dashboard Console - Entry'!$C$2:$BF$200,$A20,FALSE)</f>
        <v>0</v>
      </c>
      <c r="F20" s="74">
        <f>HLOOKUP(F$2,'Dashboard Console - Entry'!$C$2:$BF$200,$A20,FALSE)</f>
        <v>0</v>
      </c>
      <c r="G20" s="74">
        <f>HLOOKUP(G$2,'Dashboard Console - Entry'!$C$2:$BF$200,$A20,FALSE)</f>
        <v>0</v>
      </c>
      <c r="H20" s="74">
        <f>HLOOKUP(H$2,'Dashboard Console - Entry'!$C$2:$BF$200,$A20,FALSE)</f>
        <v>0</v>
      </c>
      <c r="I20" s="74">
        <f>HLOOKUP(I$2,'Dashboard Console - Entry'!$C$2:$BF$200,$A20,FALSE)</f>
        <v>6000</v>
      </c>
      <c r="J20" s="74">
        <f>HLOOKUP(J$2,'Dashboard Console - Entry'!$C$2:$BF$200,$A20,FALSE)</f>
        <v>7000</v>
      </c>
      <c r="K20" s="74">
        <f>HLOOKUP(K$2,'Dashboard Console - Entry'!$C$2:$BF$200,$A20,FALSE)</f>
        <v>6700</v>
      </c>
      <c r="L20" s="74">
        <f>HLOOKUP(L$2,'Dashboard Console - Entry'!$C$2:$BF$200,$A20,FALSE)</f>
        <v>7200</v>
      </c>
      <c r="M20" s="74">
        <f>HLOOKUP(M$2,'Dashboard Console - Entry'!$C$2:$BF$200,$A20,FALSE)</f>
        <v>8100</v>
      </c>
      <c r="N20" s="74">
        <f>HLOOKUP(N$2,'Dashboard Console - Entry'!$C$2:$BF$200,$A20,FALSE)</f>
        <v>7800</v>
      </c>
      <c r="O20" s="75">
        <f>HLOOKUP(O$2,'Dashboard Console - Entry'!$C$2:$BF$200,$A20,FALSE)</f>
        <v>8100</v>
      </c>
      <c r="P20" s="53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BX20" s="59">
        <v>41244</v>
      </c>
      <c r="BY20" s="54">
        <v>20</v>
      </c>
    </row>
    <row r="21" spans="1:77" x14ac:dyDescent="0.25">
      <c r="A21" s="50">
        <v>20</v>
      </c>
      <c r="B21" s="64" t="str">
        <f>'Dashboard Console - Entry'!B21</f>
        <v>Working Hours (Monthly)</v>
      </c>
      <c r="C21" s="75">
        <f>HLOOKUP(C$2,'Dashboard Console - Entry'!$C$2:$BF$200,$A21,FALSE)</f>
        <v>0</v>
      </c>
      <c r="D21" s="74">
        <f>HLOOKUP(D$2,'Dashboard Console - Entry'!$C$2:$BF$200,$A21,FALSE)</f>
        <v>0</v>
      </c>
      <c r="E21" s="74">
        <f>HLOOKUP(E$2,'Dashboard Console - Entry'!$C$2:$BF$200,$A21,FALSE)</f>
        <v>0</v>
      </c>
      <c r="F21" s="74">
        <f>HLOOKUP(F$2,'Dashboard Console - Entry'!$C$2:$BF$200,$A21,FALSE)</f>
        <v>0</v>
      </c>
      <c r="G21" s="74">
        <f>HLOOKUP(G$2,'Dashboard Console - Entry'!$C$2:$BF$200,$A21,FALSE)</f>
        <v>0</v>
      </c>
      <c r="H21" s="74">
        <f>HLOOKUP(H$2,'Dashboard Console - Entry'!$C$2:$BF$200,$A21,FALSE)</f>
        <v>0</v>
      </c>
      <c r="I21" s="74">
        <f>HLOOKUP(I$2,'Dashboard Console - Entry'!$C$2:$BF$200,$A21,FALSE)</f>
        <v>7000</v>
      </c>
      <c r="J21" s="74">
        <f>HLOOKUP(J$2,'Dashboard Console - Entry'!$C$2:$BF$200,$A21,FALSE)</f>
        <v>8000</v>
      </c>
      <c r="K21" s="74">
        <f>HLOOKUP(K$2,'Dashboard Console - Entry'!$C$2:$BF$200,$A21,FALSE)</f>
        <v>7000</v>
      </c>
      <c r="L21" s="74">
        <f>HLOOKUP(L$2,'Dashboard Console - Entry'!$C$2:$BF$200,$A21,FALSE)</f>
        <v>8200</v>
      </c>
      <c r="M21" s="74">
        <f>HLOOKUP(M$2,'Dashboard Console - Entry'!$C$2:$BF$200,$A21,FALSE)</f>
        <v>9000</v>
      </c>
      <c r="N21" s="75">
        <f>HLOOKUP(N$2,'Dashboard Console - Entry'!$C$2:$BF$200,$A21,FALSE)</f>
        <v>8000</v>
      </c>
      <c r="O21" s="75">
        <f>HLOOKUP(O$2,'Dashboard Console - Entry'!$C$2:$BF$200,$A21,FALSE)</f>
        <v>8500</v>
      </c>
      <c r="P21" s="53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  <c r="BX21" s="59">
        <v>41275</v>
      </c>
      <c r="BY21" s="54">
        <v>21</v>
      </c>
    </row>
    <row r="22" spans="1:77" x14ac:dyDescent="0.25">
      <c r="A22" s="50">
        <v>21</v>
      </c>
      <c r="B22" s="64" t="str">
        <f>'Dashboard Console - Entry'!B22</f>
        <v>Training Hours (Monthly)</v>
      </c>
      <c r="C22" s="74">
        <f>HLOOKUP(C$2,'Dashboard Console - Entry'!$C$2:$BF$200,$A22,FALSE)</f>
        <v>0</v>
      </c>
      <c r="D22" s="74">
        <f>HLOOKUP(D$2,'Dashboard Console - Entry'!$C$2:$BF$200,$A22,FALSE)</f>
        <v>0</v>
      </c>
      <c r="E22" s="74">
        <f>HLOOKUP(E$2,'Dashboard Console - Entry'!$C$2:$BF$200,$A22,FALSE)</f>
        <v>0</v>
      </c>
      <c r="F22" s="74">
        <f>HLOOKUP(F$2,'Dashboard Console - Entry'!$C$2:$BF$200,$A22,FALSE)</f>
        <v>0</v>
      </c>
      <c r="G22" s="74">
        <f>HLOOKUP(G$2,'Dashboard Console - Entry'!$C$2:$BF$200,$A22,FALSE)</f>
        <v>0</v>
      </c>
      <c r="H22" s="74">
        <f>HLOOKUP(H$2,'Dashboard Console - Entry'!$C$2:$BF$200,$A22,FALSE)</f>
        <v>0</v>
      </c>
      <c r="I22" s="74">
        <f>HLOOKUP(I$2,'Dashboard Console - Entry'!$C$2:$BF$200,$A22,FALSE)</f>
        <v>400</v>
      </c>
      <c r="J22" s="74">
        <f>HLOOKUP(J$2,'Dashboard Console - Entry'!$C$2:$BF$200,$A22,FALSE)</f>
        <v>500</v>
      </c>
      <c r="K22" s="74">
        <f>HLOOKUP(K$2,'Dashboard Console - Entry'!$C$2:$BF$200,$A22,FALSE)</f>
        <v>800</v>
      </c>
      <c r="L22" s="74">
        <f>HLOOKUP(L$2,'Dashboard Console - Entry'!$C$2:$BF$200,$A22,FALSE)</f>
        <v>400</v>
      </c>
      <c r="M22" s="74">
        <f>HLOOKUP(M$2,'Dashboard Console - Entry'!$C$2:$BF$200,$A22,FALSE)</f>
        <v>128</v>
      </c>
      <c r="N22" s="74">
        <f>HLOOKUP(N$2,'Dashboard Console - Entry'!$C$2:$BF$200,$A22,FALSE)</f>
        <v>134</v>
      </c>
      <c r="O22" s="74">
        <f>HLOOKUP(O$2,'Dashboard Console - Entry'!$C$2:$BF$200,$A22,FALSE)</f>
        <v>129</v>
      </c>
      <c r="P22" s="53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BX22" s="59">
        <v>41306</v>
      </c>
      <c r="BY22" s="54">
        <v>22</v>
      </c>
    </row>
    <row r="23" spans="1:77" x14ac:dyDescent="0.25">
      <c r="A23" s="50">
        <v>22</v>
      </c>
      <c r="B23" s="64" t="str">
        <f>'Dashboard Console - Entry'!B23</f>
        <v>Training Hours (Monthly) - Processors</v>
      </c>
      <c r="C23" s="76">
        <f>HLOOKUP(C$2,'Dashboard Console - Entry'!$C$2:$BF$200,$A23,FALSE)</f>
        <v>0</v>
      </c>
      <c r="D23" s="75">
        <f>HLOOKUP(D$2,'Dashboard Console - Entry'!$C$2:$BF$200,$A23,FALSE)</f>
        <v>0</v>
      </c>
      <c r="E23" s="75">
        <f>HLOOKUP(E$2,'Dashboard Console - Entry'!$C$2:$BF$200,$A23,FALSE)</f>
        <v>0</v>
      </c>
      <c r="F23" s="75">
        <f>HLOOKUP(F$2,'Dashboard Console - Entry'!$C$2:$BF$200,$A23,FALSE)</f>
        <v>0</v>
      </c>
      <c r="G23" s="75">
        <f>HLOOKUP(G$2,'Dashboard Console - Entry'!$C$2:$BF$200,$A23,FALSE)</f>
        <v>0</v>
      </c>
      <c r="H23" s="75">
        <f>HLOOKUP(H$2,'Dashboard Console - Entry'!$C$2:$BF$200,$A23,FALSE)</f>
        <v>0</v>
      </c>
      <c r="I23" s="75">
        <f>HLOOKUP(I$2,'Dashboard Console - Entry'!$C$2:$BF$200,$A23,FALSE)</f>
        <v>400</v>
      </c>
      <c r="J23" s="75">
        <f>HLOOKUP(J$2,'Dashboard Console - Entry'!$C$2:$BF$200,$A23,FALSE)</f>
        <v>500</v>
      </c>
      <c r="K23" s="75">
        <f>HLOOKUP(K$2,'Dashboard Console - Entry'!$C$2:$BF$200,$A23,FALSE)</f>
        <v>800</v>
      </c>
      <c r="L23" s="75">
        <f>HLOOKUP(L$2,'Dashboard Console - Entry'!$C$2:$BF$200,$A23,FALSE)</f>
        <v>400</v>
      </c>
      <c r="M23" s="75">
        <f>HLOOKUP(M$2,'Dashboard Console - Entry'!$C$2:$BF$200,$A23,FALSE)</f>
        <v>128</v>
      </c>
      <c r="N23" s="75">
        <f>HLOOKUP(N$2,'Dashboard Console - Entry'!$C$2:$BF$200,$A23,FALSE)</f>
        <v>134</v>
      </c>
      <c r="O23" s="75">
        <f>HLOOKUP(O$2,'Dashboard Console - Entry'!$C$2:$BF$200,$A23,FALSE)</f>
        <v>129</v>
      </c>
      <c r="P23" s="53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BX23" s="59">
        <v>41334</v>
      </c>
      <c r="BY23" s="54">
        <v>23</v>
      </c>
    </row>
    <row r="24" spans="1:77" x14ac:dyDescent="0.25">
      <c r="A24" s="50">
        <v>23</v>
      </c>
      <c r="B24" s="64" t="str">
        <f>'Dashboard Console - Entry'!B24</f>
        <v>Training Hours (Monthly) - Non Processors</v>
      </c>
      <c r="C24" s="74">
        <f>HLOOKUP(C$2,'Dashboard Console - Entry'!$C$2:$BF$200,$A24,FALSE)</f>
        <v>0</v>
      </c>
      <c r="D24" s="75">
        <f>HLOOKUP(D$2,'Dashboard Console - Entry'!$C$2:$BF$200,$A24,FALSE)</f>
        <v>0</v>
      </c>
      <c r="E24" s="75">
        <f>HLOOKUP(E$2,'Dashboard Console - Entry'!$C$2:$BF$200,$A24,FALSE)</f>
        <v>0</v>
      </c>
      <c r="F24" s="75">
        <f>HLOOKUP(F$2,'Dashboard Console - Entry'!$C$2:$BF$200,$A24,FALSE)</f>
        <v>0</v>
      </c>
      <c r="G24" s="75">
        <f>HLOOKUP(G$2,'Dashboard Console - Entry'!$C$2:$BF$200,$A24,FALSE)</f>
        <v>0</v>
      </c>
      <c r="H24" s="75">
        <f>HLOOKUP(H$2,'Dashboard Console - Entry'!$C$2:$BF$200,$A24,FALSE)</f>
        <v>0</v>
      </c>
      <c r="I24" s="75">
        <f>HLOOKUP(I$2,'Dashboard Console - Entry'!$C$2:$BF$200,$A24,FALSE)</f>
        <v>0</v>
      </c>
      <c r="J24" s="75">
        <f>HLOOKUP(J$2,'Dashboard Console - Entry'!$C$2:$BF$200,$A24,FALSE)</f>
        <v>0</v>
      </c>
      <c r="K24" s="75">
        <f>HLOOKUP(K$2,'Dashboard Console - Entry'!$C$2:$BF$200,$A24,FALSE)</f>
        <v>0</v>
      </c>
      <c r="L24" s="75">
        <f>HLOOKUP(L$2,'Dashboard Console - Entry'!$C$2:$BF$200,$A24,FALSE)</f>
        <v>0</v>
      </c>
      <c r="M24" s="75">
        <f>HLOOKUP(M$2,'Dashboard Console - Entry'!$C$2:$BF$200,$A24,FALSE)</f>
        <v>0</v>
      </c>
      <c r="N24" s="75">
        <f>HLOOKUP(N$2,'Dashboard Console - Entry'!$C$2:$BF$200,$A24,FALSE)</f>
        <v>0</v>
      </c>
      <c r="O24" s="75">
        <f>HLOOKUP(O$2,'Dashboard Console - Entry'!$C$2:$BF$200,$A24,FALSE)</f>
        <v>0</v>
      </c>
      <c r="P24" s="53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BX24" s="59">
        <v>41365</v>
      </c>
      <c r="BY24" s="54">
        <v>24</v>
      </c>
    </row>
    <row r="25" spans="1:77" x14ac:dyDescent="0.25">
      <c r="A25" s="50">
        <v>24</v>
      </c>
      <c r="B25" s="64" t="str">
        <f>'Dashboard Console - Entry'!B25</f>
        <v>Meeting Hours (Monthly)</v>
      </c>
      <c r="C25" s="75">
        <f>HLOOKUP(C$2,'Dashboard Console - Entry'!$C$2:$BF$200,$A25,FALSE)</f>
        <v>0</v>
      </c>
      <c r="D25" s="75">
        <f>HLOOKUP(D$2,'Dashboard Console - Entry'!$C$2:$BF$200,$A25,FALSE)</f>
        <v>0</v>
      </c>
      <c r="E25" s="75">
        <f>HLOOKUP(E$2,'Dashboard Console - Entry'!$C$2:$BF$200,$A25,FALSE)</f>
        <v>0</v>
      </c>
      <c r="F25" s="75">
        <f>HLOOKUP(F$2,'Dashboard Console - Entry'!$C$2:$BF$200,$A25,FALSE)</f>
        <v>0</v>
      </c>
      <c r="G25" s="75">
        <f>HLOOKUP(G$2,'Dashboard Console - Entry'!$C$2:$BF$200,$A25,FALSE)</f>
        <v>0</v>
      </c>
      <c r="H25" s="75">
        <f>HLOOKUP(H$2,'Dashboard Console - Entry'!$C$2:$BF$200,$A25,FALSE)</f>
        <v>0</v>
      </c>
      <c r="I25" s="75">
        <f>HLOOKUP(I$2,'Dashboard Console - Entry'!$C$2:$BF$200,$A25,FALSE)</f>
        <v>0</v>
      </c>
      <c r="J25" s="75">
        <f>HLOOKUP(J$2,'Dashboard Console - Entry'!$C$2:$BF$200,$A25,FALSE)</f>
        <v>0</v>
      </c>
      <c r="K25" s="75">
        <f>HLOOKUP(K$2,'Dashboard Console - Entry'!$C$2:$BF$200,$A25,FALSE)</f>
        <v>0</v>
      </c>
      <c r="L25" s="75">
        <f>HLOOKUP(L$2,'Dashboard Console - Entry'!$C$2:$BF$200,$A25,FALSE)</f>
        <v>0</v>
      </c>
      <c r="M25" s="75">
        <f>HLOOKUP(M$2,'Dashboard Console - Entry'!$C$2:$BF$200,$A25,FALSE)</f>
        <v>0</v>
      </c>
      <c r="N25" s="75">
        <f>HLOOKUP(N$2,'Dashboard Console - Entry'!$C$2:$BF$200,$A25,FALSE)</f>
        <v>0</v>
      </c>
      <c r="O25" s="75">
        <f>HLOOKUP(O$2,'Dashboard Console - Entry'!$C$2:$BF$200,$A25,FALSE)</f>
        <v>0</v>
      </c>
      <c r="P25" s="53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BX25" s="59">
        <v>41395</v>
      </c>
      <c r="BY25" s="54">
        <v>25</v>
      </c>
    </row>
    <row r="26" spans="1:77" x14ac:dyDescent="0.25">
      <c r="A26" s="50">
        <v>25</v>
      </c>
      <c r="B26" s="64" t="str">
        <f>'Dashboard Console - Entry'!B26</f>
        <v>Total Working Hours</v>
      </c>
      <c r="C26" s="77">
        <f>HLOOKUP(C$2,'Dashboard Console - Entry'!$C$2:$BF$200,$A26,FALSE)</f>
        <v>0</v>
      </c>
      <c r="D26" s="77">
        <f>HLOOKUP(D$2,'Dashboard Console - Entry'!$C$2:$BF$200,$A26,FALSE)</f>
        <v>0</v>
      </c>
      <c r="E26" s="77">
        <f>HLOOKUP(E$2,'Dashboard Console - Entry'!$C$2:$BF$200,$A26,FALSE)</f>
        <v>0</v>
      </c>
      <c r="F26" s="77">
        <f>HLOOKUP(F$2,'Dashboard Console - Entry'!$C$2:$BF$200,$A26,FALSE)</f>
        <v>0</v>
      </c>
      <c r="G26" s="77">
        <f>HLOOKUP(G$2,'Dashboard Console - Entry'!$C$2:$BF$200,$A26,FALSE)</f>
        <v>0</v>
      </c>
      <c r="H26" s="77">
        <f>HLOOKUP(H$2,'Dashboard Console - Entry'!$C$2:$BF$200,$A26,FALSE)</f>
        <v>0</v>
      </c>
      <c r="I26" s="77">
        <f>HLOOKUP(I$2,'Dashboard Console - Entry'!$C$2:$BF$200,$A26,FALSE)</f>
        <v>7400</v>
      </c>
      <c r="J26" s="77">
        <f>HLOOKUP(J$2,'Dashboard Console - Entry'!$C$2:$BF$200,$A26,FALSE)</f>
        <v>8500</v>
      </c>
      <c r="K26" s="77">
        <f>HLOOKUP(K$2,'Dashboard Console - Entry'!$C$2:$BF$200,$A26,FALSE)</f>
        <v>7800</v>
      </c>
      <c r="L26" s="77">
        <f>HLOOKUP(L$2,'Dashboard Console - Entry'!$C$2:$BF$200,$A26,FALSE)</f>
        <v>8600</v>
      </c>
      <c r="M26" s="77">
        <f>HLOOKUP(M$2,'Dashboard Console - Entry'!$C$2:$BF$200,$A26,FALSE)</f>
        <v>9128</v>
      </c>
      <c r="N26" s="77">
        <f>HLOOKUP(N$2,'Dashboard Console - Entry'!$C$2:$BF$200,$A26,FALSE)</f>
        <v>8134</v>
      </c>
      <c r="O26" s="77">
        <f>HLOOKUP(O$2,'Dashboard Console - Entry'!$C$2:$BF$200,$A26,FALSE)</f>
        <v>8629</v>
      </c>
      <c r="P26" s="53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BX26" s="59">
        <v>41426</v>
      </c>
      <c r="BY26" s="54">
        <v>26</v>
      </c>
    </row>
    <row r="27" spans="1:77" x14ac:dyDescent="0.25">
      <c r="A27" s="50">
        <v>26</v>
      </c>
      <c r="B27" s="64" t="str">
        <f>'Dashboard Console - Entry'!B27</f>
        <v>Total Working Days (Total Baseline/Daily Baseline)</v>
      </c>
      <c r="C27" s="77">
        <f>HLOOKUP(C$2,'Dashboard Console - Entry'!$C$2:$BF$200,$A27,FALSE)</f>
        <v>0</v>
      </c>
      <c r="D27" s="77">
        <f>HLOOKUP(D$2,'Dashboard Console - Entry'!$C$2:$BF$200,$A27,FALSE)</f>
        <v>0</v>
      </c>
      <c r="E27" s="77">
        <f>HLOOKUP(E$2,'Dashboard Console - Entry'!$C$2:$BF$200,$A27,FALSE)</f>
        <v>0</v>
      </c>
      <c r="F27" s="77">
        <f>HLOOKUP(F$2,'Dashboard Console - Entry'!$C$2:$BF$200,$A27,FALSE)</f>
        <v>0</v>
      </c>
      <c r="G27" s="77">
        <f>HLOOKUP(G$2,'Dashboard Console - Entry'!$C$2:$BF$200,$A27,FALSE)</f>
        <v>0</v>
      </c>
      <c r="H27" s="77">
        <f>HLOOKUP(H$2,'Dashboard Console - Entry'!$C$2:$BF$200,$A27,FALSE)</f>
        <v>0</v>
      </c>
      <c r="I27" s="77">
        <f>HLOOKUP(I$2,'Dashboard Console - Entry'!$C$2:$BF$200,$A27,FALSE)</f>
        <v>666.66666666666663</v>
      </c>
      <c r="J27" s="77">
        <f>HLOOKUP(J$2,'Dashboard Console - Entry'!$C$2:$BF$200,$A27,FALSE)</f>
        <v>777.77777777777783</v>
      </c>
      <c r="K27" s="77">
        <f>HLOOKUP(K$2,'Dashboard Console - Entry'!$C$2:$BF$200,$A27,FALSE)</f>
        <v>744.44444444444446</v>
      </c>
      <c r="L27" s="77">
        <f>HLOOKUP(L$2,'Dashboard Console - Entry'!$C$2:$BF$200,$A27,FALSE)</f>
        <v>800</v>
      </c>
      <c r="M27" s="77">
        <f>HLOOKUP(M$2,'Dashboard Console - Entry'!$C$2:$BF$200,$A27,FALSE)</f>
        <v>900</v>
      </c>
      <c r="N27" s="77">
        <f>HLOOKUP(N$2,'Dashboard Console - Entry'!$C$2:$BF$200,$A27,FALSE)</f>
        <v>866.66666666666663</v>
      </c>
      <c r="O27" s="77">
        <f>HLOOKUP(O$2,'Dashboard Console - Entry'!$C$2:$BF$200,$A27,FALSE)</f>
        <v>900</v>
      </c>
      <c r="P27" s="53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BX27" s="59">
        <v>41456</v>
      </c>
      <c r="BY27" s="54">
        <v>27</v>
      </c>
    </row>
    <row r="28" spans="1:77" x14ac:dyDescent="0.25">
      <c r="A28" s="50">
        <v>27</v>
      </c>
      <c r="B28" s="64" t="str">
        <f>'Dashboard Console - Entry'!B28</f>
        <v>Expected Working Hours(TWDays*Daily EWH)</v>
      </c>
      <c r="C28" s="77">
        <f>HLOOKUP(C$2,'Dashboard Console - Entry'!$C$2:$BF$200,$A28,FALSE)</f>
        <v>0</v>
      </c>
      <c r="D28" s="77">
        <f>HLOOKUP(D$2,'Dashboard Console - Entry'!$C$2:$BF$200,$A28,FALSE)</f>
        <v>0</v>
      </c>
      <c r="E28" s="77">
        <f>HLOOKUP(E$2,'Dashboard Console - Entry'!$C$2:$BF$200,$A28,FALSE)</f>
        <v>-133</v>
      </c>
      <c r="F28" s="77">
        <f>HLOOKUP(F$2,'Dashboard Console - Entry'!$C$2:$BF$200,$A28,FALSE)</f>
        <v>-76</v>
      </c>
      <c r="G28" s="77">
        <f>HLOOKUP(G$2,'Dashboard Console - Entry'!$C$2:$BF$200,$A28,FALSE)</f>
        <v>-332.5</v>
      </c>
      <c r="H28" s="77">
        <f>HLOOKUP(H$2,'Dashboard Console - Entry'!$C$2:$BF$200,$A28,FALSE)</f>
        <v>0</v>
      </c>
      <c r="I28" s="77">
        <f>HLOOKUP(I$2,'Dashboard Console - Entry'!$C$2:$BF$200,$A28,FALSE)</f>
        <v>5763.333333333333</v>
      </c>
      <c r="J28" s="77">
        <f>HLOOKUP(J$2,'Dashboard Console - Entry'!$C$2:$BF$200,$A28,FALSE)</f>
        <v>6533.8888888888896</v>
      </c>
      <c r="K28" s="77">
        <f>HLOOKUP(K$2,'Dashboard Console - Entry'!$C$2:$BF$200,$A28,FALSE)</f>
        <v>6929.7222222222226</v>
      </c>
      <c r="L28" s="77">
        <f>HLOOKUP(L$2,'Dashboard Console - Entry'!$C$2:$BF$200,$A28,FALSE)</f>
        <v>7562</v>
      </c>
      <c r="M28" s="77">
        <f>HLOOKUP(M$2,'Dashboard Console - Entry'!$C$2:$BF$200,$A28,FALSE)</f>
        <v>8360</v>
      </c>
      <c r="N28" s="77">
        <f>HLOOKUP(N$2,'Dashboard Console - Entry'!$C$2:$BF$200,$A28,FALSE)</f>
        <v>8223.8333333333321</v>
      </c>
      <c r="O28" s="77">
        <f>HLOOKUP(O$2,'Dashboard Console - Entry'!$C$2:$BF$200,$A28,FALSE)</f>
        <v>8540.5</v>
      </c>
      <c r="P28" s="53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BX28" s="59">
        <v>41487</v>
      </c>
      <c r="BY28" s="54">
        <v>28</v>
      </c>
    </row>
    <row r="29" spans="1:77" x14ac:dyDescent="0.25">
      <c r="A29" s="50">
        <v>28</v>
      </c>
      <c r="B29" s="64" t="str">
        <f>'Dashboard Console - Entry'!B29</f>
        <v>Standard Available Hours (HCT*SWH Monthly)</v>
      </c>
      <c r="C29" s="77">
        <f>HLOOKUP(C$2,'Dashboard Console - Entry'!$C$2:$BF$200,$A29,FALSE)</f>
        <v>0</v>
      </c>
      <c r="D29" s="77">
        <f>HLOOKUP(D$2,'Dashboard Console - Entry'!$C$2:$BF$200,$A29,FALSE)</f>
        <v>0</v>
      </c>
      <c r="E29" s="77">
        <f>HLOOKUP(E$2,'Dashboard Console - Entry'!$C$2:$BF$200,$A29,FALSE)</f>
        <v>0</v>
      </c>
      <c r="F29" s="77">
        <f>HLOOKUP(F$2,'Dashboard Console - Entry'!$C$2:$BF$200,$A29,FALSE)</f>
        <v>0</v>
      </c>
      <c r="G29" s="77">
        <f>HLOOKUP(G$2,'Dashboard Console - Entry'!$C$2:$BF$200,$A29,FALSE)</f>
        <v>0</v>
      </c>
      <c r="H29" s="77">
        <f>HLOOKUP(H$2,'Dashboard Console - Entry'!$C$2:$BF$200,$A29,FALSE)</f>
        <v>0</v>
      </c>
      <c r="I29" s="77">
        <f>HLOOKUP(I$2,'Dashboard Console - Entry'!$C$2:$BF$200,$A29,FALSE)</f>
        <v>9686</v>
      </c>
      <c r="J29" s="77">
        <f>HLOOKUP(J$2,'Dashboard Console - Entry'!$C$2:$BF$200,$A29,FALSE)</f>
        <v>9686</v>
      </c>
      <c r="K29" s="77">
        <f>HLOOKUP(K$2,'Dashboard Console - Entry'!$C$2:$BF$200,$A29,FALSE)</f>
        <v>9686</v>
      </c>
      <c r="L29" s="77">
        <f>HLOOKUP(L$2,'Dashboard Console - Entry'!$C$2:$BF$200,$A29,FALSE)</f>
        <v>9686</v>
      </c>
      <c r="M29" s="77">
        <f>HLOOKUP(M$2,'Dashboard Console - Entry'!$C$2:$BF$200,$A29,FALSE)</f>
        <v>10020</v>
      </c>
      <c r="N29" s="77">
        <f>HLOOKUP(N$2,'Dashboard Console - Entry'!$C$2:$BF$200,$A29,FALSE)</f>
        <v>10020</v>
      </c>
      <c r="O29" s="77">
        <f>HLOOKUP(O$2,'Dashboard Console - Entry'!$C$2:$BF$200,$A29,FALSE)</f>
        <v>10020</v>
      </c>
      <c r="P29" s="53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BX29" s="59">
        <v>41518</v>
      </c>
      <c r="BY29" s="54">
        <v>29</v>
      </c>
    </row>
    <row r="30" spans="1:77" x14ac:dyDescent="0.25">
      <c r="A30" s="50">
        <v>29</v>
      </c>
      <c r="B30" s="64" t="str">
        <f>'Dashboard Console - Entry'!B30</f>
        <v>Available Hours (Loss/ Gain)</v>
      </c>
      <c r="C30" s="68">
        <f>HLOOKUP(C$2,'Dashboard Console - Entry'!$C$2:$BF$200,$A30,FALSE)</f>
        <v>0</v>
      </c>
      <c r="D30" s="68">
        <f>HLOOKUP(D$2,'Dashboard Console - Entry'!$C$2:$BF$200,$A30,FALSE)</f>
        <v>0</v>
      </c>
      <c r="E30" s="68">
        <f>HLOOKUP(E$2,'Dashboard Console - Entry'!$C$2:$BF$200,$A30,FALSE)</f>
        <v>0</v>
      </c>
      <c r="F30" s="68">
        <f>HLOOKUP(F$2,'Dashboard Console - Entry'!$C$2:$BF$200,$A30,FALSE)</f>
        <v>0</v>
      </c>
      <c r="G30" s="68">
        <f>HLOOKUP(G$2,'Dashboard Console - Entry'!$C$2:$BF$200,$A30,FALSE)</f>
        <v>0</v>
      </c>
      <c r="H30" s="68">
        <f>HLOOKUP(H$2,'Dashboard Console - Entry'!$C$2:$BF$200,$A30,FALSE)</f>
        <v>0</v>
      </c>
      <c r="I30" s="68">
        <f>HLOOKUP(I$2,'Dashboard Console - Entry'!$C$2:$BF$200,$A30,FALSE)</f>
        <v>-475.61290322580646</v>
      </c>
      <c r="J30" s="68">
        <f>HLOOKUP(J$2,'Dashboard Console - Entry'!$C$2:$BF$200,$A30,FALSE)</f>
        <v>-346.58064516129031</v>
      </c>
      <c r="K30" s="68">
        <f>HLOOKUP(K$2,'Dashboard Console - Entry'!$C$2:$BF$200,$A30,FALSE)</f>
        <v>-385.29032258064518</v>
      </c>
      <c r="L30" s="68">
        <f>HLOOKUP(L$2,'Dashboard Console - Entry'!$C$2:$BF$200,$A30,FALSE)</f>
        <v>-320.77419354838707</v>
      </c>
      <c r="M30" s="68">
        <f>HLOOKUP(M$2,'Dashboard Console - Entry'!$C$2:$BF$200,$A30,FALSE)</f>
        <v>-247.74193548387098</v>
      </c>
      <c r="N30" s="68">
        <f>HLOOKUP(N$2,'Dashboard Console - Entry'!$C$2:$BF$200,$A30,FALSE)</f>
        <v>-286.45161290322579</v>
      </c>
      <c r="O30" s="68">
        <f>HLOOKUP(O$2,'Dashboard Console - Entry'!$C$2:$BF$200,$A30,FALSE)</f>
        <v>-247.74193548387098</v>
      </c>
      <c r="P30" s="53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BX30" s="59">
        <v>41548</v>
      </c>
      <c r="BY30" s="54">
        <v>30</v>
      </c>
    </row>
    <row r="31" spans="1:77" x14ac:dyDescent="0.25">
      <c r="A31" s="50">
        <v>30</v>
      </c>
      <c r="B31" s="64" t="str">
        <f>'Dashboard Console - Entry'!B31</f>
        <v>Available Days (Loss/ Gain)</v>
      </c>
      <c r="C31" s="68" t="e">
        <f>HLOOKUP(C$2,'Dashboard Console - Entry'!$C$2:$BF$200,$A31,FALSE)</f>
        <v>#DIV/0!</v>
      </c>
      <c r="D31" s="68" t="e">
        <f>HLOOKUP(D$2,'Dashboard Console - Entry'!$C$2:$BF$200,$A31,FALSE)</f>
        <v>#DIV/0!</v>
      </c>
      <c r="E31" s="68" t="e">
        <f>HLOOKUP(E$2,'Dashboard Console - Entry'!$C$2:$BF$200,$A31,FALSE)</f>
        <v>#DIV/0!</v>
      </c>
      <c r="F31" s="68" t="e">
        <f>HLOOKUP(F$2,'Dashboard Console - Entry'!$C$2:$BF$200,$A31,FALSE)</f>
        <v>#DIV/0!</v>
      </c>
      <c r="G31" s="68" t="e">
        <f>HLOOKUP(G$2,'Dashboard Console - Entry'!$C$2:$BF$200,$A31,FALSE)</f>
        <v>#DIV/0!</v>
      </c>
      <c r="H31" s="68" t="e">
        <f>HLOOKUP(H$2,'Dashboard Console - Entry'!$C$2:$BF$200,$A31,FALSE)</f>
        <v>#DIV/0!</v>
      </c>
      <c r="I31" s="68">
        <f>HLOOKUP(I$2,'Dashboard Console - Entry'!$C$2:$BF$200,$A31,FALSE)</f>
        <v>-8.2002224694104555</v>
      </c>
      <c r="J31" s="68">
        <f>HLOOKUP(J$2,'Dashboard Console - Entry'!$C$2:$BF$200,$A31,FALSE)</f>
        <v>-5.9755283648498327</v>
      </c>
      <c r="K31" s="68">
        <f>HLOOKUP(K$2,'Dashboard Console - Entry'!$C$2:$BF$200,$A31,FALSE)</f>
        <v>-6.6429365962180205</v>
      </c>
      <c r="L31" s="68">
        <f>HLOOKUP(L$2,'Dashboard Console - Entry'!$C$2:$BF$200,$A31,FALSE)</f>
        <v>-5.5305895439377082</v>
      </c>
      <c r="M31" s="68">
        <f>HLOOKUP(M$2,'Dashboard Console - Entry'!$C$2:$BF$200,$A31,FALSE)</f>
        <v>-4.129032258064516</v>
      </c>
      <c r="N31" s="68">
        <f>HLOOKUP(N$2,'Dashboard Console - Entry'!$C$2:$BF$200,$A31,FALSE)</f>
        <v>-4.774193548387097</v>
      </c>
      <c r="O31" s="68">
        <f>HLOOKUP(O$2,'Dashboard Console - Entry'!$C$2:$BF$200,$A31,FALSE)</f>
        <v>-4.129032258064516</v>
      </c>
      <c r="P31" s="53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BX31" s="59">
        <v>41579</v>
      </c>
      <c r="BY31" s="54">
        <v>31</v>
      </c>
    </row>
    <row r="32" spans="1:77" x14ac:dyDescent="0.25">
      <c r="A32" s="50">
        <v>31</v>
      </c>
      <c r="B32" s="64" t="str">
        <f>'Dashboard Console - Entry'!B32</f>
        <v>WV/Processor HCT</v>
      </c>
      <c r="C32" s="68" t="e">
        <f>HLOOKUP(C$2,'Dashboard Console - Entry'!$C$2:$BF$200,$A32,FALSE)</f>
        <v>#DIV/0!</v>
      </c>
      <c r="D32" s="68" t="e">
        <f>HLOOKUP(D$2,'Dashboard Console - Entry'!$C$2:$BF$200,$A32,FALSE)</f>
        <v>#DIV/0!</v>
      </c>
      <c r="E32" s="68" t="e">
        <f>HLOOKUP(E$2,'Dashboard Console - Entry'!$C$2:$BF$200,$A32,FALSE)</f>
        <v>#DIV/0!</v>
      </c>
      <c r="F32" s="68" t="e">
        <f>HLOOKUP(F$2,'Dashboard Console - Entry'!$C$2:$BF$200,$A32,FALSE)</f>
        <v>#DIV/0!</v>
      </c>
      <c r="G32" s="68" t="e">
        <f>HLOOKUP(G$2,'Dashboard Console - Entry'!$C$2:$BF$200,$A32,FALSE)</f>
        <v>#DIV/0!</v>
      </c>
      <c r="H32" s="68" t="e">
        <f>HLOOKUP(H$2,'Dashboard Console - Entry'!$C$2:$BF$200,$A32,FALSE)</f>
        <v>#DIV/0!</v>
      </c>
      <c r="I32" s="68">
        <f>HLOOKUP(I$2,'Dashboard Console - Entry'!$C$2:$BF$200,$A32,FALSE)</f>
        <v>5948.2758620689656</v>
      </c>
      <c r="J32" s="68">
        <f>HLOOKUP(J$2,'Dashboard Console - Entry'!$C$2:$BF$200,$A32,FALSE)</f>
        <v>10741.379310344828</v>
      </c>
      <c r="K32" s="68">
        <f>HLOOKUP(K$2,'Dashboard Console - Entry'!$C$2:$BF$200,$A32,FALSE)</f>
        <v>93862.068965517246</v>
      </c>
      <c r="L32" s="68">
        <f>HLOOKUP(L$2,'Dashboard Console - Entry'!$C$2:$BF$200,$A32,FALSE)</f>
        <v>6810.3448275862065</v>
      </c>
      <c r="M32" s="68">
        <f>HLOOKUP(M$2,'Dashboard Console - Entry'!$C$2:$BF$200,$A32,FALSE)</f>
        <v>7600</v>
      </c>
      <c r="N32" s="68">
        <f>HLOOKUP(N$2,'Dashboard Console - Entry'!$C$2:$BF$200,$A32,FALSE)</f>
        <v>6133.333333333333</v>
      </c>
      <c r="O32" s="68">
        <f>HLOOKUP(O$2,'Dashboard Console - Entry'!$C$2:$BF$200,$A32,FALSE)</f>
        <v>9833.3333333333339</v>
      </c>
      <c r="P32" s="53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BX32" s="59">
        <v>41609</v>
      </c>
      <c r="BY32" s="54">
        <v>32</v>
      </c>
    </row>
    <row r="33" spans="1:77" x14ac:dyDescent="0.25">
      <c r="A33" s="50">
        <v>32</v>
      </c>
      <c r="B33" s="69" t="str">
        <f>'Dashboard Console - Entry'!B33</f>
        <v>Standard WV per Processor HCT</v>
      </c>
      <c r="C33" s="78">
        <f>HLOOKUP(C$2,'Dashboard Console - Entry'!$C$2:$BF$200,$A33,FALSE)</f>
        <v>10020</v>
      </c>
      <c r="D33" s="78">
        <f>HLOOKUP(D$2,'Dashboard Console - Entry'!$C$2:$BF$200,$A33,FALSE)</f>
        <v>10020</v>
      </c>
      <c r="E33" s="78">
        <f>HLOOKUP(E$2,'Dashboard Console - Entry'!$C$2:$BF$200,$A33,FALSE)</f>
        <v>10020</v>
      </c>
      <c r="F33" s="78">
        <f>HLOOKUP(F$2,'Dashboard Console - Entry'!$C$2:$BF$200,$A33,FALSE)</f>
        <v>10020</v>
      </c>
      <c r="G33" s="78">
        <f>HLOOKUP(G$2,'Dashboard Console - Entry'!$C$2:$BF$200,$A33,FALSE)</f>
        <v>10020</v>
      </c>
      <c r="H33" s="78">
        <f>HLOOKUP(H$2,'Dashboard Console - Entry'!$C$2:$BF$200,$A33,FALSE)</f>
        <v>10020</v>
      </c>
      <c r="I33" s="78">
        <f>HLOOKUP(I$2,'Dashboard Console - Entry'!$C$2:$BF$200,$A33,FALSE)</f>
        <v>10020</v>
      </c>
      <c r="J33" s="78">
        <f>HLOOKUP(J$2,'Dashboard Console - Entry'!$C$2:$BF$200,$A33,FALSE)</f>
        <v>10020</v>
      </c>
      <c r="K33" s="78">
        <f>HLOOKUP(K$2,'Dashboard Console - Entry'!$C$2:$BF$200,$A33,FALSE)</f>
        <v>10020</v>
      </c>
      <c r="L33" s="78">
        <f>HLOOKUP(L$2,'Dashboard Console - Entry'!$C$2:$BF$200,$A33,FALSE)</f>
        <v>10020</v>
      </c>
      <c r="M33" s="78">
        <f>HLOOKUP(M$2,'Dashboard Console - Entry'!$C$2:$BF$200,$A33,FALSE)</f>
        <v>10020</v>
      </c>
      <c r="N33" s="78">
        <f>HLOOKUP(N$2,'Dashboard Console - Entry'!$C$2:$BF$200,$A33,FALSE)</f>
        <v>10020</v>
      </c>
      <c r="O33" s="78">
        <f>HLOOKUP(O$2,'Dashboard Console - Entry'!$C$2:$BF$200,$A33,FALSE)</f>
        <v>10020</v>
      </c>
      <c r="P33" s="53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BX33" s="59">
        <v>41640</v>
      </c>
      <c r="BY33" s="54">
        <v>33</v>
      </c>
    </row>
    <row r="34" spans="1:77" x14ac:dyDescent="0.25">
      <c r="A34" s="50">
        <v>33</v>
      </c>
      <c r="B34" s="70" t="str">
        <f>'Dashboard Console - Entry'!B34</f>
        <v>Average Working Days</v>
      </c>
      <c r="C34" s="71" t="e">
        <f>HLOOKUP(C$2,'Dashboard Console - Entry'!$C$2:$BF$200,$A34,FALSE)</f>
        <v>#DIV/0!</v>
      </c>
      <c r="D34" s="71" t="e">
        <f>HLOOKUP(D$2,'Dashboard Console - Entry'!$C$2:$BF$200,$A34,FALSE)</f>
        <v>#DIV/0!</v>
      </c>
      <c r="E34" s="71" t="e">
        <f>HLOOKUP(E$2,'Dashboard Console - Entry'!$C$2:$BF$200,$A34,FALSE)</f>
        <v>#DIV/0!</v>
      </c>
      <c r="F34" s="71" t="e">
        <f>HLOOKUP(F$2,'Dashboard Console - Entry'!$C$2:$BF$200,$A34,FALSE)</f>
        <v>#DIV/0!</v>
      </c>
      <c r="G34" s="71" t="e">
        <f>HLOOKUP(G$2,'Dashboard Console - Entry'!$C$2:$BF$200,$A34,FALSE)</f>
        <v>#DIV/0!</v>
      </c>
      <c r="H34" s="71" t="e">
        <f>HLOOKUP(H$2,'Dashboard Console - Entry'!$C$2:$BF$200,$A34,FALSE)</f>
        <v>#DIV/0!</v>
      </c>
      <c r="I34" s="71">
        <f>HLOOKUP(I$2,'Dashboard Console - Entry'!$C$2:$BF$200,$A34,FALSE)</f>
        <v>11.494252873563218</v>
      </c>
      <c r="J34" s="71">
        <f>HLOOKUP(J$2,'Dashboard Console - Entry'!$C$2:$BF$200,$A34,FALSE)</f>
        <v>13.409961685823756</v>
      </c>
      <c r="K34" s="71">
        <f>HLOOKUP(K$2,'Dashboard Console - Entry'!$C$2:$BF$200,$A34,FALSE)</f>
        <v>12.835249042145595</v>
      </c>
      <c r="L34" s="71">
        <f>HLOOKUP(L$2,'Dashboard Console - Entry'!$C$2:$BF$200,$A34,FALSE)</f>
        <v>13.793103448275861</v>
      </c>
      <c r="M34" s="71">
        <f>HLOOKUP(M$2,'Dashboard Console - Entry'!$C$2:$BF$200,$A34,FALSE)</f>
        <v>15</v>
      </c>
      <c r="N34" s="71">
        <f>HLOOKUP(N$2,'Dashboard Console - Entry'!$C$2:$BF$200,$A34,FALSE)</f>
        <v>14.444444444444445</v>
      </c>
      <c r="O34" s="71">
        <f>HLOOKUP(O$2,'Dashboard Console - Entry'!$C$2:$BF$200,$A34,FALSE)</f>
        <v>15</v>
      </c>
      <c r="P34" s="53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BX34" s="59">
        <v>41671</v>
      </c>
      <c r="BY34" s="54">
        <v>34</v>
      </c>
    </row>
    <row r="35" spans="1:77" x14ac:dyDescent="0.25">
      <c r="A35" s="50">
        <v>34</v>
      </c>
      <c r="B35" s="79" t="str">
        <f>'Dashboard Console - Entry'!B35</f>
        <v>Mandatory E-Learning</v>
      </c>
      <c r="C35" s="75">
        <f>HLOOKUP(C$2,'Dashboard Console - Entry'!$C$2:$BF$200,$A35,FALSE)</f>
        <v>0</v>
      </c>
      <c r="D35" s="75">
        <f>HLOOKUP(D$2,'Dashboard Console - Entry'!$C$2:$BF$200,$A35,FALSE)</f>
        <v>0</v>
      </c>
      <c r="E35" s="75">
        <f>HLOOKUP(E$2,'Dashboard Console - Entry'!$C$2:$BF$200,$A35,FALSE)</f>
        <v>0</v>
      </c>
      <c r="F35" s="75">
        <f>HLOOKUP(F$2,'Dashboard Console - Entry'!$C$2:$BF$200,$A35,FALSE)</f>
        <v>0</v>
      </c>
      <c r="G35" s="75">
        <f>HLOOKUP(G$2,'Dashboard Console - Entry'!$C$2:$BF$200,$A35,FALSE)</f>
        <v>0</v>
      </c>
      <c r="H35" s="75">
        <f>HLOOKUP(H$2,'Dashboard Console - Entry'!$C$2:$BF$200,$A35,FALSE)</f>
        <v>0</v>
      </c>
      <c r="I35" s="75">
        <f>HLOOKUP(I$2,'Dashboard Console - Entry'!$C$2:$BF$200,$A35,FALSE)</f>
        <v>0</v>
      </c>
      <c r="J35" s="75">
        <f>HLOOKUP(J$2,'Dashboard Console - Entry'!$C$2:$BF$200,$A35,FALSE)</f>
        <v>0</v>
      </c>
      <c r="K35" s="75">
        <f>HLOOKUP(K$2,'Dashboard Console - Entry'!$C$2:$BF$200,$A35,FALSE)</f>
        <v>0</v>
      </c>
      <c r="L35" s="75">
        <f>HLOOKUP(L$2,'Dashboard Console - Entry'!$C$2:$BF$200,$A35,FALSE)</f>
        <v>0</v>
      </c>
      <c r="M35" s="75">
        <f>HLOOKUP(M$2,'Dashboard Console - Entry'!$C$2:$BF$200,$A35,FALSE)</f>
        <v>0</v>
      </c>
      <c r="N35" s="75">
        <f>HLOOKUP(N$2,'Dashboard Console - Entry'!$C$2:$BF$200,$A35,FALSE)</f>
        <v>0</v>
      </c>
      <c r="O35" s="75">
        <f>HLOOKUP(O$2,'Dashboard Console - Entry'!$C$2:$BF$200,$A35,FALSE)</f>
        <v>0</v>
      </c>
      <c r="P35" s="53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BX35" s="59">
        <v>41699</v>
      </c>
      <c r="BY35" s="54">
        <v>35</v>
      </c>
    </row>
    <row r="36" spans="1:77" x14ac:dyDescent="0.25">
      <c r="A36" s="50">
        <v>35</v>
      </c>
      <c r="B36" s="64" t="str">
        <f>'Dashboard Console - Entry'!B36</f>
        <v>No Of Staff Not Completed</v>
      </c>
      <c r="C36" s="80">
        <f>HLOOKUP(C$2,'Dashboard Console - Entry'!$C$2:$BF$200,$A36,FALSE)</f>
        <v>0</v>
      </c>
      <c r="D36" s="80">
        <f>HLOOKUP(D$2,'Dashboard Console - Entry'!$C$2:$BF$200,$A36,FALSE)</f>
        <v>0</v>
      </c>
      <c r="E36" s="80">
        <f>HLOOKUP(E$2,'Dashboard Console - Entry'!$C$2:$BF$200,$A36,FALSE)</f>
        <v>8</v>
      </c>
      <c r="F36" s="80">
        <f>HLOOKUP(F$2,'Dashboard Console - Entry'!$C$2:$BF$200,$A36,FALSE)</f>
        <v>10</v>
      </c>
      <c r="G36" s="80">
        <f>HLOOKUP(G$2,'Dashboard Console - Entry'!$C$2:$BF$200,$A36,FALSE)</f>
        <v>0</v>
      </c>
      <c r="H36" s="80">
        <f>HLOOKUP(H$2,'Dashboard Console - Entry'!$C$2:$BF$200,$A36,FALSE)</f>
        <v>0</v>
      </c>
      <c r="I36" s="80">
        <f>HLOOKUP(I$2,'Dashboard Console - Entry'!$C$2:$BF$200,$A36,FALSE)</f>
        <v>1</v>
      </c>
      <c r="J36" s="80">
        <f>HLOOKUP(J$2,'Dashboard Console - Entry'!$C$2:$BF$200,$A36,FALSE)</f>
        <v>3</v>
      </c>
      <c r="K36" s="80">
        <f>HLOOKUP(K$2,'Dashboard Console - Entry'!$C$2:$BF$200,$A36,FALSE)</f>
        <v>1</v>
      </c>
      <c r="L36" s="80">
        <f>HLOOKUP(L$2,'Dashboard Console - Entry'!$C$2:$BF$200,$A36,FALSE)</f>
        <v>0</v>
      </c>
      <c r="M36" s="80">
        <f>HLOOKUP(M$2,'Dashboard Console - Entry'!$C$2:$BF$200,$A36,FALSE)</f>
        <v>0</v>
      </c>
      <c r="N36" s="80">
        <f>HLOOKUP(N$2,'Dashboard Console - Entry'!$C$2:$BF$200,$A36,FALSE)</f>
        <v>0</v>
      </c>
      <c r="O36" s="80">
        <f>HLOOKUP(O$2,'Dashboard Console - Entry'!$C$2:$BF$200,$A36,FALSE)</f>
        <v>0</v>
      </c>
      <c r="P36" s="53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BX36" s="59">
        <v>41730</v>
      </c>
      <c r="BY36" s="54">
        <v>36</v>
      </c>
    </row>
    <row r="37" spans="1:77" x14ac:dyDescent="0.25">
      <c r="A37" s="50">
        <v>36</v>
      </c>
      <c r="B37" s="69" t="str">
        <f>'Dashboard Console - Entry'!B37</f>
        <v>Completion Rate %</v>
      </c>
      <c r="C37" s="81" t="e">
        <f>HLOOKUP(C$2,'Dashboard Console - Entry'!$C$2:$BF$200,$A37,FALSE)</f>
        <v>#DIV/0!</v>
      </c>
      <c r="D37" s="81" t="e">
        <f>HLOOKUP(D$2,'Dashboard Console - Entry'!$C$2:$BF$200,$A37,FALSE)</f>
        <v>#DIV/0!</v>
      </c>
      <c r="E37" s="81" t="e">
        <f>HLOOKUP(E$2,'Dashboard Console - Entry'!$C$2:$BF$200,$A37,FALSE)</f>
        <v>#DIV/0!</v>
      </c>
      <c r="F37" s="81" t="e">
        <f>HLOOKUP(F$2,'Dashboard Console - Entry'!$C$2:$BF$200,$A37,FALSE)</f>
        <v>#DIV/0!</v>
      </c>
      <c r="G37" s="81" t="e">
        <f>HLOOKUP(G$2,'Dashboard Console - Entry'!$C$2:$BF$200,$A37,FALSE)</f>
        <v>#DIV/0!</v>
      </c>
      <c r="H37" s="81" t="e">
        <f>HLOOKUP(H$2,'Dashboard Console - Entry'!$C$2:$BF$200,$A37,FALSE)</f>
        <v>#DIV/0!</v>
      </c>
      <c r="I37" s="81">
        <f>HLOOKUP(I$2,'Dashboard Console - Entry'!$C$2:$BF$200,$A37,FALSE)</f>
        <v>0.98529411764705888</v>
      </c>
      <c r="J37" s="81">
        <f>HLOOKUP(J$2,'Dashboard Console - Entry'!$C$2:$BF$200,$A37,FALSE)</f>
        <v>0.95652173913043481</v>
      </c>
      <c r="K37" s="81">
        <f>HLOOKUP(K$2,'Dashboard Console - Entry'!$C$2:$BF$200,$A37,FALSE)</f>
        <v>0.98550724637681164</v>
      </c>
      <c r="L37" s="81">
        <f>HLOOKUP(L$2,'Dashboard Console - Entry'!$C$2:$BF$200,$A37,FALSE)</f>
        <v>1</v>
      </c>
      <c r="M37" s="81">
        <f>HLOOKUP(M$2,'Dashboard Console - Entry'!$C$2:$BF$200,$A37,FALSE)</f>
        <v>1</v>
      </c>
      <c r="N37" s="81">
        <f>HLOOKUP(N$2,'Dashboard Console - Entry'!$C$2:$BF$200,$A37,FALSE)</f>
        <v>1</v>
      </c>
      <c r="O37" s="81">
        <f>HLOOKUP(O$2,'Dashboard Console - Entry'!$C$2:$BF$200,$A37,FALSE)</f>
        <v>1</v>
      </c>
      <c r="P37" s="53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BX37" s="59">
        <v>41760</v>
      </c>
      <c r="BY37" s="54">
        <v>37</v>
      </c>
    </row>
    <row r="38" spans="1:77" x14ac:dyDescent="0.25">
      <c r="A38" s="50">
        <v>37</v>
      </c>
      <c r="B38" s="70" t="str">
        <f>'Dashboard Console - Entry'!B38</f>
        <v>Standard Working Days</v>
      </c>
      <c r="C38" s="71">
        <f>HLOOKUP(C$2,'Dashboard Console - Entry'!$C$2:$BF$200,$A38,FALSE)</f>
        <v>18.2</v>
      </c>
      <c r="D38" s="71">
        <f>HLOOKUP(D$2,'Dashboard Console - Entry'!$C$2:$BF$200,$A38,FALSE)</f>
        <v>18.2</v>
      </c>
      <c r="E38" s="71">
        <f>HLOOKUP(E$2,'Dashboard Console - Entry'!$C$2:$BF$200,$A38,FALSE)</f>
        <v>18.2</v>
      </c>
      <c r="F38" s="71">
        <f>HLOOKUP(F$2,'Dashboard Console - Entry'!$C$2:$BF$200,$A38,FALSE)</f>
        <v>18.2</v>
      </c>
      <c r="G38" s="71">
        <f>HLOOKUP(G$2,'Dashboard Console - Entry'!$C$2:$BF$200,$A38,FALSE)</f>
        <v>18.2</v>
      </c>
      <c r="H38" s="71">
        <f>HLOOKUP(H$2,'Dashboard Console - Entry'!$C$2:$BF$200,$A38,FALSE)</f>
        <v>18.2</v>
      </c>
      <c r="I38" s="71">
        <f>HLOOKUP(I$2,'Dashboard Console - Entry'!$C$2:$BF$200,$A38,FALSE)</f>
        <v>18.2</v>
      </c>
      <c r="J38" s="71">
        <f>HLOOKUP(J$2,'Dashboard Console - Entry'!$C$2:$BF$200,$A38,FALSE)</f>
        <v>18.2</v>
      </c>
      <c r="K38" s="71">
        <f>HLOOKUP(K$2,'Dashboard Console - Entry'!$C$2:$BF$200,$A38,FALSE)</f>
        <v>18.2</v>
      </c>
      <c r="L38" s="71">
        <f>HLOOKUP(L$2,'Dashboard Console - Entry'!$C$2:$BF$200,$A38,FALSE)</f>
        <v>18.2</v>
      </c>
      <c r="M38" s="71">
        <f>HLOOKUP(M$2,'Dashboard Console - Entry'!$C$2:$BF$200,$A38,FALSE)</f>
        <v>18.2</v>
      </c>
      <c r="N38" s="71">
        <f>HLOOKUP(N$2,'Dashboard Console - Entry'!$C$2:$BF$200,$A38,FALSE)</f>
        <v>18.2</v>
      </c>
      <c r="O38" s="71">
        <f>HLOOKUP(O$2,'Dashboard Console - Entry'!$C$2:$BF$200,$A38,FALSE)</f>
        <v>18.2</v>
      </c>
      <c r="P38" s="53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BX38" s="59">
        <v>41791</v>
      </c>
      <c r="BY38" s="54">
        <v>38</v>
      </c>
    </row>
    <row r="39" spans="1:77" x14ac:dyDescent="0.25">
      <c r="A39" s="50">
        <v>38</v>
      </c>
      <c r="B39" s="64" t="str">
        <f>'Dashboard Console - Entry'!B39</f>
        <v>Standard CUR</v>
      </c>
      <c r="C39" s="82" t="e">
        <f>HLOOKUP(C$2,'Dashboard Console - Entry'!$C$2:$BF$200,$A39,FALSE)</f>
        <v>#DIV/0!</v>
      </c>
      <c r="D39" s="82" t="e">
        <f>HLOOKUP(D$2,'Dashboard Console - Entry'!$C$2:$BF$200,$A39,FALSE)</f>
        <v>#DIV/0!</v>
      </c>
      <c r="E39" s="82" t="e">
        <f>HLOOKUP(E$2,'Dashboard Console - Entry'!$C$2:$BF$200,$A39,FALSE)</f>
        <v>#DIV/0!</v>
      </c>
      <c r="F39" s="82" t="e">
        <f>HLOOKUP(F$2,'Dashboard Console - Entry'!$C$2:$BF$200,$A39,FALSE)</f>
        <v>#DIV/0!</v>
      </c>
      <c r="G39" s="82" t="e">
        <f>HLOOKUP(G$2,'Dashboard Console - Entry'!$C$2:$BF$200,$A39,FALSE)</f>
        <v>#DIV/0!</v>
      </c>
      <c r="H39" s="82" t="e">
        <f>HLOOKUP(H$2,'Dashboard Console - Entry'!$C$2:$BF$200,$A39,FALSE)</f>
        <v>#DIV/0!</v>
      </c>
      <c r="I39" s="82">
        <f>HLOOKUP(I$2,'Dashboard Console - Entry'!$C$2:$BF$200,$A39,FALSE)</f>
        <v>1.1100000000000001</v>
      </c>
      <c r="J39" s="82">
        <f>HLOOKUP(J$2,'Dashboard Console - Entry'!$C$2:$BF$200,$A39,FALSE)</f>
        <v>1.1299999999999999</v>
      </c>
      <c r="K39" s="82">
        <f>HLOOKUP(K$2,'Dashboard Console - Entry'!$C$2:$BF$200,$A39,FALSE)</f>
        <v>1.0900000000000001</v>
      </c>
      <c r="L39" s="82">
        <f>HLOOKUP(L$2,'Dashboard Console - Entry'!$C$2:$BF$200,$A39,FALSE)</f>
        <v>0.67967513249363343</v>
      </c>
      <c r="M39" s="82">
        <f>HLOOKUP(M$2,'Dashboard Console - Entry'!$C$2:$BF$200,$A39,FALSE)</f>
        <v>0.75848303393213568</v>
      </c>
      <c r="N39" s="82">
        <f>HLOOKUP(N$2,'Dashboard Console - Entry'!$C$2:$BF$200,$A39,FALSE)</f>
        <v>0.61210911510312704</v>
      </c>
      <c r="O39" s="82">
        <f>HLOOKUP(O$2,'Dashboard Console - Entry'!$C$2:$BF$200,$A39,FALSE)</f>
        <v>0.98137059214903533</v>
      </c>
      <c r="P39" s="53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BX39" s="59">
        <v>41821</v>
      </c>
      <c r="BY39" s="54">
        <v>39</v>
      </c>
    </row>
    <row r="40" spans="1:77" x14ac:dyDescent="0.25">
      <c r="A40" s="50">
        <v>39</v>
      </c>
      <c r="B40" s="64" t="str">
        <f>'Dashboard Console - Entry'!B40</f>
        <v>Available CUR</v>
      </c>
      <c r="C40" s="83" t="e">
        <f>HLOOKUP(C$2,'Dashboard Console - Entry'!$C$2:$BF$200,$A40,FALSE)</f>
        <v>#DIV/0!</v>
      </c>
      <c r="D40" s="83" t="e">
        <f>HLOOKUP(D$2,'Dashboard Console - Entry'!$C$2:$BF$200,$A40,FALSE)</f>
        <v>#DIV/0!</v>
      </c>
      <c r="E40" s="83" t="e">
        <f>HLOOKUP(E$2,'Dashboard Console - Entry'!$C$2:$BF$200,$A40,FALSE)</f>
        <v>#DIV/0!</v>
      </c>
      <c r="F40" s="83" t="e">
        <f>HLOOKUP(F$2,'Dashboard Console - Entry'!$C$2:$BF$200,$A40,FALSE)</f>
        <v>#DIV/0!</v>
      </c>
      <c r="G40" s="83" t="e">
        <f>HLOOKUP(G$2,'Dashboard Console - Entry'!$C$2:$BF$200,$A40,FALSE)</f>
        <v>#DIV/0!</v>
      </c>
      <c r="H40" s="83" t="e">
        <f>HLOOKUP(H$2,'Dashboard Console - Entry'!$C$2:$BF$200,$A40,FALSE)</f>
        <v>#DIV/0!</v>
      </c>
      <c r="I40" s="83">
        <f>HLOOKUP(I$2,'Dashboard Console - Entry'!$C$2:$BF$200,$A40,FALSE)</f>
        <v>1.07</v>
      </c>
      <c r="J40" s="83">
        <f>HLOOKUP(J$2,'Dashboard Console - Entry'!$C$2:$BF$200,$A40,FALSE)</f>
        <v>1.04</v>
      </c>
      <c r="K40" s="83">
        <f>HLOOKUP(K$2,'Dashboard Console - Entry'!$C$2:$BF$200,$A40,FALSE)</f>
        <v>1.05</v>
      </c>
      <c r="L40" s="83">
        <f>HLOOKUP(L$2,'Dashboard Console - Entry'!$C$2:$BF$200,$A40,FALSE)</f>
        <v>0.96813725490196079</v>
      </c>
      <c r="M40" s="83">
        <f>HLOOKUP(M$2,'Dashboard Console - Entry'!$C$2:$BF$200,$A40,FALSE)</f>
        <v>0.95333667837431013</v>
      </c>
      <c r="N40" s="83">
        <f>HLOOKUP(N$2,'Dashboard Console - Entry'!$C$2:$BF$200,$A40,FALSE)</f>
        <v>0.80006957126706668</v>
      </c>
      <c r="O40" s="83">
        <f>HLOOKUP(O$2,'Dashboard Console - Entry'!$C$2:$BF$200,$A40,FALSE)</f>
        <v>1.2336386066156484</v>
      </c>
      <c r="P40" s="53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BX40" s="59">
        <v>41852</v>
      </c>
      <c r="BY40" s="54">
        <v>40</v>
      </c>
    </row>
    <row r="41" spans="1:77" x14ac:dyDescent="0.25">
      <c r="A41" s="50">
        <v>40</v>
      </c>
      <c r="B41" s="64" t="str">
        <f>'Dashboard Console - Entry'!B41</f>
        <v>Actual Productivity</v>
      </c>
      <c r="C41" s="83">
        <f>HLOOKUP(C$2,'Dashboard Console - Entry'!$C$2:$BF$200,$A41,FALSE)</f>
        <v>1.339455466901613</v>
      </c>
      <c r="D41" s="83">
        <f>HLOOKUP(D$2,'Dashboard Console - Entry'!$C$2:$BF$200,$A41,FALSE)</f>
        <v>1.3880241984129444</v>
      </c>
      <c r="E41" s="83">
        <f>HLOOKUP(E$2,'Dashboard Console - Entry'!$C$2:$BF$200,$A41,FALSE)</f>
        <v>1.161868202175304</v>
      </c>
      <c r="F41" s="83">
        <f>HLOOKUP(F$2,'Dashboard Console - Entry'!$C$2:$BF$200,$A41,FALSE)</f>
        <v>1.4237213403880069</v>
      </c>
      <c r="G41" s="83">
        <f>HLOOKUP(G$2,'Dashboard Console - Entry'!$C$2:$BF$200,$A41,FALSE)</f>
        <v>1.0157908704883227</v>
      </c>
      <c r="H41" s="83">
        <f>HLOOKUP(H$2,'Dashboard Console - Entry'!$C$2:$BF$200,$A41,FALSE)</f>
        <v>1.0900000000000001</v>
      </c>
      <c r="I41" s="83">
        <f>HLOOKUP(I$2,'Dashboard Console - Entry'!$C$2:$BF$200,$A41,FALSE)</f>
        <v>1.04</v>
      </c>
      <c r="J41" s="83">
        <f>HLOOKUP(J$2,'Dashboard Console - Entry'!$C$2:$BF$200,$A41,FALSE)</f>
        <v>1.03</v>
      </c>
      <c r="K41" s="83">
        <f>HLOOKUP(K$2,'Dashboard Console - Entry'!$C$2:$BF$200,$A41,FALSE)</f>
        <v>1.01</v>
      </c>
      <c r="L41" s="83">
        <f>HLOOKUP(L$2,'Dashboard Console - Entry'!$C$2:$BF$200,$A41,FALSE)</f>
        <v>0.80284552845528456</v>
      </c>
      <c r="M41" s="83">
        <f>HLOOKUP(M$2,'Dashboard Console - Entry'!$C$2:$BF$200,$A41,FALSE)</f>
        <v>0.84444444444444444</v>
      </c>
      <c r="N41" s="83">
        <f>HLOOKUP(N$2,'Dashboard Console - Entry'!$C$2:$BF$200,$A41,FALSE)</f>
        <v>0.76666666666666661</v>
      </c>
      <c r="O41" s="83">
        <f>HLOOKUP(O$2,'Dashboard Console - Entry'!$C$2:$BF$200,$A41,FALSE)</f>
        <v>1.1568627450980393</v>
      </c>
      <c r="P41" s="53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BX41" s="59">
        <v>41883</v>
      </c>
      <c r="BY41" s="54">
        <v>41</v>
      </c>
    </row>
    <row r="42" spans="1:77" x14ac:dyDescent="0.25">
      <c r="A42" s="50">
        <v>41</v>
      </c>
      <c r="B42" s="84">
        <f>'Dashboard Console - Entry'!B42</f>
        <v>0</v>
      </c>
      <c r="C42" s="52">
        <f>HLOOKUP(C$2,'Dashboard Console - Entry'!$C$2:$BF$200,$A42,FALSE)</f>
        <v>0</v>
      </c>
      <c r="D42" s="52">
        <f>HLOOKUP(D$2,'Dashboard Console - Entry'!$C$2:$BF$200,$A42,FALSE)</f>
        <v>0</v>
      </c>
      <c r="E42" s="52">
        <f>HLOOKUP(E$2,'Dashboard Console - Entry'!$C$2:$BF$200,$A42,FALSE)</f>
        <v>0</v>
      </c>
      <c r="F42" s="52">
        <f>HLOOKUP(F$2,'Dashboard Console - Entry'!$C$2:$BF$200,$A42,FALSE)</f>
        <v>0</v>
      </c>
      <c r="G42" s="52">
        <f>HLOOKUP(G$2,'Dashboard Console - Entry'!$C$2:$BF$200,$A42,FALSE)</f>
        <v>0</v>
      </c>
      <c r="H42" s="52">
        <f>HLOOKUP(H$2,'Dashboard Console - Entry'!$C$2:$BF$200,$A42,FALSE)</f>
        <v>0</v>
      </c>
      <c r="I42" s="52">
        <f>HLOOKUP(I$2,'Dashboard Console - Entry'!$C$2:$BF$200,$A42,FALSE)</f>
        <v>0</v>
      </c>
      <c r="J42" s="52">
        <f>HLOOKUP(J$2,'Dashboard Console - Entry'!$C$2:$BF$200,$A42,FALSE)</f>
        <v>0</v>
      </c>
      <c r="K42" s="52">
        <f>HLOOKUP(K$2,'Dashboard Console - Entry'!$C$2:$BF$200,$A42,FALSE)</f>
        <v>0</v>
      </c>
      <c r="L42" s="52">
        <f>HLOOKUP(L$2,'Dashboard Console - Entry'!$C$2:$BF$200,$A42,FALSE)</f>
        <v>0</v>
      </c>
      <c r="M42" s="52">
        <f>HLOOKUP(M$2,'Dashboard Console - Entry'!$C$2:$BF$200,$A42,FALSE)</f>
        <v>0</v>
      </c>
      <c r="N42" s="52">
        <f>HLOOKUP(N$2,'Dashboard Console - Entry'!$C$2:$BF$200,$A42,FALSE)</f>
        <v>0</v>
      </c>
      <c r="O42" s="52">
        <f>HLOOKUP(O$2,'Dashboard Console - Entry'!$C$2:$BF$200,$A42,FALSE)</f>
        <v>0</v>
      </c>
      <c r="P42" s="53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BX42" s="59">
        <v>41913</v>
      </c>
      <c r="BY42" s="54">
        <v>42</v>
      </c>
    </row>
    <row r="43" spans="1:77" x14ac:dyDescent="0.25">
      <c r="A43" s="50">
        <v>42</v>
      </c>
      <c r="B43" s="84">
        <f>'Dashboard Console - Entry'!B43</f>
        <v>0</v>
      </c>
      <c r="C43" s="52">
        <f>HLOOKUP(C$2,'Dashboard Console - Entry'!$C$2:$BF$200,$A43,FALSE)</f>
        <v>0</v>
      </c>
      <c r="D43" s="52">
        <f>HLOOKUP(D$2,'Dashboard Console - Entry'!$C$2:$BF$200,$A43,FALSE)</f>
        <v>0</v>
      </c>
      <c r="E43" s="52">
        <f>HLOOKUP(E$2,'Dashboard Console - Entry'!$C$2:$BF$200,$A43,FALSE)</f>
        <v>0</v>
      </c>
      <c r="F43" s="52">
        <f>HLOOKUP(F$2,'Dashboard Console - Entry'!$C$2:$BF$200,$A43,FALSE)</f>
        <v>0</v>
      </c>
      <c r="G43" s="52">
        <f>HLOOKUP(G$2,'Dashboard Console - Entry'!$C$2:$BF$200,$A43,FALSE)</f>
        <v>0</v>
      </c>
      <c r="H43" s="52">
        <f>HLOOKUP(H$2,'Dashboard Console - Entry'!$C$2:$BF$200,$A43,FALSE)</f>
        <v>0</v>
      </c>
      <c r="I43" s="52">
        <f>HLOOKUP(I$2,'Dashboard Console - Entry'!$C$2:$BF$200,$A43,FALSE)</f>
        <v>0</v>
      </c>
      <c r="J43" s="52">
        <f>HLOOKUP(J$2,'Dashboard Console - Entry'!$C$2:$BF$200,$A43,FALSE)</f>
        <v>0</v>
      </c>
      <c r="K43" s="52">
        <f>HLOOKUP(K$2,'Dashboard Console - Entry'!$C$2:$BF$200,$A43,FALSE)</f>
        <v>0</v>
      </c>
      <c r="L43" s="52">
        <f>HLOOKUP(L$2,'Dashboard Console - Entry'!$C$2:$BF$200,$A43,FALSE)</f>
        <v>0</v>
      </c>
      <c r="M43" s="52">
        <f>HLOOKUP(M$2,'Dashboard Console - Entry'!$C$2:$BF$200,$A43,FALSE)</f>
        <v>0</v>
      </c>
      <c r="N43" s="52">
        <f>HLOOKUP(N$2,'Dashboard Console - Entry'!$C$2:$BF$200,$A43,FALSE)</f>
        <v>0</v>
      </c>
      <c r="O43" s="52">
        <f>HLOOKUP(O$2,'Dashboard Console - Entry'!$C$2:$BF$200,$A43,FALSE)</f>
        <v>0</v>
      </c>
      <c r="P43" s="53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BX43" s="59">
        <v>41944</v>
      </c>
      <c r="BY43" s="54">
        <v>43</v>
      </c>
    </row>
    <row r="44" spans="1:77" x14ac:dyDescent="0.25">
      <c r="A44" s="50">
        <v>43</v>
      </c>
      <c r="B44" s="61" t="str">
        <f>'Dashboard Console - Entry'!B44</f>
        <v>H'day &amp; Weekend Working Hrs</v>
      </c>
      <c r="C44" s="74">
        <f>HLOOKUP(C$2,'Dashboard Console - Entry'!$C$2:$BF$200,$A44,FALSE)</f>
        <v>0</v>
      </c>
      <c r="D44" s="74">
        <f>HLOOKUP(D$2,'Dashboard Console - Entry'!$C$2:$BF$200,$A44,FALSE)</f>
        <v>0</v>
      </c>
      <c r="E44" s="74">
        <f>HLOOKUP(E$2,'Dashboard Console - Entry'!$C$2:$BF$200,$A44,FALSE)</f>
        <v>9.0500000000000007</v>
      </c>
      <c r="F44" s="74">
        <f>HLOOKUP(F$2,'Dashboard Console - Entry'!$C$2:$BF$200,$A44,FALSE)</f>
        <v>13.316666666666666</v>
      </c>
      <c r="G44" s="74">
        <f>HLOOKUP(G$2,'Dashboard Console - Entry'!$C$2:$BF$200,$A44,FALSE)</f>
        <v>89.333333333333329</v>
      </c>
      <c r="H44" s="74">
        <f>HLOOKUP(H$2,'Dashboard Console - Entry'!$C$2:$BF$200,$A44,FALSE)</f>
        <v>0</v>
      </c>
      <c r="I44" s="74">
        <f>HLOOKUP(I$2,'Dashboard Console - Entry'!$C$2:$BF$200,$A44,FALSE)</f>
        <v>200</v>
      </c>
      <c r="J44" s="74">
        <f>HLOOKUP(J$2,'Dashboard Console - Entry'!$C$2:$BF$200,$A44,FALSE)</f>
        <v>400</v>
      </c>
      <c r="K44" s="74">
        <f>HLOOKUP(K$2,'Dashboard Console - Entry'!$C$2:$BF$200,$A44,FALSE)</f>
        <v>245</v>
      </c>
      <c r="L44" s="74">
        <f>HLOOKUP(L$2,'Dashboard Console - Entry'!$C$2:$BF$200,$A44,FALSE)</f>
        <v>100</v>
      </c>
      <c r="M44" s="74">
        <f>HLOOKUP(M$2,'Dashboard Console - Entry'!$C$2:$BF$200,$A44,FALSE)</f>
        <v>200</v>
      </c>
      <c r="N44" s="74">
        <f>HLOOKUP(N$2,'Dashboard Console - Entry'!$C$2:$BF$200,$A44,FALSE)</f>
        <v>100</v>
      </c>
      <c r="O44" s="74">
        <f>HLOOKUP(O$2,'Dashboard Console - Entry'!$C$2:$BF$200,$A44,FALSE)</f>
        <v>12</v>
      </c>
      <c r="P44" s="53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BX44" s="59">
        <v>41974</v>
      </c>
      <c r="BY44" s="54">
        <v>44</v>
      </c>
    </row>
    <row r="45" spans="1:77" x14ac:dyDescent="0.25">
      <c r="A45" s="50">
        <v>44</v>
      </c>
      <c r="B45" s="64" t="str">
        <f>'Dashboard Console - Entry'!B45</f>
        <v>Total Staff Working on H'days &amp; Weekends</v>
      </c>
      <c r="C45" s="74">
        <f>HLOOKUP(C$2,'Dashboard Console - Entry'!$C$2:$BF$200,$A45,FALSE)</f>
        <v>0</v>
      </c>
      <c r="D45" s="74">
        <f>HLOOKUP(D$2,'Dashboard Console - Entry'!$C$2:$BF$200,$A45,FALSE)</f>
        <v>0</v>
      </c>
      <c r="E45" s="74">
        <f>HLOOKUP(E$2,'Dashboard Console - Entry'!$C$2:$BF$200,$A45,FALSE)</f>
        <v>14</v>
      </c>
      <c r="F45" s="74">
        <f>HLOOKUP(F$2,'Dashboard Console - Entry'!$C$2:$BF$200,$A45,FALSE)</f>
        <v>8</v>
      </c>
      <c r="G45" s="74">
        <f>HLOOKUP(G$2,'Dashboard Console - Entry'!$C$2:$BF$200,$A45,FALSE)</f>
        <v>35</v>
      </c>
      <c r="H45" s="74">
        <f>HLOOKUP(H$2,'Dashboard Console - Entry'!$C$2:$BF$200,$A45,FALSE)</f>
        <v>0</v>
      </c>
      <c r="I45" s="74">
        <f>HLOOKUP(I$2,'Dashboard Console - Entry'!$C$2:$BF$200,$A45,FALSE)</f>
        <v>60</v>
      </c>
      <c r="J45" s="74">
        <f>HLOOKUP(J$2,'Dashboard Console - Entry'!$C$2:$BF$200,$A45,FALSE)</f>
        <v>90</v>
      </c>
      <c r="K45" s="74">
        <f>HLOOKUP(K$2,'Dashboard Console - Entry'!$C$2:$BF$200,$A45,FALSE)</f>
        <v>15</v>
      </c>
      <c r="L45" s="74">
        <f>HLOOKUP(L$2,'Dashboard Console - Entry'!$C$2:$BF$200,$A45,FALSE)</f>
        <v>4</v>
      </c>
      <c r="M45" s="74">
        <f>HLOOKUP(M$2,'Dashboard Console - Entry'!$C$2:$BF$200,$A45,FALSE)</f>
        <v>20</v>
      </c>
      <c r="N45" s="74">
        <f>HLOOKUP(N$2,'Dashboard Console - Entry'!$C$2:$BF$200,$A45,FALSE)</f>
        <v>1</v>
      </c>
      <c r="O45" s="74">
        <f>HLOOKUP(O$2,'Dashboard Console - Entry'!$C$2:$BF$200,$A45,FALSE)</f>
        <v>1</v>
      </c>
      <c r="P45" s="53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</row>
    <row r="46" spans="1:77" x14ac:dyDescent="0.25">
      <c r="A46" s="50">
        <v>45</v>
      </c>
      <c r="B46" s="64" t="str">
        <f>'Dashboard Console - Entry'!B46</f>
        <v>Total Overtime Hrs</v>
      </c>
      <c r="C46" s="74">
        <f>HLOOKUP(C$2,'Dashboard Console - Entry'!$C$2:$BF$200,$A46,FALSE)</f>
        <v>0</v>
      </c>
      <c r="D46" s="74">
        <f>HLOOKUP(D$2,'Dashboard Console - Entry'!$C$2:$BF$200,$A46,FALSE)</f>
        <v>0</v>
      </c>
      <c r="E46" s="74">
        <f>HLOOKUP(E$2,'Dashboard Console - Entry'!$C$2:$BF$200,$A46,FALSE)</f>
        <v>142.05000000000001</v>
      </c>
      <c r="F46" s="74">
        <f>HLOOKUP(F$2,'Dashboard Console - Entry'!$C$2:$BF$200,$A46,FALSE)</f>
        <v>89.316666666666663</v>
      </c>
      <c r="G46" s="74">
        <f>HLOOKUP(G$2,'Dashboard Console - Entry'!$C$2:$BF$200,$A46,FALSE)</f>
        <v>421.83333333333331</v>
      </c>
      <c r="H46" s="74">
        <f>HLOOKUP(H$2,'Dashboard Console - Entry'!$C$2:$BF$200,$A46,FALSE)</f>
        <v>0</v>
      </c>
      <c r="I46" s="74">
        <f>HLOOKUP(I$2,'Dashboard Console - Entry'!$C$2:$BF$200,$A46,FALSE)</f>
        <v>1836.666666666667</v>
      </c>
      <c r="J46" s="74">
        <f>HLOOKUP(J$2,'Dashboard Console - Entry'!$C$2:$BF$200,$A46,FALSE)</f>
        <v>2366.1111111111104</v>
      </c>
      <c r="K46" s="74">
        <f>HLOOKUP(K$2,'Dashboard Console - Entry'!$C$2:$BF$200,$A46,FALSE)</f>
        <v>1115.2777777777774</v>
      </c>
      <c r="L46" s="74">
        <f>HLOOKUP(L$2,'Dashboard Console - Entry'!$C$2:$BF$200,$A46,FALSE)</f>
        <v>1138</v>
      </c>
      <c r="M46" s="74">
        <f>HLOOKUP(M$2,'Dashboard Console - Entry'!$C$2:$BF$200,$A46,FALSE)</f>
        <v>968</v>
      </c>
      <c r="N46" s="74">
        <f>HLOOKUP(N$2,'Dashboard Console - Entry'!$C$2:$BF$200,$A46,FALSE)</f>
        <v>100</v>
      </c>
      <c r="O46" s="74">
        <f>HLOOKUP(O$2,'Dashboard Console - Entry'!$C$2:$BF$200,$A46,FALSE)</f>
        <v>100.5</v>
      </c>
      <c r="P46" s="53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</row>
    <row r="47" spans="1:77" x14ac:dyDescent="0.25">
      <c r="A47" s="50">
        <v>46</v>
      </c>
      <c r="B47" s="64" t="str">
        <f>'Dashboard Console - Entry'!B47</f>
        <v>% Overtime</v>
      </c>
      <c r="C47" s="82" t="e">
        <f>HLOOKUP(C$2,'Dashboard Console - Entry'!$C$2:$BF$200,$A47,FALSE)</f>
        <v>#DIV/0!</v>
      </c>
      <c r="D47" s="82" t="e">
        <f>HLOOKUP(D$2,'Dashboard Console - Entry'!$C$2:$BF$200,$A47,FALSE)</f>
        <v>#DIV/0!</v>
      </c>
      <c r="E47" s="82">
        <f>HLOOKUP(E$2,'Dashboard Console - Entry'!$C$2:$BF$200,$A47,FALSE)</f>
        <v>0</v>
      </c>
      <c r="F47" s="82">
        <f>HLOOKUP(F$2,'Dashboard Console - Entry'!$C$2:$BF$200,$A47,FALSE)</f>
        <v>0</v>
      </c>
      <c r="G47" s="82">
        <f>HLOOKUP(G$2,'Dashboard Console - Entry'!$C$2:$BF$200,$A47,FALSE)</f>
        <v>0</v>
      </c>
      <c r="H47" s="82" t="e">
        <f>HLOOKUP(H$2,'Dashboard Console - Entry'!$C$2:$BF$200,$A47,FALSE)</f>
        <v>#DIV/0!</v>
      </c>
      <c r="I47" s="82">
        <f>HLOOKUP(I$2,'Dashboard Console - Entry'!$C$2:$BF$200,$A47,FALSE)</f>
        <v>0.31868131868131877</v>
      </c>
      <c r="J47" s="82">
        <f>HLOOKUP(J$2,'Dashboard Console - Entry'!$C$2:$BF$200,$A47,FALSE)</f>
        <v>0.36212907065725691</v>
      </c>
      <c r="K47" s="82">
        <f>HLOOKUP(K$2,'Dashboard Console - Entry'!$C$2:$BF$200,$A47,FALSE)</f>
        <v>0.16094119533410825</v>
      </c>
      <c r="L47" s="82">
        <f>HLOOKUP(L$2,'Dashboard Console - Entry'!$C$2:$BF$200,$A47,FALSE)</f>
        <v>0.15048928854800317</v>
      </c>
      <c r="M47" s="82">
        <f>HLOOKUP(M$2,'Dashboard Console - Entry'!$C$2:$BF$200,$A47,FALSE)</f>
        <v>0.11578947368421053</v>
      </c>
      <c r="N47" s="82">
        <f>HLOOKUP(N$2,'Dashboard Console - Entry'!$C$2:$BF$200,$A47,FALSE)</f>
        <v>1.215977950266502E-2</v>
      </c>
      <c r="O47" s="82">
        <f>HLOOKUP(O$2,'Dashboard Console - Entry'!$C$2:$BF$200,$A47,FALSE)</f>
        <v>1.1767460921491717E-2</v>
      </c>
      <c r="P47" s="53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</row>
    <row r="48" spans="1:77" x14ac:dyDescent="0.25">
      <c r="A48" s="50">
        <v>47</v>
      </c>
      <c r="B48" s="64" t="str">
        <f>'Dashboard Console - Entry'!B48</f>
        <v>Average Wkg Hrs(Week Days)</v>
      </c>
      <c r="C48" s="85" t="e">
        <f>HLOOKUP(C$2,'Dashboard Console - Entry'!$C$2:$BF$200,$A48,FALSE)</f>
        <v>#DIV/0!</v>
      </c>
      <c r="D48" s="85" t="e">
        <f>HLOOKUP(D$2,'Dashboard Console - Entry'!$C$2:$BF$200,$A48,FALSE)</f>
        <v>#DIV/0!</v>
      </c>
      <c r="E48" s="85">
        <f>HLOOKUP(E$2,'Dashboard Console - Entry'!$C$2:$BF$200,$A48,FALSE)</f>
        <v>0.64642857142857146</v>
      </c>
      <c r="F48" s="85">
        <f>HLOOKUP(F$2,'Dashboard Console - Entry'!$C$2:$BF$200,$A48,FALSE)</f>
        <v>1.6645833333333333</v>
      </c>
      <c r="G48" s="85">
        <f>HLOOKUP(G$2,'Dashboard Console - Entry'!$C$2:$BF$200,$A48,FALSE)</f>
        <v>2.5523809523809522</v>
      </c>
      <c r="H48" s="85" t="e">
        <f>HLOOKUP(H$2,'Dashboard Console - Entry'!$C$2:$BF$200,$A48,FALSE)</f>
        <v>#DIV/0!</v>
      </c>
      <c r="I48" s="85">
        <f>HLOOKUP(I$2,'Dashboard Console - Entry'!$C$2:$BF$200,$A48,FALSE)</f>
        <v>11.868131868131869</v>
      </c>
      <c r="J48" s="85">
        <f>HLOOKUP(J$2,'Dashboard Console - Entry'!$C$2:$BF$200,$A48,FALSE)</f>
        <v>11.777059773828755</v>
      </c>
      <c r="K48" s="85">
        <f>HLOOKUP(K$2,'Dashboard Console - Entry'!$C$2:$BF$200,$A48,FALSE)</f>
        <v>10.357197258187357</v>
      </c>
      <c r="L48" s="85">
        <f>HLOOKUP(L$2,'Dashboard Console - Entry'!$C$2:$BF$200,$A48,FALSE)</f>
        <v>10.678391959798995</v>
      </c>
      <c r="M48" s="85">
        <f>HLOOKUP(M$2,'Dashboard Console - Entry'!$C$2:$BF$200,$A48,FALSE)</f>
        <v>9.3533333333333335</v>
      </c>
      <c r="N48" s="85">
        <f>HLOOKUP(N$2,'Dashboard Console - Entry'!$C$2:$BF$200,$A48,FALSE)</f>
        <v>8.5</v>
      </c>
      <c r="O48" s="85">
        <f>HLOOKUP(O$2,'Dashboard Console - Entry'!$C$2:$BF$200,$A48,FALSE)</f>
        <v>8.5983333333333327</v>
      </c>
      <c r="P48" s="53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</row>
    <row r="49" spans="1:47" x14ac:dyDescent="0.25">
      <c r="A49" s="50">
        <v>48</v>
      </c>
      <c r="B49" s="64" t="str">
        <f>'Dashboard Console - Entry'!B49</f>
        <v>Expected Working Hrs</v>
      </c>
      <c r="C49" s="86">
        <f>HLOOKUP(C$2,'Dashboard Console - Entry'!$C$2:$BF$200,$A49,FALSE)</f>
        <v>9.5</v>
      </c>
      <c r="D49" s="86">
        <f>HLOOKUP(D$2,'Dashboard Console - Entry'!$C$2:$BF$200,$A49,FALSE)</f>
        <v>9.5</v>
      </c>
      <c r="E49" s="86">
        <f>HLOOKUP(E$2,'Dashboard Console - Entry'!$C$2:$BF$200,$A49,FALSE)</f>
        <v>9.5</v>
      </c>
      <c r="F49" s="86">
        <f>HLOOKUP(F$2,'Dashboard Console - Entry'!$C$2:$BF$200,$A49,FALSE)</f>
        <v>9.5</v>
      </c>
      <c r="G49" s="86">
        <f>HLOOKUP(G$2,'Dashboard Console - Entry'!$C$2:$BF$200,$A49,FALSE)</f>
        <v>9.5</v>
      </c>
      <c r="H49" s="86">
        <f>HLOOKUP(H$2,'Dashboard Console - Entry'!$C$2:$BF$200,$A49,FALSE)</f>
        <v>9.5</v>
      </c>
      <c r="I49" s="86">
        <f>HLOOKUP(I$2,'Dashboard Console - Entry'!$C$2:$BF$200,$A49,FALSE)</f>
        <v>9.5</v>
      </c>
      <c r="J49" s="86">
        <f>HLOOKUP(J$2,'Dashboard Console - Entry'!$C$2:$BF$200,$A49,FALSE)</f>
        <v>9.5</v>
      </c>
      <c r="K49" s="86">
        <f>HLOOKUP(K$2,'Dashboard Console - Entry'!$C$2:$BF$200,$A49,FALSE)</f>
        <v>9.5</v>
      </c>
      <c r="L49" s="86">
        <f>HLOOKUP(L$2,'Dashboard Console - Entry'!$C$2:$BF$200,$A49,FALSE)</f>
        <v>9.5</v>
      </c>
      <c r="M49" s="86">
        <f>HLOOKUP(M$2,'Dashboard Console - Entry'!$C$2:$BF$200,$A49,FALSE)</f>
        <v>9.5</v>
      </c>
      <c r="N49" s="86">
        <f>HLOOKUP(N$2,'Dashboard Console - Entry'!$C$2:$BF$200,$A49,FALSE)</f>
        <v>9.5</v>
      </c>
      <c r="O49" s="86">
        <f>HLOOKUP(O$2,'Dashboard Console - Entry'!$C$2:$BF$200,$A49,FALSE)</f>
        <v>9.5</v>
      </c>
      <c r="P49" s="53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</row>
    <row r="50" spans="1:47" x14ac:dyDescent="0.25">
      <c r="A50" s="50">
        <v>49</v>
      </c>
      <c r="B50" s="64" t="str">
        <f>'Dashboard Console - Entry'!B50</f>
        <v>Average Wkg Hrs (Weekends)</v>
      </c>
      <c r="C50" s="86" t="e">
        <f>HLOOKUP(C$2,'Dashboard Console - Entry'!$C$2:$BF$200,$A50,FALSE)</f>
        <v>#DIV/0!</v>
      </c>
      <c r="D50" s="86" t="e">
        <f>HLOOKUP(D$2,'Dashboard Console - Entry'!$C$2:$BF$200,$A50,FALSE)</f>
        <v>#DIV/0!</v>
      </c>
      <c r="E50" s="86">
        <f>HLOOKUP(E$2,'Dashboard Console - Entry'!$C$2:$BF$200,$A50,FALSE)</f>
        <v>0.64642857142857146</v>
      </c>
      <c r="F50" s="86">
        <f>HLOOKUP(F$2,'Dashboard Console - Entry'!$C$2:$BF$200,$A50,FALSE)</f>
        <v>1.6645833333333333</v>
      </c>
      <c r="G50" s="86">
        <f>HLOOKUP(G$2,'Dashboard Console - Entry'!$C$2:$BF$200,$A50,FALSE)</f>
        <v>2.5523809523809522</v>
      </c>
      <c r="H50" s="86" t="e">
        <f>HLOOKUP(H$2,'Dashboard Console - Entry'!$C$2:$BF$200,$A50,FALSE)</f>
        <v>#DIV/0!</v>
      </c>
      <c r="I50" s="86">
        <f>HLOOKUP(I$2,'Dashboard Console - Entry'!$C$2:$BF$200,$A50,FALSE)</f>
        <v>3.3333333333333335</v>
      </c>
      <c r="J50" s="86">
        <f>HLOOKUP(J$2,'Dashboard Console - Entry'!$C$2:$BF$200,$A50,FALSE)</f>
        <v>4.4444444444444446</v>
      </c>
      <c r="K50" s="86">
        <f>HLOOKUP(K$2,'Dashboard Console - Entry'!$C$2:$BF$200,$A50,FALSE)</f>
        <v>16.333333333333332</v>
      </c>
      <c r="L50" s="86">
        <f>HLOOKUP(L$2,'Dashboard Console - Entry'!$C$2:$BF$200,$A50,FALSE)</f>
        <v>25</v>
      </c>
      <c r="M50" s="86">
        <f>HLOOKUP(M$2,'Dashboard Console - Entry'!$C$2:$BF$200,$A50,FALSE)</f>
        <v>10</v>
      </c>
      <c r="N50" s="86">
        <f>HLOOKUP(N$2,'Dashboard Console - Entry'!$C$2:$BF$200,$A50,FALSE)</f>
        <v>100</v>
      </c>
      <c r="O50" s="86">
        <f>HLOOKUP(O$2,'Dashboard Console - Entry'!$C$2:$BF$200,$A50,FALSE)</f>
        <v>12</v>
      </c>
      <c r="P50" s="53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</row>
    <row r="51" spans="1:47" x14ac:dyDescent="0.25">
      <c r="A51" s="50">
        <v>50</v>
      </c>
      <c r="B51" s="64" t="str">
        <f>'Dashboard Console - Entry'!B51</f>
        <v>Overtime Hrs (Week Days)</v>
      </c>
      <c r="C51" s="80">
        <f>HLOOKUP(C$2,'Dashboard Console - Entry'!$C$2:$BF$200,$A51,FALSE)</f>
        <v>0</v>
      </c>
      <c r="D51" s="80">
        <f>HLOOKUP(D$2,'Dashboard Console - Entry'!$C$2:$BF$200,$A51,FALSE)</f>
        <v>0</v>
      </c>
      <c r="E51" s="80">
        <f>HLOOKUP(E$2,'Dashboard Console - Entry'!$C$2:$BF$200,$A51,FALSE)</f>
        <v>133</v>
      </c>
      <c r="F51" s="80">
        <f>HLOOKUP(F$2,'Dashboard Console - Entry'!$C$2:$BF$200,$A51,FALSE)</f>
        <v>76</v>
      </c>
      <c r="G51" s="80">
        <f>HLOOKUP(G$2,'Dashboard Console - Entry'!$C$2:$BF$200,$A51,FALSE)</f>
        <v>332.5</v>
      </c>
      <c r="H51" s="80">
        <f>HLOOKUP(H$2,'Dashboard Console - Entry'!$C$2:$BF$200,$A51,FALSE)</f>
        <v>0</v>
      </c>
      <c r="I51" s="80">
        <f>HLOOKUP(I$2,'Dashboard Console - Entry'!$C$2:$BF$200,$A51,FALSE)</f>
        <v>1636.666666666667</v>
      </c>
      <c r="J51" s="80">
        <f>HLOOKUP(J$2,'Dashboard Console - Entry'!$C$2:$BF$200,$A51,FALSE)</f>
        <v>1966.1111111111104</v>
      </c>
      <c r="K51" s="80">
        <f>HLOOKUP(K$2,'Dashboard Console - Entry'!$C$2:$BF$200,$A51,FALSE)</f>
        <v>870.27777777777737</v>
      </c>
      <c r="L51" s="80">
        <f>HLOOKUP(L$2,'Dashboard Console - Entry'!$C$2:$BF$200,$A51,FALSE)</f>
        <v>1038</v>
      </c>
      <c r="M51" s="80">
        <f>HLOOKUP(M$2,'Dashboard Console - Entry'!$C$2:$BF$200,$A51,FALSE)</f>
        <v>768</v>
      </c>
      <c r="N51" s="80">
        <f>HLOOKUP(N$2,'Dashboard Console - Entry'!$C$2:$BF$200,$A51,FALSE)</f>
        <v>0</v>
      </c>
      <c r="O51" s="80">
        <f>HLOOKUP(O$2,'Dashboard Console - Entry'!$C$2:$BF$200,$A51,FALSE)</f>
        <v>88.5</v>
      </c>
      <c r="P51" s="53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</row>
    <row r="52" spans="1:47" x14ac:dyDescent="0.25">
      <c r="A52" s="50">
        <v>51</v>
      </c>
      <c r="B52" s="64" t="str">
        <f>'Dashboard Console - Entry'!B52</f>
        <v xml:space="preserve">Training Hours Cumulative </v>
      </c>
      <c r="C52" s="87">
        <f>HLOOKUP(C$2,'Dashboard Console - Entry'!$C$2:$BF$200,$A52,FALSE)</f>
        <v>0</v>
      </c>
      <c r="D52" s="87">
        <f>HLOOKUP(D$2,'Dashboard Console - Entry'!$C$2:$BF$200,$A52,FALSE)</f>
        <v>0</v>
      </c>
      <c r="E52" s="87">
        <f>HLOOKUP(E$2,'Dashboard Console - Entry'!$C$2:$BF$200,$A52,FALSE)</f>
        <v>0</v>
      </c>
      <c r="F52" s="87">
        <f>HLOOKUP(F$2,'Dashboard Console - Entry'!$C$2:$BF$200,$A52,FALSE)</f>
        <v>0</v>
      </c>
      <c r="G52" s="87">
        <f>HLOOKUP(G$2,'Dashboard Console - Entry'!$C$2:$BF$200,$A52,FALSE)</f>
        <v>0</v>
      </c>
      <c r="H52" s="87">
        <f>HLOOKUP(H$2,'Dashboard Console - Entry'!$C$2:$BF$200,$A52,FALSE)</f>
        <v>0</v>
      </c>
      <c r="I52" s="87">
        <f>HLOOKUP(I$2,'Dashboard Console - Entry'!$C$2:$BF$200,$A52,FALSE)</f>
        <v>400</v>
      </c>
      <c r="J52" s="87">
        <f>HLOOKUP(J$2,'Dashboard Console - Entry'!$C$2:$BF$200,$A52,FALSE)</f>
        <v>900</v>
      </c>
      <c r="K52" s="88">
        <f>HLOOKUP(K$2,'Dashboard Console - Entry'!$C$2:$BF$200,$A52,FALSE)</f>
        <v>1700</v>
      </c>
      <c r="L52" s="88">
        <f>HLOOKUP(L$2,'Dashboard Console - Entry'!$C$2:$BF$200,$A52,FALSE)</f>
        <v>2100</v>
      </c>
      <c r="M52" s="88">
        <f>HLOOKUP(M$2,'Dashboard Console - Entry'!$C$2:$BF$200,$A52,FALSE)</f>
        <v>2228</v>
      </c>
      <c r="N52" s="88">
        <f>HLOOKUP(N$2,'Dashboard Console - Entry'!$C$2:$BF$200,$A52,FALSE)</f>
        <v>2362</v>
      </c>
      <c r="O52" s="88">
        <f>HLOOKUP(O$2,'Dashboard Console - Entry'!$C$2:$BF$200,$A52,FALSE)</f>
        <v>2491</v>
      </c>
      <c r="P52" s="53"/>
      <c r="S52" s="115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</row>
    <row r="53" spans="1:47" x14ac:dyDescent="0.25">
      <c r="A53" s="50">
        <v>52</v>
      </c>
      <c r="B53" s="64" t="str">
        <f>'Dashboard Console - Entry'!B53</f>
        <v>Training Hours Cumulative Target</v>
      </c>
      <c r="C53" s="87">
        <f>HLOOKUP(C$2,'Dashboard Console - Entry'!$C$2:$BF$200,$A53,FALSE)</f>
        <v>0</v>
      </c>
      <c r="D53" s="87">
        <f>HLOOKUP(D$2,'Dashboard Console - Entry'!$C$2:$BF$200,$A53,FALSE)</f>
        <v>0</v>
      </c>
      <c r="E53" s="87">
        <f>HLOOKUP(E$2,'Dashboard Console - Entry'!$C$2:$BF$200,$A53,FALSE)</f>
        <v>246.66666666666666</v>
      </c>
      <c r="F53" s="87">
        <f>HLOOKUP(F$2,'Dashboard Console - Entry'!$C$2:$BF$200,$A53,FALSE)</f>
        <v>493.33333333333331</v>
      </c>
      <c r="G53" s="87">
        <f>HLOOKUP(G$2,'Dashboard Console - Entry'!$C$2:$BF$200,$A53,FALSE)</f>
        <v>740</v>
      </c>
      <c r="H53" s="87">
        <f>HLOOKUP(H$2,'Dashboard Console - Entry'!$C$2:$BF$200,$A53,FALSE)</f>
        <v>986.66666666666663</v>
      </c>
      <c r="I53" s="87">
        <f>HLOOKUP(I$2,'Dashboard Console - Entry'!$C$2:$BF$200,$A53,FALSE)</f>
        <v>1233.3333333333333</v>
      </c>
      <c r="J53" s="87">
        <f>HLOOKUP(J$2,'Dashboard Console - Entry'!$C$2:$BF$200,$A53,FALSE)</f>
        <v>1480</v>
      </c>
      <c r="K53" s="89">
        <f>HLOOKUP(K$2,'Dashboard Console - Entry'!$C$2:$BF$200,$A53,FALSE)</f>
        <v>1726.6666666666665</v>
      </c>
      <c r="L53" s="89">
        <f>HLOOKUP(L$2,'Dashboard Console - Entry'!$C$2:$BF$200,$A53,FALSE)</f>
        <v>1973.3333333333333</v>
      </c>
      <c r="M53" s="89">
        <f>HLOOKUP(M$2,'Dashboard Console - Entry'!$C$2:$BF$200,$A53,FALSE)</f>
        <v>2220</v>
      </c>
      <c r="N53" s="89">
        <f>HLOOKUP(N$2,'Dashboard Console - Entry'!$C$2:$BF$200,$A53,FALSE)</f>
        <v>2466.6666666666665</v>
      </c>
      <c r="O53" s="89">
        <f>HLOOKUP(O$2,'Dashboard Console - Entry'!$C$2:$BF$200,$A53,FALSE)</f>
        <v>2713.333333333333</v>
      </c>
      <c r="P53" s="53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</row>
    <row r="54" spans="1:47" x14ac:dyDescent="0.25">
      <c r="A54" s="50">
        <v>53</v>
      </c>
      <c r="B54" s="84">
        <f>'Dashboard Console - Entry'!B54</f>
        <v>0</v>
      </c>
      <c r="C54" s="52">
        <f>HLOOKUP(C$2,'Dashboard Console - Entry'!$C$2:$BF$200,$A54,FALSE)</f>
        <v>0</v>
      </c>
      <c r="D54" s="52">
        <f>HLOOKUP(D$2,'Dashboard Console - Entry'!$C$2:$BF$200,$A54,FALSE)</f>
        <v>0</v>
      </c>
      <c r="E54" s="52">
        <f>HLOOKUP(E$2,'Dashboard Console - Entry'!$C$2:$BF$200,$A54,FALSE)</f>
        <v>0</v>
      </c>
      <c r="F54" s="52">
        <f>HLOOKUP(F$2,'Dashboard Console - Entry'!$C$2:$BF$200,$A54,FALSE)</f>
        <v>0</v>
      </c>
      <c r="G54" s="52">
        <f>HLOOKUP(G$2,'Dashboard Console - Entry'!$C$2:$BF$200,$A54,FALSE)</f>
        <v>0</v>
      </c>
      <c r="H54" s="52">
        <f>HLOOKUP(H$2,'Dashboard Console - Entry'!$C$2:$BF$200,$A54,FALSE)</f>
        <v>0</v>
      </c>
      <c r="I54" s="52">
        <f>HLOOKUP(I$2,'Dashboard Console - Entry'!$C$2:$BF$200,$A54,FALSE)</f>
        <v>0</v>
      </c>
      <c r="J54" s="52">
        <f>HLOOKUP(J$2,'Dashboard Console - Entry'!$C$2:$BF$200,$A54,FALSE)</f>
        <v>0</v>
      </c>
      <c r="K54" s="52">
        <f>HLOOKUP(K$2,'Dashboard Console - Entry'!$C$2:$BF$200,$A54,FALSE)</f>
        <v>0</v>
      </c>
      <c r="L54" s="52">
        <f>HLOOKUP(L$2,'Dashboard Console - Entry'!$C$2:$BF$200,$A54,FALSE)</f>
        <v>0</v>
      </c>
      <c r="M54" s="52">
        <f>HLOOKUP(M$2,'Dashboard Console - Entry'!$C$2:$BF$200,$A54,FALSE)</f>
        <v>0</v>
      </c>
      <c r="N54" s="52">
        <f>HLOOKUP(N$2,'Dashboard Console - Entry'!$C$2:$BF$200,$A54,FALSE)</f>
        <v>0</v>
      </c>
      <c r="O54" s="52">
        <f>HLOOKUP(O$2,'Dashboard Console - Entry'!$C$2:$BF$200,$A54,FALSE)</f>
        <v>0</v>
      </c>
      <c r="P54" s="53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</row>
    <row r="55" spans="1:47" x14ac:dyDescent="0.25">
      <c r="A55" s="50">
        <v>54</v>
      </c>
      <c r="B55" s="84">
        <f>'Dashboard Console - Entry'!B55</f>
        <v>0</v>
      </c>
      <c r="C55" s="52">
        <f>HLOOKUP(C$2,'Dashboard Console - Entry'!$C$2:$BF$200,$A55,FALSE)</f>
        <v>0</v>
      </c>
      <c r="D55" s="52">
        <f>HLOOKUP(D$2,'Dashboard Console - Entry'!$C$2:$BF$200,$A55,FALSE)</f>
        <v>0</v>
      </c>
      <c r="E55" s="52">
        <f>HLOOKUP(E$2,'Dashboard Console - Entry'!$C$2:$BF$200,$A55,FALSE)</f>
        <v>0</v>
      </c>
      <c r="F55" s="52">
        <f>HLOOKUP(F$2,'Dashboard Console - Entry'!$C$2:$BF$200,$A55,FALSE)</f>
        <v>0</v>
      </c>
      <c r="G55" s="52">
        <f>HLOOKUP(G$2,'Dashboard Console - Entry'!$C$2:$BF$200,$A55,FALSE)</f>
        <v>0</v>
      </c>
      <c r="H55" s="52">
        <f>HLOOKUP(H$2,'Dashboard Console - Entry'!$C$2:$BF$200,$A55,FALSE)</f>
        <v>0</v>
      </c>
      <c r="I55" s="52">
        <f>HLOOKUP(I$2,'Dashboard Console - Entry'!$C$2:$BF$200,$A55,FALSE)</f>
        <v>0</v>
      </c>
      <c r="J55" s="52">
        <f>HLOOKUP(J$2,'Dashboard Console - Entry'!$C$2:$BF$200,$A55,FALSE)</f>
        <v>0</v>
      </c>
      <c r="K55" s="52">
        <f>HLOOKUP(K$2,'Dashboard Console - Entry'!$C$2:$BF$200,$A55,FALSE)</f>
        <v>0</v>
      </c>
      <c r="L55" s="52">
        <f>HLOOKUP(L$2,'Dashboard Console - Entry'!$C$2:$BF$200,$A55,FALSE)</f>
        <v>0</v>
      </c>
      <c r="M55" s="52">
        <f>HLOOKUP(M$2,'Dashboard Console - Entry'!$C$2:$BF$200,$A55,FALSE)</f>
        <v>0</v>
      </c>
      <c r="N55" s="52">
        <f>HLOOKUP(N$2,'Dashboard Console - Entry'!$C$2:$BF$200,$A55,FALSE)</f>
        <v>0</v>
      </c>
      <c r="O55" s="52">
        <f>HLOOKUP(O$2,'Dashboard Console - Entry'!$C$2:$BF$200,$A55,FALSE)</f>
        <v>0</v>
      </c>
      <c r="P55" s="53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</row>
    <row r="56" spans="1:47" x14ac:dyDescent="0.25">
      <c r="A56" s="50">
        <v>55</v>
      </c>
      <c r="B56" s="84">
        <f>'Dashboard Console - Entry'!B56</f>
        <v>0</v>
      </c>
      <c r="C56" s="52">
        <f>HLOOKUP(C$2,'Dashboard Console - Entry'!$C$2:$BF$200,$A56,FALSE)</f>
        <v>0</v>
      </c>
      <c r="D56" s="52">
        <f>HLOOKUP(D$2,'Dashboard Console - Entry'!$C$2:$BF$200,$A56,FALSE)</f>
        <v>0</v>
      </c>
      <c r="E56" s="52">
        <f>HLOOKUP(E$2,'Dashboard Console - Entry'!$C$2:$BF$200,$A56,FALSE)</f>
        <v>0</v>
      </c>
      <c r="F56" s="52">
        <f>HLOOKUP(F$2,'Dashboard Console - Entry'!$C$2:$BF$200,$A56,FALSE)</f>
        <v>0</v>
      </c>
      <c r="G56" s="52">
        <f>HLOOKUP(G$2,'Dashboard Console - Entry'!$C$2:$BF$200,$A56,FALSE)</f>
        <v>0</v>
      </c>
      <c r="H56" s="52">
        <f>HLOOKUP(H$2,'Dashboard Console - Entry'!$C$2:$BF$200,$A56,FALSE)</f>
        <v>0</v>
      </c>
      <c r="I56" s="52">
        <f>HLOOKUP(I$2,'Dashboard Console - Entry'!$C$2:$BF$200,$A56,FALSE)</f>
        <v>0</v>
      </c>
      <c r="J56" s="52">
        <f>HLOOKUP(J$2,'Dashboard Console - Entry'!$C$2:$BF$200,$A56,FALSE)</f>
        <v>0</v>
      </c>
      <c r="K56" s="52">
        <f>HLOOKUP(K$2,'Dashboard Console - Entry'!$C$2:$BF$200,$A56,FALSE)</f>
        <v>0</v>
      </c>
      <c r="L56" s="52">
        <f>HLOOKUP(L$2,'Dashboard Console - Entry'!$C$2:$BF$200,$A56,FALSE)</f>
        <v>0</v>
      </c>
      <c r="M56" s="52">
        <f>HLOOKUP(M$2,'Dashboard Console - Entry'!$C$2:$BF$200,$A56,FALSE)</f>
        <v>0</v>
      </c>
      <c r="N56" s="52">
        <f>HLOOKUP(N$2,'Dashboard Console - Entry'!$C$2:$BF$200,$A56,FALSE)</f>
        <v>0</v>
      </c>
      <c r="O56" s="52">
        <f>HLOOKUP(O$2,'Dashboard Console - Entry'!$C$2:$BF$200,$A56,FALSE)</f>
        <v>0</v>
      </c>
      <c r="P56" s="53"/>
      <c r="S56" s="115"/>
      <c r="T56" s="115"/>
      <c r="U56" s="115"/>
      <c r="V56" s="115"/>
      <c r="W56" s="115"/>
      <c r="X56" s="115"/>
      <c r="Y56" s="115"/>
      <c r="Z56" s="115"/>
      <c r="AA56" s="115"/>
      <c r="AB56" s="115"/>
      <c r="AC56" s="115"/>
      <c r="AD56" s="115"/>
      <c r="AE56" s="115"/>
      <c r="AF56" s="115"/>
      <c r="AG56" s="115"/>
      <c r="AH56" s="115"/>
      <c r="AI56" s="115"/>
      <c r="AJ56" s="115"/>
      <c r="AK56" s="115"/>
      <c r="AL56" s="115"/>
      <c r="AM56" s="115"/>
      <c r="AN56" s="115"/>
      <c r="AO56" s="115"/>
      <c r="AP56" s="115"/>
      <c r="AQ56" s="115"/>
      <c r="AR56" s="115"/>
      <c r="AS56" s="115"/>
      <c r="AT56" s="115"/>
      <c r="AU56" s="115"/>
    </row>
    <row r="57" spans="1:47" x14ac:dyDescent="0.25">
      <c r="A57" s="50">
        <v>56</v>
      </c>
      <c r="B57" s="84">
        <f>'Dashboard Console - Entry'!B57</f>
        <v>0</v>
      </c>
      <c r="C57" s="52">
        <f>HLOOKUP(C$2,'Dashboard Console - Entry'!$C$2:$BF$200,$A57,FALSE)</f>
        <v>0</v>
      </c>
      <c r="D57" s="52">
        <f>HLOOKUP(D$2,'Dashboard Console - Entry'!$C$2:$BF$200,$A57,FALSE)</f>
        <v>0</v>
      </c>
      <c r="E57" s="52">
        <f>HLOOKUP(E$2,'Dashboard Console - Entry'!$C$2:$BF$200,$A57,FALSE)</f>
        <v>0</v>
      </c>
      <c r="F57" s="52">
        <f>HLOOKUP(F$2,'Dashboard Console - Entry'!$C$2:$BF$200,$A57,FALSE)</f>
        <v>0</v>
      </c>
      <c r="G57" s="52">
        <f>HLOOKUP(G$2,'Dashboard Console - Entry'!$C$2:$BF$200,$A57,FALSE)</f>
        <v>0</v>
      </c>
      <c r="H57" s="52">
        <f>HLOOKUP(H$2,'Dashboard Console - Entry'!$C$2:$BF$200,$A57,FALSE)</f>
        <v>0</v>
      </c>
      <c r="I57" s="52">
        <f>HLOOKUP(I$2,'Dashboard Console - Entry'!$C$2:$BF$200,$A57,FALSE)</f>
        <v>0</v>
      </c>
      <c r="J57" s="52">
        <f>HLOOKUP(J$2,'Dashboard Console - Entry'!$C$2:$BF$200,$A57,FALSE)</f>
        <v>0</v>
      </c>
      <c r="K57" s="52">
        <f>HLOOKUP(K$2,'Dashboard Console - Entry'!$C$2:$BF$200,$A57,FALSE)</f>
        <v>0</v>
      </c>
      <c r="L57" s="52">
        <f>HLOOKUP(L$2,'Dashboard Console - Entry'!$C$2:$BF$200,$A57,FALSE)</f>
        <v>0</v>
      </c>
      <c r="M57" s="52">
        <f>HLOOKUP(M$2,'Dashboard Console - Entry'!$C$2:$BF$200,$A57,FALSE)</f>
        <v>0</v>
      </c>
      <c r="N57" s="52">
        <f>HLOOKUP(N$2,'Dashboard Console - Entry'!$C$2:$BF$200,$A57,FALSE)</f>
        <v>0</v>
      </c>
      <c r="O57" s="52">
        <f>HLOOKUP(O$2,'Dashboard Console - Entry'!$C$2:$BF$200,$A57,FALSE)</f>
        <v>0</v>
      </c>
      <c r="P57" s="53"/>
      <c r="S57" s="115"/>
      <c r="T57" s="115"/>
      <c r="U57" s="115"/>
      <c r="V57" s="115"/>
      <c r="W57" s="115"/>
      <c r="X57" s="115"/>
      <c r="Y57" s="115"/>
      <c r="Z57" s="115"/>
      <c r="AA57" s="115"/>
      <c r="AB57" s="115"/>
      <c r="AC57" s="115"/>
      <c r="AD57" s="115"/>
      <c r="AE57" s="115"/>
      <c r="AF57" s="115"/>
      <c r="AG57" s="115"/>
      <c r="AH57" s="115"/>
      <c r="AI57" s="115"/>
      <c r="AJ57" s="115"/>
      <c r="AK57" s="115"/>
      <c r="AL57" s="115"/>
      <c r="AM57" s="115"/>
      <c r="AN57" s="115"/>
      <c r="AO57" s="115"/>
      <c r="AP57" s="115"/>
      <c r="AQ57" s="115"/>
      <c r="AR57" s="115"/>
      <c r="AS57" s="115"/>
      <c r="AT57" s="115"/>
      <c r="AU57" s="115"/>
    </row>
    <row r="58" spans="1:47" x14ac:dyDescent="0.25">
      <c r="A58" s="50">
        <v>57</v>
      </c>
      <c r="B58" s="90" t="str">
        <f>'Dashboard Console - Entry'!B58</f>
        <v>Volumes</v>
      </c>
      <c r="C58" s="91">
        <f>HLOOKUP(C$2,'Dashboard Console - Entry'!$C$2:$BF$200,$A58,FALSE)</f>
        <v>0</v>
      </c>
      <c r="D58" s="91">
        <f>HLOOKUP(D$2,'Dashboard Console - Entry'!$C$2:$BF$200,$A58,FALSE)</f>
        <v>0</v>
      </c>
      <c r="E58" s="91">
        <f>HLOOKUP(E$2,'Dashboard Console - Entry'!$C$2:$BF$200,$A58,FALSE)</f>
        <v>0</v>
      </c>
      <c r="F58" s="91">
        <f>HLOOKUP(F$2,'Dashboard Console - Entry'!$C$2:$BF$200,$A58,FALSE)</f>
        <v>0</v>
      </c>
      <c r="G58" s="91">
        <f>HLOOKUP(G$2,'Dashboard Console - Entry'!$C$2:$BF$200,$A58,FALSE)</f>
        <v>0</v>
      </c>
      <c r="H58" s="91">
        <f>HLOOKUP(H$2,'Dashboard Console - Entry'!$C$2:$BF$200,$A58,FALSE)</f>
        <v>0</v>
      </c>
      <c r="I58" s="91">
        <f>HLOOKUP(I$2,'Dashboard Console - Entry'!$C$2:$BF$200,$A58,FALSE)</f>
        <v>0</v>
      </c>
      <c r="J58" s="91">
        <f>HLOOKUP(J$2,'Dashboard Console - Entry'!$C$2:$BF$200,$A58,FALSE)</f>
        <v>0</v>
      </c>
      <c r="K58" s="91">
        <f>HLOOKUP(K$2,'Dashboard Console - Entry'!$C$2:$BF$200,$A58,FALSE)</f>
        <v>0</v>
      </c>
      <c r="L58" s="91">
        <f>HLOOKUP(L$2,'Dashboard Console - Entry'!$C$2:$BF$200,$A58,FALSE)</f>
        <v>0</v>
      </c>
      <c r="M58" s="91">
        <f>HLOOKUP(M$2,'Dashboard Console - Entry'!$C$2:$BF$200,$A58,FALSE)</f>
        <v>0</v>
      </c>
      <c r="N58" s="91">
        <f>HLOOKUP(N$2,'Dashboard Console - Entry'!$C$2:$BF$200,$A58,FALSE)</f>
        <v>0</v>
      </c>
      <c r="O58" s="91">
        <f>HLOOKUP(O$2,'Dashboard Console - Entry'!$C$2:$BF$200,$A58,FALSE)</f>
        <v>0</v>
      </c>
      <c r="P58" s="53"/>
      <c r="S58" s="115"/>
      <c r="T58" s="115"/>
      <c r="U58" s="115"/>
      <c r="V58" s="115"/>
      <c r="W58" s="115"/>
      <c r="X58" s="115"/>
      <c r="Y58" s="115"/>
      <c r="Z58" s="115"/>
      <c r="AA58" s="115"/>
      <c r="AB58" s="115"/>
      <c r="AC58" s="115"/>
      <c r="AD58" s="115"/>
      <c r="AE58" s="115"/>
      <c r="AF58" s="115"/>
      <c r="AG58" s="115"/>
      <c r="AH58" s="115"/>
      <c r="AI58" s="115"/>
      <c r="AJ58" s="115"/>
      <c r="AK58" s="115"/>
      <c r="AL58" s="115"/>
      <c r="AM58" s="115"/>
      <c r="AN58" s="115"/>
      <c r="AO58" s="115"/>
      <c r="AP58" s="115"/>
      <c r="AQ58" s="115"/>
      <c r="AR58" s="115"/>
      <c r="AS58" s="115"/>
      <c r="AT58" s="115"/>
      <c r="AU58" s="115"/>
    </row>
    <row r="59" spans="1:47" x14ac:dyDescent="0.25">
      <c r="A59" s="50">
        <v>58</v>
      </c>
      <c r="B59" s="64" t="str">
        <f>'Dashboard Console - Entry'!B59</f>
        <v>Volumes (Products)</v>
      </c>
      <c r="C59" s="74">
        <f>HLOOKUP(C$2,'Dashboard Console - Entry'!$C$2:$BF$200,$A59,FALSE)</f>
        <v>0</v>
      </c>
      <c r="D59" s="74">
        <f>HLOOKUP(D$2,'Dashboard Console - Entry'!$C$2:$BF$200,$A59,FALSE)</f>
        <v>0</v>
      </c>
      <c r="E59" s="74">
        <f>HLOOKUP(E$2,'Dashboard Console - Entry'!$C$2:$BF$200,$A59,FALSE)</f>
        <v>0</v>
      </c>
      <c r="F59" s="74">
        <f>HLOOKUP(F$2,'Dashboard Console - Entry'!$C$2:$BF$200,$A59,FALSE)</f>
        <v>0</v>
      </c>
      <c r="G59" s="74">
        <f>HLOOKUP(G$2,'Dashboard Console - Entry'!$C$2:$BF$200,$A59,FALSE)</f>
        <v>0</v>
      </c>
      <c r="H59" s="74">
        <f>HLOOKUP(H$2,'Dashboard Console - Entry'!$C$2:$BF$200,$A59,FALSE)</f>
        <v>0</v>
      </c>
      <c r="I59" s="74">
        <f>HLOOKUP(I$2,'Dashboard Console - Entry'!$C$2:$BF$200,$A59,FALSE)</f>
        <v>0</v>
      </c>
      <c r="J59" s="74">
        <f>HLOOKUP(J$2,'Dashboard Console - Entry'!$C$2:$BF$200,$A59,FALSE)</f>
        <v>0</v>
      </c>
      <c r="K59" s="74">
        <f>HLOOKUP(K$2,'Dashboard Console - Entry'!$C$2:$BF$200,$A59,FALSE)</f>
        <v>95054.999999999985</v>
      </c>
      <c r="L59" s="74">
        <f>HLOOKUP(L$2,'Dashboard Console - Entry'!$C$2:$BF$200,$A59,FALSE)</f>
        <v>101474</v>
      </c>
      <c r="M59" s="74">
        <f>HLOOKUP(M$2,'Dashboard Console - Entry'!$C$2:$BF$200,$A59,FALSE)</f>
        <v>127179</v>
      </c>
      <c r="N59" s="74">
        <f>HLOOKUP(N$2,'Dashboard Console - Entry'!$C$2:$BF$200,$A59,FALSE)</f>
        <v>96517</v>
      </c>
      <c r="O59" s="74">
        <f>HLOOKUP(O$2,'Dashboard Console - Entry'!$C$2:$BF$200,$A59,FALSE)</f>
        <v>101454</v>
      </c>
      <c r="P59" s="53"/>
      <c r="S59" s="115"/>
      <c r="T59" s="115"/>
      <c r="U59" s="115"/>
      <c r="V59" s="115"/>
      <c r="W59" s="115"/>
      <c r="X59" s="115"/>
      <c r="Y59" s="115"/>
      <c r="Z59" s="115"/>
      <c r="AA59" s="115"/>
      <c r="AB59" s="115"/>
      <c r="AC59" s="115"/>
      <c r="AD59" s="115"/>
      <c r="AE59" s="115"/>
      <c r="AF59" s="115"/>
      <c r="AG59" s="115"/>
      <c r="AH59" s="115"/>
      <c r="AI59" s="115"/>
      <c r="AJ59" s="115"/>
      <c r="AK59" s="115"/>
      <c r="AL59" s="115"/>
      <c r="AM59" s="115"/>
      <c r="AN59" s="115"/>
      <c r="AO59" s="115"/>
      <c r="AP59" s="115"/>
      <c r="AQ59" s="115"/>
      <c r="AR59" s="115"/>
      <c r="AS59" s="115"/>
      <c r="AT59" s="115"/>
      <c r="AU59" s="115"/>
    </row>
    <row r="60" spans="1:47" x14ac:dyDescent="0.25">
      <c r="A60" s="50">
        <v>59</v>
      </c>
      <c r="B60" s="64" t="str">
        <f>'Dashboard Console - Entry'!B60</f>
        <v>Volumes (SWSR)</v>
      </c>
      <c r="C60" s="74">
        <f>HLOOKUP(C$2,'Dashboard Console - Entry'!$C$2:$BF$200,$A60,FALSE)</f>
        <v>0</v>
      </c>
      <c r="D60" s="74">
        <f>HLOOKUP(D$2,'Dashboard Console - Entry'!$C$2:$BF$200,$A60,FALSE)</f>
        <v>0</v>
      </c>
      <c r="E60" s="74">
        <f>HLOOKUP(E$2,'Dashboard Console - Entry'!$C$2:$BF$200,$A60,FALSE)</f>
        <v>0</v>
      </c>
      <c r="F60" s="74">
        <f>HLOOKUP(F$2,'Dashboard Console - Entry'!$C$2:$BF$200,$A60,FALSE)</f>
        <v>0</v>
      </c>
      <c r="G60" s="74">
        <f>HLOOKUP(G$2,'Dashboard Console - Entry'!$C$2:$BF$200,$A60,FALSE)</f>
        <v>0</v>
      </c>
      <c r="H60" s="74">
        <f>HLOOKUP(H$2,'Dashboard Console - Entry'!$C$2:$BF$200,$A60,FALSE)</f>
        <v>0</v>
      </c>
      <c r="I60" s="74">
        <f>HLOOKUP(I$2,'Dashboard Console - Entry'!$C$2:$BF$200,$A60,FALSE)</f>
        <v>99333.999999999985</v>
      </c>
      <c r="J60" s="74">
        <f>HLOOKUP(J$2,'Dashboard Console - Entry'!$C$2:$BF$200,$A60,FALSE)</f>
        <v>100396.99999999999</v>
      </c>
      <c r="K60" s="74">
        <f>HLOOKUP(K$2,'Dashboard Console - Entry'!$C$2:$BF$200,$A60,FALSE)</f>
        <v>95054.999999999985</v>
      </c>
      <c r="L60" s="74">
        <f>HLOOKUP(L$2,'Dashboard Console - Entry'!$C$2:$BF$200,$A60,FALSE)</f>
        <v>101820.99999999999</v>
      </c>
      <c r="M60" s="74">
        <f>HLOOKUP(M$2,'Dashboard Console - Entry'!$C$2:$BF$200,$A60,FALSE)</f>
        <v>128168</v>
      </c>
      <c r="N60" s="74">
        <f>HLOOKUP(N$2,'Dashboard Console - Entry'!$C$2:$BF$200,$A60,FALSE)</f>
        <v>120663</v>
      </c>
      <c r="O60" s="74">
        <f>HLOOKUP(O$2,'Dashboard Console - Entry'!$C$2:$BF$200,$A60,FALSE)</f>
        <v>126948</v>
      </c>
      <c r="P60" s="53"/>
      <c r="S60" s="115"/>
      <c r="T60" s="115"/>
      <c r="U60" s="115"/>
      <c r="V60" s="115"/>
      <c r="W60" s="115"/>
      <c r="X60" s="115"/>
      <c r="Y60" s="115"/>
      <c r="Z60" s="115"/>
      <c r="AA60" s="115"/>
      <c r="AB60" s="115"/>
      <c r="AC60" s="115"/>
      <c r="AD60" s="115"/>
      <c r="AE60" s="115"/>
      <c r="AF60" s="115"/>
      <c r="AG60" s="115"/>
      <c r="AH60" s="115"/>
      <c r="AI60" s="115"/>
      <c r="AJ60" s="115"/>
      <c r="AK60" s="115"/>
      <c r="AL60" s="115"/>
      <c r="AM60" s="115"/>
      <c r="AN60" s="115"/>
      <c r="AO60" s="115"/>
      <c r="AP60" s="115"/>
      <c r="AQ60" s="115"/>
      <c r="AR60" s="115"/>
      <c r="AS60" s="115"/>
      <c r="AT60" s="115"/>
      <c r="AU60" s="115"/>
    </row>
    <row r="61" spans="1:47" x14ac:dyDescent="0.25">
      <c r="A61" s="50">
        <v>60</v>
      </c>
      <c r="B61" s="64" t="str">
        <f>'Dashboard Console - Entry'!B61</f>
        <v>Volumes (RF Monthly)</v>
      </c>
      <c r="C61" s="74">
        <f>HLOOKUP(C$2,'Dashboard Console - Entry'!$C$2:$BF$200,$A61,FALSE)</f>
        <v>0</v>
      </c>
      <c r="D61" s="74">
        <f>HLOOKUP(D$2,'Dashboard Console - Entry'!$C$2:$BF$200,$A61,FALSE)</f>
        <v>0</v>
      </c>
      <c r="E61" s="74">
        <f>HLOOKUP(E$2,'Dashboard Console - Entry'!$C$2:$BF$200,$A61,FALSE)</f>
        <v>0</v>
      </c>
      <c r="F61" s="74">
        <f>HLOOKUP(F$2,'Dashboard Console - Entry'!$C$2:$BF$200,$A61,FALSE)</f>
        <v>0</v>
      </c>
      <c r="G61" s="74">
        <f>HLOOKUP(G$2,'Dashboard Console - Entry'!$C$2:$BF$200,$A61,FALSE)</f>
        <v>0</v>
      </c>
      <c r="H61" s="74">
        <f>HLOOKUP(H$2,'Dashboard Console - Entry'!$C$2:$BF$200,$A61,FALSE)</f>
        <v>0</v>
      </c>
      <c r="I61" s="74">
        <f>HLOOKUP(I$2,'Dashboard Console - Entry'!$C$2:$BF$200,$A61,FALSE)</f>
        <v>0</v>
      </c>
      <c r="J61" s="74">
        <f>HLOOKUP(J$2,'Dashboard Console - Entry'!$C$2:$BF$200,$A61,FALSE)</f>
        <v>0</v>
      </c>
      <c r="K61" s="74">
        <f>HLOOKUP(K$2,'Dashboard Console - Entry'!$C$2:$BF$200,$A61,FALSE)</f>
        <v>0</v>
      </c>
      <c r="L61" s="74">
        <f>HLOOKUP(L$2,'Dashboard Console - Entry'!$C$2:$BF$200,$A61,FALSE)</f>
        <v>0</v>
      </c>
      <c r="M61" s="74">
        <f>HLOOKUP(M$2,'Dashboard Console - Entry'!$C$2:$BF$200,$A61,FALSE)</f>
        <v>0</v>
      </c>
      <c r="N61" s="74">
        <f>HLOOKUP(N$2,'Dashboard Console - Entry'!$C$2:$BF$200,$A61,FALSE)</f>
        <v>0</v>
      </c>
      <c r="O61" s="74">
        <f>HLOOKUP(O$2,'Dashboard Console - Entry'!$C$2:$BF$200,$A61,FALSE)</f>
        <v>0</v>
      </c>
      <c r="P61" s="53"/>
      <c r="S61" s="115"/>
      <c r="T61" s="115"/>
      <c r="U61" s="115"/>
      <c r="V61" s="115"/>
      <c r="W61" s="115"/>
      <c r="X61" s="115"/>
      <c r="Y61" s="115"/>
      <c r="Z61" s="115"/>
      <c r="AA61" s="115"/>
      <c r="AB61" s="115"/>
      <c r="AC61" s="115"/>
      <c r="AD61" s="115"/>
      <c r="AE61" s="115"/>
      <c r="AF61" s="115"/>
      <c r="AG61" s="115"/>
      <c r="AH61" s="115"/>
      <c r="AI61" s="115"/>
      <c r="AJ61" s="115"/>
      <c r="AK61" s="115"/>
      <c r="AL61" s="115"/>
      <c r="AM61" s="115"/>
      <c r="AN61" s="115"/>
      <c r="AO61" s="115"/>
      <c r="AP61" s="115"/>
      <c r="AQ61" s="115"/>
      <c r="AR61" s="115"/>
      <c r="AS61" s="115"/>
      <c r="AT61" s="115"/>
      <c r="AU61" s="115"/>
    </row>
    <row r="62" spans="1:47" x14ac:dyDescent="0.25">
      <c r="A62" s="50">
        <v>61</v>
      </c>
      <c r="B62" s="84" t="str">
        <f>'Dashboard Console - Entry'!B62</f>
        <v>Volumes (FileNet)</v>
      </c>
      <c r="C62" s="52">
        <f>HLOOKUP(C$2,'Dashboard Console - Entry'!$C$2:$BF$200,$A62,FALSE)</f>
        <v>0</v>
      </c>
      <c r="D62" s="71">
        <f>HLOOKUP(D$2,'Dashboard Console - Entry'!$C$2:$BF$200,$A62,FALSE)</f>
        <v>0</v>
      </c>
      <c r="E62" s="71">
        <f>HLOOKUP(E$2,'Dashboard Console - Entry'!$C$2:$BF$200,$A62,FALSE)</f>
        <v>0</v>
      </c>
      <c r="F62" s="71">
        <f>HLOOKUP(F$2,'Dashboard Console - Entry'!$C$2:$BF$200,$A62,FALSE)</f>
        <v>0</v>
      </c>
      <c r="G62" s="71">
        <f>HLOOKUP(G$2,'Dashboard Console - Entry'!$C$2:$BF$200,$A62,FALSE)</f>
        <v>0</v>
      </c>
      <c r="H62" s="71">
        <f>HLOOKUP(H$2,'Dashboard Console - Entry'!$C$2:$BF$200,$A62,FALSE)</f>
        <v>0</v>
      </c>
      <c r="I62" s="71">
        <f>HLOOKUP(I$2,'Dashboard Console - Entry'!$C$2:$BF$200,$A62,FALSE)</f>
        <v>0</v>
      </c>
      <c r="J62" s="71">
        <f>HLOOKUP(J$2,'Dashboard Console - Entry'!$C$2:$BF$200,$A62,FALSE)</f>
        <v>0</v>
      </c>
      <c r="K62" s="71">
        <f>HLOOKUP(K$2,'Dashboard Console - Entry'!$C$2:$BF$200,$A62,FALSE)</f>
        <v>0</v>
      </c>
      <c r="L62" s="71">
        <f>HLOOKUP(L$2,'Dashboard Console - Entry'!$C$2:$BF$200,$A62,FALSE)</f>
        <v>0</v>
      </c>
      <c r="M62" s="71">
        <f>HLOOKUP(M$2,'Dashboard Console - Entry'!$C$2:$BF$200,$A62,FALSE)</f>
        <v>0</v>
      </c>
      <c r="N62" s="71">
        <f>HLOOKUP(N$2,'Dashboard Console - Entry'!$C$2:$BF$200,$A62,FALSE)</f>
        <v>0</v>
      </c>
      <c r="O62" s="52">
        <f>HLOOKUP(O$2,'Dashboard Console - Entry'!$C$2:$BF$200,$A62,FALSE)</f>
        <v>0</v>
      </c>
      <c r="P62" s="53"/>
      <c r="S62" s="115"/>
      <c r="T62" s="115"/>
      <c r="U62" s="115"/>
      <c r="V62" s="115"/>
      <c r="W62" s="115"/>
      <c r="X62" s="115"/>
      <c r="Y62" s="115"/>
      <c r="Z62" s="115"/>
      <c r="AA62" s="115"/>
      <c r="AB62" s="115"/>
      <c r="AC62" s="115"/>
      <c r="AD62" s="115"/>
      <c r="AE62" s="115"/>
      <c r="AF62" s="115"/>
      <c r="AG62" s="115"/>
      <c r="AH62" s="115"/>
      <c r="AI62" s="115"/>
      <c r="AJ62" s="115"/>
      <c r="AK62" s="115"/>
      <c r="AL62" s="115"/>
      <c r="AM62" s="115"/>
      <c r="AN62" s="115"/>
      <c r="AO62" s="115"/>
      <c r="AP62" s="115"/>
      <c r="AQ62" s="115"/>
      <c r="AR62" s="115"/>
      <c r="AS62" s="115"/>
      <c r="AT62" s="115"/>
      <c r="AU62" s="115"/>
    </row>
    <row r="63" spans="1:47" x14ac:dyDescent="0.25">
      <c r="A63" s="50">
        <v>62</v>
      </c>
      <c r="B63" s="84">
        <f>'Dashboard Console - Entry'!B63</f>
        <v>0</v>
      </c>
      <c r="C63" s="52">
        <f>HLOOKUP(C$2,'Dashboard Console - Entry'!$C$2:$BF$200,$A63,FALSE)</f>
        <v>0</v>
      </c>
      <c r="D63" s="92">
        <f>HLOOKUP(D$2,'Dashboard Console - Entry'!$C$2:$BF$200,$A63,FALSE)</f>
        <v>0</v>
      </c>
      <c r="E63" s="92">
        <f>HLOOKUP(E$2,'Dashboard Console - Entry'!$C$2:$BF$200,$A63,FALSE)</f>
        <v>0</v>
      </c>
      <c r="F63" s="92">
        <f>HLOOKUP(F$2,'Dashboard Console - Entry'!$C$2:$BF$200,$A63,FALSE)</f>
        <v>0</v>
      </c>
      <c r="G63" s="92">
        <f>HLOOKUP(G$2,'Dashboard Console - Entry'!$C$2:$BF$200,$A63,FALSE)</f>
        <v>0</v>
      </c>
      <c r="H63" s="92">
        <f>HLOOKUP(H$2,'Dashboard Console - Entry'!$C$2:$BF$200,$A63,FALSE)</f>
        <v>0</v>
      </c>
      <c r="I63" s="92">
        <f>HLOOKUP(I$2,'Dashboard Console - Entry'!$C$2:$BF$200,$A63,FALSE)</f>
        <v>0</v>
      </c>
      <c r="J63" s="92">
        <f>HLOOKUP(J$2,'Dashboard Console - Entry'!$C$2:$BF$200,$A63,FALSE)</f>
        <v>0</v>
      </c>
      <c r="K63" s="92">
        <f>HLOOKUP(K$2,'Dashboard Console - Entry'!$C$2:$BF$200,$A63,FALSE)</f>
        <v>0</v>
      </c>
      <c r="L63" s="92">
        <f>HLOOKUP(L$2,'Dashboard Console - Entry'!$C$2:$BF$200,$A63,FALSE)</f>
        <v>0</v>
      </c>
      <c r="M63" s="92">
        <f>HLOOKUP(M$2,'Dashboard Console - Entry'!$C$2:$BF$200,$A63,FALSE)</f>
        <v>0</v>
      </c>
      <c r="N63" s="92">
        <f>HLOOKUP(N$2,'Dashboard Console - Entry'!$C$2:$BF$200,$A63,FALSE)</f>
        <v>0</v>
      </c>
      <c r="O63" s="52">
        <f>HLOOKUP(O$2,'Dashboard Console - Entry'!$C$2:$BF$200,$A63,FALSE)</f>
        <v>0</v>
      </c>
      <c r="P63" s="53"/>
      <c r="S63" s="115"/>
      <c r="T63" s="115"/>
      <c r="U63" s="115"/>
      <c r="V63" s="115"/>
      <c r="W63" s="115"/>
      <c r="X63" s="115"/>
      <c r="Y63" s="115"/>
      <c r="Z63" s="115"/>
      <c r="AA63" s="115"/>
      <c r="AB63" s="115"/>
      <c r="AC63" s="115"/>
      <c r="AD63" s="115"/>
      <c r="AE63" s="115"/>
      <c r="AF63" s="115"/>
      <c r="AG63" s="115"/>
      <c r="AH63" s="115"/>
      <c r="AI63" s="115"/>
      <c r="AJ63" s="115"/>
      <c r="AK63" s="115"/>
      <c r="AL63" s="115"/>
      <c r="AM63" s="115"/>
      <c r="AN63" s="115"/>
      <c r="AO63" s="115"/>
      <c r="AP63" s="115"/>
      <c r="AQ63" s="115"/>
      <c r="AR63" s="115"/>
      <c r="AS63" s="115"/>
      <c r="AT63" s="115"/>
      <c r="AU63" s="115"/>
    </row>
    <row r="64" spans="1:47" x14ac:dyDescent="0.25">
      <c r="A64" s="50">
        <v>63</v>
      </c>
      <c r="B64" s="61" t="str">
        <f>'Dashboard Console - Entry'!B64</f>
        <v>Volumes (SWSR) by Country</v>
      </c>
      <c r="C64" s="93">
        <f>HLOOKUP(C$2,'Dashboard Console - Entry'!$C$2:$BF$200,$A64,FALSE)</f>
        <v>0</v>
      </c>
      <c r="D64" s="93">
        <f>HLOOKUP(D$2,'Dashboard Console - Entry'!$C$2:$BF$200,$A64,FALSE)</f>
        <v>0</v>
      </c>
      <c r="E64" s="93" t="str">
        <f>HLOOKUP(E$2,'Dashboard Console - Entry'!$C$2:$BF$200,$A64,FALSE)</f>
        <v>Pick data from the RF Monthly Report From PS Timing Tool</v>
      </c>
      <c r="F64" s="93">
        <f>HLOOKUP(F$2,'Dashboard Console - Entry'!$C$2:$BF$200,$A64,FALSE)</f>
        <v>0</v>
      </c>
      <c r="G64" s="93">
        <f>HLOOKUP(G$2,'Dashboard Console - Entry'!$C$2:$BF$200,$A64,FALSE)</f>
        <v>0</v>
      </c>
      <c r="H64" s="93">
        <f>HLOOKUP(H$2,'Dashboard Console - Entry'!$C$2:$BF$200,$A64,FALSE)</f>
        <v>0</v>
      </c>
      <c r="I64" s="93">
        <f>HLOOKUP(I$2,'Dashboard Console - Entry'!$C$2:$BF$200,$A64,FALSE)</f>
        <v>0</v>
      </c>
      <c r="J64" s="93">
        <f>HLOOKUP(J$2,'Dashboard Console - Entry'!$C$2:$BF$200,$A64,FALSE)</f>
        <v>0</v>
      </c>
      <c r="K64" s="93">
        <f>HLOOKUP(K$2,'Dashboard Console - Entry'!$C$2:$BF$200,$A64,FALSE)</f>
        <v>0</v>
      </c>
      <c r="L64" s="93">
        <f>HLOOKUP(L$2,'Dashboard Console - Entry'!$C$2:$BF$200,$A64,FALSE)</f>
        <v>0</v>
      </c>
      <c r="M64" s="93">
        <f>HLOOKUP(M$2,'Dashboard Console - Entry'!$C$2:$BF$200,$A64,FALSE)</f>
        <v>0</v>
      </c>
      <c r="N64" s="93">
        <f>HLOOKUP(N$2,'Dashboard Console - Entry'!$C$2:$BF$200,$A64,FALSE)</f>
        <v>0</v>
      </c>
      <c r="O64" s="93">
        <f>HLOOKUP(O$2,'Dashboard Console - Entry'!$C$2:$BF$200,$A64,FALSE)</f>
        <v>0</v>
      </c>
      <c r="P64" s="53"/>
      <c r="S64" s="115"/>
      <c r="T64" s="115"/>
      <c r="U64" s="115"/>
      <c r="V64" s="115"/>
      <c r="W64" s="115"/>
      <c r="X64" s="115"/>
      <c r="Y64" s="115"/>
      <c r="Z64" s="115"/>
      <c r="AA64" s="115"/>
      <c r="AB64" s="115"/>
      <c r="AC64" s="115"/>
      <c r="AD64" s="115"/>
      <c r="AE64" s="115"/>
      <c r="AF64" s="115"/>
      <c r="AG64" s="115"/>
      <c r="AH64" s="115"/>
      <c r="AI64" s="115"/>
      <c r="AJ64" s="115"/>
      <c r="AK64" s="115"/>
      <c r="AL64" s="115"/>
      <c r="AM64" s="115"/>
      <c r="AN64" s="115"/>
      <c r="AO64" s="115"/>
      <c r="AP64" s="115"/>
      <c r="AQ64" s="115"/>
      <c r="AR64" s="115"/>
      <c r="AS64" s="115"/>
      <c r="AT64" s="115"/>
      <c r="AU64" s="115"/>
    </row>
    <row r="65" spans="1:47" x14ac:dyDescent="0.25">
      <c r="A65" s="50">
        <v>64</v>
      </c>
      <c r="B65" s="64" t="str">
        <f>'Dashboard Console - Entry'!B65</f>
        <v>KEN</v>
      </c>
      <c r="C65" s="74">
        <f>HLOOKUP(C$2,'Dashboard Console - Entry'!$C$2:$BF$200,$A65,FALSE)</f>
        <v>0</v>
      </c>
      <c r="D65" s="74">
        <f>HLOOKUP(D$2,'Dashboard Console - Entry'!$C$2:$BF$200,$A65,FALSE)</f>
        <v>0</v>
      </c>
      <c r="E65" s="74">
        <f>HLOOKUP(E$2,'Dashboard Console - Entry'!$C$2:$BF$200,$A65,FALSE)</f>
        <v>0</v>
      </c>
      <c r="F65" s="74">
        <f>HLOOKUP(F$2,'Dashboard Console - Entry'!$C$2:$BF$200,$A65,FALSE)</f>
        <v>0</v>
      </c>
      <c r="G65" s="74">
        <f>HLOOKUP(G$2,'Dashboard Console - Entry'!$C$2:$BF$200,$A65,FALSE)</f>
        <v>0</v>
      </c>
      <c r="H65" s="74">
        <f>HLOOKUP(H$2,'Dashboard Console - Entry'!$C$2:$BF$200,$A65,FALSE)</f>
        <v>0</v>
      </c>
      <c r="I65" s="74">
        <f>HLOOKUP(I$2,'Dashboard Console - Entry'!$C$2:$BF$200,$A65,FALSE)</f>
        <v>55424.2</v>
      </c>
      <c r="J65" s="74">
        <f>HLOOKUP(J$2,'Dashboard Console - Entry'!$C$2:$BF$200,$A65,FALSE)</f>
        <v>53854.2</v>
      </c>
      <c r="K65" s="74">
        <f>HLOOKUP(K$2,'Dashboard Console - Entry'!$C$2:$BF$200,$A65,FALSE)</f>
        <v>53717.2</v>
      </c>
      <c r="L65" s="74">
        <f>HLOOKUP(L$2,'Dashboard Console - Entry'!$C$2:$BF$200,$A65,FALSE)</f>
        <v>55602.2</v>
      </c>
      <c r="M65" s="74">
        <f>HLOOKUP(M$2,'Dashboard Console - Entry'!$C$2:$BF$200,$A65,FALSE)</f>
        <v>67489</v>
      </c>
      <c r="N65" s="74">
        <f>HLOOKUP(N$2,'Dashboard Console - Entry'!$C$2:$BF$200,$A65,FALSE)</f>
        <v>62626</v>
      </c>
      <c r="O65" s="74">
        <f>HLOOKUP(O$2,'Dashboard Console - Entry'!$C$2:$BF$200,$A65,FALSE)</f>
        <v>65384</v>
      </c>
      <c r="P65" s="53"/>
      <c r="S65" s="115"/>
      <c r="T65" s="115"/>
      <c r="U65" s="115"/>
      <c r="V65" s="115"/>
      <c r="W65" s="115"/>
      <c r="X65" s="115"/>
      <c r="Y65" s="115"/>
      <c r="Z65" s="115"/>
      <c r="AA65" s="115"/>
      <c r="AB65" s="115"/>
      <c r="AC65" s="115"/>
      <c r="AD65" s="115"/>
      <c r="AE65" s="115"/>
      <c r="AF65" s="115"/>
      <c r="AG65" s="115"/>
      <c r="AH65" s="115"/>
      <c r="AI65" s="115"/>
      <c r="AJ65" s="115"/>
      <c r="AK65" s="115"/>
      <c r="AL65" s="115"/>
      <c r="AM65" s="115"/>
      <c r="AN65" s="115"/>
      <c r="AO65" s="115"/>
      <c r="AP65" s="115"/>
      <c r="AQ65" s="115"/>
      <c r="AR65" s="115"/>
      <c r="AS65" s="115"/>
      <c r="AT65" s="115"/>
      <c r="AU65" s="115"/>
    </row>
    <row r="66" spans="1:47" x14ac:dyDescent="0.25">
      <c r="A66" s="50">
        <v>65</v>
      </c>
      <c r="B66" s="64" t="str">
        <f>'Dashboard Console - Entry'!B66</f>
        <v>UGA</v>
      </c>
      <c r="C66" s="74">
        <f>HLOOKUP(C$2,'Dashboard Console - Entry'!$C$2:$BF$200,$A66,FALSE)</f>
        <v>0</v>
      </c>
      <c r="D66" s="74">
        <f>HLOOKUP(D$2,'Dashboard Console - Entry'!$C$2:$BF$200,$A66,FALSE)</f>
        <v>0</v>
      </c>
      <c r="E66" s="74">
        <f>HLOOKUP(E$2,'Dashboard Console - Entry'!$C$2:$BF$200,$A66,FALSE)</f>
        <v>0</v>
      </c>
      <c r="F66" s="74">
        <f>HLOOKUP(F$2,'Dashboard Console - Entry'!$C$2:$BF$200,$A66,FALSE)</f>
        <v>0</v>
      </c>
      <c r="G66" s="74">
        <f>HLOOKUP(G$2,'Dashboard Console - Entry'!$C$2:$BF$200,$A66,FALSE)</f>
        <v>0</v>
      </c>
      <c r="H66" s="74">
        <f>HLOOKUP(H$2,'Dashboard Console - Entry'!$C$2:$BF$200,$A66,FALSE)</f>
        <v>0</v>
      </c>
      <c r="I66" s="74">
        <f>HLOOKUP(I$2,'Dashboard Console - Entry'!$C$2:$BF$200,$A66,FALSE)</f>
        <v>9700.2000000000007</v>
      </c>
      <c r="J66" s="74">
        <f>HLOOKUP(J$2,'Dashboard Console - Entry'!$C$2:$BF$200,$A66,FALSE)</f>
        <v>11836.2</v>
      </c>
      <c r="K66" s="74">
        <f>HLOOKUP(K$2,'Dashboard Console - Entry'!$C$2:$BF$200,$A66,FALSE)</f>
        <v>8801.2000000000007</v>
      </c>
      <c r="L66" s="74">
        <f>HLOOKUP(L$2,'Dashboard Console - Entry'!$C$2:$BF$200,$A66,FALSE)</f>
        <v>9860.2000000000007</v>
      </c>
      <c r="M66" s="74">
        <f>HLOOKUP(M$2,'Dashboard Console - Entry'!$C$2:$BF$200,$A66,FALSE)</f>
        <v>13040</v>
      </c>
      <c r="N66" s="74">
        <f>HLOOKUP(N$2,'Dashboard Console - Entry'!$C$2:$BF$200,$A66,FALSE)</f>
        <v>12975</v>
      </c>
      <c r="O66" s="74">
        <f>HLOOKUP(O$2,'Dashboard Console - Entry'!$C$2:$BF$200,$A66,FALSE)</f>
        <v>13698</v>
      </c>
      <c r="P66" s="53"/>
      <c r="S66" s="115"/>
      <c r="T66" s="115"/>
      <c r="U66" s="115"/>
      <c r="V66" s="115"/>
      <c r="W66" s="115"/>
      <c r="X66" s="115"/>
      <c r="Y66" s="115"/>
      <c r="Z66" s="115"/>
      <c r="AA66" s="115"/>
      <c r="AB66" s="115"/>
      <c r="AC66" s="115"/>
      <c r="AD66" s="115"/>
      <c r="AE66" s="115"/>
      <c r="AF66" s="115"/>
      <c r="AG66" s="115"/>
      <c r="AH66" s="115"/>
      <c r="AI66" s="115"/>
      <c r="AJ66" s="115"/>
      <c r="AK66" s="115"/>
      <c r="AL66" s="115"/>
      <c r="AM66" s="115"/>
      <c r="AN66" s="115"/>
      <c r="AO66" s="115"/>
      <c r="AP66" s="115"/>
      <c r="AQ66" s="115"/>
      <c r="AR66" s="115"/>
      <c r="AS66" s="115"/>
      <c r="AT66" s="115"/>
      <c r="AU66" s="115"/>
    </row>
    <row r="67" spans="1:47" x14ac:dyDescent="0.25">
      <c r="A67" s="50">
        <v>66</v>
      </c>
      <c r="B67" s="64" t="str">
        <f>'Dashboard Console - Entry'!B67</f>
        <v>TZA</v>
      </c>
      <c r="C67" s="74">
        <f>HLOOKUP(C$2,'Dashboard Console - Entry'!$C$2:$BF$200,$A67,FALSE)</f>
        <v>0</v>
      </c>
      <c r="D67" s="74">
        <f>HLOOKUP(D$2,'Dashboard Console - Entry'!$C$2:$BF$200,$A67,FALSE)</f>
        <v>0</v>
      </c>
      <c r="E67" s="74">
        <f>HLOOKUP(E$2,'Dashboard Console - Entry'!$C$2:$BF$200,$A67,FALSE)</f>
        <v>0</v>
      </c>
      <c r="F67" s="74">
        <f>HLOOKUP(F$2,'Dashboard Console - Entry'!$C$2:$BF$200,$A67,FALSE)</f>
        <v>0</v>
      </c>
      <c r="G67" s="74">
        <f>HLOOKUP(G$2,'Dashboard Console - Entry'!$C$2:$BF$200,$A67,FALSE)</f>
        <v>0</v>
      </c>
      <c r="H67" s="74">
        <f>HLOOKUP(H$2,'Dashboard Console - Entry'!$C$2:$BF$200,$A67,FALSE)</f>
        <v>0</v>
      </c>
      <c r="I67" s="74">
        <f>HLOOKUP(I$2,'Dashboard Console - Entry'!$C$2:$BF$200,$A67,FALSE)</f>
        <v>9402.2000000000007</v>
      </c>
      <c r="J67" s="74">
        <f>HLOOKUP(J$2,'Dashboard Console - Entry'!$C$2:$BF$200,$A67,FALSE)</f>
        <v>10189.200000000001</v>
      </c>
      <c r="K67" s="74">
        <f>HLOOKUP(K$2,'Dashboard Console - Entry'!$C$2:$BF$200,$A67,FALSE)</f>
        <v>10022.200000000001</v>
      </c>
      <c r="L67" s="74">
        <f>HLOOKUP(L$2,'Dashboard Console - Entry'!$C$2:$BF$200,$A67,FALSE)</f>
        <v>11042.2</v>
      </c>
      <c r="M67" s="74">
        <f>HLOOKUP(M$2,'Dashboard Console - Entry'!$C$2:$BF$200,$A67,FALSE)</f>
        <v>15300</v>
      </c>
      <c r="N67" s="74">
        <f>HLOOKUP(N$2,'Dashboard Console - Entry'!$C$2:$BF$200,$A67,FALSE)</f>
        <v>12221</v>
      </c>
      <c r="O67" s="74">
        <f>HLOOKUP(O$2,'Dashboard Console - Entry'!$C$2:$BF$200,$A67,FALSE)</f>
        <v>13748</v>
      </c>
      <c r="P67" s="53"/>
      <c r="S67" s="115"/>
      <c r="T67" s="115"/>
      <c r="U67" s="115"/>
      <c r="V67" s="115"/>
      <c r="W67" s="115"/>
      <c r="X67" s="115"/>
      <c r="Y67" s="115"/>
      <c r="Z67" s="115"/>
      <c r="AA67" s="115"/>
      <c r="AB67" s="115"/>
      <c r="AC67" s="115"/>
      <c r="AD67" s="115"/>
      <c r="AE67" s="115"/>
      <c r="AF67" s="115"/>
      <c r="AG67" s="115"/>
      <c r="AH67" s="115"/>
      <c r="AI67" s="115"/>
      <c r="AJ67" s="115"/>
      <c r="AK67" s="115"/>
      <c r="AL67" s="115"/>
      <c r="AM67" s="115"/>
      <c r="AN67" s="115"/>
      <c r="AO67" s="115"/>
      <c r="AP67" s="115"/>
      <c r="AQ67" s="115"/>
      <c r="AR67" s="115"/>
      <c r="AS67" s="115"/>
      <c r="AT67" s="115"/>
      <c r="AU67" s="115"/>
    </row>
    <row r="68" spans="1:47" x14ac:dyDescent="0.25">
      <c r="A68" s="50">
        <v>67</v>
      </c>
      <c r="B68" s="64" t="str">
        <f>'Dashboard Console - Entry'!B68</f>
        <v>ZAM</v>
      </c>
      <c r="C68" s="74">
        <f>HLOOKUP(C$2,'Dashboard Console - Entry'!$C$2:$BF$200,$A68,FALSE)</f>
        <v>0</v>
      </c>
      <c r="D68" s="74">
        <f>HLOOKUP(D$2,'Dashboard Console - Entry'!$C$2:$BF$200,$A68,FALSE)</f>
        <v>0</v>
      </c>
      <c r="E68" s="74">
        <f>HLOOKUP(E$2,'Dashboard Console - Entry'!$C$2:$BF$200,$A68,FALSE)</f>
        <v>0</v>
      </c>
      <c r="F68" s="74">
        <f>HLOOKUP(F$2,'Dashboard Console - Entry'!$C$2:$BF$200,$A68,FALSE)</f>
        <v>0</v>
      </c>
      <c r="G68" s="74">
        <f>HLOOKUP(G$2,'Dashboard Console - Entry'!$C$2:$BF$200,$A68,FALSE)</f>
        <v>0</v>
      </c>
      <c r="H68" s="74">
        <f>HLOOKUP(H$2,'Dashboard Console - Entry'!$C$2:$BF$200,$A68,FALSE)</f>
        <v>0</v>
      </c>
      <c r="I68" s="74">
        <f>HLOOKUP(I$2,'Dashboard Console - Entry'!$C$2:$BF$200,$A68,FALSE)</f>
        <v>9595.2000000000007</v>
      </c>
      <c r="J68" s="74">
        <f>HLOOKUP(J$2,'Dashboard Console - Entry'!$C$2:$BF$200,$A68,FALSE)</f>
        <v>9726.2000000000007</v>
      </c>
      <c r="K68" s="74">
        <f>HLOOKUP(K$2,'Dashboard Console - Entry'!$C$2:$BF$200,$A68,FALSE)</f>
        <v>10106.200000000001</v>
      </c>
      <c r="L68" s="74">
        <f>HLOOKUP(L$2,'Dashboard Console - Entry'!$C$2:$BF$200,$A68,FALSE)</f>
        <v>10834.2</v>
      </c>
      <c r="M68" s="74">
        <f>HLOOKUP(M$2,'Dashboard Console - Entry'!$C$2:$BF$200,$A68,FALSE)</f>
        <v>17093</v>
      </c>
      <c r="N68" s="74">
        <f>HLOOKUP(N$2,'Dashboard Console - Entry'!$C$2:$BF$200,$A68,FALSE)</f>
        <v>16950</v>
      </c>
      <c r="O68" s="74">
        <f>HLOOKUP(O$2,'Dashboard Console - Entry'!$C$2:$BF$200,$A68,FALSE)</f>
        <v>17242</v>
      </c>
      <c r="P68" s="53"/>
      <c r="S68" s="115"/>
      <c r="T68" s="115"/>
      <c r="U68" s="115"/>
      <c r="V68" s="115"/>
      <c r="W68" s="115"/>
      <c r="X68" s="115"/>
      <c r="Y68" s="115"/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</row>
    <row r="69" spans="1:47" x14ac:dyDescent="0.25">
      <c r="A69" s="50">
        <v>68</v>
      </c>
      <c r="B69" s="64" t="str">
        <f>'Dashboard Console - Entry'!B69</f>
        <v>BOT</v>
      </c>
      <c r="C69" s="74">
        <f>HLOOKUP(C$2,'Dashboard Console - Entry'!$C$2:$BF$200,$A69,FALSE)</f>
        <v>0</v>
      </c>
      <c r="D69" s="74">
        <f>HLOOKUP(D$2,'Dashboard Console - Entry'!$C$2:$BF$200,$A69,FALSE)</f>
        <v>0</v>
      </c>
      <c r="E69" s="74">
        <f>HLOOKUP(E$2,'Dashboard Console - Entry'!$C$2:$BF$200,$A69,FALSE)</f>
        <v>0</v>
      </c>
      <c r="F69" s="74">
        <f>HLOOKUP(F$2,'Dashboard Console - Entry'!$C$2:$BF$200,$A69,FALSE)</f>
        <v>0</v>
      </c>
      <c r="G69" s="74">
        <f>HLOOKUP(G$2,'Dashboard Console - Entry'!$C$2:$BF$200,$A69,FALSE)</f>
        <v>0</v>
      </c>
      <c r="H69" s="74">
        <f>HLOOKUP(H$2,'Dashboard Console - Entry'!$C$2:$BF$200,$A69,FALSE)</f>
        <v>0</v>
      </c>
      <c r="I69" s="74">
        <f>HLOOKUP(I$2,'Dashboard Console - Entry'!$C$2:$BF$200,$A69,FALSE)</f>
        <v>8187.2</v>
      </c>
      <c r="J69" s="74">
        <f>HLOOKUP(J$2,'Dashboard Console - Entry'!$C$2:$BF$200,$A69,FALSE)</f>
        <v>8466.2000000000007</v>
      </c>
      <c r="K69" s="74">
        <f>HLOOKUP(K$2,'Dashboard Console - Entry'!$C$2:$BF$200,$A69,FALSE)</f>
        <v>7940.2</v>
      </c>
      <c r="L69" s="74">
        <f>HLOOKUP(L$2,'Dashboard Console - Entry'!$C$2:$BF$200,$A69,FALSE)</f>
        <v>9064.2000000000007</v>
      </c>
      <c r="M69" s="74">
        <f>HLOOKUP(M$2,'Dashboard Console - Entry'!$C$2:$BF$200,$A69,FALSE)</f>
        <v>9928</v>
      </c>
      <c r="N69" s="74">
        <f>HLOOKUP(N$2,'Dashboard Console - Entry'!$C$2:$BF$200,$A69,FALSE)</f>
        <v>9587</v>
      </c>
      <c r="O69" s="74">
        <f>HLOOKUP(O$2,'Dashboard Console - Entry'!$C$2:$BF$200,$A69,FALSE)</f>
        <v>11087</v>
      </c>
      <c r="P69" s="53"/>
      <c r="S69" s="115"/>
      <c r="T69" s="115"/>
      <c r="U69" s="115"/>
      <c r="V69" s="115"/>
      <c r="W69" s="115"/>
      <c r="X69" s="115"/>
      <c r="Y69" s="115"/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</row>
    <row r="70" spans="1:47" x14ac:dyDescent="0.25">
      <c r="A70" s="50">
        <v>69</v>
      </c>
      <c r="B70" s="64" t="str">
        <f>'Dashboard Console - Entry'!B70</f>
        <v>ZAR</v>
      </c>
      <c r="C70" s="74">
        <f>HLOOKUP(C$2,'Dashboard Console - Entry'!$C$2:$BF$200,$A70,FALSE)</f>
        <v>0</v>
      </c>
      <c r="D70" s="74">
        <f>HLOOKUP(D$2,'Dashboard Console - Entry'!$C$2:$BF$200,$A70,FALSE)</f>
        <v>0</v>
      </c>
      <c r="E70" s="74">
        <f>HLOOKUP(E$2,'Dashboard Console - Entry'!$C$2:$BF$200,$A70,FALSE)</f>
        <v>0</v>
      </c>
      <c r="F70" s="74">
        <f>HLOOKUP(F$2,'Dashboard Console - Entry'!$C$2:$BF$200,$A70,FALSE)</f>
        <v>0</v>
      </c>
      <c r="G70" s="74">
        <f>HLOOKUP(G$2,'Dashboard Console - Entry'!$C$2:$BF$200,$A70,FALSE)</f>
        <v>0</v>
      </c>
      <c r="H70" s="74">
        <f>HLOOKUP(H$2,'Dashboard Console - Entry'!$C$2:$BF$200,$A70,FALSE)</f>
        <v>0</v>
      </c>
      <c r="I70" s="74">
        <f>HLOOKUP(I$2,'Dashboard Console - Entry'!$C$2:$BF$200,$A70,FALSE)</f>
        <v>7025</v>
      </c>
      <c r="J70" s="74">
        <f>HLOOKUP(J$2,'Dashboard Console - Entry'!$C$2:$BF$200,$A70,FALSE)</f>
        <v>6325</v>
      </c>
      <c r="K70" s="74">
        <f>HLOOKUP(K$2,'Dashboard Console - Entry'!$C$2:$BF$200,$A70,FALSE)</f>
        <v>4468</v>
      </c>
      <c r="L70" s="74">
        <f>HLOOKUP(L$2,'Dashboard Console - Entry'!$C$2:$BF$200,$A70,FALSE)</f>
        <v>5418</v>
      </c>
      <c r="M70" s="74">
        <f>HLOOKUP(M$2,'Dashboard Console - Entry'!$C$2:$BF$200,$A70,FALSE)</f>
        <v>5318</v>
      </c>
      <c r="N70" s="74">
        <f>HLOOKUP(N$2,'Dashboard Console - Entry'!$C$2:$BF$200,$A70,FALSE)</f>
        <v>6304</v>
      </c>
      <c r="O70" s="74">
        <f>HLOOKUP(O$2,'Dashboard Console - Entry'!$C$2:$BF$200,$A70,FALSE)</f>
        <v>5789</v>
      </c>
      <c r="P70" s="53"/>
      <c r="S70" s="115"/>
      <c r="T70" s="115"/>
      <c r="U70" s="115"/>
      <c r="V70" s="115"/>
      <c r="W70" s="115"/>
      <c r="X70" s="115"/>
      <c r="Y70" s="115"/>
      <c r="Z70" s="115"/>
      <c r="AA70" s="115"/>
      <c r="AB70" s="115"/>
      <c r="AC70" s="115"/>
      <c r="AD70" s="115"/>
      <c r="AE70" s="115"/>
      <c r="AF70" s="115"/>
      <c r="AG70" s="115"/>
      <c r="AH70" s="115"/>
      <c r="AI70" s="115"/>
      <c r="AJ70" s="115"/>
      <c r="AK70" s="115"/>
      <c r="AL70" s="115"/>
      <c r="AM70" s="115"/>
      <c r="AN70" s="115"/>
      <c r="AO70" s="115"/>
      <c r="AP70" s="115"/>
      <c r="AQ70" s="115"/>
      <c r="AR70" s="115"/>
      <c r="AS70" s="115"/>
      <c r="AT70" s="115"/>
      <c r="AU70" s="115"/>
    </row>
    <row r="71" spans="1:47" x14ac:dyDescent="0.25">
      <c r="A71" s="50">
        <v>70</v>
      </c>
      <c r="B71" s="64" t="str">
        <f>'Dashboard Console - Entry'!B71</f>
        <v>Total</v>
      </c>
      <c r="C71" s="74">
        <f>HLOOKUP(C$2,'Dashboard Console - Entry'!$C$2:$BF$200,$A71,FALSE)</f>
        <v>0</v>
      </c>
      <c r="D71" s="74">
        <f>HLOOKUP(D$2,'Dashboard Console - Entry'!$C$2:$BF$200,$A71,FALSE)</f>
        <v>0</v>
      </c>
      <c r="E71" s="74">
        <f>HLOOKUP(E$2,'Dashboard Console - Entry'!$C$2:$BF$200,$A71,FALSE)</f>
        <v>0</v>
      </c>
      <c r="F71" s="74">
        <f>HLOOKUP(F$2,'Dashboard Console - Entry'!$C$2:$BF$200,$A71,FALSE)</f>
        <v>0</v>
      </c>
      <c r="G71" s="74">
        <f>HLOOKUP(G$2,'Dashboard Console - Entry'!$C$2:$BF$200,$A71,FALSE)</f>
        <v>0</v>
      </c>
      <c r="H71" s="74">
        <f>HLOOKUP(H$2,'Dashboard Console - Entry'!$C$2:$BF$200,$A71,FALSE)</f>
        <v>0</v>
      </c>
      <c r="I71" s="74">
        <f>HLOOKUP(I$2,'Dashboard Console - Entry'!$C$2:$BF$200,$A71,FALSE)</f>
        <v>99333.999999999985</v>
      </c>
      <c r="J71" s="74">
        <f>HLOOKUP(J$2,'Dashboard Console - Entry'!$C$2:$BF$200,$A71,FALSE)</f>
        <v>100396.99999999999</v>
      </c>
      <c r="K71" s="74">
        <f>HLOOKUP(K$2,'Dashboard Console - Entry'!$C$2:$BF$200,$A71,FALSE)</f>
        <v>95054.999999999985</v>
      </c>
      <c r="L71" s="74">
        <f>HLOOKUP(L$2,'Dashboard Console - Entry'!$C$2:$BF$200,$A71,FALSE)</f>
        <v>101820.99999999999</v>
      </c>
      <c r="M71" s="74">
        <f>HLOOKUP(M$2,'Dashboard Console - Entry'!$C$2:$BF$200,$A71,FALSE)</f>
        <v>128168</v>
      </c>
      <c r="N71" s="74">
        <f>HLOOKUP(N$2,'Dashboard Console - Entry'!$C$2:$BF$200,$A71,FALSE)</f>
        <v>120663</v>
      </c>
      <c r="O71" s="74">
        <f>HLOOKUP(O$2,'Dashboard Console - Entry'!$C$2:$BF$200,$A71,FALSE)</f>
        <v>126948</v>
      </c>
      <c r="P71" s="53"/>
      <c r="S71" s="115"/>
      <c r="T71" s="115"/>
      <c r="U71" s="115"/>
      <c r="V71" s="115"/>
      <c r="W71" s="115"/>
      <c r="X71" s="115"/>
      <c r="Y71" s="115"/>
      <c r="Z71" s="115"/>
      <c r="AA71" s="115"/>
      <c r="AB71" s="115"/>
      <c r="AC71" s="115"/>
      <c r="AD71" s="115"/>
      <c r="AE71" s="115"/>
      <c r="AF71" s="115"/>
      <c r="AG71" s="115"/>
      <c r="AH71" s="115"/>
      <c r="AI71" s="115"/>
      <c r="AJ71" s="115"/>
      <c r="AK71" s="115"/>
      <c r="AL71" s="115"/>
      <c r="AM71" s="115"/>
      <c r="AN71" s="115"/>
      <c r="AO71" s="115"/>
      <c r="AP71" s="115"/>
      <c r="AQ71" s="115"/>
      <c r="AR71" s="115"/>
      <c r="AS71" s="115"/>
      <c r="AT71" s="115"/>
      <c r="AU71" s="115"/>
    </row>
    <row r="72" spans="1:47" x14ac:dyDescent="0.25">
      <c r="A72" s="50">
        <v>71</v>
      </c>
      <c r="B72" s="84">
        <f>'Dashboard Console - Entry'!B72</f>
        <v>0</v>
      </c>
      <c r="C72" s="52">
        <f>HLOOKUP(C$2,'Dashboard Console - Entry'!$C$2:$BF$200,$A72,FALSE)</f>
        <v>0</v>
      </c>
      <c r="D72" s="52">
        <f>HLOOKUP(D$2,'Dashboard Console - Entry'!$C$2:$BF$200,$A72,FALSE)</f>
        <v>0</v>
      </c>
      <c r="E72" s="52">
        <f>HLOOKUP(E$2,'Dashboard Console - Entry'!$C$2:$BF$200,$A72,FALSE)</f>
        <v>0</v>
      </c>
      <c r="F72" s="52">
        <f>HLOOKUP(F$2,'Dashboard Console - Entry'!$C$2:$BF$200,$A72,FALSE)</f>
        <v>0</v>
      </c>
      <c r="G72" s="52">
        <f>HLOOKUP(G$2,'Dashboard Console - Entry'!$C$2:$BF$200,$A72,FALSE)</f>
        <v>0</v>
      </c>
      <c r="H72" s="52">
        <f>HLOOKUP(H$2,'Dashboard Console - Entry'!$C$2:$BF$200,$A72,FALSE)</f>
        <v>0</v>
      </c>
      <c r="I72" s="52">
        <f>HLOOKUP(I$2,'Dashboard Console - Entry'!$C$2:$BF$200,$A72,FALSE)</f>
        <v>0</v>
      </c>
      <c r="J72" s="52">
        <f>HLOOKUP(J$2,'Dashboard Console - Entry'!$C$2:$BF$200,$A72,FALSE)</f>
        <v>0</v>
      </c>
      <c r="K72" s="52">
        <f>HLOOKUP(K$2,'Dashboard Console - Entry'!$C$2:$BF$200,$A72,FALSE)</f>
        <v>0</v>
      </c>
      <c r="L72" s="52">
        <f>HLOOKUP(L$2,'Dashboard Console - Entry'!$C$2:$BF$200,$A72,FALSE)</f>
        <v>0</v>
      </c>
      <c r="M72" s="52">
        <f>HLOOKUP(M$2,'Dashboard Console - Entry'!$C$2:$BF$200,$A72,FALSE)</f>
        <v>0</v>
      </c>
      <c r="N72" s="52">
        <f>HLOOKUP(N$2,'Dashboard Console - Entry'!$C$2:$BF$200,$A72,FALSE)</f>
        <v>0</v>
      </c>
      <c r="O72" s="52">
        <f>HLOOKUP(O$2,'Dashboard Console - Entry'!$C$2:$BF$200,$A72,FALSE)</f>
        <v>0</v>
      </c>
      <c r="P72" s="53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  <c r="AL72" s="115"/>
      <c r="AM72" s="115"/>
      <c r="AN72" s="115"/>
      <c r="AO72" s="115"/>
      <c r="AP72" s="115"/>
      <c r="AQ72" s="115"/>
      <c r="AR72" s="115"/>
      <c r="AS72" s="115"/>
      <c r="AT72" s="115"/>
      <c r="AU72" s="115"/>
    </row>
    <row r="73" spans="1:47" x14ac:dyDescent="0.25">
      <c r="A73" s="50">
        <v>72</v>
      </c>
      <c r="B73" s="61" t="str">
        <f>'Dashboard Console - Entry'!B73</f>
        <v>Weighted Volume (SWSR) by Country</v>
      </c>
      <c r="C73" s="93">
        <f>HLOOKUP(C$2,'Dashboard Console - Entry'!$C$2:$BF$200,$A73,FALSE)</f>
        <v>0</v>
      </c>
      <c r="D73" s="93">
        <f>HLOOKUP(D$2,'Dashboard Console - Entry'!$C$2:$BF$200,$A73,FALSE)</f>
        <v>0</v>
      </c>
      <c r="E73" s="93" t="str">
        <f>HLOOKUP(E$2,'Dashboard Console - Entry'!$C$2:$BF$200,$A73,FALSE)</f>
        <v>Pick data from the RF Monthly Report From PS Timing Tool</v>
      </c>
      <c r="F73" s="93">
        <f>HLOOKUP(F$2,'Dashboard Console - Entry'!$C$2:$BF$200,$A73,FALSE)</f>
        <v>0</v>
      </c>
      <c r="G73" s="93">
        <f>HLOOKUP(G$2,'Dashboard Console - Entry'!$C$2:$BF$200,$A73,FALSE)</f>
        <v>0</v>
      </c>
      <c r="H73" s="93">
        <f>HLOOKUP(H$2,'Dashboard Console - Entry'!$C$2:$BF$200,$A73,FALSE)</f>
        <v>0</v>
      </c>
      <c r="I73" s="93">
        <f>HLOOKUP(I$2,'Dashboard Console - Entry'!$C$2:$BF$200,$A73,FALSE)</f>
        <v>0</v>
      </c>
      <c r="J73" s="93">
        <f>HLOOKUP(J$2,'Dashboard Console - Entry'!$C$2:$BF$200,$A73,FALSE)</f>
        <v>0</v>
      </c>
      <c r="K73" s="93">
        <f>HLOOKUP(K$2,'Dashboard Console - Entry'!$C$2:$BF$200,$A73,FALSE)</f>
        <v>0</v>
      </c>
      <c r="L73" s="93">
        <f>HLOOKUP(L$2,'Dashboard Console - Entry'!$C$2:$BF$200,$A73,FALSE)</f>
        <v>0</v>
      </c>
      <c r="M73" s="93">
        <f>HLOOKUP(M$2,'Dashboard Console - Entry'!$C$2:$BF$200,$A73,FALSE)</f>
        <v>0</v>
      </c>
      <c r="N73" s="93">
        <f>HLOOKUP(N$2,'Dashboard Console - Entry'!$C$2:$BF$200,$A73,FALSE)</f>
        <v>0</v>
      </c>
      <c r="O73" s="93">
        <f>HLOOKUP(O$2,'Dashboard Console - Entry'!$C$2:$BF$200,$A73,FALSE)</f>
        <v>0</v>
      </c>
      <c r="P73" s="53"/>
      <c r="S73" s="115"/>
      <c r="T73" s="115"/>
      <c r="U73" s="115"/>
      <c r="V73" s="115"/>
      <c r="W73" s="115"/>
      <c r="X73" s="115"/>
      <c r="Y73" s="115"/>
      <c r="Z73" s="115"/>
      <c r="AA73" s="115"/>
      <c r="AB73" s="115"/>
      <c r="AC73" s="115"/>
      <c r="AD73" s="115"/>
      <c r="AE73" s="115"/>
      <c r="AF73" s="115"/>
      <c r="AG73" s="115"/>
      <c r="AH73" s="115"/>
      <c r="AI73" s="115"/>
      <c r="AJ73" s="115"/>
      <c r="AK73" s="115"/>
      <c r="AL73" s="115"/>
      <c r="AM73" s="115"/>
      <c r="AN73" s="115"/>
      <c r="AO73" s="115"/>
      <c r="AP73" s="115"/>
      <c r="AQ73" s="115"/>
      <c r="AR73" s="115"/>
      <c r="AS73" s="115"/>
      <c r="AT73" s="115"/>
      <c r="AU73" s="115"/>
    </row>
    <row r="74" spans="1:47" x14ac:dyDescent="0.25">
      <c r="A74" s="50">
        <v>73</v>
      </c>
      <c r="B74" s="64" t="str">
        <f>'Dashboard Console - Entry'!B74</f>
        <v>KEN</v>
      </c>
      <c r="C74" s="74">
        <f>HLOOKUP(C$2,'Dashboard Console - Entry'!$C$2:$BF$200,$A74,FALSE)</f>
        <v>0</v>
      </c>
      <c r="D74" s="74">
        <f>HLOOKUP(D$2,'Dashboard Console - Entry'!$C$2:$BF$200,$A74,FALSE)</f>
        <v>0</v>
      </c>
      <c r="E74" s="74">
        <f>HLOOKUP(E$2,'Dashboard Console - Entry'!$C$2:$BF$200,$A74,FALSE)</f>
        <v>0</v>
      </c>
      <c r="F74" s="74">
        <f>HLOOKUP(F$2,'Dashboard Console - Entry'!$C$2:$BF$200,$A74,FALSE)</f>
        <v>0</v>
      </c>
      <c r="G74" s="74">
        <f>HLOOKUP(G$2,'Dashboard Console - Entry'!$C$2:$BF$200,$A74,FALSE)</f>
        <v>0</v>
      </c>
      <c r="H74" s="74">
        <f>HLOOKUP(H$2,'Dashboard Console - Entry'!$C$2:$BF$200,$A74,FALSE)</f>
        <v>0</v>
      </c>
      <c r="I74" s="74">
        <f>HLOOKUP(I$2,'Dashboard Console - Entry'!$C$2:$BF$200,$A74,FALSE)</f>
        <v>299813</v>
      </c>
      <c r="J74" s="74">
        <f>HLOOKUP(J$2,'Dashboard Console - Entry'!$C$2:$BF$200,$A74,FALSE)</f>
        <v>265679</v>
      </c>
      <c r="K74" s="74">
        <f>HLOOKUP(K$2,'Dashboard Console - Entry'!$C$2:$BF$200,$A74,FALSE)</f>
        <v>255759</v>
      </c>
      <c r="L74" s="74">
        <f>HLOOKUP(L$2,'Dashboard Console - Entry'!$C$2:$BF$200,$A74,FALSE)</f>
        <v>255772</v>
      </c>
      <c r="M74" s="74">
        <f>HLOOKUP(M$2,'Dashboard Console - Entry'!$C$2:$BF$200,$A74,FALSE)</f>
        <v>323841</v>
      </c>
      <c r="N74" s="74">
        <f>HLOOKUP(N$2,'Dashboard Console - Entry'!$C$2:$BF$200,$A74,FALSE)</f>
        <v>297634</v>
      </c>
      <c r="O74" s="74">
        <f>HLOOKUP(O$2,'Dashboard Console - Entry'!$C$2:$BF$200,$A74,FALSE)</f>
        <v>306643</v>
      </c>
      <c r="P74" s="53"/>
      <c r="S74" s="115"/>
      <c r="T74" s="115"/>
      <c r="U74" s="115"/>
      <c r="V74" s="115"/>
      <c r="W74" s="115"/>
      <c r="X74" s="115"/>
      <c r="Y74" s="115"/>
      <c r="Z74" s="115"/>
      <c r="AA74" s="115"/>
      <c r="AB74" s="115"/>
      <c r="AC74" s="115"/>
      <c r="AD74" s="115"/>
      <c r="AE74" s="115"/>
      <c r="AF74" s="115"/>
      <c r="AG74" s="115"/>
      <c r="AH74" s="115"/>
      <c r="AI74" s="115"/>
      <c r="AJ74" s="115"/>
      <c r="AK74" s="115"/>
      <c r="AL74" s="115"/>
      <c r="AM74" s="115"/>
      <c r="AN74" s="115"/>
      <c r="AO74" s="115"/>
      <c r="AP74" s="115"/>
      <c r="AQ74" s="115"/>
      <c r="AR74" s="115"/>
      <c r="AS74" s="115"/>
      <c r="AT74" s="115"/>
      <c r="AU74" s="115"/>
    </row>
    <row r="75" spans="1:47" x14ac:dyDescent="0.25">
      <c r="A75" s="50">
        <v>74</v>
      </c>
      <c r="B75" s="64" t="str">
        <f>'Dashboard Console - Entry'!B75</f>
        <v>UGA</v>
      </c>
      <c r="C75" s="74">
        <f>HLOOKUP(C$2,'Dashboard Console - Entry'!$C$2:$BF$200,$A75,FALSE)</f>
        <v>0</v>
      </c>
      <c r="D75" s="74">
        <f>HLOOKUP(D$2,'Dashboard Console - Entry'!$C$2:$BF$200,$A75,FALSE)</f>
        <v>0</v>
      </c>
      <c r="E75" s="74">
        <f>HLOOKUP(E$2,'Dashboard Console - Entry'!$C$2:$BF$200,$A75,FALSE)</f>
        <v>0</v>
      </c>
      <c r="F75" s="74">
        <f>HLOOKUP(F$2,'Dashboard Console - Entry'!$C$2:$BF$200,$A75,FALSE)</f>
        <v>0</v>
      </c>
      <c r="G75" s="74">
        <f>HLOOKUP(G$2,'Dashboard Console - Entry'!$C$2:$BF$200,$A75,FALSE)</f>
        <v>0</v>
      </c>
      <c r="H75" s="74">
        <f>HLOOKUP(H$2,'Dashboard Console - Entry'!$C$2:$BF$200,$A75,FALSE)</f>
        <v>0</v>
      </c>
      <c r="I75" s="74">
        <f>HLOOKUP(I$2,'Dashboard Console - Entry'!$C$2:$BF$200,$A75,FALSE)</f>
        <v>60123</v>
      </c>
      <c r="J75" s="74">
        <f>HLOOKUP(J$2,'Dashboard Console - Entry'!$C$2:$BF$200,$A75,FALSE)</f>
        <v>100703</v>
      </c>
      <c r="K75" s="74">
        <f>HLOOKUP(K$2,'Dashboard Console - Entry'!$C$2:$BF$200,$A75,FALSE)</f>
        <v>54275</v>
      </c>
      <c r="L75" s="74">
        <f>HLOOKUP(L$2,'Dashboard Console - Entry'!$C$2:$BF$200,$A75,FALSE)</f>
        <v>49367</v>
      </c>
      <c r="M75" s="74">
        <f>HLOOKUP(M$2,'Dashboard Console - Entry'!$C$2:$BF$200,$A75,FALSE)</f>
        <v>57960</v>
      </c>
      <c r="N75" s="74">
        <f>HLOOKUP(N$2,'Dashboard Console - Entry'!$C$2:$BF$200,$A75,FALSE)</f>
        <v>56111</v>
      </c>
      <c r="O75" s="74">
        <f>HLOOKUP(O$2,'Dashboard Console - Entry'!$C$2:$BF$200,$A75,FALSE)</f>
        <v>59540</v>
      </c>
      <c r="P75" s="53"/>
      <c r="S75" s="115"/>
      <c r="T75" s="115"/>
      <c r="U75" s="115"/>
      <c r="V75" s="115"/>
      <c r="W75" s="115"/>
      <c r="X75" s="115"/>
      <c r="Y75" s="115"/>
      <c r="Z75" s="115"/>
      <c r="AA75" s="115"/>
      <c r="AB75" s="115"/>
      <c r="AC75" s="115"/>
      <c r="AD75" s="115"/>
      <c r="AE75" s="115"/>
      <c r="AF75" s="115"/>
      <c r="AG75" s="115"/>
      <c r="AH75" s="115"/>
      <c r="AI75" s="115"/>
      <c r="AJ75" s="115"/>
      <c r="AK75" s="115"/>
      <c r="AL75" s="115"/>
      <c r="AM75" s="115"/>
      <c r="AN75" s="115"/>
      <c r="AO75" s="115"/>
      <c r="AP75" s="115"/>
      <c r="AQ75" s="115"/>
      <c r="AR75" s="115"/>
      <c r="AS75" s="115"/>
      <c r="AT75" s="115"/>
      <c r="AU75" s="115"/>
    </row>
    <row r="76" spans="1:47" x14ac:dyDescent="0.25">
      <c r="A76" s="50">
        <v>75</v>
      </c>
      <c r="B76" s="64" t="str">
        <f>'Dashboard Console - Entry'!B76</f>
        <v>TZA</v>
      </c>
      <c r="C76" s="74">
        <f>HLOOKUP(C$2,'Dashboard Console - Entry'!$C$2:$BF$200,$A76,FALSE)</f>
        <v>0</v>
      </c>
      <c r="D76" s="74">
        <f>HLOOKUP(D$2,'Dashboard Console - Entry'!$C$2:$BF$200,$A76,FALSE)</f>
        <v>0</v>
      </c>
      <c r="E76" s="74">
        <f>HLOOKUP(E$2,'Dashboard Console - Entry'!$C$2:$BF$200,$A76,FALSE)</f>
        <v>0</v>
      </c>
      <c r="F76" s="74">
        <f>HLOOKUP(F$2,'Dashboard Console - Entry'!$C$2:$BF$200,$A76,FALSE)</f>
        <v>0</v>
      </c>
      <c r="G76" s="74">
        <f>HLOOKUP(G$2,'Dashboard Console - Entry'!$C$2:$BF$200,$A76,FALSE)</f>
        <v>0</v>
      </c>
      <c r="H76" s="74">
        <f>HLOOKUP(H$2,'Dashboard Console - Entry'!$C$2:$BF$200,$A76,FALSE)</f>
        <v>0</v>
      </c>
      <c r="I76" s="74">
        <f>HLOOKUP(I$2,'Dashboard Console - Entry'!$C$2:$BF$200,$A76,FALSE)</f>
        <v>58717</v>
      </c>
      <c r="J76" s="74">
        <f>HLOOKUP(J$2,'Dashboard Console - Entry'!$C$2:$BF$200,$A76,FALSE)</f>
        <v>54870</v>
      </c>
      <c r="K76" s="74">
        <f>HLOOKUP(K$2,'Dashboard Console - Entry'!$C$2:$BF$200,$A76,FALSE)</f>
        <v>69779</v>
      </c>
      <c r="L76" s="74">
        <f>HLOOKUP(L$2,'Dashboard Console - Entry'!$C$2:$BF$200,$A76,FALSE)</f>
        <v>58177</v>
      </c>
      <c r="M76" s="74">
        <f>HLOOKUP(M$2,'Dashboard Console - Entry'!$C$2:$BF$200,$A76,FALSE)</f>
        <v>69472</v>
      </c>
      <c r="N76" s="74">
        <f>HLOOKUP(N$2,'Dashboard Console - Entry'!$C$2:$BF$200,$A76,FALSE)</f>
        <v>58310</v>
      </c>
      <c r="O76" s="74">
        <f>HLOOKUP(O$2,'Dashboard Console - Entry'!$C$2:$BF$200,$A76,FALSE)</f>
        <v>71145</v>
      </c>
      <c r="P76" s="53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</row>
    <row r="77" spans="1:47" x14ac:dyDescent="0.25">
      <c r="A77" s="50">
        <v>76</v>
      </c>
      <c r="B77" s="64" t="str">
        <f>'Dashboard Console - Entry'!B77</f>
        <v>ZAM</v>
      </c>
      <c r="C77" s="74">
        <f>HLOOKUP(C$2,'Dashboard Console - Entry'!$C$2:$BF$200,$A77,FALSE)</f>
        <v>0</v>
      </c>
      <c r="D77" s="74">
        <f>HLOOKUP(D$2,'Dashboard Console - Entry'!$C$2:$BF$200,$A77,FALSE)</f>
        <v>0</v>
      </c>
      <c r="E77" s="74">
        <f>HLOOKUP(E$2,'Dashboard Console - Entry'!$C$2:$BF$200,$A77,FALSE)</f>
        <v>0</v>
      </c>
      <c r="F77" s="74">
        <f>HLOOKUP(F$2,'Dashboard Console - Entry'!$C$2:$BF$200,$A77,FALSE)</f>
        <v>0</v>
      </c>
      <c r="G77" s="74">
        <f>HLOOKUP(G$2,'Dashboard Console - Entry'!$C$2:$BF$200,$A77,FALSE)</f>
        <v>0</v>
      </c>
      <c r="H77" s="74">
        <f>HLOOKUP(H$2,'Dashboard Console - Entry'!$C$2:$BF$200,$A77,FALSE)</f>
        <v>0</v>
      </c>
      <c r="I77" s="74">
        <f>HLOOKUP(I$2,'Dashboard Console - Entry'!$C$2:$BF$200,$A77,FALSE)</f>
        <v>48387</v>
      </c>
      <c r="J77" s="74">
        <f>HLOOKUP(J$2,'Dashboard Console - Entry'!$C$2:$BF$200,$A77,FALSE)</f>
        <v>41522</v>
      </c>
      <c r="K77" s="74">
        <f>HLOOKUP(K$2,'Dashboard Console - Entry'!$C$2:$BF$200,$A77,FALSE)</f>
        <v>41163</v>
      </c>
      <c r="L77" s="74">
        <f>HLOOKUP(L$2,'Dashboard Console - Entry'!$C$2:$BF$200,$A77,FALSE)</f>
        <v>44865</v>
      </c>
      <c r="M77" s="74">
        <f>HLOOKUP(M$2,'Dashboard Console - Entry'!$C$2:$BF$200,$A77,FALSE)</f>
        <v>74830</v>
      </c>
      <c r="N77" s="74">
        <f>HLOOKUP(N$2,'Dashboard Console - Entry'!$C$2:$BF$200,$A77,FALSE)</f>
        <v>46117</v>
      </c>
      <c r="O77" s="74">
        <f>HLOOKUP(O$2,'Dashboard Console - Entry'!$C$2:$BF$200,$A77,FALSE)</f>
        <v>49635</v>
      </c>
      <c r="P77" s="53"/>
      <c r="S77" s="115"/>
      <c r="T77" s="115"/>
      <c r="U77" s="115"/>
      <c r="V77" s="115"/>
      <c r="W77" s="115"/>
      <c r="X77" s="115"/>
      <c r="Y77" s="115"/>
      <c r="Z77" s="115"/>
      <c r="AA77" s="115"/>
      <c r="AB77" s="115"/>
      <c r="AC77" s="115"/>
      <c r="AD77" s="115"/>
      <c r="AE77" s="115"/>
      <c r="AF77" s="115"/>
      <c r="AG77" s="115"/>
      <c r="AH77" s="115"/>
      <c r="AI77" s="115"/>
      <c r="AJ77" s="115"/>
      <c r="AK77" s="115"/>
      <c r="AL77" s="115"/>
      <c r="AM77" s="115"/>
      <c r="AN77" s="115"/>
      <c r="AO77" s="115"/>
      <c r="AP77" s="115"/>
      <c r="AQ77" s="115"/>
      <c r="AR77" s="115"/>
      <c r="AS77" s="115"/>
      <c r="AT77" s="115"/>
      <c r="AU77" s="115"/>
    </row>
    <row r="78" spans="1:47" x14ac:dyDescent="0.25">
      <c r="A78" s="50">
        <v>77</v>
      </c>
      <c r="B78" s="64" t="str">
        <f>'Dashboard Console - Entry'!B78</f>
        <v>BOT</v>
      </c>
      <c r="C78" s="74">
        <f>HLOOKUP(C$2,'Dashboard Console - Entry'!$C$2:$BF$200,$A78,FALSE)</f>
        <v>0</v>
      </c>
      <c r="D78" s="74">
        <f>HLOOKUP(D$2,'Dashboard Console - Entry'!$C$2:$BF$200,$A78,FALSE)</f>
        <v>0</v>
      </c>
      <c r="E78" s="74">
        <f>HLOOKUP(E$2,'Dashboard Console - Entry'!$C$2:$BF$200,$A78,FALSE)</f>
        <v>0</v>
      </c>
      <c r="F78" s="74">
        <f>HLOOKUP(F$2,'Dashboard Console - Entry'!$C$2:$BF$200,$A78,FALSE)</f>
        <v>0</v>
      </c>
      <c r="G78" s="74">
        <f>HLOOKUP(G$2,'Dashboard Console - Entry'!$C$2:$BF$200,$A78,FALSE)</f>
        <v>0</v>
      </c>
      <c r="H78" s="74">
        <f>HLOOKUP(H$2,'Dashboard Console - Entry'!$C$2:$BF$200,$A78,FALSE)</f>
        <v>0</v>
      </c>
      <c r="I78" s="74">
        <f>HLOOKUP(I$2,'Dashboard Console - Entry'!$C$2:$BF$200,$A78,FALSE)</f>
        <v>34760</v>
      </c>
      <c r="J78" s="74">
        <f>HLOOKUP(J$2,'Dashboard Console - Entry'!$C$2:$BF$200,$A78,FALSE)</f>
        <v>34080</v>
      </c>
      <c r="K78" s="74">
        <f>HLOOKUP(K$2,'Dashboard Console - Entry'!$C$2:$BF$200,$A78,FALSE)</f>
        <v>31506</v>
      </c>
      <c r="L78" s="74">
        <f>HLOOKUP(L$2,'Dashboard Console - Entry'!$C$2:$BF$200,$A78,FALSE)</f>
        <v>34633</v>
      </c>
      <c r="M78" s="74">
        <f>HLOOKUP(M$2,'Dashboard Console - Entry'!$C$2:$BF$200,$A78,FALSE)</f>
        <v>34483</v>
      </c>
      <c r="N78" s="74">
        <f>HLOOKUP(N$2,'Dashboard Console - Entry'!$C$2:$BF$200,$A78,FALSE)</f>
        <v>34131</v>
      </c>
      <c r="O78" s="74">
        <f>HLOOKUP(O$2,'Dashboard Console - Entry'!$C$2:$BF$200,$A78,FALSE)</f>
        <v>38766</v>
      </c>
      <c r="P78" s="53"/>
      <c r="S78" s="115"/>
      <c r="T78" s="115"/>
      <c r="U78" s="115"/>
      <c r="V78" s="115"/>
      <c r="W78" s="115"/>
      <c r="X78" s="115"/>
      <c r="Y78" s="115"/>
      <c r="Z78" s="115"/>
      <c r="AA78" s="115"/>
      <c r="AB78" s="115"/>
      <c r="AC78" s="115"/>
      <c r="AD78" s="115"/>
      <c r="AE78" s="115"/>
      <c r="AF78" s="115"/>
      <c r="AG78" s="115"/>
      <c r="AH78" s="115"/>
      <c r="AI78" s="115"/>
      <c r="AJ78" s="115"/>
      <c r="AK78" s="115"/>
      <c r="AL78" s="115"/>
      <c r="AM78" s="115"/>
      <c r="AN78" s="115"/>
      <c r="AO78" s="115"/>
      <c r="AP78" s="115"/>
      <c r="AQ78" s="115"/>
      <c r="AR78" s="115"/>
      <c r="AS78" s="115"/>
      <c r="AT78" s="115"/>
      <c r="AU78" s="115"/>
    </row>
    <row r="79" spans="1:47" x14ac:dyDescent="0.25">
      <c r="A79" s="50">
        <v>78</v>
      </c>
      <c r="B79" s="64" t="str">
        <f>'Dashboard Console - Entry'!B79</f>
        <v>ZAR</v>
      </c>
      <c r="C79" s="74">
        <f>HLOOKUP(C$2,'Dashboard Console - Entry'!$C$2:$BF$200,$A79,FALSE)</f>
        <v>0</v>
      </c>
      <c r="D79" s="74">
        <f>HLOOKUP(D$2,'Dashboard Console - Entry'!$C$2:$BF$200,$A79,FALSE)</f>
        <v>0</v>
      </c>
      <c r="E79" s="74">
        <f>HLOOKUP(E$2,'Dashboard Console - Entry'!$C$2:$BF$200,$A79,FALSE)</f>
        <v>0</v>
      </c>
      <c r="F79" s="74">
        <f>HLOOKUP(F$2,'Dashboard Console - Entry'!$C$2:$BF$200,$A79,FALSE)</f>
        <v>0</v>
      </c>
      <c r="G79" s="74">
        <f>HLOOKUP(G$2,'Dashboard Console - Entry'!$C$2:$BF$200,$A79,FALSE)</f>
        <v>0</v>
      </c>
      <c r="H79" s="74">
        <f>HLOOKUP(H$2,'Dashboard Console - Entry'!$C$2:$BF$200,$A79,FALSE)</f>
        <v>0</v>
      </c>
      <c r="I79" s="74">
        <f>HLOOKUP(I$2,'Dashboard Console - Entry'!$C$2:$BF$200,$A79,FALSE)</f>
        <v>116666</v>
      </c>
      <c r="J79" s="74">
        <f>HLOOKUP(J$2,'Dashboard Console - Entry'!$C$2:$BF$200,$A79,FALSE)</f>
        <v>132882</v>
      </c>
      <c r="K79" s="74">
        <f>HLOOKUP(K$2,'Dashboard Console - Entry'!$C$2:$BF$200,$A79,FALSE)</f>
        <v>92068</v>
      </c>
      <c r="L79" s="74">
        <f>HLOOKUP(L$2,'Dashboard Console - Entry'!$C$2:$BF$200,$A79,FALSE)</f>
        <v>47982</v>
      </c>
      <c r="M79" s="74">
        <f>HLOOKUP(M$2,'Dashboard Console - Entry'!$C$2:$BF$200,$A79,FALSE)</f>
        <v>63936</v>
      </c>
      <c r="N79" s="74">
        <f>HLOOKUP(N$2,'Dashboard Console - Entry'!$C$2:$BF$200,$A79,FALSE)</f>
        <v>73518</v>
      </c>
      <c r="O79" s="74">
        <f>HLOOKUP(O$2,'Dashboard Console - Entry'!$C$2:$BF$200,$A79,FALSE)</f>
        <v>63872</v>
      </c>
      <c r="P79" s="53"/>
      <c r="S79" s="115"/>
      <c r="T79" s="115"/>
      <c r="U79" s="115"/>
      <c r="V79" s="115"/>
      <c r="W79" s="115"/>
      <c r="X79" s="115"/>
      <c r="Y79" s="115"/>
      <c r="Z79" s="115"/>
      <c r="AA79" s="115"/>
      <c r="AB79" s="115"/>
      <c r="AC79" s="115"/>
      <c r="AD79" s="115"/>
      <c r="AE79" s="115"/>
      <c r="AF79" s="115"/>
      <c r="AG79" s="115"/>
      <c r="AH79" s="115"/>
      <c r="AI79" s="115"/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</row>
    <row r="80" spans="1:47" x14ac:dyDescent="0.25">
      <c r="A80" s="50">
        <v>79</v>
      </c>
      <c r="B80" s="64" t="str">
        <f>'Dashboard Console - Entry'!B80</f>
        <v>Total</v>
      </c>
      <c r="C80" s="94">
        <f>HLOOKUP(C$2,'Dashboard Console - Entry'!$C$2:$BF$200,$A80,FALSE)</f>
        <v>0</v>
      </c>
      <c r="D80" s="94">
        <f>HLOOKUP(D$2,'Dashboard Console - Entry'!$C$2:$BF$200,$A80,FALSE)</f>
        <v>0</v>
      </c>
      <c r="E80" s="94">
        <f>HLOOKUP(E$2,'Dashboard Console - Entry'!$C$2:$BF$200,$A80,FALSE)</f>
        <v>0</v>
      </c>
      <c r="F80" s="94">
        <f>HLOOKUP(F$2,'Dashboard Console - Entry'!$C$2:$BF$200,$A80,FALSE)</f>
        <v>0</v>
      </c>
      <c r="G80" s="94">
        <f>HLOOKUP(G$2,'Dashboard Console - Entry'!$C$2:$BF$200,$A80,FALSE)</f>
        <v>0</v>
      </c>
      <c r="H80" s="94">
        <f>HLOOKUP(H$2,'Dashboard Console - Entry'!$C$2:$BF$200,$A80,FALSE)</f>
        <v>0</v>
      </c>
      <c r="I80" s="94">
        <f>HLOOKUP(I$2,'Dashboard Console - Entry'!$C$2:$BF$200,$A80,FALSE)</f>
        <v>618466</v>
      </c>
      <c r="J80" s="94">
        <f>HLOOKUP(J$2,'Dashboard Console - Entry'!$C$2:$BF$200,$A80,FALSE)</f>
        <v>629736</v>
      </c>
      <c r="K80" s="74">
        <f>HLOOKUP(K$2,'Dashboard Console - Entry'!$C$2:$BF$200,$A80,FALSE)</f>
        <v>544550</v>
      </c>
      <c r="L80" s="74">
        <f>HLOOKUP(L$2,'Dashboard Console - Entry'!$C$2:$BF$200,$A80,FALSE)</f>
        <v>490796</v>
      </c>
      <c r="M80" s="74">
        <f>HLOOKUP(M$2,'Dashboard Console - Entry'!$C$2:$BF$200,$A80,FALSE)</f>
        <v>624522</v>
      </c>
      <c r="N80" s="74">
        <f>HLOOKUP(N$2,'Dashboard Console - Entry'!$C$2:$BF$200,$A80,FALSE)</f>
        <v>565821</v>
      </c>
      <c r="O80" s="94">
        <f>HLOOKUP(O$2,'Dashboard Console - Entry'!$C$2:$BF$200,$A80,FALSE)</f>
        <v>589601</v>
      </c>
      <c r="P80" s="53"/>
      <c r="S80" s="115"/>
      <c r="T80" s="115"/>
      <c r="U80" s="115"/>
      <c r="V80" s="115"/>
      <c r="W80" s="115"/>
      <c r="X80" s="115"/>
      <c r="Y80" s="115"/>
      <c r="Z80" s="115"/>
      <c r="AA80" s="115"/>
      <c r="AB80" s="115"/>
      <c r="AC80" s="115"/>
      <c r="AD80" s="115"/>
      <c r="AE80" s="115"/>
      <c r="AF80" s="115"/>
      <c r="AG80" s="115"/>
      <c r="AH80" s="115"/>
      <c r="AI80" s="115"/>
      <c r="AJ80" s="115"/>
      <c r="AK80" s="115"/>
      <c r="AL80" s="115"/>
      <c r="AM80" s="115"/>
      <c r="AN80" s="115"/>
      <c r="AO80" s="115"/>
      <c r="AP80" s="115"/>
      <c r="AQ80" s="115"/>
      <c r="AR80" s="115"/>
      <c r="AS80" s="115"/>
      <c r="AT80" s="115"/>
      <c r="AU80" s="115"/>
    </row>
    <row r="81" spans="1:47" x14ac:dyDescent="0.25">
      <c r="A81" s="50">
        <v>80</v>
      </c>
      <c r="B81" s="84" t="str">
        <f>'Dashboard Console - Entry'!B81</f>
        <v>WV Check</v>
      </c>
      <c r="C81" s="52" t="b">
        <f>HLOOKUP(C$2,'Dashboard Console - Entry'!$C$2:$BF$200,$A81,FALSE)</f>
        <v>1</v>
      </c>
      <c r="D81" s="52" t="b">
        <f>HLOOKUP(D$2,'Dashboard Console - Entry'!$C$2:$BF$200,$A81,FALSE)</f>
        <v>1</v>
      </c>
      <c r="E81" s="52" t="b">
        <f>HLOOKUP(E$2,'Dashboard Console - Entry'!$C$2:$BF$200,$A81,FALSE)</f>
        <v>1</v>
      </c>
      <c r="F81" s="52" t="b">
        <f>HLOOKUP(F$2,'Dashboard Console - Entry'!$C$2:$BF$200,$A81,FALSE)</f>
        <v>1</v>
      </c>
      <c r="G81" s="52" t="b">
        <f>HLOOKUP(G$2,'Dashboard Console - Entry'!$C$2:$BF$200,$A81,FALSE)</f>
        <v>1</v>
      </c>
      <c r="H81" s="52" t="b">
        <f>HLOOKUP(H$2,'Dashboard Console - Entry'!$C$2:$BF$200,$A81,FALSE)</f>
        <v>1</v>
      </c>
      <c r="I81" s="52" t="b">
        <f>HLOOKUP(I$2,'Dashboard Console - Entry'!$C$2:$BF$200,$A81,FALSE)</f>
        <v>0</v>
      </c>
      <c r="J81" s="52" t="b">
        <f>HLOOKUP(J$2,'Dashboard Console - Entry'!$C$2:$BF$200,$A81,FALSE)</f>
        <v>0</v>
      </c>
      <c r="K81" s="95" t="b">
        <f>HLOOKUP(K$2,'Dashboard Console - Entry'!$C$2:$BF$200,$A81,FALSE)</f>
        <v>0</v>
      </c>
      <c r="L81" s="95" t="b">
        <f>HLOOKUP(L$2,'Dashboard Console - Entry'!$C$2:$BF$200,$A81,FALSE)</f>
        <v>0</v>
      </c>
      <c r="M81" s="95" t="b">
        <f>HLOOKUP(M$2,'Dashboard Console - Entry'!$C$2:$BF$200,$A81,FALSE)</f>
        <v>0</v>
      </c>
      <c r="N81" s="95" t="b">
        <f>HLOOKUP(N$2,'Dashboard Console - Entry'!$C$2:$BF$200,$A81,FALSE)</f>
        <v>0</v>
      </c>
      <c r="O81" s="52" t="b">
        <f>HLOOKUP(O$2,'Dashboard Console - Entry'!$C$2:$BF$200,$A81,FALSE)</f>
        <v>0</v>
      </c>
      <c r="P81" s="53"/>
      <c r="S81" s="115"/>
      <c r="T81" s="115"/>
      <c r="U81" s="115"/>
      <c r="V81" s="115"/>
      <c r="W81" s="115"/>
      <c r="X81" s="115"/>
      <c r="Y81" s="115"/>
      <c r="Z81" s="115"/>
      <c r="AA81" s="115"/>
      <c r="AB81" s="115"/>
      <c r="AC81" s="115"/>
      <c r="AD81" s="115"/>
      <c r="AE81" s="115"/>
      <c r="AF81" s="115"/>
      <c r="AG81" s="115"/>
      <c r="AH81" s="115"/>
      <c r="AI81" s="115"/>
      <c r="AJ81" s="115"/>
      <c r="AK81" s="115"/>
      <c r="AL81" s="115"/>
      <c r="AM81" s="115"/>
      <c r="AN81" s="115"/>
      <c r="AO81" s="115"/>
      <c r="AP81" s="115"/>
      <c r="AQ81" s="115"/>
      <c r="AR81" s="115"/>
      <c r="AS81" s="115"/>
      <c r="AT81" s="115"/>
      <c r="AU81" s="115"/>
    </row>
    <row r="82" spans="1:47" x14ac:dyDescent="0.25">
      <c r="A82" s="50">
        <v>81</v>
      </c>
      <c r="B82" s="61" t="str">
        <f>'Dashboard Console - Entry'!B82</f>
        <v>% Weighted (SWSR) by Country</v>
      </c>
      <c r="C82" s="91">
        <f>HLOOKUP(C$2,'Dashboard Console - Entry'!$C$2:$BF$200,$A82,FALSE)</f>
        <v>0</v>
      </c>
      <c r="D82" s="91">
        <f>HLOOKUP(D$2,'Dashboard Console - Entry'!$C$2:$BF$200,$A82,FALSE)</f>
        <v>0</v>
      </c>
      <c r="E82" s="91">
        <f>HLOOKUP(E$2,'Dashboard Console - Entry'!$C$2:$BF$200,$A82,FALSE)</f>
        <v>0</v>
      </c>
      <c r="F82" s="91">
        <f>HLOOKUP(F$2,'Dashboard Console - Entry'!$C$2:$BF$200,$A82,FALSE)</f>
        <v>0</v>
      </c>
      <c r="G82" s="91">
        <f>HLOOKUP(G$2,'Dashboard Console - Entry'!$C$2:$BF$200,$A82,FALSE)</f>
        <v>0</v>
      </c>
      <c r="H82" s="91">
        <f>HLOOKUP(H$2,'Dashboard Console - Entry'!$C$2:$BF$200,$A82,FALSE)</f>
        <v>0</v>
      </c>
      <c r="I82" s="91">
        <f>HLOOKUP(I$2,'Dashboard Console - Entry'!$C$2:$BF$200,$A82,FALSE)</f>
        <v>0</v>
      </c>
      <c r="J82" s="91">
        <f>HLOOKUP(J$2,'Dashboard Console - Entry'!$C$2:$BF$200,$A82,FALSE)</f>
        <v>0</v>
      </c>
      <c r="K82" s="91">
        <f>HLOOKUP(K$2,'Dashboard Console - Entry'!$C$2:$BF$200,$A82,FALSE)</f>
        <v>0</v>
      </c>
      <c r="L82" s="91">
        <f>HLOOKUP(L$2,'Dashboard Console - Entry'!$C$2:$BF$200,$A82,FALSE)</f>
        <v>0</v>
      </c>
      <c r="M82" s="91">
        <f>HLOOKUP(M$2,'Dashboard Console - Entry'!$C$2:$BF$200,$A82,FALSE)</f>
        <v>0</v>
      </c>
      <c r="N82" s="91">
        <f>HLOOKUP(N$2,'Dashboard Console - Entry'!$C$2:$BF$200,$A82,FALSE)</f>
        <v>0</v>
      </c>
      <c r="O82" s="91">
        <f>HLOOKUP(O$2,'Dashboard Console - Entry'!$C$2:$BF$200,$A82,FALSE)</f>
        <v>0</v>
      </c>
      <c r="P82" s="53"/>
      <c r="S82" s="115"/>
      <c r="T82" s="115"/>
      <c r="U82" s="115"/>
      <c r="V82" s="115"/>
      <c r="W82" s="115"/>
      <c r="X82" s="115"/>
      <c r="Y82" s="115"/>
      <c r="Z82" s="115"/>
      <c r="AA82" s="115"/>
      <c r="AB82" s="115"/>
      <c r="AC82" s="115"/>
      <c r="AD82" s="115"/>
      <c r="AE82" s="115"/>
      <c r="AF82" s="115"/>
      <c r="AG82" s="115"/>
      <c r="AH82" s="115"/>
      <c r="AI82" s="115"/>
      <c r="AJ82" s="115"/>
      <c r="AK82" s="115"/>
      <c r="AL82" s="115"/>
      <c r="AM82" s="115"/>
      <c r="AN82" s="115"/>
      <c r="AO82" s="115"/>
      <c r="AP82" s="115"/>
      <c r="AQ82" s="115"/>
      <c r="AR82" s="115"/>
      <c r="AS82" s="115"/>
      <c r="AT82" s="115"/>
      <c r="AU82" s="115"/>
    </row>
    <row r="83" spans="1:47" x14ac:dyDescent="0.25">
      <c r="A83" s="50">
        <v>82</v>
      </c>
      <c r="B83" s="64" t="str">
        <f>'Dashboard Console - Entry'!B83</f>
        <v>KEN</v>
      </c>
      <c r="C83" s="82" t="e">
        <f>HLOOKUP(C$2,'Dashboard Console - Entry'!$C$2:$BF$200,$A83,FALSE)</f>
        <v>#DIV/0!</v>
      </c>
      <c r="D83" s="82" t="e">
        <f>HLOOKUP(D$2,'Dashboard Console - Entry'!$C$2:$BF$200,$A83,FALSE)</f>
        <v>#DIV/0!</v>
      </c>
      <c r="E83" s="82" t="e">
        <f>HLOOKUP(E$2,'Dashboard Console - Entry'!$C$2:$BF$200,$A83,FALSE)</f>
        <v>#DIV/0!</v>
      </c>
      <c r="F83" s="82" t="e">
        <f>HLOOKUP(F$2,'Dashboard Console - Entry'!$C$2:$BF$200,$A83,FALSE)</f>
        <v>#DIV/0!</v>
      </c>
      <c r="G83" s="82" t="e">
        <f>HLOOKUP(G$2,'Dashboard Console - Entry'!$C$2:$BF$200,$A83,FALSE)</f>
        <v>#DIV/0!</v>
      </c>
      <c r="H83" s="82" t="e">
        <f>HLOOKUP(H$2,'Dashboard Console - Entry'!$C$2:$BF$200,$A83,FALSE)</f>
        <v>#DIV/0!</v>
      </c>
      <c r="I83" s="82">
        <f>HLOOKUP(I$2,'Dashboard Console - Entry'!$C$2:$BF$200,$A83,FALSE)</f>
        <v>0.48476876659347484</v>
      </c>
      <c r="J83" s="82">
        <f>HLOOKUP(J$2,'Dashboard Console - Entry'!$C$2:$BF$200,$A83,FALSE)</f>
        <v>0.42188949019906752</v>
      </c>
      <c r="K83" s="82">
        <f>HLOOKUP(K$2,'Dashboard Console - Entry'!$C$2:$BF$200,$A83,FALSE)</f>
        <v>0.46967037003030027</v>
      </c>
      <c r="L83" s="82">
        <f>HLOOKUP(L$2,'Dashboard Console - Entry'!$C$2:$BF$200,$A83,FALSE)</f>
        <v>0.52113709158183852</v>
      </c>
      <c r="M83" s="82">
        <f>HLOOKUP(M$2,'Dashboard Console - Entry'!$C$2:$BF$200,$A83,FALSE)</f>
        <v>0.51854218106007477</v>
      </c>
      <c r="N83" s="82">
        <f>HLOOKUP(N$2,'Dashboard Console - Entry'!$C$2:$BF$200,$A83,FALSE)</f>
        <v>0.52602148029147022</v>
      </c>
      <c r="O83" s="82">
        <f>HLOOKUP(O$2,'Dashboard Console - Entry'!$C$2:$BF$200,$A83,FALSE)</f>
        <v>0.52008561722249458</v>
      </c>
      <c r="P83" s="53"/>
      <c r="S83" s="115"/>
      <c r="T83" s="115"/>
      <c r="U83" s="115"/>
      <c r="V83" s="115"/>
      <c r="W83" s="115"/>
      <c r="X83" s="115"/>
      <c r="Y83" s="115"/>
      <c r="Z83" s="115"/>
      <c r="AA83" s="115"/>
      <c r="AB83" s="115"/>
      <c r="AC83" s="115"/>
      <c r="AD83" s="115"/>
      <c r="AE83" s="115"/>
      <c r="AF83" s="115"/>
      <c r="AG83" s="115"/>
      <c r="AH83" s="115"/>
      <c r="AI83" s="115"/>
      <c r="AJ83" s="115"/>
      <c r="AK83" s="115"/>
      <c r="AL83" s="115"/>
      <c r="AM83" s="115"/>
      <c r="AN83" s="115"/>
      <c r="AO83" s="115"/>
      <c r="AP83" s="115"/>
      <c r="AQ83" s="115"/>
      <c r="AR83" s="115"/>
      <c r="AS83" s="115"/>
      <c r="AT83" s="115"/>
      <c r="AU83" s="115"/>
    </row>
    <row r="84" spans="1:47" x14ac:dyDescent="0.25">
      <c r="A84" s="50">
        <v>83</v>
      </c>
      <c r="B84" s="64" t="str">
        <f>'Dashboard Console - Entry'!B84</f>
        <v>UGA</v>
      </c>
      <c r="C84" s="82" t="e">
        <f>HLOOKUP(C$2,'Dashboard Console - Entry'!$C$2:$BF$200,$A84,FALSE)</f>
        <v>#DIV/0!</v>
      </c>
      <c r="D84" s="82" t="e">
        <f>HLOOKUP(D$2,'Dashboard Console - Entry'!$C$2:$BF$200,$A84,FALSE)</f>
        <v>#DIV/0!</v>
      </c>
      <c r="E84" s="82" t="e">
        <f>HLOOKUP(E$2,'Dashboard Console - Entry'!$C$2:$BF$200,$A84,FALSE)</f>
        <v>#DIV/0!</v>
      </c>
      <c r="F84" s="82" t="e">
        <f>HLOOKUP(F$2,'Dashboard Console - Entry'!$C$2:$BF$200,$A84,FALSE)</f>
        <v>#DIV/0!</v>
      </c>
      <c r="G84" s="82" t="e">
        <f>HLOOKUP(G$2,'Dashboard Console - Entry'!$C$2:$BF$200,$A84,FALSE)</f>
        <v>#DIV/0!</v>
      </c>
      <c r="H84" s="82" t="e">
        <f>HLOOKUP(H$2,'Dashboard Console - Entry'!$C$2:$BF$200,$A84,FALSE)</f>
        <v>#DIV/0!</v>
      </c>
      <c r="I84" s="82">
        <f>HLOOKUP(I$2,'Dashboard Console - Entry'!$C$2:$BF$200,$A84,FALSE)</f>
        <v>9.7213104681583146E-2</v>
      </c>
      <c r="J84" s="82">
        <f>HLOOKUP(J$2,'Dashboard Console - Entry'!$C$2:$BF$200,$A84,FALSE)</f>
        <v>0.15991304292592451</v>
      </c>
      <c r="K84" s="82">
        <f>HLOOKUP(K$2,'Dashboard Console - Entry'!$C$2:$BF$200,$A84,FALSE)</f>
        <v>9.9669451840969606E-2</v>
      </c>
      <c r="L84" s="82">
        <f>HLOOKUP(L$2,'Dashboard Console - Entry'!$C$2:$BF$200,$A84,FALSE)</f>
        <v>0.10058557934457493</v>
      </c>
      <c r="M84" s="82">
        <f>HLOOKUP(M$2,'Dashboard Console - Entry'!$C$2:$BF$200,$A84,FALSE)</f>
        <v>9.2806978777368931E-2</v>
      </c>
      <c r="N84" s="82">
        <f>HLOOKUP(N$2,'Dashboard Console - Entry'!$C$2:$BF$200,$A84,FALSE)</f>
        <v>9.9167404532528841E-2</v>
      </c>
      <c r="O84" s="82">
        <f>HLOOKUP(O$2,'Dashboard Console - Entry'!$C$2:$BF$200,$A84,FALSE)</f>
        <v>0.10098354650009074</v>
      </c>
      <c r="P84" s="53"/>
      <c r="S84" s="115"/>
      <c r="T84" s="115"/>
      <c r="U84" s="115"/>
      <c r="V84" s="115"/>
      <c r="W84" s="115"/>
      <c r="X84" s="115"/>
      <c r="Y84" s="115"/>
      <c r="Z84" s="115"/>
      <c r="AA84" s="115"/>
      <c r="AB84" s="115"/>
      <c r="AC84" s="115"/>
      <c r="AD84" s="115"/>
      <c r="AE84" s="115"/>
      <c r="AF84" s="115"/>
      <c r="AG84" s="115"/>
      <c r="AH84" s="115"/>
      <c r="AI84" s="115"/>
      <c r="AJ84" s="115"/>
      <c r="AK84" s="115"/>
      <c r="AL84" s="115"/>
      <c r="AM84" s="115"/>
      <c r="AN84" s="115"/>
      <c r="AO84" s="115"/>
      <c r="AP84" s="115"/>
      <c r="AQ84" s="115"/>
      <c r="AR84" s="115"/>
      <c r="AS84" s="115"/>
      <c r="AT84" s="115"/>
      <c r="AU84" s="115"/>
    </row>
    <row r="85" spans="1:47" x14ac:dyDescent="0.25">
      <c r="A85" s="50">
        <v>84</v>
      </c>
      <c r="B85" s="64" t="str">
        <f>'Dashboard Console - Entry'!B85</f>
        <v>TZA</v>
      </c>
      <c r="C85" s="82" t="e">
        <f>HLOOKUP(C$2,'Dashboard Console - Entry'!$C$2:$BF$200,$A85,FALSE)</f>
        <v>#DIV/0!</v>
      </c>
      <c r="D85" s="82" t="e">
        <f>HLOOKUP(D$2,'Dashboard Console - Entry'!$C$2:$BF$200,$A85,FALSE)</f>
        <v>#DIV/0!</v>
      </c>
      <c r="E85" s="82" t="e">
        <f>HLOOKUP(E$2,'Dashboard Console - Entry'!$C$2:$BF$200,$A85,FALSE)</f>
        <v>#DIV/0!</v>
      </c>
      <c r="F85" s="82" t="e">
        <f>HLOOKUP(F$2,'Dashboard Console - Entry'!$C$2:$BF$200,$A85,FALSE)</f>
        <v>#DIV/0!</v>
      </c>
      <c r="G85" s="82" t="e">
        <f>HLOOKUP(G$2,'Dashboard Console - Entry'!$C$2:$BF$200,$A85,FALSE)</f>
        <v>#DIV/0!</v>
      </c>
      <c r="H85" s="82" t="e">
        <f>HLOOKUP(H$2,'Dashboard Console - Entry'!$C$2:$BF$200,$A85,FALSE)</f>
        <v>#DIV/0!</v>
      </c>
      <c r="I85" s="82">
        <f>HLOOKUP(I$2,'Dashboard Console - Entry'!$C$2:$BF$200,$A85,FALSE)</f>
        <v>9.493973799691495E-2</v>
      </c>
      <c r="J85" s="82">
        <f>HLOOKUP(J$2,'Dashboard Console - Entry'!$C$2:$BF$200,$A85,FALSE)</f>
        <v>8.7131750447806702E-2</v>
      </c>
      <c r="K85" s="82">
        <f>HLOOKUP(K$2,'Dashboard Console - Entry'!$C$2:$BF$200,$A85,FALSE)</f>
        <v>0.12814066660545403</v>
      </c>
      <c r="L85" s="82">
        <f>HLOOKUP(L$2,'Dashboard Console - Entry'!$C$2:$BF$200,$A85,FALSE)</f>
        <v>0.1185360108884343</v>
      </c>
      <c r="M85" s="82">
        <f>HLOOKUP(M$2,'Dashboard Console - Entry'!$C$2:$BF$200,$A85,FALSE)</f>
        <v>0.11124027656351577</v>
      </c>
      <c r="N85" s="82">
        <f>HLOOKUP(N$2,'Dashboard Console - Entry'!$C$2:$BF$200,$A85,FALSE)</f>
        <v>0.10305379263053156</v>
      </c>
      <c r="O85" s="82">
        <f>HLOOKUP(O$2,'Dashboard Console - Entry'!$C$2:$BF$200,$A85,FALSE)</f>
        <v>0.12066634893767141</v>
      </c>
      <c r="P85" s="53"/>
      <c r="S85" s="115"/>
      <c r="T85" s="115"/>
      <c r="U85" s="115"/>
      <c r="V85" s="115"/>
      <c r="W85" s="115"/>
      <c r="X85" s="115"/>
      <c r="Y85" s="115"/>
      <c r="Z85" s="115"/>
      <c r="AA85" s="115"/>
      <c r="AB85" s="115"/>
      <c r="AC85" s="115"/>
      <c r="AD85" s="115"/>
      <c r="AE85" s="115"/>
      <c r="AF85" s="115"/>
      <c r="AG85" s="115"/>
      <c r="AH85" s="115"/>
      <c r="AI85" s="115"/>
      <c r="AJ85" s="115"/>
      <c r="AK85" s="115"/>
      <c r="AL85" s="115"/>
      <c r="AM85" s="115"/>
      <c r="AN85" s="115"/>
      <c r="AO85" s="115"/>
      <c r="AP85" s="115"/>
      <c r="AQ85" s="115"/>
      <c r="AR85" s="115"/>
      <c r="AS85" s="115"/>
      <c r="AT85" s="115"/>
      <c r="AU85" s="115"/>
    </row>
    <row r="86" spans="1:47" x14ac:dyDescent="0.25">
      <c r="A86" s="50">
        <v>85</v>
      </c>
      <c r="B86" s="64" t="str">
        <f>'Dashboard Console - Entry'!B86</f>
        <v>ZAM</v>
      </c>
      <c r="C86" s="82" t="e">
        <f>HLOOKUP(C$2,'Dashboard Console - Entry'!$C$2:$BF$200,$A86,FALSE)</f>
        <v>#DIV/0!</v>
      </c>
      <c r="D86" s="82" t="e">
        <f>HLOOKUP(D$2,'Dashboard Console - Entry'!$C$2:$BF$200,$A86,FALSE)</f>
        <v>#DIV/0!</v>
      </c>
      <c r="E86" s="82" t="e">
        <f>HLOOKUP(E$2,'Dashboard Console - Entry'!$C$2:$BF$200,$A86,FALSE)</f>
        <v>#DIV/0!</v>
      </c>
      <c r="F86" s="82" t="e">
        <f>HLOOKUP(F$2,'Dashboard Console - Entry'!$C$2:$BF$200,$A86,FALSE)</f>
        <v>#DIV/0!</v>
      </c>
      <c r="G86" s="82" t="e">
        <f>HLOOKUP(G$2,'Dashboard Console - Entry'!$C$2:$BF$200,$A86,FALSE)</f>
        <v>#DIV/0!</v>
      </c>
      <c r="H86" s="82" t="e">
        <f>HLOOKUP(H$2,'Dashboard Console - Entry'!$C$2:$BF$200,$A86,FALSE)</f>
        <v>#DIV/0!</v>
      </c>
      <c r="I86" s="82">
        <f>HLOOKUP(I$2,'Dashboard Console - Entry'!$C$2:$BF$200,$A86,FALSE)</f>
        <v>7.8237122170014203E-2</v>
      </c>
      <c r="J86" s="82">
        <f>HLOOKUP(J$2,'Dashboard Console - Entry'!$C$2:$BF$200,$A86,FALSE)</f>
        <v>6.5935566650151808E-2</v>
      </c>
      <c r="K86" s="82">
        <f>HLOOKUP(K$2,'Dashboard Console - Entry'!$C$2:$BF$200,$A86,FALSE)</f>
        <v>7.5590854834266821E-2</v>
      </c>
      <c r="L86" s="82">
        <f>HLOOKUP(L$2,'Dashboard Console - Entry'!$C$2:$BF$200,$A86,FALSE)</f>
        <v>9.1412725450085164E-2</v>
      </c>
      <c r="M86" s="82">
        <f>HLOOKUP(M$2,'Dashboard Console - Entry'!$C$2:$BF$200,$A86,FALSE)</f>
        <v>0.11981963805918766</v>
      </c>
      <c r="N86" s="82">
        <f>HLOOKUP(N$2,'Dashboard Console - Entry'!$C$2:$BF$200,$A86,FALSE)</f>
        <v>8.1504574768345467E-2</v>
      </c>
      <c r="O86" s="82">
        <f>HLOOKUP(O$2,'Dashboard Console - Entry'!$C$2:$BF$200,$A86,FALSE)</f>
        <v>8.4184049891367213E-2</v>
      </c>
      <c r="P86" s="53"/>
      <c r="S86" s="115"/>
      <c r="T86" s="115"/>
      <c r="U86" s="115"/>
      <c r="V86" s="115"/>
      <c r="W86" s="115"/>
      <c r="X86" s="115"/>
      <c r="Y86" s="115"/>
      <c r="Z86" s="115"/>
      <c r="AA86" s="115"/>
      <c r="AB86" s="115"/>
      <c r="AC86" s="115"/>
      <c r="AD86" s="115"/>
      <c r="AE86" s="115"/>
      <c r="AF86" s="115"/>
      <c r="AG86" s="115"/>
      <c r="AH86" s="115"/>
      <c r="AI86" s="115"/>
      <c r="AJ86" s="115"/>
      <c r="AK86" s="115"/>
      <c r="AL86" s="115"/>
      <c r="AM86" s="115"/>
      <c r="AN86" s="115"/>
      <c r="AO86" s="115"/>
      <c r="AP86" s="115"/>
      <c r="AQ86" s="115"/>
      <c r="AR86" s="115"/>
      <c r="AS86" s="115"/>
      <c r="AT86" s="115"/>
      <c r="AU86" s="115"/>
    </row>
    <row r="87" spans="1:47" x14ac:dyDescent="0.25">
      <c r="A87" s="50">
        <v>86</v>
      </c>
      <c r="B87" s="64" t="str">
        <f>'Dashboard Console - Entry'!B87</f>
        <v>BOT</v>
      </c>
      <c r="C87" s="82" t="e">
        <f>HLOOKUP(C$2,'Dashboard Console - Entry'!$C$2:$BF$200,$A87,FALSE)</f>
        <v>#DIV/0!</v>
      </c>
      <c r="D87" s="82" t="e">
        <f>HLOOKUP(D$2,'Dashboard Console - Entry'!$C$2:$BF$200,$A87,FALSE)</f>
        <v>#DIV/0!</v>
      </c>
      <c r="E87" s="82" t="e">
        <f>HLOOKUP(E$2,'Dashboard Console - Entry'!$C$2:$BF$200,$A87,FALSE)</f>
        <v>#DIV/0!</v>
      </c>
      <c r="F87" s="82" t="e">
        <f>HLOOKUP(F$2,'Dashboard Console - Entry'!$C$2:$BF$200,$A87,FALSE)</f>
        <v>#DIV/0!</v>
      </c>
      <c r="G87" s="82" t="e">
        <f>HLOOKUP(G$2,'Dashboard Console - Entry'!$C$2:$BF$200,$A87,FALSE)</f>
        <v>#DIV/0!</v>
      </c>
      <c r="H87" s="82" t="e">
        <f>HLOOKUP(H$2,'Dashboard Console - Entry'!$C$2:$BF$200,$A87,FALSE)</f>
        <v>#DIV/0!</v>
      </c>
      <c r="I87" s="82">
        <f>HLOOKUP(I$2,'Dashboard Console - Entry'!$C$2:$BF$200,$A87,FALSE)</f>
        <v>5.6203574650829632E-2</v>
      </c>
      <c r="J87" s="82">
        <f>HLOOKUP(J$2,'Dashboard Console - Entry'!$C$2:$BF$200,$A87,FALSE)</f>
        <v>5.4117916079118866E-2</v>
      </c>
      <c r="K87" s="82">
        <f>HLOOKUP(K$2,'Dashboard Console - Entry'!$C$2:$BF$200,$A87,FALSE)</f>
        <v>5.785694610228629E-2</v>
      </c>
      <c r="L87" s="82">
        <f>HLOOKUP(L$2,'Dashboard Console - Entry'!$C$2:$BF$200,$A87,FALSE)</f>
        <v>7.0564959779623307E-2</v>
      </c>
      <c r="M87" s="82">
        <f>HLOOKUP(M$2,'Dashboard Console - Entry'!$C$2:$BF$200,$A87,FALSE)</f>
        <v>5.5215028453761437E-2</v>
      </c>
      <c r="N87" s="82">
        <f>HLOOKUP(N$2,'Dashboard Console - Entry'!$C$2:$BF$200,$A87,FALSE)</f>
        <v>6.0321196986326063E-2</v>
      </c>
      <c r="O87" s="82">
        <f>HLOOKUP(O$2,'Dashboard Console - Entry'!$C$2:$BF$200,$A87,FALSE)</f>
        <v>6.5749549271456459E-2</v>
      </c>
      <c r="P87" s="53"/>
      <c r="S87" s="115"/>
      <c r="T87" s="115"/>
      <c r="U87" s="115"/>
      <c r="V87" s="115"/>
      <c r="W87" s="115"/>
      <c r="X87" s="115"/>
      <c r="Y87" s="115"/>
      <c r="Z87" s="115"/>
      <c r="AA87" s="115"/>
      <c r="AB87" s="115"/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115"/>
      <c r="AP87" s="115"/>
      <c r="AQ87" s="115"/>
      <c r="AR87" s="115"/>
      <c r="AS87" s="115"/>
      <c r="AT87" s="115"/>
      <c r="AU87" s="115"/>
    </row>
    <row r="88" spans="1:47" x14ac:dyDescent="0.25">
      <c r="A88" s="50">
        <v>87</v>
      </c>
      <c r="B88" s="64" t="str">
        <f>'Dashboard Console - Entry'!B88</f>
        <v>ZAR</v>
      </c>
      <c r="C88" s="82" t="e">
        <f>HLOOKUP(C$2,'Dashboard Console - Entry'!$C$2:$BF$200,$A88,FALSE)</f>
        <v>#DIV/0!</v>
      </c>
      <c r="D88" s="82" t="e">
        <f>HLOOKUP(D$2,'Dashboard Console - Entry'!$C$2:$BF$200,$A88,FALSE)</f>
        <v>#DIV/0!</v>
      </c>
      <c r="E88" s="82" t="e">
        <f>HLOOKUP(E$2,'Dashboard Console - Entry'!$C$2:$BF$200,$A88,FALSE)</f>
        <v>#DIV/0!</v>
      </c>
      <c r="F88" s="82" t="e">
        <f>HLOOKUP(F$2,'Dashboard Console - Entry'!$C$2:$BF$200,$A88,FALSE)</f>
        <v>#DIV/0!</v>
      </c>
      <c r="G88" s="82" t="e">
        <f>HLOOKUP(G$2,'Dashboard Console - Entry'!$C$2:$BF$200,$A88,FALSE)</f>
        <v>#DIV/0!</v>
      </c>
      <c r="H88" s="82" t="e">
        <f>HLOOKUP(H$2,'Dashboard Console - Entry'!$C$2:$BF$200,$A88,FALSE)</f>
        <v>#DIV/0!</v>
      </c>
      <c r="I88" s="82">
        <f>HLOOKUP(I$2,'Dashboard Console - Entry'!$C$2:$BF$200,$A88,FALSE)</f>
        <v>0.18863769390718327</v>
      </c>
      <c r="J88" s="82">
        <f>HLOOKUP(J$2,'Dashboard Console - Entry'!$C$2:$BF$200,$A88,FALSE)</f>
        <v>0.21101223369793057</v>
      </c>
      <c r="K88" s="82">
        <f>HLOOKUP(K$2,'Dashboard Console - Entry'!$C$2:$BF$200,$A88,FALSE)</f>
        <v>0.16907171058672299</v>
      </c>
      <c r="L88" s="82">
        <f>HLOOKUP(L$2,'Dashboard Console - Entry'!$C$2:$BF$200,$A88,FALSE)</f>
        <v>9.776363295544381E-2</v>
      </c>
      <c r="M88" s="82">
        <f>HLOOKUP(M$2,'Dashboard Console - Entry'!$C$2:$BF$200,$A88,FALSE)</f>
        <v>0.10237589708609145</v>
      </c>
      <c r="N88" s="82">
        <f>HLOOKUP(N$2,'Dashboard Console - Entry'!$C$2:$BF$200,$A88,FALSE)</f>
        <v>0.1299315507907978</v>
      </c>
      <c r="O88" s="82">
        <f>HLOOKUP(O$2,'Dashboard Console - Entry'!$C$2:$BF$200,$A88,FALSE)</f>
        <v>0.10833088817691965</v>
      </c>
      <c r="P88" s="53"/>
      <c r="S88" s="115"/>
      <c r="T88" s="115"/>
      <c r="U88" s="115"/>
      <c r="V88" s="115"/>
      <c r="W88" s="115"/>
      <c r="X88" s="115"/>
      <c r="Y88" s="115"/>
      <c r="Z88" s="115"/>
      <c r="AA88" s="115"/>
      <c r="AB88" s="115"/>
      <c r="AC88" s="115"/>
      <c r="AD88" s="115"/>
      <c r="AE88" s="115"/>
      <c r="AF88" s="115"/>
      <c r="AG88" s="115"/>
      <c r="AH88" s="115"/>
      <c r="AI88" s="115"/>
      <c r="AJ88" s="115"/>
      <c r="AK88" s="115"/>
      <c r="AL88" s="115"/>
      <c r="AM88" s="115"/>
      <c r="AN88" s="115"/>
      <c r="AO88" s="115"/>
      <c r="AP88" s="115"/>
      <c r="AQ88" s="115"/>
      <c r="AR88" s="115"/>
      <c r="AS88" s="115"/>
      <c r="AT88" s="115"/>
      <c r="AU88" s="115"/>
    </row>
    <row r="89" spans="1:47" ht="17.25" customHeight="1" x14ac:dyDescent="0.25">
      <c r="A89" s="50">
        <v>88</v>
      </c>
      <c r="B89" s="84">
        <f>'Dashboard Console - Entry'!B89</f>
        <v>0</v>
      </c>
      <c r="C89" s="96">
        <f>HLOOKUP(C$2,'Dashboard Console - Entry'!$C$2:$BF$200,$A89,FALSE)</f>
        <v>0</v>
      </c>
      <c r="D89" s="96">
        <f>HLOOKUP(D$2,'Dashboard Console - Entry'!$C$2:$BF$200,$A89,FALSE)</f>
        <v>0</v>
      </c>
      <c r="E89" s="96">
        <f>HLOOKUP(E$2,'Dashboard Console - Entry'!$C$2:$BF$200,$A89,FALSE)</f>
        <v>0</v>
      </c>
      <c r="F89" s="96">
        <f>HLOOKUP(F$2,'Dashboard Console - Entry'!$C$2:$BF$200,$A89,FALSE)</f>
        <v>0</v>
      </c>
      <c r="G89" s="96">
        <f>HLOOKUP(G$2,'Dashboard Console - Entry'!$C$2:$BF$200,$A89,FALSE)</f>
        <v>0</v>
      </c>
      <c r="H89" s="96">
        <f>HLOOKUP(H$2,'Dashboard Console - Entry'!$C$2:$BF$200,$A89,FALSE)</f>
        <v>0</v>
      </c>
      <c r="I89" s="96">
        <f>HLOOKUP(I$2,'Dashboard Console - Entry'!$C$2:$BF$200,$A89,FALSE)</f>
        <v>0</v>
      </c>
      <c r="J89" s="96">
        <f>HLOOKUP(J$2,'Dashboard Console - Entry'!$C$2:$BF$200,$A89,FALSE)</f>
        <v>0</v>
      </c>
      <c r="K89" s="96">
        <f>HLOOKUP(K$2,'Dashboard Console - Entry'!$C$2:$BF$200,$A89,FALSE)</f>
        <v>0</v>
      </c>
      <c r="L89" s="96">
        <f>HLOOKUP(L$2,'Dashboard Console - Entry'!$C$2:$BF$200,$A89,FALSE)</f>
        <v>0</v>
      </c>
      <c r="M89" s="96">
        <f>HLOOKUP(M$2,'Dashboard Console - Entry'!$C$2:$BF$200,$A89,FALSE)</f>
        <v>0</v>
      </c>
      <c r="N89" s="96">
        <f>HLOOKUP(N$2,'Dashboard Console - Entry'!$C$2:$BF$200,$A89,FALSE)</f>
        <v>0</v>
      </c>
      <c r="O89" s="96">
        <f>HLOOKUP(O$2,'Dashboard Console - Entry'!$C$2:$BF$200,$A89,FALSE)</f>
        <v>0</v>
      </c>
      <c r="P89" s="53"/>
      <c r="S89" s="115"/>
      <c r="T89" s="115"/>
      <c r="U89" s="115"/>
      <c r="V89" s="115"/>
      <c r="W89" s="115"/>
      <c r="X89" s="115"/>
      <c r="Y89" s="115"/>
      <c r="Z89" s="115"/>
      <c r="AA89" s="115"/>
      <c r="AB89" s="115"/>
      <c r="AC89" s="115"/>
      <c r="AD89" s="115"/>
      <c r="AE89" s="115"/>
      <c r="AF89" s="115"/>
      <c r="AG89" s="115"/>
      <c r="AH89" s="115"/>
      <c r="AI89" s="115"/>
      <c r="AJ89" s="115"/>
      <c r="AK89" s="115"/>
      <c r="AL89" s="115"/>
      <c r="AM89" s="115"/>
      <c r="AN89" s="115"/>
      <c r="AO89" s="115"/>
      <c r="AP89" s="115"/>
      <c r="AQ89" s="115"/>
      <c r="AR89" s="115"/>
      <c r="AS89" s="115"/>
      <c r="AT89" s="115"/>
      <c r="AU89" s="115"/>
    </row>
    <row r="90" spans="1:47" ht="17.25" customHeight="1" x14ac:dyDescent="0.25">
      <c r="A90" s="50">
        <v>89</v>
      </c>
      <c r="B90" s="61" t="str">
        <f>'Dashboard Console - Entry'!B90</f>
        <v>% Volume (SWSR) by Country</v>
      </c>
      <c r="C90" s="97">
        <f>HLOOKUP(C$2,'Dashboard Console - Entry'!$C$2:$BF$200,$A90,FALSE)</f>
        <v>0</v>
      </c>
      <c r="D90" s="97">
        <f>HLOOKUP(D$2,'Dashboard Console - Entry'!$C$2:$BF$200,$A90,FALSE)</f>
        <v>0</v>
      </c>
      <c r="E90" s="97">
        <f>HLOOKUP(E$2,'Dashboard Console - Entry'!$C$2:$BF$200,$A90,FALSE)</f>
        <v>0</v>
      </c>
      <c r="F90" s="97">
        <f>HLOOKUP(F$2,'Dashboard Console - Entry'!$C$2:$BF$200,$A90,FALSE)</f>
        <v>0</v>
      </c>
      <c r="G90" s="97">
        <f>HLOOKUP(G$2,'Dashboard Console - Entry'!$C$2:$BF$200,$A90,FALSE)</f>
        <v>0</v>
      </c>
      <c r="H90" s="97">
        <f>HLOOKUP(H$2,'Dashboard Console - Entry'!$C$2:$BF$200,$A90,FALSE)</f>
        <v>0</v>
      </c>
      <c r="I90" s="97">
        <f>HLOOKUP(I$2,'Dashboard Console - Entry'!$C$2:$BF$200,$A90,FALSE)</f>
        <v>0</v>
      </c>
      <c r="J90" s="97">
        <f>HLOOKUP(J$2,'Dashboard Console - Entry'!$C$2:$BF$200,$A90,FALSE)</f>
        <v>0</v>
      </c>
      <c r="K90" s="97">
        <f>HLOOKUP(K$2,'Dashboard Console - Entry'!$C$2:$BF$200,$A90,FALSE)</f>
        <v>0</v>
      </c>
      <c r="L90" s="97">
        <f>HLOOKUP(L$2,'Dashboard Console - Entry'!$C$2:$BF$200,$A90,FALSE)</f>
        <v>0</v>
      </c>
      <c r="M90" s="97">
        <f>HLOOKUP(M$2,'Dashboard Console - Entry'!$C$2:$BF$200,$A90,FALSE)</f>
        <v>0</v>
      </c>
      <c r="N90" s="97">
        <f>HLOOKUP(N$2,'Dashboard Console - Entry'!$C$2:$BF$200,$A90,FALSE)</f>
        <v>0</v>
      </c>
      <c r="O90" s="97">
        <f>HLOOKUP(O$2,'Dashboard Console - Entry'!$C$2:$BF$200,$A90,FALSE)</f>
        <v>0</v>
      </c>
      <c r="P90" s="53"/>
      <c r="S90" s="115"/>
      <c r="T90" s="115"/>
      <c r="U90" s="115"/>
      <c r="V90" s="115"/>
      <c r="W90" s="115"/>
      <c r="X90" s="115"/>
      <c r="Y90" s="115"/>
      <c r="Z90" s="115"/>
      <c r="AA90" s="115"/>
      <c r="AB90" s="115"/>
      <c r="AC90" s="115"/>
      <c r="AD90" s="115"/>
      <c r="AE90" s="115"/>
      <c r="AF90" s="115"/>
      <c r="AG90" s="115"/>
      <c r="AH90" s="115"/>
      <c r="AI90" s="115"/>
      <c r="AJ90" s="115"/>
      <c r="AK90" s="115"/>
      <c r="AL90" s="115"/>
      <c r="AM90" s="115"/>
      <c r="AN90" s="115"/>
      <c r="AO90" s="115"/>
      <c r="AP90" s="115"/>
      <c r="AQ90" s="115"/>
      <c r="AR90" s="115"/>
      <c r="AS90" s="115"/>
      <c r="AT90" s="115"/>
      <c r="AU90" s="115"/>
    </row>
    <row r="91" spans="1:47" ht="17.25" customHeight="1" x14ac:dyDescent="0.25">
      <c r="A91" s="50">
        <v>90</v>
      </c>
      <c r="B91" s="64" t="str">
        <f>'Dashboard Console - Entry'!B91</f>
        <v>KEN</v>
      </c>
      <c r="C91" s="82" t="e">
        <f>HLOOKUP(C$2,'Dashboard Console - Entry'!$C$2:$BF$200,$A91,FALSE)</f>
        <v>#DIV/0!</v>
      </c>
      <c r="D91" s="82" t="e">
        <f>HLOOKUP(D$2,'Dashboard Console - Entry'!$C$2:$BF$200,$A91,FALSE)</f>
        <v>#DIV/0!</v>
      </c>
      <c r="E91" s="82" t="e">
        <f>HLOOKUP(E$2,'Dashboard Console - Entry'!$C$2:$BF$200,$A91,FALSE)</f>
        <v>#DIV/0!</v>
      </c>
      <c r="F91" s="82" t="e">
        <f>HLOOKUP(F$2,'Dashboard Console - Entry'!$C$2:$BF$200,$A91,FALSE)</f>
        <v>#DIV/0!</v>
      </c>
      <c r="G91" s="82" t="e">
        <f>HLOOKUP(G$2,'Dashboard Console - Entry'!$C$2:$BF$200,$A91,FALSE)</f>
        <v>#DIV/0!</v>
      </c>
      <c r="H91" s="82" t="e">
        <f>HLOOKUP(H$2,'Dashboard Console - Entry'!$C$2:$BF$200,$A91,FALSE)</f>
        <v>#DIV/0!</v>
      </c>
      <c r="I91" s="82">
        <f>HLOOKUP(I$2,'Dashboard Console - Entry'!$C$2:$BF$200,$A91,FALSE)</f>
        <v>0.55795800028187736</v>
      </c>
      <c r="J91" s="82">
        <f>HLOOKUP(J$2,'Dashboard Console - Entry'!$C$2:$BF$200,$A91,FALSE)</f>
        <v>0.53641244260286669</v>
      </c>
      <c r="K91" s="82">
        <f>HLOOKUP(K$2,'Dashboard Console - Entry'!$C$2:$BF$200,$A91,FALSE)</f>
        <v>0.56511703750460263</v>
      </c>
      <c r="L91" s="82">
        <f>HLOOKUP(L$2,'Dashboard Console - Entry'!$C$2:$BF$200,$A91,FALSE)</f>
        <v>0.54607792105754216</v>
      </c>
      <c r="M91" s="82">
        <f>HLOOKUP(M$2,'Dashboard Console - Entry'!$C$2:$BF$200,$A91,FALSE)</f>
        <v>0.52656669371449971</v>
      </c>
      <c r="N91" s="82">
        <f>HLOOKUP(N$2,'Dashboard Console - Entry'!$C$2:$BF$200,$A91,FALSE)</f>
        <v>0.51901577119746733</v>
      </c>
      <c r="O91" s="82">
        <f>HLOOKUP(O$2,'Dashboard Console - Entry'!$C$2:$BF$200,$A91,FALSE)</f>
        <v>0.51504553045341395</v>
      </c>
      <c r="P91" s="53"/>
      <c r="S91" s="115"/>
      <c r="T91" s="115"/>
      <c r="U91" s="115"/>
      <c r="V91" s="115"/>
      <c r="W91" s="115"/>
      <c r="X91" s="115"/>
      <c r="Y91" s="115"/>
      <c r="Z91" s="115"/>
      <c r="AA91" s="115"/>
      <c r="AB91" s="115"/>
      <c r="AC91" s="115"/>
      <c r="AD91" s="115"/>
      <c r="AE91" s="115"/>
      <c r="AF91" s="115"/>
      <c r="AG91" s="115"/>
      <c r="AH91" s="115"/>
      <c r="AI91" s="115"/>
      <c r="AJ91" s="115"/>
      <c r="AK91" s="115"/>
      <c r="AL91" s="115"/>
      <c r="AM91" s="115"/>
      <c r="AN91" s="115"/>
      <c r="AO91" s="115"/>
      <c r="AP91" s="115"/>
      <c r="AQ91" s="115"/>
      <c r="AR91" s="115"/>
      <c r="AS91" s="115"/>
      <c r="AT91" s="115"/>
      <c r="AU91" s="115"/>
    </row>
    <row r="92" spans="1:47" ht="17.25" customHeight="1" x14ac:dyDescent="0.25">
      <c r="A92" s="50">
        <v>91</v>
      </c>
      <c r="B92" s="64" t="str">
        <f>'Dashboard Console - Entry'!B92</f>
        <v>UGA</v>
      </c>
      <c r="C92" s="82" t="e">
        <f>HLOOKUP(C$2,'Dashboard Console - Entry'!$C$2:$BF$200,$A92,FALSE)</f>
        <v>#DIV/0!</v>
      </c>
      <c r="D92" s="82" t="e">
        <f>HLOOKUP(D$2,'Dashboard Console - Entry'!$C$2:$BF$200,$A92,FALSE)</f>
        <v>#DIV/0!</v>
      </c>
      <c r="E92" s="82" t="e">
        <f>HLOOKUP(E$2,'Dashboard Console - Entry'!$C$2:$BF$200,$A92,FALSE)</f>
        <v>#DIV/0!</v>
      </c>
      <c r="F92" s="82" t="e">
        <f>HLOOKUP(F$2,'Dashboard Console - Entry'!$C$2:$BF$200,$A92,FALSE)</f>
        <v>#DIV/0!</v>
      </c>
      <c r="G92" s="82" t="e">
        <f>HLOOKUP(G$2,'Dashboard Console - Entry'!$C$2:$BF$200,$A92,FALSE)</f>
        <v>#DIV/0!</v>
      </c>
      <c r="H92" s="82" t="e">
        <f>HLOOKUP(H$2,'Dashboard Console - Entry'!$C$2:$BF$200,$A92,FALSE)</f>
        <v>#DIV/0!</v>
      </c>
      <c r="I92" s="82">
        <f>HLOOKUP(I$2,'Dashboard Console - Entry'!$C$2:$BF$200,$A92,FALSE)</f>
        <v>9.7652364749229892E-2</v>
      </c>
      <c r="J92" s="82">
        <f>HLOOKUP(J$2,'Dashboard Console - Entry'!$C$2:$BF$200,$A92,FALSE)</f>
        <v>0.11789396097492956</v>
      </c>
      <c r="K92" s="82">
        <f>HLOOKUP(K$2,'Dashboard Console - Entry'!$C$2:$BF$200,$A92,FALSE)</f>
        <v>9.2590605438956419E-2</v>
      </c>
      <c r="L92" s="82">
        <f>HLOOKUP(L$2,'Dashboard Console - Entry'!$C$2:$BF$200,$A92,FALSE)</f>
        <v>9.6838569646733014E-2</v>
      </c>
      <c r="M92" s="82">
        <f>HLOOKUP(M$2,'Dashboard Console - Entry'!$C$2:$BF$200,$A92,FALSE)</f>
        <v>0.10174146432806941</v>
      </c>
      <c r="N92" s="82">
        <f>HLOOKUP(N$2,'Dashboard Console - Entry'!$C$2:$BF$200,$A92,FALSE)</f>
        <v>0.10753089182267969</v>
      </c>
      <c r="O92" s="82">
        <f>HLOOKUP(O$2,'Dashboard Console - Entry'!$C$2:$BF$200,$A92,FALSE)</f>
        <v>0.10790244824652613</v>
      </c>
      <c r="P92" s="53"/>
      <c r="S92" s="115"/>
      <c r="T92" s="115"/>
      <c r="U92" s="115"/>
      <c r="V92" s="115"/>
      <c r="W92" s="115"/>
      <c r="X92" s="115"/>
      <c r="Y92" s="115"/>
      <c r="Z92" s="115"/>
      <c r="AA92" s="115"/>
      <c r="AB92" s="115"/>
      <c r="AC92" s="115"/>
      <c r="AD92" s="115"/>
      <c r="AE92" s="115"/>
      <c r="AF92" s="115"/>
      <c r="AG92" s="115"/>
      <c r="AH92" s="115"/>
      <c r="AI92" s="115"/>
      <c r="AJ92" s="115"/>
      <c r="AK92" s="115"/>
      <c r="AL92" s="115"/>
      <c r="AM92" s="115"/>
      <c r="AN92" s="115"/>
      <c r="AO92" s="115"/>
      <c r="AP92" s="115"/>
      <c r="AQ92" s="115"/>
      <c r="AR92" s="115"/>
      <c r="AS92" s="115"/>
      <c r="AT92" s="115"/>
      <c r="AU92" s="115"/>
    </row>
    <row r="93" spans="1:47" x14ac:dyDescent="0.25">
      <c r="A93" s="50">
        <v>92</v>
      </c>
      <c r="B93" s="64" t="str">
        <f>'Dashboard Console - Entry'!B93</f>
        <v>TZA</v>
      </c>
      <c r="C93" s="82" t="e">
        <f>HLOOKUP(C$2,'Dashboard Console - Entry'!$C$2:$BF$200,$A93,FALSE)</f>
        <v>#DIV/0!</v>
      </c>
      <c r="D93" s="82" t="e">
        <f>HLOOKUP(D$2,'Dashboard Console - Entry'!$C$2:$BF$200,$A93,FALSE)</f>
        <v>#DIV/0!</v>
      </c>
      <c r="E93" s="82" t="e">
        <f>HLOOKUP(E$2,'Dashboard Console - Entry'!$C$2:$BF$200,$A93,FALSE)</f>
        <v>#DIV/0!</v>
      </c>
      <c r="F93" s="82" t="e">
        <f>HLOOKUP(F$2,'Dashboard Console - Entry'!$C$2:$BF$200,$A93,FALSE)</f>
        <v>#DIV/0!</v>
      </c>
      <c r="G93" s="82" t="e">
        <f>HLOOKUP(G$2,'Dashboard Console - Entry'!$C$2:$BF$200,$A93,FALSE)</f>
        <v>#DIV/0!</v>
      </c>
      <c r="H93" s="82" t="e">
        <f>HLOOKUP(H$2,'Dashboard Console - Entry'!$C$2:$BF$200,$A93,FALSE)</f>
        <v>#DIV/0!</v>
      </c>
      <c r="I93" s="82">
        <f>HLOOKUP(I$2,'Dashboard Console - Entry'!$C$2:$BF$200,$A93,FALSE)</f>
        <v>9.4652384883322949E-2</v>
      </c>
      <c r="J93" s="82">
        <f>HLOOKUP(J$2,'Dashboard Console - Entry'!$C$2:$BF$200,$A93,FALSE)</f>
        <v>0.10148908831937212</v>
      </c>
      <c r="K93" s="82">
        <f>HLOOKUP(K$2,'Dashboard Console - Entry'!$C$2:$BF$200,$A93,FALSE)</f>
        <v>0.105435800326127</v>
      </c>
      <c r="L93" s="82">
        <f>HLOOKUP(L$2,'Dashboard Console - Entry'!$C$2:$BF$200,$A93,FALSE)</f>
        <v>0.10844717690849631</v>
      </c>
      <c r="M93" s="82">
        <f>HLOOKUP(M$2,'Dashboard Console - Entry'!$C$2:$BF$200,$A93,FALSE)</f>
        <v>0.11937457087572562</v>
      </c>
      <c r="N93" s="82">
        <f>HLOOKUP(N$2,'Dashboard Console - Entry'!$C$2:$BF$200,$A93,FALSE)</f>
        <v>0.10128208315722301</v>
      </c>
      <c r="O93" s="82">
        <f>HLOOKUP(O$2,'Dashboard Console - Entry'!$C$2:$BF$200,$A93,FALSE)</f>
        <v>0.10829631030028043</v>
      </c>
      <c r="P93" s="53"/>
      <c r="S93" s="115"/>
      <c r="T93" s="115"/>
      <c r="U93" s="115"/>
      <c r="V93" s="115"/>
      <c r="W93" s="115"/>
      <c r="X93" s="115"/>
      <c r="Y93" s="115"/>
      <c r="Z93" s="115"/>
      <c r="AA93" s="115"/>
      <c r="AB93" s="115"/>
      <c r="AC93" s="115"/>
      <c r="AD93" s="115"/>
      <c r="AE93" s="115"/>
      <c r="AF93" s="115"/>
      <c r="AG93" s="115"/>
      <c r="AH93" s="115"/>
      <c r="AI93" s="115"/>
      <c r="AJ93" s="115"/>
      <c r="AK93" s="115"/>
      <c r="AL93" s="115"/>
      <c r="AM93" s="115"/>
      <c r="AN93" s="115"/>
      <c r="AO93" s="115"/>
      <c r="AP93" s="115"/>
      <c r="AQ93" s="115"/>
      <c r="AR93" s="115"/>
      <c r="AS93" s="115"/>
      <c r="AT93" s="115"/>
      <c r="AU93" s="115"/>
    </row>
    <row r="94" spans="1:47" x14ac:dyDescent="0.25">
      <c r="A94" s="50">
        <v>93</v>
      </c>
      <c r="B94" s="64" t="str">
        <f>'Dashboard Console - Entry'!B94</f>
        <v>ZAM</v>
      </c>
      <c r="C94" s="82" t="e">
        <f>HLOOKUP(C$2,'Dashboard Console - Entry'!$C$2:$BF$200,$A94,FALSE)</f>
        <v>#DIV/0!</v>
      </c>
      <c r="D94" s="82" t="e">
        <f>HLOOKUP(D$2,'Dashboard Console - Entry'!$C$2:$BF$200,$A94,FALSE)</f>
        <v>#DIV/0!</v>
      </c>
      <c r="E94" s="82" t="e">
        <f>HLOOKUP(E$2,'Dashboard Console - Entry'!$C$2:$BF$200,$A94,FALSE)</f>
        <v>#DIV/0!</v>
      </c>
      <c r="F94" s="82" t="e">
        <f>HLOOKUP(F$2,'Dashboard Console - Entry'!$C$2:$BF$200,$A94,FALSE)</f>
        <v>#DIV/0!</v>
      </c>
      <c r="G94" s="82" t="e">
        <f>HLOOKUP(G$2,'Dashboard Console - Entry'!$C$2:$BF$200,$A94,FALSE)</f>
        <v>#DIV/0!</v>
      </c>
      <c r="H94" s="82" t="e">
        <f>HLOOKUP(H$2,'Dashboard Console - Entry'!$C$2:$BF$200,$A94,FALSE)</f>
        <v>#DIV/0!</v>
      </c>
      <c r="I94" s="82">
        <f>HLOOKUP(I$2,'Dashboard Console - Entry'!$C$2:$BF$200,$A94,FALSE)</f>
        <v>9.6595324863591542E-2</v>
      </c>
      <c r="J94" s="82">
        <f>HLOOKUP(J$2,'Dashboard Console - Entry'!$C$2:$BF$200,$A94,FALSE)</f>
        <v>9.6877396734962221E-2</v>
      </c>
      <c r="K94" s="82">
        <f>HLOOKUP(K$2,'Dashboard Console - Entry'!$C$2:$BF$200,$A94,FALSE)</f>
        <v>0.1063194992372837</v>
      </c>
      <c r="L94" s="82">
        <f>HLOOKUP(L$2,'Dashboard Console - Entry'!$C$2:$BF$200,$A94,FALSE)</f>
        <v>0.10640437630744151</v>
      </c>
      <c r="M94" s="82">
        <f>HLOOKUP(M$2,'Dashboard Console - Entry'!$C$2:$BF$200,$A94,FALSE)</f>
        <v>0.13336402222083515</v>
      </c>
      <c r="N94" s="82">
        <f>HLOOKUP(N$2,'Dashboard Console - Entry'!$C$2:$BF$200,$A94,FALSE)</f>
        <v>0.14047388180303821</v>
      </c>
      <c r="O94" s="82">
        <f>HLOOKUP(O$2,'Dashboard Console - Entry'!$C$2:$BF$200,$A94,FALSE)</f>
        <v>0.13581939061663043</v>
      </c>
      <c r="P94" s="53"/>
      <c r="S94" s="115"/>
      <c r="T94" s="115"/>
      <c r="U94" s="115"/>
      <c r="V94" s="115"/>
      <c r="W94" s="115"/>
      <c r="X94" s="115"/>
      <c r="Y94" s="115"/>
      <c r="Z94" s="115"/>
      <c r="AA94" s="115"/>
      <c r="AB94" s="115"/>
      <c r="AC94" s="115"/>
      <c r="AD94" s="115"/>
      <c r="AE94" s="115"/>
      <c r="AF94" s="115"/>
      <c r="AG94" s="115"/>
      <c r="AH94" s="115"/>
      <c r="AI94" s="115"/>
      <c r="AJ94" s="115"/>
      <c r="AK94" s="115"/>
      <c r="AL94" s="115"/>
      <c r="AM94" s="115"/>
      <c r="AN94" s="115"/>
      <c r="AO94" s="115"/>
      <c r="AP94" s="115"/>
      <c r="AQ94" s="115"/>
      <c r="AR94" s="115"/>
      <c r="AS94" s="115"/>
      <c r="AT94" s="115"/>
      <c r="AU94" s="115"/>
    </row>
    <row r="95" spans="1:47" x14ac:dyDescent="0.25">
      <c r="A95" s="50">
        <v>94</v>
      </c>
      <c r="B95" s="64" t="str">
        <f>'Dashboard Console - Entry'!B95</f>
        <v>BOT</v>
      </c>
      <c r="C95" s="82" t="e">
        <f>HLOOKUP(C$2,'Dashboard Console - Entry'!$C$2:$BF$200,$A95,FALSE)</f>
        <v>#DIV/0!</v>
      </c>
      <c r="D95" s="82" t="e">
        <f>HLOOKUP(D$2,'Dashboard Console - Entry'!$C$2:$BF$200,$A95,FALSE)</f>
        <v>#DIV/0!</v>
      </c>
      <c r="E95" s="82" t="e">
        <f>HLOOKUP(E$2,'Dashboard Console - Entry'!$C$2:$BF$200,$A95,FALSE)</f>
        <v>#DIV/0!</v>
      </c>
      <c r="F95" s="82" t="e">
        <f>HLOOKUP(F$2,'Dashboard Console - Entry'!$C$2:$BF$200,$A95,FALSE)</f>
        <v>#DIV/0!</v>
      </c>
      <c r="G95" s="82" t="e">
        <f>HLOOKUP(G$2,'Dashboard Console - Entry'!$C$2:$BF$200,$A95,FALSE)</f>
        <v>#DIV/0!</v>
      </c>
      <c r="H95" s="82" t="e">
        <f>HLOOKUP(H$2,'Dashboard Console - Entry'!$C$2:$BF$200,$A95,FALSE)</f>
        <v>#DIV/0!</v>
      </c>
      <c r="I95" s="82">
        <f>HLOOKUP(I$2,'Dashboard Console - Entry'!$C$2:$BF$200,$A95,FALSE)</f>
        <v>8.2420923349507735E-2</v>
      </c>
      <c r="J95" s="82">
        <f>HLOOKUP(J$2,'Dashboard Console - Entry'!$C$2:$BF$200,$A95,FALSE)</f>
        <v>8.4327220932896421E-2</v>
      </c>
      <c r="K95" s="82">
        <f>HLOOKUP(K$2,'Dashboard Console - Entry'!$C$2:$BF$200,$A95,FALSE)</f>
        <v>8.3532691599600237E-2</v>
      </c>
      <c r="L95" s="82">
        <f>HLOOKUP(L$2,'Dashboard Console - Entry'!$C$2:$BF$200,$A95,FALSE)</f>
        <v>8.9020928885004097E-2</v>
      </c>
      <c r="M95" s="82">
        <f>HLOOKUP(M$2,'Dashboard Console - Entry'!$C$2:$BF$200,$A95,FALSE)</f>
        <v>7.7460832657137504E-2</v>
      </c>
      <c r="N95" s="82">
        <f>HLOOKUP(N$2,'Dashboard Console - Entry'!$C$2:$BF$200,$A95,FALSE)</f>
        <v>7.9452690551370345E-2</v>
      </c>
      <c r="O95" s="82">
        <f>HLOOKUP(O$2,'Dashboard Console - Entry'!$C$2:$BF$200,$A95,FALSE)</f>
        <v>8.7334971799476954E-2</v>
      </c>
      <c r="P95" s="53"/>
      <c r="S95" s="115"/>
      <c r="T95" s="115"/>
      <c r="U95" s="115"/>
      <c r="V95" s="115"/>
      <c r="W95" s="115"/>
      <c r="X95" s="115"/>
      <c r="Y95" s="115"/>
      <c r="Z95" s="115"/>
      <c r="AA95" s="115"/>
      <c r="AB95" s="115"/>
      <c r="AC95" s="115"/>
      <c r="AD95" s="115"/>
      <c r="AE95" s="115"/>
      <c r="AF95" s="115"/>
      <c r="AG95" s="115"/>
      <c r="AH95" s="115"/>
      <c r="AI95" s="115"/>
      <c r="AJ95" s="115"/>
      <c r="AK95" s="115"/>
      <c r="AL95" s="115"/>
      <c r="AM95" s="115"/>
      <c r="AN95" s="115"/>
      <c r="AO95" s="115"/>
      <c r="AP95" s="115"/>
      <c r="AQ95" s="115"/>
      <c r="AR95" s="115"/>
      <c r="AS95" s="115"/>
      <c r="AT95" s="115"/>
      <c r="AU95" s="115"/>
    </row>
    <row r="96" spans="1:47" x14ac:dyDescent="0.25">
      <c r="A96" s="50">
        <v>95</v>
      </c>
      <c r="B96" s="64" t="str">
        <f>'Dashboard Console - Entry'!B96</f>
        <v>ZAR</v>
      </c>
      <c r="C96" s="82" t="e">
        <f>HLOOKUP(C$2,'Dashboard Console - Entry'!$C$2:$BF$200,$A96,FALSE)</f>
        <v>#DIV/0!</v>
      </c>
      <c r="D96" s="82" t="e">
        <f>HLOOKUP(D$2,'Dashboard Console - Entry'!$C$2:$BF$200,$A96,FALSE)</f>
        <v>#DIV/0!</v>
      </c>
      <c r="E96" s="82" t="e">
        <f>HLOOKUP(E$2,'Dashboard Console - Entry'!$C$2:$BF$200,$A96,FALSE)</f>
        <v>#DIV/0!</v>
      </c>
      <c r="F96" s="82" t="e">
        <f>HLOOKUP(F$2,'Dashboard Console - Entry'!$C$2:$BF$200,$A96,FALSE)</f>
        <v>#DIV/0!</v>
      </c>
      <c r="G96" s="82" t="e">
        <f>HLOOKUP(G$2,'Dashboard Console - Entry'!$C$2:$BF$200,$A96,FALSE)</f>
        <v>#DIV/0!</v>
      </c>
      <c r="H96" s="82" t="e">
        <f>HLOOKUP(H$2,'Dashboard Console - Entry'!$C$2:$BF$200,$A96,FALSE)</f>
        <v>#DIV/0!</v>
      </c>
      <c r="I96" s="82">
        <f>HLOOKUP(I$2,'Dashboard Console - Entry'!$C$2:$BF$200,$A96,FALSE)</f>
        <v>7.0721001872470671E-2</v>
      </c>
      <c r="J96" s="82">
        <f>HLOOKUP(J$2,'Dashboard Console - Entry'!$C$2:$BF$200,$A96,FALSE)</f>
        <v>6.2999890434973171E-2</v>
      </c>
      <c r="K96" s="82">
        <f>HLOOKUP(K$2,'Dashboard Console - Entry'!$C$2:$BF$200,$A96,FALSE)</f>
        <v>4.7004365893430128E-2</v>
      </c>
      <c r="L96" s="82">
        <f>HLOOKUP(L$2,'Dashboard Console - Entry'!$C$2:$BF$200,$A96,FALSE)</f>
        <v>5.321102719478301E-2</v>
      </c>
      <c r="M96" s="82">
        <f>HLOOKUP(M$2,'Dashboard Console - Entry'!$C$2:$BF$200,$A96,FALSE)</f>
        <v>4.1492416203732604E-2</v>
      </c>
      <c r="N96" s="82">
        <f>HLOOKUP(N$2,'Dashboard Console - Entry'!$C$2:$BF$200,$A96,FALSE)</f>
        <v>5.2244681468221407E-2</v>
      </c>
      <c r="O96" s="82">
        <f>HLOOKUP(O$2,'Dashboard Console - Entry'!$C$2:$BF$200,$A96,FALSE)</f>
        <v>4.5601348583672055E-2</v>
      </c>
      <c r="P96" s="53"/>
      <c r="S96" s="115"/>
      <c r="T96" s="115"/>
      <c r="U96" s="115"/>
      <c r="V96" s="115"/>
      <c r="W96" s="115"/>
      <c r="X96" s="115"/>
      <c r="Y96" s="115"/>
      <c r="Z96" s="115"/>
      <c r="AA96" s="115"/>
      <c r="AB96" s="115"/>
      <c r="AC96" s="115"/>
      <c r="AD96" s="115"/>
      <c r="AE96" s="115"/>
      <c r="AF96" s="115"/>
      <c r="AG96" s="115"/>
      <c r="AH96" s="115"/>
      <c r="AI96" s="115"/>
      <c r="AJ96" s="115"/>
      <c r="AK96" s="115"/>
      <c r="AL96" s="115"/>
      <c r="AM96" s="115"/>
      <c r="AN96" s="115"/>
      <c r="AO96" s="115"/>
      <c r="AP96" s="115"/>
      <c r="AQ96" s="115"/>
      <c r="AR96" s="115"/>
      <c r="AS96" s="115"/>
      <c r="AT96" s="115"/>
      <c r="AU96" s="115"/>
    </row>
    <row r="97" spans="1:47" x14ac:dyDescent="0.25">
      <c r="A97" s="50">
        <v>96</v>
      </c>
      <c r="B97" s="84">
        <f>'Dashboard Console - Entry'!B97</f>
        <v>0</v>
      </c>
      <c r="C97" s="52">
        <f>HLOOKUP(C$2,'Dashboard Console - Entry'!$C$2:$BF$200,$A97,FALSE)</f>
        <v>0</v>
      </c>
      <c r="D97" s="52">
        <f>HLOOKUP(D$2,'Dashboard Console - Entry'!$C$2:$BF$200,$A97,FALSE)</f>
        <v>0</v>
      </c>
      <c r="E97" s="52">
        <f>HLOOKUP(E$2,'Dashboard Console - Entry'!$C$2:$BF$200,$A97,FALSE)</f>
        <v>0</v>
      </c>
      <c r="F97" s="52">
        <f>HLOOKUP(F$2,'Dashboard Console - Entry'!$C$2:$BF$200,$A97,FALSE)</f>
        <v>0</v>
      </c>
      <c r="G97" s="52">
        <f>HLOOKUP(G$2,'Dashboard Console - Entry'!$C$2:$BF$200,$A97,FALSE)</f>
        <v>0</v>
      </c>
      <c r="H97" s="52">
        <f>HLOOKUP(H$2,'Dashboard Console - Entry'!$C$2:$BF$200,$A97,FALSE)</f>
        <v>0</v>
      </c>
      <c r="I97" s="52">
        <f>HLOOKUP(I$2,'Dashboard Console - Entry'!$C$2:$BF$200,$A97,FALSE)</f>
        <v>0</v>
      </c>
      <c r="J97" s="52">
        <f>HLOOKUP(J$2,'Dashboard Console - Entry'!$C$2:$BF$200,$A97,FALSE)</f>
        <v>0</v>
      </c>
      <c r="K97" s="95">
        <f>HLOOKUP(K$2,'Dashboard Console - Entry'!$C$2:$BF$200,$A97,FALSE)</f>
        <v>0</v>
      </c>
      <c r="L97" s="95">
        <f>HLOOKUP(L$2,'Dashboard Console - Entry'!$C$2:$BF$200,$A97,FALSE)</f>
        <v>0</v>
      </c>
      <c r="M97" s="95">
        <f>HLOOKUP(M$2,'Dashboard Console - Entry'!$C$2:$BF$200,$A97,FALSE)</f>
        <v>0</v>
      </c>
      <c r="N97" s="95">
        <f>HLOOKUP(N$2,'Dashboard Console - Entry'!$C$2:$BF$200,$A97,FALSE)</f>
        <v>0</v>
      </c>
      <c r="O97" s="52">
        <f>HLOOKUP(O$2,'Dashboard Console - Entry'!$C$2:$BF$200,$A97,FALSE)</f>
        <v>0</v>
      </c>
      <c r="P97" s="53"/>
      <c r="S97" s="115"/>
      <c r="T97" s="115"/>
      <c r="U97" s="115"/>
      <c r="V97" s="115"/>
      <c r="W97" s="115"/>
      <c r="X97" s="115"/>
      <c r="Y97" s="115"/>
      <c r="Z97" s="115"/>
      <c r="AA97" s="115"/>
      <c r="AB97" s="115"/>
      <c r="AC97" s="115"/>
      <c r="AD97" s="115"/>
      <c r="AE97" s="115"/>
      <c r="AF97" s="115"/>
      <c r="AG97" s="115"/>
      <c r="AH97" s="115"/>
      <c r="AI97" s="115"/>
      <c r="AJ97" s="115"/>
      <c r="AK97" s="115"/>
      <c r="AL97" s="115"/>
      <c r="AM97" s="115"/>
      <c r="AN97" s="115"/>
      <c r="AO97" s="115"/>
      <c r="AP97" s="115"/>
      <c r="AQ97" s="115"/>
      <c r="AR97" s="115"/>
      <c r="AS97" s="115"/>
      <c r="AT97" s="115"/>
      <c r="AU97" s="115"/>
    </row>
    <row r="98" spans="1:47" x14ac:dyDescent="0.25">
      <c r="A98" s="50">
        <v>97</v>
      </c>
      <c r="B98" s="61" t="str">
        <f>'Dashboard Console - Entry'!B98</f>
        <v>HCT by WV</v>
      </c>
      <c r="C98" s="91">
        <f>HLOOKUP(C$2,'Dashboard Console - Entry'!$C$2:$BF$200,$A98,FALSE)</f>
        <v>0</v>
      </c>
      <c r="D98" s="91">
        <f>HLOOKUP(D$2,'Dashboard Console - Entry'!$C$2:$BF$200,$A98,FALSE)</f>
        <v>0</v>
      </c>
      <c r="E98" s="91">
        <f>HLOOKUP(E$2,'Dashboard Console - Entry'!$C$2:$BF$200,$A98,FALSE)</f>
        <v>0</v>
      </c>
      <c r="F98" s="91">
        <f>HLOOKUP(F$2,'Dashboard Console - Entry'!$C$2:$BF$200,$A98,FALSE)</f>
        <v>0</v>
      </c>
      <c r="G98" s="91">
        <f>HLOOKUP(G$2,'Dashboard Console - Entry'!$C$2:$BF$200,$A98,FALSE)</f>
        <v>0</v>
      </c>
      <c r="H98" s="91">
        <f>HLOOKUP(H$2,'Dashboard Console - Entry'!$C$2:$BF$200,$A98,FALSE)</f>
        <v>0</v>
      </c>
      <c r="I98" s="91">
        <f>HLOOKUP(I$2,'Dashboard Console - Entry'!$C$2:$BF$200,$A98,FALSE)</f>
        <v>0</v>
      </c>
      <c r="J98" s="91">
        <f>HLOOKUP(J$2,'Dashboard Console - Entry'!$C$2:$BF$200,$A98,FALSE)</f>
        <v>0</v>
      </c>
      <c r="K98" s="91">
        <f>HLOOKUP(K$2,'Dashboard Console - Entry'!$C$2:$BF$200,$A98,FALSE)</f>
        <v>0</v>
      </c>
      <c r="L98" s="91">
        <f>HLOOKUP(L$2,'Dashboard Console - Entry'!$C$2:$BF$200,$A98,FALSE)</f>
        <v>0</v>
      </c>
      <c r="M98" s="91">
        <f>HLOOKUP(M$2,'Dashboard Console - Entry'!$C$2:$BF$200,$A98,FALSE)</f>
        <v>0</v>
      </c>
      <c r="N98" s="91">
        <f>HLOOKUP(N$2,'Dashboard Console - Entry'!$C$2:$BF$200,$A98,FALSE)</f>
        <v>0</v>
      </c>
      <c r="O98" s="91">
        <f>HLOOKUP(O$2,'Dashboard Console - Entry'!$C$2:$BF$200,$A98,FALSE)</f>
        <v>0</v>
      </c>
      <c r="P98" s="53"/>
      <c r="S98" s="115"/>
      <c r="T98" s="115"/>
      <c r="U98" s="115"/>
      <c r="V98" s="115"/>
      <c r="W98" s="115"/>
      <c r="X98" s="115"/>
      <c r="Y98" s="115"/>
      <c r="Z98" s="115"/>
      <c r="AA98" s="115"/>
      <c r="AB98" s="115"/>
      <c r="AC98" s="115"/>
      <c r="AD98" s="115"/>
      <c r="AE98" s="115"/>
      <c r="AF98" s="115"/>
      <c r="AG98" s="115"/>
      <c r="AH98" s="115"/>
      <c r="AI98" s="115"/>
      <c r="AJ98" s="115"/>
      <c r="AK98" s="115"/>
      <c r="AL98" s="115"/>
      <c r="AM98" s="115"/>
      <c r="AN98" s="115"/>
      <c r="AO98" s="115"/>
      <c r="AP98" s="115"/>
      <c r="AQ98" s="115"/>
      <c r="AR98" s="115"/>
      <c r="AS98" s="115"/>
      <c r="AT98" s="115"/>
      <c r="AU98" s="115"/>
    </row>
    <row r="99" spans="1:47" x14ac:dyDescent="0.25">
      <c r="A99" s="50">
        <v>98</v>
      </c>
      <c r="B99" s="64" t="str">
        <f>'Dashboard Console - Entry'!B99</f>
        <v>KEN</v>
      </c>
      <c r="C99" s="98">
        <f>HLOOKUP(C$2,'Dashboard Console - Entry'!$C$2:$BF$200,$A99,FALSE)</f>
        <v>0</v>
      </c>
      <c r="D99" s="98">
        <f>HLOOKUP(D$2,'Dashboard Console - Entry'!$C$2:$BF$200,$A99,FALSE)</f>
        <v>0</v>
      </c>
      <c r="E99" s="98">
        <f>HLOOKUP(E$2,'Dashboard Console - Entry'!$C$2:$BF$200,$A99,FALSE)</f>
        <v>0</v>
      </c>
      <c r="F99" s="98">
        <f>HLOOKUP(F$2,'Dashboard Console - Entry'!$C$2:$BF$200,$A99,FALSE)</f>
        <v>0</v>
      </c>
      <c r="G99" s="98">
        <f>HLOOKUP(G$2,'Dashboard Console - Entry'!$C$2:$BF$200,$A99,FALSE)</f>
        <v>0</v>
      </c>
      <c r="H99" s="98">
        <f>HLOOKUP(H$2,'Dashboard Console - Entry'!$C$2:$BF$200,$A99,FALSE)</f>
        <v>0</v>
      </c>
      <c r="I99" s="98">
        <f>HLOOKUP(I$2,'Dashboard Console - Entry'!$C$2:$BF$200,$A99,FALSE)</f>
        <v>37.013950617283953</v>
      </c>
      <c r="J99" s="98">
        <f>HLOOKUP(J$2,'Dashboard Console - Entry'!$C$2:$BF$200,$A99,FALSE)</f>
        <v>32.799876543209876</v>
      </c>
      <c r="K99" s="98">
        <f>HLOOKUP(K$2,'Dashboard Console - Entry'!$C$2:$BF$200,$A99,FALSE)</f>
        <v>31.575185185185184</v>
      </c>
      <c r="L99" s="98">
        <f>HLOOKUP(L$2,'Dashboard Console - Entry'!$C$2:$BF$200,$A99,FALSE)</f>
        <v>31.576790123456792</v>
      </c>
      <c r="M99" s="98">
        <f>HLOOKUP(M$2,'Dashboard Console - Entry'!$C$2:$BF$200,$A99,FALSE)</f>
        <v>39.980370370370373</v>
      </c>
      <c r="N99" s="98">
        <f>HLOOKUP(N$2,'Dashboard Console - Entry'!$C$2:$BF$200,$A99,FALSE)</f>
        <v>36.744938271604937</v>
      </c>
      <c r="O99" s="98">
        <f>HLOOKUP(O$2,'Dashboard Console - Entry'!$C$2:$BF$200,$A99,FALSE)</f>
        <v>37.857160493827159</v>
      </c>
      <c r="P99" s="53"/>
      <c r="S99" s="115"/>
      <c r="T99" s="115"/>
      <c r="U99" s="115"/>
      <c r="V99" s="115"/>
      <c r="W99" s="115"/>
      <c r="X99" s="115"/>
      <c r="Y99" s="115"/>
      <c r="Z99" s="115"/>
      <c r="AA99" s="115"/>
      <c r="AB99" s="115"/>
      <c r="AC99" s="115"/>
      <c r="AD99" s="115"/>
      <c r="AE99" s="115"/>
      <c r="AF99" s="115"/>
      <c r="AG99" s="115"/>
      <c r="AH99" s="115"/>
      <c r="AI99" s="115"/>
      <c r="AJ99" s="115"/>
      <c r="AK99" s="115"/>
      <c r="AL99" s="115"/>
      <c r="AM99" s="115"/>
      <c r="AN99" s="115"/>
      <c r="AO99" s="115"/>
      <c r="AP99" s="115"/>
      <c r="AQ99" s="115"/>
      <c r="AR99" s="115"/>
      <c r="AS99" s="115"/>
      <c r="AT99" s="115"/>
      <c r="AU99" s="115"/>
    </row>
    <row r="100" spans="1:47" x14ac:dyDescent="0.25">
      <c r="A100" s="50">
        <v>99</v>
      </c>
      <c r="B100" s="64" t="str">
        <f>'Dashboard Console - Entry'!B100</f>
        <v>UGA</v>
      </c>
      <c r="C100" s="98">
        <f>HLOOKUP(C$2,'Dashboard Console - Entry'!$C$2:$BF$200,$A100,FALSE)</f>
        <v>0</v>
      </c>
      <c r="D100" s="98">
        <f>HLOOKUP(D$2,'Dashboard Console - Entry'!$C$2:$BF$200,$A100,FALSE)</f>
        <v>0</v>
      </c>
      <c r="E100" s="98">
        <f>HLOOKUP(E$2,'Dashboard Console - Entry'!$C$2:$BF$200,$A100,FALSE)</f>
        <v>0</v>
      </c>
      <c r="F100" s="98">
        <f>HLOOKUP(F$2,'Dashboard Console - Entry'!$C$2:$BF$200,$A100,FALSE)</f>
        <v>0</v>
      </c>
      <c r="G100" s="98">
        <f>HLOOKUP(G$2,'Dashboard Console - Entry'!$C$2:$BF$200,$A100,FALSE)</f>
        <v>0</v>
      </c>
      <c r="H100" s="98">
        <f>HLOOKUP(H$2,'Dashboard Console - Entry'!$C$2:$BF$200,$A100,FALSE)</f>
        <v>0</v>
      </c>
      <c r="I100" s="98">
        <f>HLOOKUP(I$2,'Dashboard Console - Entry'!$C$2:$BF$200,$A100,FALSE)</f>
        <v>7.4225925925925926</v>
      </c>
      <c r="J100" s="98">
        <f>HLOOKUP(J$2,'Dashboard Console - Entry'!$C$2:$BF$200,$A100,FALSE)</f>
        <v>12.432469135802469</v>
      </c>
      <c r="K100" s="98">
        <f>HLOOKUP(K$2,'Dashboard Console - Entry'!$C$2:$BF$200,$A100,FALSE)</f>
        <v>6.700617283950618</v>
      </c>
      <c r="L100" s="98">
        <f>HLOOKUP(L$2,'Dashboard Console - Entry'!$C$2:$BF$200,$A100,FALSE)</f>
        <v>6.0946913580246909</v>
      </c>
      <c r="M100" s="98">
        <f>HLOOKUP(M$2,'Dashboard Console - Entry'!$C$2:$BF$200,$A100,FALSE)</f>
        <v>7.1555555555555559</v>
      </c>
      <c r="N100" s="98">
        <f>HLOOKUP(N$2,'Dashboard Console - Entry'!$C$2:$BF$200,$A100,FALSE)</f>
        <v>6.9272839506172836</v>
      </c>
      <c r="O100" s="98">
        <f>HLOOKUP(O$2,'Dashboard Console - Entry'!$C$2:$BF$200,$A100,FALSE)</f>
        <v>7.3506172839506174</v>
      </c>
      <c r="P100" s="53"/>
      <c r="S100" s="115"/>
      <c r="T100" s="115"/>
      <c r="U100" s="115"/>
      <c r="V100" s="115"/>
      <c r="W100" s="115"/>
      <c r="X100" s="115"/>
      <c r="Y100" s="115"/>
      <c r="Z100" s="115"/>
      <c r="AA100" s="115"/>
      <c r="AB100" s="115"/>
      <c r="AC100" s="115"/>
      <c r="AD100" s="115"/>
      <c r="AE100" s="115"/>
      <c r="AF100" s="115"/>
      <c r="AG100" s="115"/>
      <c r="AH100" s="115"/>
      <c r="AI100" s="115"/>
      <c r="AJ100" s="115"/>
      <c r="AK100" s="115"/>
      <c r="AL100" s="115"/>
      <c r="AM100" s="115"/>
      <c r="AN100" s="115"/>
      <c r="AO100" s="115"/>
      <c r="AP100" s="115"/>
      <c r="AQ100" s="115"/>
      <c r="AR100" s="115"/>
      <c r="AS100" s="115"/>
      <c r="AT100" s="115"/>
      <c r="AU100" s="115"/>
    </row>
    <row r="101" spans="1:47" x14ac:dyDescent="0.25">
      <c r="A101" s="50">
        <v>100</v>
      </c>
      <c r="B101" s="64" t="str">
        <f>'Dashboard Console - Entry'!B101</f>
        <v>TZA</v>
      </c>
      <c r="C101" s="98">
        <f>HLOOKUP(C$2,'Dashboard Console - Entry'!$C$2:$BF$200,$A101,FALSE)</f>
        <v>0</v>
      </c>
      <c r="D101" s="98">
        <f>HLOOKUP(D$2,'Dashboard Console - Entry'!$C$2:$BF$200,$A101,FALSE)</f>
        <v>0</v>
      </c>
      <c r="E101" s="98">
        <f>HLOOKUP(E$2,'Dashboard Console - Entry'!$C$2:$BF$200,$A101,FALSE)</f>
        <v>0</v>
      </c>
      <c r="F101" s="98">
        <f>HLOOKUP(F$2,'Dashboard Console - Entry'!$C$2:$BF$200,$A101,FALSE)</f>
        <v>0</v>
      </c>
      <c r="G101" s="98">
        <f>HLOOKUP(G$2,'Dashboard Console - Entry'!$C$2:$BF$200,$A101,FALSE)</f>
        <v>0</v>
      </c>
      <c r="H101" s="98">
        <f>HLOOKUP(H$2,'Dashboard Console - Entry'!$C$2:$BF$200,$A101,FALSE)</f>
        <v>0</v>
      </c>
      <c r="I101" s="98">
        <f>HLOOKUP(I$2,'Dashboard Console - Entry'!$C$2:$BF$200,$A101,FALSE)</f>
        <v>7.2490123456790121</v>
      </c>
      <c r="J101" s="98">
        <f>HLOOKUP(J$2,'Dashboard Console - Entry'!$C$2:$BF$200,$A101,FALSE)</f>
        <v>6.7740740740740737</v>
      </c>
      <c r="K101" s="98">
        <f>HLOOKUP(K$2,'Dashboard Console - Entry'!$C$2:$BF$200,$A101,FALSE)</f>
        <v>8.6146913580246913</v>
      </c>
      <c r="L101" s="98">
        <f>HLOOKUP(L$2,'Dashboard Console - Entry'!$C$2:$BF$200,$A101,FALSE)</f>
        <v>7.1823456790123457</v>
      </c>
      <c r="M101" s="98">
        <f>HLOOKUP(M$2,'Dashboard Console - Entry'!$C$2:$BF$200,$A101,FALSE)</f>
        <v>8.5767901234567887</v>
      </c>
      <c r="N101" s="98">
        <f>HLOOKUP(N$2,'Dashboard Console - Entry'!$C$2:$BF$200,$A101,FALSE)</f>
        <v>7.1987654320987655</v>
      </c>
      <c r="O101" s="98">
        <f>HLOOKUP(O$2,'Dashboard Console - Entry'!$C$2:$BF$200,$A101,FALSE)</f>
        <v>8.7833333333333332</v>
      </c>
      <c r="P101" s="53"/>
      <c r="S101" s="115"/>
      <c r="T101" s="115"/>
      <c r="U101" s="115"/>
      <c r="V101" s="115"/>
      <c r="W101" s="115"/>
      <c r="X101" s="115"/>
      <c r="Y101" s="115"/>
      <c r="Z101" s="115"/>
      <c r="AA101" s="115"/>
      <c r="AB101" s="115"/>
      <c r="AC101" s="115"/>
      <c r="AD101" s="115"/>
      <c r="AE101" s="115"/>
      <c r="AF101" s="115"/>
      <c r="AG101" s="115"/>
      <c r="AH101" s="115"/>
      <c r="AI101" s="115"/>
      <c r="AJ101" s="115"/>
      <c r="AK101" s="115"/>
      <c r="AL101" s="115"/>
      <c r="AM101" s="115"/>
      <c r="AN101" s="115"/>
      <c r="AO101" s="115"/>
      <c r="AP101" s="115"/>
      <c r="AQ101" s="115"/>
      <c r="AR101" s="115"/>
      <c r="AS101" s="115"/>
      <c r="AT101" s="115"/>
      <c r="AU101" s="115"/>
    </row>
    <row r="102" spans="1:47" x14ac:dyDescent="0.25">
      <c r="A102" s="50">
        <v>101</v>
      </c>
      <c r="B102" s="64" t="str">
        <f>'Dashboard Console - Entry'!B102</f>
        <v>ZAM</v>
      </c>
      <c r="C102" s="98">
        <f>HLOOKUP(C$2,'Dashboard Console - Entry'!$C$2:$BF$200,$A102,FALSE)</f>
        <v>0</v>
      </c>
      <c r="D102" s="98">
        <f>HLOOKUP(D$2,'Dashboard Console - Entry'!$C$2:$BF$200,$A102,FALSE)</f>
        <v>0</v>
      </c>
      <c r="E102" s="98">
        <f>HLOOKUP(E$2,'Dashboard Console - Entry'!$C$2:$BF$200,$A102,FALSE)</f>
        <v>0</v>
      </c>
      <c r="F102" s="98">
        <f>HLOOKUP(F$2,'Dashboard Console - Entry'!$C$2:$BF$200,$A102,FALSE)</f>
        <v>0</v>
      </c>
      <c r="G102" s="98">
        <f>HLOOKUP(G$2,'Dashboard Console - Entry'!$C$2:$BF$200,$A102,FALSE)</f>
        <v>0</v>
      </c>
      <c r="H102" s="98">
        <f>HLOOKUP(H$2,'Dashboard Console - Entry'!$C$2:$BF$200,$A102,FALSE)</f>
        <v>0</v>
      </c>
      <c r="I102" s="98">
        <f>HLOOKUP(I$2,'Dashboard Console - Entry'!$C$2:$BF$200,$A102,FALSE)</f>
        <v>5.9737037037037037</v>
      </c>
      <c r="J102" s="98">
        <f>HLOOKUP(J$2,'Dashboard Console - Entry'!$C$2:$BF$200,$A102,FALSE)</f>
        <v>5.1261728395061725</v>
      </c>
      <c r="K102" s="98">
        <f>HLOOKUP(K$2,'Dashboard Console - Entry'!$C$2:$BF$200,$A102,FALSE)</f>
        <v>5.0818518518518516</v>
      </c>
      <c r="L102" s="98">
        <f>HLOOKUP(L$2,'Dashboard Console - Entry'!$C$2:$BF$200,$A102,FALSE)</f>
        <v>5.5388888888888888</v>
      </c>
      <c r="M102" s="98">
        <f>HLOOKUP(M$2,'Dashboard Console - Entry'!$C$2:$BF$200,$A102,FALSE)</f>
        <v>9.2382716049382729</v>
      </c>
      <c r="N102" s="98">
        <f>HLOOKUP(N$2,'Dashboard Console - Entry'!$C$2:$BF$200,$A102,FALSE)</f>
        <v>5.6934567901234567</v>
      </c>
      <c r="O102" s="98">
        <f>HLOOKUP(O$2,'Dashboard Console - Entry'!$C$2:$BF$200,$A102,FALSE)</f>
        <v>6.1277777777777782</v>
      </c>
      <c r="P102" s="53"/>
      <c r="S102" s="115"/>
      <c r="T102" s="115"/>
      <c r="U102" s="115"/>
      <c r="V102" s="115"/>
      <c r="W102" s="115"/>
      <c r="X102" s="115"/>
      <c r="Y102" s="115"/>
      <c r="Z102" s="115"/>
      <c r="AA102" s="115"/>
      <c r="AB102" s="115"/>
      <c r="AC102" s="115"/>
      <c r="AD102" s="115"/>
      <c r="AE102" s="115"/>
      <c r="AF102" s="115"/>
      <c r="AG102" s="115"/>
      <c r="AH102" s="115"/>
      <c r="AI102" s="115"/>
      <c r="AJ102" s="115"/>
      <c r="AK102" s="115"/>
      <c r="AL102" s="115"/>
      <c r="AM102" s="115"/>
      <c r="AN102" s="115"/>
      <c r="AO102" s="115"/>
      <c r="AP102" s="115"/>
      <c r="AQ102" s="115"/>
      <c r="AR102" s="115"/>
      <c r="AS102" s="115"/>
      <c r="AT102" s="115"/>
      <c r="AU102" s="115"/>
    </row>
    <row r="103" spans="1:47" x14ac:dyDescent="0.25">
      <c r="A103" s="50">
        <v>102</v>
      </c>
      <c r="B103" s="64" t="str">
        <f>'Dashboard Console - Entry'!B103</f>
        <v>BOT</v>
      </c>
      <c r="C103" s="98">
        <f>HLOOKUP(C$2,'Dashboard Console - Entry'!$C$2:$BF$200,$A103,FALSE)</f>
        <v>0</v>
      </c>
      <c r="D103" s="98">
        <f>HLOOKUP(D$2,'Dashboard Console - Entry'!$C$2:$BF$200,$A103,FALSE)</f>
        <v>0</v>
      </c>
      <c r="E103" s="98">
        <f>HLOOKUP(E$2,'Dashboard Console - Entry'!$C$2:$BF$200,$A103,FALSE)</f>
        <v>0</v>
      </c>
      <c r="F103" s="98">
        <f>HLOOKUP(F$2,'Dashboard Console - Entry'!$C$2:$BF$200,$A103,FALSE)</f>
        <v>0</v>
      </c>
      <c r="G103" s="98">
        <f>HLOOKUP(G$2,'Dashboard Console - Entry'!$C$2:$BF$200,$A103,FALSE)</f>
        <v>0</v>
      </c>
      <c r="H103" s="98">
        <f>HLOOKUP(H$2,'Dashboard Console - Entry'!$C$2:$BF$200,$A103,FALSE)</f>
        <v>0</v>
      </c>
      <c r="I103" s="98">
        <f>HLOOKUP(I$2,'Dashboard Console - Entry'!$C$2:$BF$200,$A103,FALSE)</f>
        <v>4.2913580246913581</v>
      </c>
      <c r="J103" s="98">
        <f>HLOOKUP(J$2,'Dashboard Console - Entry'!$C$2:$BF$200,$A103,FALSE)</f>
        <v>4.2074074074074073</v>
      </c>
      <c r="K103" s="98">
        <f>HLOOKUP(K$2,'Dashboard Console - Entry'!$C$2:$BF$200,$A103,FALSE)</f>
        <v>3.88962962962963</v>
      </c>
      <c r="L103" s="98">
        <f>HLOOKUP(L$2,'Dashboard Console - Entry'!$C$2:$BF$200,$A103,FALSE)</f>
        <v>4.2756790123456794</v>
      </c>
      <c r="M103" s="98">
        <f>HLOOKUP(M$2,'Dashboard Console - Entry'!$C$2:$BF$200,$A103,FALSE)</f>
        <v>4.2571604938271603</v>
      </c>
      <c r="N103" s="98">
        <f>HLOOKUP(N$2,'Dashboard Console - Entry'!$C$2:$BF$200,$A103,FALSE)</f>
        <v>4.213703703703704</v>
      </c>
      <c r="O103" s="98">
        <f>HLOOKUP(O$2,'Dashboard Console - Entry'!$C$2:$BF$200,$A103,FALSE)</f>
        <v>4.7859259259259259</v>
      </c>
      <c r="P103" s="53"/>
      <c r="S103" s="115"/>
      <c r="T103" s="115"/>
      <c r="U103" s="115"/>
      <c r="V103" s="115"/>
      <c r="W103" s="115"/>
      <c r="X103" s="115"/>
      <c r="Y103" s="115"/>
      <c r="Z103" s="115"/>
      <c r="AA103" s="115"/>
      <c r="AB103" s="115"/>
      <c r="AC103" s="115"/>
      <c r="AD103" s="115"/>
      <c r="AE103" s="115"/>
      <c r="AF103" s="115"/>
      <c r="AG103" s="115"/>
      <c r="AH103" s="115"/>
      <c r="AI103" s="115"/>
      <c r="AJ103" s="115"/>
      <c r="AK103" s="115"/>
      <c r="AL103" s="115"/>
      <c r="AM103" s="115"/>
      <c r="AN103" s="115"/>
      <c r="AO103" s="115"/>
      <c r="AP103" s="115"/>
      <c r="AQ103" s="115"/>
      <c r="AR103" s="115"/>
      <c r="AS103" s="115"/>
      <c r="AT103" s="115"/>
      <c r="AU103" s="115"/>
    </row>
    <row r="104" spans="1:47" x14ac:dyDescent="0.25">
      <c r="A104" s="50">
        <v>103</v>
      </c>
      <c r="B104" s="64" t="str">
        <f>'Dashboard Console - Entry'!B104</f>
        <v>ZAR</v>
      </c>
      <c r="C104" s="98">
        <f>HLOOKUP(C$2,'Dashboard Console - Entry'!$C$2:$BF$200,$A104,FALSE)</f>
        <v>0</v>
      </c>
      <c r="D104" s="98">
        <f>HLOOKUP(D$2,'Dashboard Console - Entry'!$C$2:$BF$200,$A104,FALSE)</f>
        <v>0</v>
      </c>
      <c r="E104" s="98">
        <f>HLOOKUP(E$2,'Dashboard Console - Entry'!$C$2:$BF$200,$A104,FALSE)</f>
        <v>0</v>
      </c>
      <c r="F104" s="98">
        <f>HLOOKUP(F$2,'Dashboard Console - Entry'!$C$2:$BF$200,$A104,FALSE)</f>
        <v>0</v>
      </c>
      <c r="G104" s="98">
        <f>HLOOKUP(G$2,'Dashboard Console - Entry'!$C$2:$BF$200,$A104,FALSE)</f>
        <v>0</v>
      </c>
      <c r="H104" s="98">
        <f>HLOOKUP(H$2,'Dashboard Console - Entry'!$C$2:$BF$200,$A104,FALSE)</f>
        <v>0</v>
      </c>
      <c r="I104" s="98">
        <f>HLOOKUP(I$2,'Dashboard Console - Entry'!$C$2:$BF$200,$A104,FALSE)</f>
        <v>14.40320987654321</v>
      </c>
      <c r="J104" s="98">
        <f>HLOOKUP(J$2,'Dashboard Console - Entry'!$C$2:$BF$200,$A104,FALSE)</f>
        <v>16.405185185185182</v>
      </c>
      <c r="K104" s="98">
        <f>HLOOKUP(K$2,'Dashboard Console - Entry'!$C$2:$BF$200,$A104,FALSE)</f>
        <v>11.36641975308642</v>
      </c>
      <c r="L104" s="98">
        <f>HLOOKUP(L$2,'Dashboard Console - Entry'!$C$2:$BF$200,$A104,FALSE)</f>
        <v>5.9237037037037039</v>
      </c>
      <c r="M104" s="98">
        <f>HLOOKUP(M$2,'Dashboard Console - Entry'!$C$2:$BF$200,$A104,FALSE)</f>
        <v>7.8933333333333326</v>
      </c>
      <c r="N104" s="98">
        <f>HLOOKUP(N$2,'Dashboard Console - Entry'!$C$2:$BF$200,$A104,FALSE)</f>
        <v>9.0762962962962952</v>
      </c>
      <c r="O104" s="98">
        <f>HLOOKUP(O$2,'Dashboard Console - Entry'!$C$2:$BF$200,$A104,FALSE)</f>
        <v>7.8854320987654321</v>
      </c>
      <c r="P104" s="53"/>
      <c r="S104" s="115"/>
      <c r="T104" s="115"/>
      <c r="U104" s="115"/>
      <c r="V104" s="115"/>
      <c r="W104" s="115"/>
      <c r="X104" s="115"/>
      <c r="Y104" s="115"/>
      <c r="Z104" s="115"/>
      <c r="AA104" s="115"/>
      <c r="AB104" s="115"/>
      <c r="AC104" s="115"/>
      <c r="AD104" s="115"/>
      <c r="AE104" s="115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</row>
    <row r="105" spans="1:47" x14ac:dyDescent="0.25">
      <c r="A105" s="50">
        <v>104</v>
      </c>
      <c r="B105" s="64" t="str">
        <f>'Dashboard Console - Entry'!B105</f>
        <v>Total HCT by WV</v>
      </c>
      <c r="C105" s="99">
        <f>HLOOKUP(C$2,'Dashboard Console - Entry'!$C$2:$BF$200,$A105,FALSE)</f>
        <v>0</v>
      </c>
      <c r="D105" s="99">
        <f>HLOOKUP(D$2,'Dashboard Console - Entry'!$C$2:$BF$200,$A105,FALSE)</f>
        <v>0</v>
      </c>
      <c r="E105" s="99">
        <f>HLOOKUP(E$2,'Dashboard Console - Entry'!$C$2:$BF$200,$A105,FALSE)</f>
        <v>0</v>
      </c>
      <c r="F105" s="99">
        <f>HLOOKUP(F$2,'Dashboard Console - Entry'!$C$2:$BF$200,$A105,FALSE)</f>
        <v>0</v>
      </c>
      <c r="G105" s="99">
        <f>HLOOKUP(G$2,'Dashboard Console - Entry'!$C$2:$BF$200,$A105,FALSE)</f>
        <v>0</v>
      </c>
      <c r="H105" s="99">
        <f>HLOOKUP(H$2,'Dashboard Console - Entry'!$C$2:$BF$200,$A105,FALSE)</f>
        <v>0</v>
      </c>
      <c r="I105" s="99">
        <f>HLOOKUP(I$2,'Dashboard Console - Entry'!$C$2:$BF$200,$A105,FALSE)</f>
        <v>76.353827160493822</v>
      </c>
      <c r="J105" s="99">
        <f>HLOOKUP(J$2,'Dashboard Console - Entry'!$C$2:$BF$200,$A105,FALSE)</f>
        <v>77.745185185185193</v>
      </c>
      <c r="K105" s="98">
        <f>HLOOKUP(K$2,'Dashboard Console - Entry'!$C$2:$BF$200,$A105,FALSE)</f>
        <v>67.228395061728406</v>
      </c>
      <c r="L105" s="98">
        <f>HLOOKUP(L$2,'Dashboard Console - Entry'!$C$2:$BF$200,$A105,FALSE)</f>
        <v>60.592098765432098</v>
      </c>
      <c r="M105" s="98">
        <f>HLOOKUP(M$2,'Dashboard Console - Entry'!$C$2:$BF$200,$A105,FALSE)</f>
        <v>77.101481481481486</v>
      </c>
      <c r="N105" s="98">
        <f>HLOOKUP(N$2,'Dashboard Console - Entry'!$C$2:$BF$200,$A105,FALSE)</f>
        <v>69.854444444444454</v>
      </c>
      <c r="O105" s="98">
        <f>HLOOKUP(O$2,'Dashboard Console - Entry'!$C$2:$BF$200,$A105,FALSE)</f>
        <v>72.790246913580248</v>
      </c>
      <c r="P105" s="53"/>
      <c r="S105" s="115"/>
      <c r="T105" s="115"/>
      <c r="U105" s="115"/>
      <c r="V105" s="115"/>
      <c r="W105" s="115"/>
      <c r="X105" s="115"/>
      <c r="Y105" s="115"/>
      <c r="Z105" s="115"/>
      <c r="AA105" s="115"/>
      <c r="AB105" s="115"/>
      <c r="AC105" s="115"/>
      <c r="AD105" s="115"/>
      <c r="AE105" s="115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</row>
    <row r="106" spans="1:47" x14ac:dyDescent="0.25">
      <c r="A106" s="50">
        <v>105</v>
      </c>
      <c r="B106" s="84">
        <f>'Dashboard Console - Entry'!B106</f>
        <v>0</v>
      </c>
      <c r="C106" s="52">
        <f>HLOOKUP(C$2,'Dashboard Console - Entry'!$C$2:$BF$200,$A106,FALSE)</f>
        <v>0</v>
      </c>
      <c r="D106" s="52">
        <f>HLOOKUP(D$2,'Dashboard Console - Entry'!$C$2:$BF$200,$A106,FALSE)</f>
        <v>0</v>
      </c>
      <c r="E106" s="52">
        <f>HLOOKUP(E$2,'Dashboard Console - Entry'!$C$2:$BF$200,$A106,FALSE)</f>
        <v>0</v>
      </c>
      <c r="F106" s="52">
        <f>HLOOKUP(F$2,'Dashboard Console - Entry'!$C$2:$BF$200,$A106,FALSE)</f>
        <v>0</v>
      </c>
      <c r="G106" s="52">
        <f>HLOOKUP(G$2,'Dashboard Console - Entry'!$C$2:$BF$200,$A106,FALSE)</f>
        <v>0</v>
      </c>
      <c r="H106" s="52">
        <f>HLOOKUP(H$2,'Dashboard Console - Entry'!$C$2:$BF$200,$A106,FALSE)</f>
        <v>0</v>
      </c>
      <c r="I106" s="52">
        <f>HLOOKUP(I$2,'Dashboard Console - Entry'!$C$2:$BF$200,$A106,FALSE)</f>
        <v>0</v>
      </c>
      <c r="J106" s="52">
        <f>HLOOKUP(J$2,'Dashboard Console - Entry'!$C$2:$BF$200,$A106,FALSE)</f>
        <v>0</v>
      </c>
      <c r="K106" s="52">
        <f>HLOOKUP(K$2,'Dashboard Console - Entry'!$C$2:$BF$200,$A106,FALSE)</f>
        <v>0</v>
      </c>
      <c r="L106" s="52">
        <f>HLOOKUP(L$2,'Dashboard Console - Entry'!$C$2:$BF$200,$A106,FALSE)</f>
        <v>0</v>
      </c>
      <c r="M106" s="52">
        <f>HLOOKUP(M$2,'Dashboard Console - Entry'!$C$2:$BF$200,$A106,FALSE)</f>
        <v>0</v>
      </c>
      <c r="N106" s="52">
        <f>HLOOKUP(N$2,'Dashboard Console - Entry'!$C$2:$BF$200,$A106,FALSE)</f>
        <v>0</v>
      </c>
      <c r="O106" s="52">
        <f>HLOOKUP(O$2,'Dashboard Console - Entry'!$C$2:$BF$200,$A106,FALSE)</f>
        <v>0</v>
      </c>
      <c r="P106" s="53"/>
      <c r="S106" s="115"/>
      <c r="T106" s="115"/>
      <c r="U106" s="115"/>
      <c r="V106" s="115"/>
      <c r="W106" s="115"/>
      <c r="X106" s="115"/>
      <c r="Y106" s="115"/>
      <c r="Z106" s="115"/>
      <c r="AA106" s="115"/>
      <c r="AB106" s="115"/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115"/>
      <c r="AR106" s="115"/>
      <c r="AS106" s="115"/>
      <c r="AT106" s="115"/>
      <c r="AU106" s="115"/>
    </row>
    <row r="107" spans="1:47" x14ac:dyDescent="0.25">
      <c r="A107" s="50">
        <v>106</v>
      </c>
      <c r="B107" s="61" t="str">
        <f>'Dashboard Console - Entry'!B107</f>
        <v>Volumes By Product</v>
      </c>
      <c r="C107" s="91">
        <f>HLOOKUP(C$2,'Dashboard Console - Entry'!$C$2:$BF$200,$A107,FALSE)</f>
        <v>0</v>
      </c>
      <c r="D107" s="91">
        <f>HLOOKUP(D$2,'Dashboard Console - Entry'!$C$2:$BF$200,$A107,FALSE)</f>
        <v>0</v>
      </c>
      <c r="E107" s="91">
        <f>HLOOKUP(E$2,'Dashboard Console - Entry'!$C$2:$BF$200,$A107,FALSE)</f>
        <v>0</v>
      </c>
      <c r="F107" s="91">
        <f>HLOOKUP(F$2,'Dashboard Console - Entry'!$C$2:$BF$200,$A107,FALSE)</f>
        <v>0</v>
      </c>
      <c r="G107" s="91">
        <f>HLOOKUP(G$2,'Dashboard Console - Entry'!$C$2:$BF$200,$A107,FALSE)</f>
        <v>0</v>
      </c>
      <c r="H107" s="91">
        <f>HLOOKUP(H$2,'Dashboard Console - Entry'!$C$2:$BF$200,$A107,FALSE)</f>
        <v>0</v>
      </c>
      <c r="I107" s="91">
        <f>HLOOKUP(I$2,'Dashboard Console - Entry'!$C$2:$BF$200,$A107,FALSE)</f>
        <v>0</v>
      </c>
      <c r="J107" s="91">
        <f>HLOOKUP(J$2,'Dashboard Console - Entry'!$C$2:$BF$200,$A107,FALSE)</f>
        <v>0</v>
      </c>
      <c r="K107" s="91">
        <f>HLOOKUP(K$2,'Dashboard Console - Entry'!$C$2:$BF$200,$A107,FALSE)</f>
        <v>0</v>
      </c>
      <c r="L107" s="91">
        <f>HLOOKUP(L$2,'Dashboard Console - Entry'!$C$2:$BF$200,$A107,FALSE)</f>
        <v>0</v>
      </c>
      <c r="M107" s="91">
        <f>HLOOKUP(M$2,'Dashboard Console - Entry'!$C$2:$BF$200,$A107,FALSE)</f>
        <v>0</v>
      </c>
      <c r="N107" s="91">
        <f>HLOOKUP(N$2,'Dashboard Console - Entry'!$C$2:$BF$200,$A107,FALSE)</f>
        <v>0</v>
      </c>
      <c r="O107" s="91">
        <f>HLOOKUP(O$2,'Dashboard Console - Entry'!$C$2:$BF$200,$A107,FALSE)</f>
        <v>0</v>
      </c>
      <c r="P107" s="53"/>
      <c r="S107" s="115"/>
      <c r="T107" s="115"/>
      <c r="U107" s="115"/>
      <c r="V107" s="115"/>
      <c r="W107" s="115"/>
      <c r="X107" s="115"/>
      <c r="Y107" s="115"/>
      <c r="Z107" s="115"/>
      <c r="AA107" s="115"/>
      <c r="AB107" s="115"/>
      <c r="AC107" s="115"/>
      <c r="AD107" s="115"/>
      <c r="AE107" s="115"/>
      <c r="AF107" s="115"/>
      <c r="AG107" s="115"/>
      <c r="AH107" s="115"/>
      <c r="AI107" s="115"/>
      <c r="AJ107" s="115"/>
      <c r="AK107" s="115"/>
      <c r="AL107" s="115"/>
      <c r="AM107" s="115"/>
      <c r="AN107" s="115"/>
      <c r="AO107" s="115"/>
      <c r="AP107" s="115"/>
      <c r="AQ107" s="115"/>
      <c r="AR107" s="115"/>
      <c r="AS107" s="115"/>
      <c r="AT107" s="115"/>
      <c r="AU107" s="115"/>
    </row>
    <row r="108" spans="1:47" x14ac:dyDescent="0.25">
      <c r="A108" s="50">
        <v>107</v>
      </c>
      <c r="B108" s="64" t="str">
        <f>'Dashboard Console - Entry'!B108</f>
        <v>Static Data Input/ Amendments/limits</v>
      </c>
      <c r="C108" s="75">
        <f>HLOOKUP(C$2,'Dashboard Console - Entry'!$C$2:$BF$200,$A108,FALSE)</f>
        <v>0</v>
      </c>
      <c r="D108" s="75">
        <f>HLOOKUP(D$2,'Dashboard Console - Entry'!$C$2:$BF$200,$A108,FALSE)</f>
        <v>0</v>
      </c>
      <c r="E108" s="75">
        <f>HLOOKUP(E$2,'Dashboard Console - Entry'!$C$2:$BF$200,$A108,FALSE)</f>
        <v>0</v>
      </c>
      <c r="F108" s="75">
        <f>HLOOKUP(F$2,'Dashboard Console - Entry'!$C$2:$BF$200,$A108,FALSE)</f>
        <v>0</v>
      </c>
      <c r="G108" s="75">
        <f>HLOOKUP(G$2,'Dashboard Console - Entry'!$C$2:$BF$200,$A108,FALSE)</f>
        <v>0</v>
      </c>
      <c r="H108" s="75">
        <f>HLOOKUP(H$2,'Dashboard Console - Entry'!$C$2:$BF$200,$A108,FALSE)</f>
        <v>0</v>
      </c>
      <c r="I108" s="75">
        <f>HLOOKUP(I$2,'Dashboard Console - Entry'!$C$2:$BF$200,$A108,FALSE)</f>
        <v>0</v>
      </c>
      <c r="J108" s="75">
        <f>HLOOKUP(J$2,'Dashboard Console - Entry'!$C$2:$BF$200,$A108,FALSE)</f>
        <v>0</v>
      </c>
      <c r="K108" s="75">
        <f>HLOOKUP(K$2,'Dashboard Console - Entry'!$C$2:$BF$200,$A108,FALSE)</f>
        <v>0</v>
      </c>
      <c r="L108" s="75">
        <f>HLOOKUP(L$2,'Dashboard Console - Entry'!$C$2:$BF$200,$A108,FALSE)</f>
        <v>0</v>
      </c>
      <c r="M108" s="75">
        <f>HLOOKUP(M$2,'Dashboard Console - Entry'!$C$2:$BF$200,$A108,FALSE)</f>
        <v>0</v>
      </c>
      <c r="N108" s="75">
        <f>HLOOKUP(N$2,'Dashboard Console - Entry'!$C$2:$BF$200,$A108,FALSE)</f>
        <v>0</v>
      </c>
      <c r="O108" s="75">
        <f>HLOOKUP(O$2,'Dashboard Console - Entry'!$C$2:$BF$200,$A108,FALSE)</f>
        <v>0</v>
      </c>
      <c r="P108" s="53"/>
      <c r="S108" s="115"/>
      <c r="T108" s="115"/>
      <c r="U108" s="115"/>
      <c r="V108" s="115"/>
      <c r="W108" s="115"/>
      <c r="X108" s="115"/>
      <c r="Y108" s="115"/>
      <c r="Z108" s="115"/>
      <c r="AA108" s="115"/>
      <c r="AB108" s="115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115"/>
      <c r="AR108" s="115"/>
      <c r="AS108" s="115"/>
      <c r="AT108" s="115"/>
      <c r="AU108" s="115"/>
    </row>
    <row r="109" spans="1:47" x14ac:dyDescent="0.25">
      <c r="A109" s="50">
        <v>108</v>
      </c>
      <c r="B109" s="64" t="str">
        <f>'Dashboard Console - Entry'!B109</f>
        <v>Account Opening</v>
      </c>
      <c r="C109" s="75">
        <f>HLOOKUP(C$2,'Dashboard Console - Entry'!$C$2:$BF$200,$A109,FALSE)</f>
        <v>0</v>
      </c>
      <c r="D109" s="75">
        <f>HLOOKUP(D$2,'Dashboard Console - Entry'!$C$2:$BF$200,$A109,FALSE)</f>
        <v>0</v>
      </c>
      <c r="E109" s="75">
        <f>HLOOKUP(E$2,'Dashboard Console - Entry'!$C$2:$BF$200,$A109,FALSE)</f>
        <v>0</v>
      </c>
      <c r="F109" s="75">
        <f>HLOOKUP(F$2,'Dashboard Console - Entry'!$C$2:$BF$200,$A109,FALSE)</f>
        <v>0</v>
      </c>
      <c r="G109" s="75">
        <f>HLOOKUP(G$2,'Dashboard Console - Entry'!$C$2:$BF$200,$A109,FALSE)</f>
        <v>0</v>
      </c>
      <c r="H109" s="75">
        <f>HLOOKUP(H$2,'Dashboard Console - Entry'!$C$2:$BF$200,$A109,FALSE)</f>
        <v>0</v>
      </c>
      <c r="I109" s="75">
        <f>HLOOKUP(I$2,'Dashboard Console - Entry'!$C$2:$BF$200,$A109,FALSE)</f>
        <v>0</v>
      </c>
      <c r="J109" s="75">
        <f>HLOOKUP(J$2,'Dashboard Console - Entry'!$C$2:$BF$200,$A109,FALSE)</f>
        <v>0</v>
      </c>
      <c r="K109" s="75">
        <f>HLOOKUP(K$2,'Dashboard Console - Entry'!$C$2:$BF$200,$A109,FALSE)</f>
        <v>0</v>
      </c>
      <c r="L109" s="75">
        <f>HLOOKUP(L$2,'Dashboard Console - Entry'!$C$2:$BF$200,$A109,FALSE)</f>
        <v>0</v>
      </c>
      <c r="M109" s="75">
        <f>HLOOKUP(M$2,'Dashboard Console - Entry'!$C$2:$BF$200,$A109,FALSE)</f>
        <v>0</v>
      </c>
      <c r="N109" s="75">
        <f>HLOOKUP(N$2,'Dashboard Console - Entry'!$C$2:$BF$200,$A109,FALSE)</f>
        <v>0</v>
      </c>
      <c r="O109" s="75">
        <f>HLOOKUP(O$2,'Dashboard Console - Entry'!$C$2:$BF$200,$A109,FALSE)</f>
        <v>0</v>
      </c>
      <c r="P109" s="53"/>
      <c r="S109" s="115"/>
      <c r="T109" s="115"/>
      <c r="U109" s="115"/>
      <c r="V109" s="115"/>
      <c r="W109" s="115"/>
      <c r="X109" s="115"/>
      <c r="Y109" s="115"/>
      <c r="Z109" s="115"/>
      <c r="AA109" s="115"/>
      <c r="AB109" s="115"/>
      <c r="AC109" s="115"/>
      <c r="AD109" s="115"/>
      <c r="AE109" s="115"/>
      <c r="AF109" s="115"/>
      <c r="AG109" s="115"/>
      <c r="AH109" s="115"/>
      <c r="AI109" s="115"/>
      <c r="AJ109" s="115"/>
      <c r="AK109" s="115"/>
      <c r="AL109" s="115"/>
      <c r="AM109" s="115"/>
      <c r="AN109" s="115"/>
      <c r="AO109" s="115"/>
      <c r="AP109" s="115"/>
      <c r="AQ109" s="115"/>
      <c r="AR109" s="115"/>
      <c r="AS109" s="115"/>
      <c r="AT109" s="115"/>
      <c r="AU109" s="115"/>
    </row>
    <row r="110" spans="1:47" x14ac:dyDescent="0.25">
      <c r="A110" s="50">
        <v>109</v>
      </c>
      <c r="B110" s="64" t="str">
        <f>'Dashboard Console - Entry'!B110</f>
        <v>Standing orders</v>
      </c>
      <c r="C110" s="75">
        <f>HLOOKUP(C$2,'Dashboard Console - Entry'!$C$2:$BF$200,$A110,FALSE)</f>
        <v>0</v>
      </c>
      <c r="D110" s="75">
        <f>HLOOKUP(D$2,'Dashboard Console - Entry'!$C$2:$BF$200,$A110,FALSE)</f>
        <v>0</v>
      </c>
      <c r="E110" s="75">
        <f>HLOOKUP(E$2,'Dashboard Console - Entry'!$C$2:$BF$200,$A110,FALSE)</f>
        <v>0</v>
      </c>
      <c r="F110" s="75">
        <f>HLOOKUP(F$2,'Dashboard Console - Entry'!$C$2:$BF$200,$A110,FALSE)</f>
        <v>0</v>
      </c>
      <c r="G110" s="75">
        <f>HLOOKUP(G$2,'Dashboard Console - Entry'!$C$2:$BF$200,$A110,FALSE)</f>
        <v>0</v>
      </c>
      <c r="H110" s="75">
        <f>HLOOKUP(H$2,'Dashboard Console - Entry'!$C$2:$BF$200,$A110,FALSE)</f>
        <v>0</v>
      </c>
      <c r="I110" s="75">
        <f>HLOOKUP(I$2,'Dashboard Console - Entry'!$C$2:$BF$200,$A110,FALSE)</f>
        <v>0</v>
      </c>
      <c r="J110" s="75">
        <f>HLOOKUP(J$2,'Dashboard Console - Entry'!$C$2:$BF$200,$A110,FALSE)</f>
        <v>0</v>
      </c>
      <c r="K110" s="75">
        <f>HLOOKUP(K$2,'Dashboard Console - Entry'!$C$2:$BF$200,$A110,FALSE)</f>
        <v>0</v>
      </c>
      <c r="L110" s="75">
        <f>HLOOKUP(L$2,'Dashboard Console - Entry'!$C$2:$BF$200,$A110,FALSE)</f>
        <v>0</v>
      </c>
      <c r="M110" s="75">
        <f>HLOOKUP(M$2,'Dashboard Console - Entry'!$C$2:$BF$200,$A110,FALSE)</f>
        <v>0</v>
      </c>
      <c r="N110" s="75">
        <f>HLOOKUP(N$2,'Dashboard Console - Entry'!$C$2:$BF$200,$A110,FALSE)</f>
        <v>0</v>
      </c>
      <c r="O110" s="75">
        <f>HLOOKUP(O$2,'Dashboard Console - Entry'!$C$2:$BF$200,$A110,FALSE)</f>
        <v>0</v>
      </c>
      <c r="P110" s="53"/>
      <c r="S110" s="115"/>
      <c r="T110" s="115"/>
      <c r="U110" s="115"/>
      <c r="V110" s="115"/>
      <c r="W110" s="115"/>
      <c r="X110" s="115"/>
      <c r="Y110" s="115"/>
      <c r="Z110" s="115"/>
      <c r="AA110" s="115"/>
      <c r="AB110" s="115"/>
      <c r="AC110" s="115"/>
      <c r="AD110" s="115"/>
      <c r="AE110" s="115"/>
      <c r="AF110" s="115"/>
      <c r="AG110" s="115"/>
      <c r="AH110" s="115"/>
      <c r="AI110" s="115"/>
      <c r="AJ110" s="115"/>
      <c r="AK110" s="115"/>
      <c r="AL110" s="115"/>
      <c r="AM110" s="115"/>
      <c r="AN110" s="115"/>
      <c r="AO110" s="115"/>
      <c r="AP110" s="115"/>
      <c r="AQ110" s="115"/>
      <c r="AR110" s="115"/>
      <c r="AS110" s="115"/>
      <c r="AT110" s="115"/>
      <c r="AU110" s="115"/>
    </row>
    <row r="111" spans="1:47" x14ac:dyDescent="0.25">
      <c r="A111" s="50">
        <v>110</v>
      </c>
      <c r="B111" s="64" t="str">
        <f>'Dashboard Console - Entry'!B111</f>
        <v>Cheques issuance</v>
      </c>
      <c r="C111" s="75">
        <f>HLOOKUP(C$2,'Dashboard Console - Entry'!$C$2:$BF$200,$A111,FALSE)</f>
        <v>0</v>
      </c>
      <c r="D111" s="75">
        <f>HLOOKUP(D$2,'Dashboard Console - Entry'!$C$2:$BF$200,$A111,FALSE)</f>
        <v>0</v>
      </c>
      <c r="E111" s="75">
        <f>HLOOKUP(E$2,'Dashboard Console - Entry'!$C$2:$BF$200,$A111,FALSE)</f>
        <v>0</v>
      </c>
      <c r="F111" s="75">
        <f>HLOOKUP(F$2,'Dashboard Console - Entry'!$C$2:$BF$200,$A111,FALSE)</f>
        <v>0</v>
      </c>
      <c r="G111" s="75">
        <f>HLOOKUP(G$2,'Dashboard Console - Entry'!$C$2:$BF$200,$A111,FALSE)</f>
        <v>0</v>
      </c>
      <c r="H111" s="75">
        <f>HLOOKUP(H$2,'Dashboard Console - Entry'!$C$2:$BF$200,$A111,FALSE)</f>
        <v>0</v>
      </c>
      <c r="I111" s="75">
        <f>HLOOKUP(I$2,'Dashboard Console - Entry'!$C$2:$BF$200,$A111,FALSE)</f>
        <v>0</v>
      </c>
      <c r="J111" s="75">
        <f>HLOOKUP(J$2,'Dashboard Console - Entry'!$C$2:$BF$200,$A111,FALSE)</f>
        <v>0</v>
      </c>
      <c r="K111" s="75">
        <f>HLOOKUP(K$2,'Dashboard Console - Entry'!$C$2:$BF$200,$A111,FALSE)</f>
        <v>0</v>
      </c>
      <c r="L111" s="75">
        <f>HLOOKUP(L$2,'Dashboard Console - Entry'!$C$2:$BF$200,$A111,FALSE)</f>
        <v>0</v>
      </c>
      <c r="M111" s="75">
        <f>HLOOKUP(M$2,'Dashboard Console - Entry'!$C$2:$BF$200,$A111,FALSE)</f>
        <v>0</v>
      </c>
      <c r="N111" s="75">
        <f>HLOOKUP(N$2,'Dashboard Console - Entry'!$C$2:$BF$200,$A111,FALSE)</f>
        <v>0</v>
      </c>
      <c r="O111" s="75">
        <f>HLOOKUP(O$2,'Dashboard Console - Entry'!$C$2:$BF$200,$A111,FALSE)</f>
        <v>0</v>
      </c>
      <c r="P111" s="53"/>
      <c r="S111" s="115"/>
      <c r="T111" s="115"/>
      <c r="U111" s="115"/>
      <c r="V111" s="115"/>
      <c r="W111" s="115"/>
      <c r="X111" s="115"/>
      <c r="Y111" s="115"/>
      <c r="Z111" s="115"/>
      <c r="AA111" s="115"/>
      <c r="AB111" s="115"/>
      <c r="AC111" s="115"/>
      <c r="AD111" s="115"/>
      <c r="AE111" s="115"/>
      <c r="AF111" s="115"/>
      <c r="AG111" s="115"/>
      <c r="AH111" s="115"/>
      <c r="AI111" s="115"/>
      <c r="AJ111" s="115"/>
      <c r="AK111" s="115"/>
      <c r="AL111" s="115"/>
      <c r="AM111" s="115"/>
      <c r="AN111" s="115"/>
      <c r="AO111" s="115"/>
      <c r="AP111" s="115"/>
      <c r="AQ111" s="115"/>
      <c r="AR111" s="115"/>
      <c r="AS111" s="115"/>
      <c r="AT111" s="115"/>
      <c r="AU111" s="115"/>
    </row>
    <row r="112" spans="1:47" x14ac:dyDescent="0.25">
      <c r="A112" s="50">
        <v>111</v>
      </c>
      <c r="B112" s="64" t="str">
        <f>'Dashboard Console - Entry'!B112</f>
        <v>ADC ( Ibanking / Mbanking/ Estatement</v>
      </c>
      <c r="C112" s="75">
        <f>HLOOKUP(C$2,'Dashboard Console - Entry'!$C$2:$BF$200,$A112,FALSE)</f>
        <v>0</v>
      </c>
      <c r="D112" s="75">
        <f>HLOOKUP(D$2,'Dashboard Console - Entry'!$C$2:$BF$200,$A112,FALSE)</f>
        <v>0</v>
      </c>
      <c r="E112" s="75">
        <f>HLOOKUP(E$2,'Dashboard Console - Entry'!$C$2:$BF$200,$A112,FALSE)</f>
        <v>0</v>
      </c>
      <c r="F112" s="75">
        <f>HLOOKUP(F$2,'Dashboard Console - Entry'!$C$2:$BF$200,$A112,FALSE)</f>
        <v>0</v>
      </c>
      <c r="G112" s="75">
        <f>HLOOKUP(G$2,'Dashboard Console - Entry'!$C$2:$BF$200,$A112,FALSE)</f>
        <v>0</v>
      </c>
      <c r="H112" s="75">
        <f>HLOOKUP(H$2,'Dashboard Console - Entry'!$C$2:$BF$200,$A112,FALSE)</f>
        <v>0</v>
      </c>
      <c r="I112" s="75">
        <f>HLOOKUP(I$2,'Dashboard Console - Entry'!$C$2:$BF$200,$A112,FALSE)</f>
        <v>0</v>
      </c>
      <c r="J112" s="75">
        <f>HLOOKUP(J$2,'Dashboard Console - Entry'!$C$2:$BF$200,$A112,FALSE)</f>
        <v>0</v>
      </c>
      <c r="K112" s="75">
        <f>HLOOKUP(K$2,'Dashboard Console - Entry'!$C$2:$BF$200,$A112,FALSE)</f>
        <v>0</v>
      </c>
      <c r="L112" s="75">
        <f>HLOOKUP(L$2,'Dashboard Console - Entry'!$C$2:$BF$200,$A112,FALSE)</f>
        <v>0</v>
      </c>
      <c r="M112" s="75">
        <f>HLOOKUP(M$2,'Dashboard Console - Entry'!$C$2:$BF$200,$A112,FALSE)</f>
        <v>0</v>
      </c>
      <c r="N112" s="75">
        <f>HLOOKUP(N$2,'Dashboard Console - Entry'!$C$2:$BF$200,$A112,FALSE)</f>
        <v>0</v>
      </c>
      <c r="O112" s="75">
        <f>HLOOKUP(O$2,'Dashboard Console - Entry'!$C$2:$BF$200,$A112,FALSE)</f>
        <v>0</v>
      </c>
      <c r="P112" s="53"/>
      <c r="S112" s="115"/>
      <c r="T112" s="115"/>
      <c r="U112" s="115"/>
      <c r="V112" s="115"/>
      <c r="W112" s="115"/>
      <c r="X112" s="115"/>
      <c r="Y112" s="115"/>
      <c r="Z112" s="115"/>
      <c r="AA112" s="115"/>
      <c r="AB112" s="115"/>
      <c r="AC112" s="115"/>
      <c r="AD112" s="115"/>
      <c r="AE112" s="115"/>
      <c r="AF112" s="115"/>
      <c r="AG112" s="115"/>
      <c r="AH112" s="115"/>
      <c r="AI112" s="115"/>
      <c r="AJ112" s="115"/>
      <c r="AK112" s="115"/>
      <c r="AL112" s="115"/>
      <c r="AM112" s="115"/>
      <c r="AN112" s="115"/>
      <c r="AO112" s="115"/>
      <c r="AP112" s="115"/>
      <c r="AQ112" s="115"/>
      <c r="AR112" s="115"/>
      <c r="AS112" s="115"/>
      <c r="AT112" s="115"/>
      <c r="AU112" s="115"/>
    </row>
    <row r="113" spans="1:47" x14ac:dyDescent="0.25">
      <c r="A113" s="50">
        <v>112</v>
      </c>
      <c r="B113" s="100" t="str">
        <f>'Dashboard Console - Entry'!B113</f>
        <v>Fixed Deposit Request set-up's</v>
      </c>
      <c r="C113" s="75">
        <f>HLOOKUP(C$2,'Dashboard Console - Entry'!$C$2:$BF$200,$A113,FALSE)</f>
        <v>0</v>
      </c>
      <c r="D113" s="75">
        <f>HLOOKUP(D$2,'Dashboard Console - Entry'!$C$2:$BF$200,$A113,FALSE)</f>
        <v>0</v>
      </c>
      <c r="E113" s="75">
        <f>HLOOKUP(E$2,'Dashboard Console - Entry'!$C$2:$BF$200,$A113,FALSE)</f>
        <v>0</v>
      </c>
      <c r="F113" s="75">
        <f>HLOOKUP(F$2,'Dashboard Console - Entry'!$C$2:$BF$200,$A113,FALSE)</f>
        <v>0</v>
      </c>
      <c r="G113" s="75">
        <f>HLOOKUP(G$2,'Dashboard Console - Entry'!$C$2:$BF$200,$A113,FALSE)</f>
        <v>0</v>
      </c>
      <c r="H113" s="75">
        <f>HLOOKUP(H$2,'Dashboard Console - Entry'!$C$2:$BF$200,$A113,FALSE)</f>
        <v>0</v>
      </c>
      <c r="I113" s="75">
        <f>HLOOKUP(I$2,'Dashboard Console - Entry'!$C$2:$BF$200,$A113,FALSE)</f>
        <v>0</v>
      </c>
      <c r="J113" s="75">
        <f>HLOOKUP(J$2,'Dashboard Console - Entry'!$C$2:$BF$200,$A113,FALSE)</f>
        <v>0</v>
      </c>
      <c r="K113" s="75">
        <f>HLOOKUP(K$2,'Dashboard Console - Entry'!$C$2:$BF$200,$A113,FALSE)</f>
        <v>0</v>
      </c>
      <c r="L113" s="75">
        <f>HLOOKUP(L$2,'Dashboard Console - Entry'!$C$2:$BF$200,$A113,FALSE)</f>
        <v>0</v>
      </c>
      <c r="M113" s="75">
        <f>HLOOKUP(M$2,'Dashboard Console - Entry'!$C$2:$BF$200,$A113,FALSE)</f>
        <v>0</v>
      </c>
      <c r="N113" s="75">
        <f>HLOOKUP(N$2,'Dashboard Console - Entry'!$C$2:$BF$200,$A113,FALSE)</f>
        <v>0</v>
      </c>
      <c r="O113" s="75">
        <f>HLOOKUP(O$2,'Dashboard Console - Entry'!$C$2:$BF$200,$A113,FALSE)</f>
        <v>0</v>
      </c>
      <c r="P113" s="53"/>
      <c r="S113" s="115"/>
      <c r="T113" s="115"/>
      <c r="U113" s="115"/>
      <c r="V113" s="115"/>
      <c r="W113" s="115"/>
      <c r="X113" s="115"/>
      <c r="Y113" s="115"/>
      <c r="Z113" s="115"/>
      <c r="AA113" s="115"/>
      <c r="AB113" s="115"/>
      <c r="AC113" s="115"/>
      <c r="AD113" s="115"/>
      <c r="AE113" s="115"/>
      <c r="AF113" s="115"/>
      <c r="AG113" s="115"/>
      <c r="AH113" s="115"/>
      <c r="AI113" s="115"/>
      <c r="AJ113" s="115"/>
      <c r="AK113" s="115"/>
      <c r="AL113" s="115"/>
      <c r="AM113" s="115"/>
      <c r="AN113" s="115"/>
      <c r="AO113" s="115"/>
      <c r="AP113" s="115"/>
      <c r="AQ113" s="115"/>
      <c r="AR113" s="115"/>
      <c r="AS113" s="115"/>
      <c r="AT113" s="115"/>
      <c r="AU113" s="115"/>
    </row>
    <row r="114" spans="1:47" x14ac:dyDescent="0.25">
      <c r="A114" s="50">
        <v>113</v>
      </c>
      <c r="B114" s="100" t="str">
        <f>'Dashboard Console - Entry'!B114</f>
        <v>Financial Transactions</v>
      </c>
      <c r="C114" s="75">
        <f>HLOOKUP(C$2,'Dashboard Console - Entry'!$C$2:$BF$200,$A114,FALSE)</f>
        <v>0</v>
      </c>
      <c r="D114" s="75">
        <f>HLOOKUP(D$2,'Dashboard Console - Entry'!$C$2:$BF$200,$A114,FALSE)</f>
        <v>0</v>
      </c>
      <c r="E114" s="75">
        <f>HLOOKUP(E$2,'Dashboard Console - Entry'!$C$2:$BF$200,$A114,FALSE)</f>
        <v>0</v>
      </c>
      <c r="F114" s="75">
        <f>HLOOKUP(F$2,'Dashboard Console - Entry'!$C$2:$BF$200,$A114,FALSE)</f>
        <v>0</v>
      </c>
      <c r="G114" s="75">
        <f>HLOOKUP(G$2,'Dashboard Console - Entry'!$C$2:$BF$200,$A114,FALSE)</f>
        <v>0</v>
      </c>
      <c r="H114" s="75">
        <f>HLOOKUP(H$2,'Dashboard Console - Entry'!$C$2:$BF$200,$A114,FALSE)</f>
        <v>0</v>
      </c>
      <c r="I114" s="75">
        <f>HLOOKUP(I$2,'Dashboard Console - Entry'!$C$2:$BF$200,$A114,FALSE)</f>
        <v>0</v>
      </c>
      <c r="J114" s="75">
        <f>HLOOKUP(J$2,'Dashboard Console - Entry'!$C$2:$BF$200,$A114,FALSE)</f>
        <v>0</v>
      </c>
      <c r="K114" s="75">
        <f>HLOOKUP(K$2,'Dashboard Console - Entry'!$C$2:$BF$200,$A114,FALSE)</f>
        <v>0</v>
      </c>
      <c r="L114" s="75">
        <f>HLOOKUP(L$2,'Dashboard Console - Entry'!$C$2:$BF$200,$A114,FALSE)</f>
        <v>0</v>
      </c>
      <c r="M114" s="75">
        <f>HLOOKUP(M$2,'Dashboard Console - Entry'!$C$2:$BF$200,$A114,FALSE)</f>
        <v>0</v>
      </c>
      <c r="N114" s="75">
        <f>HLOOKUP(N$2,'Dashboard Console - Entry'!$C$2:$BF$200,$A114,FALSE)</f>
        <v>0</v>
      </c>
      <c r="O114" s="75">
        <f>HLOOKUP(O$2,'Dashboard Console - Entry'!$C$2:$BF$200,$A114,FALSE)</f>
        <v>0</v>
      </c>
      <c r="P114" s="53"/>
      <c r="S114" s="115"/>
      <c r="T114" s="115"/>
      <c r="U114" s="115"/>
      <c r="V114" s="115"/>
      <c r="W114" s="115"/>
      <c r="X114" s="115"/>
      <c r="Y114" s="115"/>
      <c r="Z114" s="115"/>
      <c r="AA114" s="115"/>
      <c r="AB114" s="115"/>
      <c r="AC114" s="115"/>
      <c r="AD114" s="115"/>
      <c r="AE114" s="115"/>
      <c r="AF114" s="115"/>
      <c r="AG114" s="115"/>
      <c r="AH114" s="115"/>
      <c r="AI114" s="115"/>
      <c r="AJ114" s="115"/>
      <c r="AK114" s="115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</row>
    <row r="115" spans="1:47" x14ac:dyDescent="0.25">
      <c r="A115" s="50">
        <v>114</v>
      </c>
      <c r="B115" s="100" t="str">
        <f>'Dashboard Console - Entry'!B115</f>
        <v>No. of Signatures Captured</v>
      </c>
      <c r="C115" s="75">
        <f>HLOOKUP(C$2,'Dashboard Console - Entry'!$C$2:$BF$200,$A115,FALSE)</f>
        <v>0</v>
      </c>
      <c r="D115" s="75">
        <f>HLOOKUP(D$2,'Dashboard Console - Entry'!$C$2:$BF$200,$A115,FALSE)</f>
        <v>0</v>
      </c>
      <c r="E115" s="75">
        <f>HLOOKUP(E$2,'Dashboard Console - Entry'!$C$2:$BF$200,$A115,FALSE)</f>
        <v>0</v>
      </c>
      <c r="F115" s="75">
        <f>HLOOKUP(F$2,'Dashboard Console - Entry'!$C$2:$BF$200,$A115,FALSE)</f>
        <v>0</v>
      </c>
      <c r="G115" s="75">
        <f>HLOOKUP(G$2,'Dashboard Console - Entry'!$C$2:$BF$200,$A115,FALSE)</f>
        <v>0</v>
      </c>
      <c r="H115" s="75">
        <f>HLOOKUP(H$2,'Dashboard Console - Entry'!$C$2:$BF$200,$A115,FALSE)</f>
        <v>0</v>
      </c>
      <c r="I115" s="75">
        <f>HLOOKUP(I$2,'Dashboard Console - Entry'!$C$2:$BF$200,$A115,FALSE)</f>
        <v>0</v>
      </c>
      <c r="J115" s="75">
        <f>HLOOKUP(J$2,'Dashboard Console - Entry'!$C$2:$BF$200,$A115,FALSE)</f>
        <v>0</v>
      </c>
      <c r="K115" s="75">
        <f>HLOOKUP(K$2,'Dashboard Console - Entry'!$C$2:$BF$200,$A115,FALSE)</f>
        <v>0</v>
      </c>
      <c r="L115" s="75">
        <f>HLOOKUP(L$2,'Dashboard Console - Entry'!$C$2:$BF$200,$A115,FALSE)</f>
        <v>0</v>
      </c>
      <c r="M115" s="75">
        <f>HLOOKUP(M$2,'Dashboard Console - Entry'!$C$2:$BF$200,$A115,FALSE)</f>
        <v>0</v>
      </c>
      <c r="N115" s="75">
        <f>HLOOKUP(N$2,'Dashboard Console - Entry'!$C$2:$BF$200,$A115,FALSE)</f>
        <v>0</v>
      </c>
      <c r="O115" s="75">
        <f>HLOOKUP(O$2,'Dashboard Console - Entry'!$C$2:$BF$200,$A115,FALSE)</f>
        <v>0</v>
      </c>
      <c r="P115" s="53"/>
      <c r="S115" s="115"/>
      <c r="T115" s="115"/>
      <c r="U115" s="115"/>
      <c r="V115" s="115"/>
      <c r="W115" s="115"/>
      <c r="X115" s="115"/>
      <c r="Y115" s="115"/>
      <c r="Z115" s="115"/>
      <c r="AA115" s="115"/>
      <c r="AB115" s="115"/>
      <c r="AC115" s="115"/>
      <c r="AD115" s="115"/>
      <c r="AE115" s="115"/>
      <c r="AF115" s="115"/>
      <c r="AG115" s="115"/>
      <c r="AH115" s="115"/>
      <c r="AI115" s="115"/>
      <c r="AJ115" s="115"/>
      <c r="AK115" s="115"/>
      <c r="AL115" s="115"/>
      <c r="AM115" s="115"/>
      <c r="AN115" s="115"/>
      <c r="AO115" s="115"/>
      <c r="AP115" s="115"/>
      <c r="AQ115" s="115"/>
      <c r="AR115" s="115"/>
      <c r="AS115" s="115"/>
      <c r="AT115" s="115"/>
      <c r="AU115" s="115"/>
    </row>
    <row r="116" spans="1:47" x14ac:dyDescent="0.25">
      <c r="A116" s="50">
        <v>115</v>
      </c>
      <c r="B116" s="100">
        <f>'Dashboard Console - Entry'!B116</f>
        <v>0</v>
      </c>
      <c r="C116" s="75">
        <f>HLOOKUP(C$2,'Dashboard Console - Entry'!$C$2:$BF$200,$A116,FALSE)</f>
        <v>0</v>
      </c>
      <c r="D116" s="75">
        <f>HLOOKUP(D$2,'Dashboard Console - Entry'!$C$2:$BF$200,$A116,FALSE)</f>
        <v>0</v>
      </c>
      <c r="E116" s="75">
        <f>HLOOKUP(E$2,'Dashboard Console - Entry'!$C$2:$BF$200,$A116,FALSE)</f>
        <v>0</v>
      </c>
      <c r="F116" s="75">
        <f>HLOOKUP(F$2,'Dashboard Console - Entry'!$C$2:$BF$200,$A116,FALSE)</f>
        <v>0</v>
      </c>
      <c r="G116" s="75">
        <f>HLOOKUP(G$2,'Dashboard Console - Entry'!$C$2:$BF$200,$A116,FALSE)</f>
        <v>0</v>
      </c>
      <c r="H116" s="75">
        <f>HLOOKUP(H$2,'Dashboard Console - Entry'!$C$2:$BF$200,$A116,FALSE)</f>
        <v>0</v>
      </c>
      <c r="I116" s="75">
        <f>HLOOKUP(I$2,'Dashboard Console - Entry'!$C$2:$BF$200,$A116,FALSE)</f>
        <v>0</v>
      </c>
      <c r="J116" s="75">
        <f>HLOOKUP(J$2,'Dashboard Console - Entry'!$C$2:$BF$200,$A116,FALSE)</f>
        <v>0</v>
      </c>
      <c r="K116" s="75">
        <f>HLOOKUP(K$2,'Dashboard Console - Entry'!$C$2:$BF$200,$A116,FALSE)</f>
        <v>0</v>
      </c>
      <c r="L116" s="75">
        <f>HLOOKUP(L$2,'Dashboard Console - Entry'!$C$2:$BF$200,$A116,FALSE)</f>
        <v>0</v>
      </c>
      <c r="M116" s="75">
        <f>HLOOKUP(M$2,'Dashboard Console - Entry'!$C$2:$BF$200,$A116,FALSE)</f>
        <v>0</v>
      </c>
      <c r="N116" s="75">
        <f>HLOOKUP(N$2,'Dashboard Console - Entry'!$C$2:$BF$200,$A116,FALSE)</f>
        <v>0</v>
      </c>
      <c r="O116" s="75">
        <f>HLOOKUP(O$2,'Dashboard Console - Entry'!$C$2:$BF$200,$A116,FALSE)</f>
        <v>0</v>
      </c>
      <c r="P116" s="53"/>
      <c r="S116" s="115"/>
      <c r="T116" s="115"/>
      <c r="U116" s="115"/>
      <c r="V116" s="115"/>
      <c r="W116" s="115"/>
      <c r="X116" s="115"/>
      <c r="Y116" s="115"/>
      <c r="Z116" s="115"/>
      <c r="AA116" s="115"/>
      <c r="AB116" s="115"/>
      <c r="AC116" s="115"/>
      <c r="AD116" s="115"/>
      <c r="AE116" s="115"/>
      <c r="AF116" s="115"/>
      <c r="AG116" s="115"/>
      <c r="AH116" s="115"/>
      <c r="AI116" s="115"/>
      <c r="AJ116" s="115"/>
      <c r="AK116" s="115"/>
      <c r="AL116" s="115"/>
      <c r="AM116" s="115"/>
      <c r="AN116" s="115"/>
      <c r="AO116" s="115"/>
      <c r="AP116" s="115"/>
      <c r="AQ116" s="115"/>
      <c r="AR116" s="115"/>
      <c r="AS116" s="115"/>
      <c r="AT116" s="115"/>
      <c r="AU116" s="115"/>
    </row>
    <row r="117" spans="1:47" x14ac:dyDescent="0.25">
      <c r="A117" s="50">
        <v>116</v>
      </c>
      <c r="B117" s="100">
        <f>'Dashboard Console - Entry'!B117</f>
        <v>0</v>
      </c>
      <c r="C117" s="75">
        <f>HLOOKUP(C$2,'Dashboard Console - Entry'!$C$2:$BF$200,$A117,FALSE)</f>
        <v>0</v>
      </c>
      <c r="D117" s="75">
        <f>HLOOKUP(D$2,'Dashboard Console - Entry'!$C$2:$BF$200,$A117,FALSE)</f>
        <v>0</v>
      </c>
      <c r="E117" s="75">
        <f>HLOOKUP(E$2,'Dashboard Console - Entry'!$C$2:$BF$200,$A117,FALSE)</f>
        <v>0</v>
      </c>
      <c r="F117" s="75">
        <f>HLOOKUP(F$2,'Dashboard Console - Entry'!$C$2:$BF$200,$A117,FALSE)</f>
        <v>0</v>
      </c>
      <c r="G117" s="75">
        <f>HLOOKUP(G$2,'Dashboard Console - Entry'!$C$2:$BF$200,$A117,FALSE)</f>
        <v>0</v>
      </c>
      <c r="H117" s="75">
        <f>HLOOKUP(H$2,'Dashboard Console - Entry'!$C$2:$BF$200,$A117,FALSE)</f>
        <v>0</v>
      </c>
      <c r="I117" s="75">
        <f>HLOOKUP(I$2,'Dashboard Console - Entry'!$C$2:$BF$200,$A117,FALSE)</f>
        <v>0</v>
      </c>
      <c r="J117" s="75">
        <f>HLOOKUP(J$2,'Dashboard Console - Entry'!$C$2:$BF$200,$A117,FALSE)</f>
        <v>0</v>
      </c>
      <c r="K117" s="75">
        <f>HLOOKUP(K$2,'Dashboard Console - Entry'!$C$2:$BF$200,$A117,FALSE)</f>
        <v>0</v>
      </c>
      <c r="L117" s="75">
        <f>HLOOKUP(L$2,'Dashboard Console - Entry'!$C$2:$BF$200,$A117,FALSE)</f>
        <v>0</v>
      </c>
      <c r="M117" s="75">
        <f>HLOOKUP(M$2,'Dashboard Console - Entry'!$C$2:$BF$200,$A117,FALSE)</f>
        <v>0</v>
      </c>
      <c r="N117" s="75">
        <f>HLOOKUP(N$2,'Dashboard Console - Entry'!$C$2:$BF$200,$A117,FALSE)</f>
        <v>0</v>
      </c>
      <c r="O117" s="75">
        <f>HLOOKUP(O$2,'Dashboard Console - Entry'!$C$2:$BF$200,$A117,FALSE)</f>
        <v>0</v>
      </c>
      <c r="P117" s="53"/>
      <c r="S117" s="115"/>
      <c r="T117" s="115"/>
      <c r="U117" s="115"/>
      <c r="V117" s="115"/>
      <c r="W117" s="115"/>
      <c r="X117" s="115"/>
      <c r="Y117" s="115"/>
      <c r="Z117" s="115"/>
      <c r="AA117" s="115"/>
      <c r="AB117" s="115"/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</row>
    <row r="118" spans="1:47" x14ac:dyDescent="0.25">
      <c r="A118" s="50">
        <v>117</v>
      </c>
      <c r="B118" s="100">
        <f>'Dashboard Console - Entry'!B118</f>
        <v>0</v>
      </c>
      <c r="C118" s="75">
        <f>HLOOKUP(C$2,'Dashboard Console - Entry'!$C$2:$BF$200,$A118,FALSE)</f>
        <v>0</v>
      </c>
      <c r="D118" s="75">
        <f>HLOOKUP(D$2,'Dashboard Console - Entry'!$C$2:$BF$200,$A118,FALSE)</f>
        <v>0</v>
      </c>
      <c r="E118" s="75">
        <f>HLOOKUP(E$2,'Dashboard Console - Entry'!$C$2:$BF$200,$A118,FALSE)</f>
        <v>0</v>
      </c>
      <c r="F118" s="75">
        <f>HLOOKUP(F$2,'Dashboard Console - Entry'!$C$2:$BF$200,$A118,FALSE)</f>
        <v>0</v>
      </c>
      <c r="G118" s="75">
        <f>HLOOKUP(G$2,'Dashboard Console - Entry'!$C$2:$BF$200,$A118,FALSE)</f>
        <v>0</v>
      </c>
      <c r="H118" s="75">
        <f>HLOOKUP(H$2,'Dashboard Console - Entry'!$C$2:$BF$200,$A118,FALSE)</f>
        <v>0</v>
      </c>
      <c r="I118" s="75">
        <f>HLOOKUP(I$2,'Dashboard Console - Entry'!$C$2:$BF$200,$A118,FALSE)</f>
        <v>0</v>
      </c>
      <c r="J118" s="75">
        <f>HLOOKUP(J$2,'Dashboard Console - Entry'!$C$2:$BF$200,$A118,FALSE)</f>
        <v>0</v>
      </c>
      <c r="K118" s="75">
        <f>HLOOKUP(K$2,'Dashboard Console - Entry'!$C$2:$BF$200,$A118,FALSE)</f>
        <v>0</v>
      </c>
      <c r="L118" s="75">
        <f>HLOOKUP(L$2,'Dashboard Console - Entry'!$C$2:$BF$200,$A118,FALSE)</f>
        <v>0</v>
      </c>
      <c r="M118" s="75">
        <f>HLOOKUP(M$2,'Dashboard Console - Entry'!$C$2:$BF$200,$A118,FALSE)</f>
        <v>0</v>
      </c>
      <c r="N118" s="75">
        <f>HLOOKUP(N$2,'Dashboard Console - Entry'!$C$2:$BF$200,$A118,FALSE)</f>
        <v>0</v>
      </c>
      <c r="O118" s="75">
        <f>HLOOKUP(O$2,'Dashboard Console - Entry'!$C$2:$BF$200,$A118,FALSE)</f>
        <v>0</v>
      </c>
      <c r="P118" s="53"/>
      <c r="S118" s="115"/>
      <c r="T118" s="115"/>
      <c r="U118" s="115"/>
      <c r="V118" s="115"/>
      <c r="W118" s="115"/>
      <c r="X118" s="115"/>
      <c r="Y118" s="115"/>
      <c r="Z118" s="115"/>
      <c r="AA118" s="115"/>
      <c r="AB118" s="115"/>
      <c r="AC118" s="115"/>
      <c r="AD118" s="115"/>
      <c r="AE118" s="115"/>
      <c r="AF118" s="115"/>
      <c r="AG118" s="115"/>
      <c r="AH118" s="115"/>
      <c r="AI118" s="115"/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</row>
    <row r="119" spans="1:47" x14ac:dyDescent="0.25">
      <c r="A119" s="50">
        <v>118</v>
      </c>
      <c r="B119" s="100">
        <f>'Dashboard Console - Entry'!B119</f>
        <v>0</v>
      </c>
      <c r="C119" s="75">
        <f>HLOOKUP(C$2,'Dashboard Console - Entry'!$C$2:$BF$200,$A119,FALSE)</f>
        <v>0</v>
      </c>
      <c r="D119" s="75">
        <f>HLOOKUP(D$2,'Dashboard Console - Entry'!$C$2:$BF$200,$A119,FALSE)</f>
        <v>0</v>
      </c>
      <c r="E119" s="75">
        <f>HLOOKUP(E$2,'Dashboard Console - Entry'!$C$2:$BF$200,$A119,FALSE)</f>
        <v>0</v>
      </c>
      <c r="F119" s="75">
        <f>HLOOKUP(F$2,'Dashboard Console - Entry'!$C$2:$BF$200,$A119,FALSE)</f>
        <v>0</v>
      </c>
      <c r="G119" s="75">
        <f>HLOOKUP(G$2,'Dashboard Console - Entry'!$C$2:$BF$200,$A119,FALSE)</f>
        <v>0</v>
      </c>
      <c r="H119" s="75">
        <f>HLOOKUP(H$2,'Dashboard Console - Entry'!$C$2:$BF$200,$A119,FALSE)</f>
        <v>0</v>
      </c>
      <c r="I119" s="75">
        <f>HLOOKUP(I$2,'Dashboard Console - Entry'!$C$2:$BF$200,$A119,FALSE)</f>
        <v>0</v>
      </c>
      <c r="J119" s="75">
        <f>HLOOKUP(J$2,'Dashboard Console - Entry'!$C$2:$BF$200,$A119,FALSE)</f>
        <v>0</v>
      </c>
      <c r="K119" s="75">
        <f>HLOOKUP(K$2,'Dashboard Console - Entry'!$C$2:$BF$200,$A119,FALSE)</f>
        <v>0</v>
      </c>
      <c r="L119" s="75">
        <f>HLOOKUP(L$2,'Dashboard Console - Entry'!$C$2:$BF$200,$A119,FALSE)</f>
        <v>0</v>
      </c>
      <c r="M119" s="75">
        <f>HLOOKUP(M$2,'Dashboard Console - Entry'!$C$2:$BF$200,$A119,FALSE)</f>
        <v>0</v>
      </c>
      <c r="N119" s="75">
        <f>HLOOKUP(N$2,'Dashboard Console - Entry'!$C$2:$BF$200,$A119,FALSE)</f>
        <v>0</v>
      </c>
      <c r="O119" s="75">
        <f>HLOOKUP(O$2,'Dashboard Console - Entry'!$C$2:$BF$200,$A119,FALSE)</f>
        <v>0</v>
      </c>
      <c r="P119" s="53"/>
      <c r="S119" s="115"/>
      <c r="T119" s="115"/>
      <c r="U119" s="115"/>
      <c r="V119" s="115"/>
      <c r="W119" s="115"/>
      <c r="X119" s="115"/>
      <c r="Y119" s="115"/>
      <c r="Z119" s="115"/>
      <c r="AA119" s="115"/>
      <c r="AB119" s="115"/>
      <c r="AC119" s="115"/>
      <c r="AD119" s="115"/>
      <c r="AE119" s="115"/>
      <c r="AF119" s="115"/>
      <c r="AG119" s="115"/>
      <c r="AH119" s="115"/>
      <c r="AI119" s="115"/>
      <c r="AJ119" s="115"/>
      <c r="AK119" s="115"/>
      <c r="AL119" s="115"/>
      <c r="AM119" s="115"/>
      <c r="AN119" s="115"/>
      <c r="AO119" s="115"/>
      <c r="AP119" s="115"/>
      <c r="AQ119" s="115"/>
      <c r="AR119" s="115"/>
      <c r="AS119" s="115"/>
      <c r="AT119" s="115"/>
      <c r="AU119" s="115"/>
    </row>
    <row r="120" spans="1:47" x14ac:dyDescent="0.25">
      <c r="A120" s="50">
        <v>119</v>
      </c>
      <c r="B120" s="64" t="str">
        <f>'Dashboard Console - Entry'!B120</f>
        <v>Total Volumes</v>
      </c>
      <c r="C120" s="75">
        <f>HLOOKUP(C$2,'Dashboard Console - Entry'!$C$2:$BF$200,$A120,FALSE)</f>
        <v>0</v>
      </c>
      <c r="D120" s="75">
        <f>HLOOKUP(D$2,'Dashboard Console - Entry'!$C$2:$BF$200,$A120,FALSE)</f>
        <v>0</v>
      </c>
      <c r="E120" s="75">
        <f>HLOOKUP(E$2,'Dashboard Console - Entry'!$C$2:$BF$200,$A120,FALSE)</f>
        <v>0</v>
      </c>
      <c r="F120" s="75">
        <f>HLOOKUP(F$2,'Dashboard Console - Entry'!$C$2:$BF$200,$A120,FALSE)</f>
        <v>0</v>
      </c>
      <c r="G120" s="75">
        <f>HLOOKUP(G$2,'Dashboard Console - Entry'!$C$2:$BF$200,$A120,FALSE)</f>
        <v>0</v>
      </c>
      <c r="H120" s="75">
        <f>HLOOKUP(H$2,'Dashboard Console - Entry'!$C$2:$BF$200,$A120,FALSE)</f>
        <v>0</v>
      </c>
      <c r="I120" s="75">
        <f>HLOOKUP(I$2,'Dashboard Console - Entry'!$C$2:$BF$200,$A120,FALSE)</f>
        <v>0</v>
      </c>
      <c r="J120" s="75">
        <f>HLOOKUP(J$2,'Dashboard Console - Entry'!$C$2:$BF$200,$A120,FALSE)</f>
        <v>0</v>
      </c>
      <c r="K120" s="75">
        <f>HLOOKUP(K$2,'Dashboard Console - Entry'!$C$2:$BF$200,$A120,FALSE)</f>
        <v>0</v>
      </c>
      <c r="L120" s="75">
        <f>HLOOKUP(L$2,'Dashboard Console - Entry'!$C$2:$BF$200,$A120,FALSE)</f>
        <v>0</v>
      </c>
      <c r="M120" s="75">
        <f>HLOOKUP(M$2,'Dashboard Console - Entry'!$C$2:$BF$200,$A120,FALSE)</f>
        <v>0</v>
      </c>
      <c r="N120" s="75">
        <f>HLOOKUP(N$2,'Dashboard Console - Entry'!$C$2:$BF$200,$A120,FALSE)</f>
        <v>0</v>
      </c>
      <c r="O120" s="75">
        <f>HLOOKUP(O$2,'Dashboard Console - Entry'!$C$2:$BF$200,$A120,FALSE)</f>
        <v>0</v>
      </c>
      <c r="P120" s="53"/>
      <c r="S120" s="115"/>
      <c r="T120" s="115"/>
      <c r="U120" s="115"/>
      <c r="V120" s="115"/>
      <c r="W120" s="115"/>
      <c r="X120" s="115"/>
      <c r="Y120" s="115"/>
      <c r="Z120" s="115"/>
      <c r="AA120" s="115"/>
      <c r="AB120" s="115"/>
      <c r="AC120" s="115"/>
      <c r="AD120" s="115"/>
      <c r="AE120" s="115"/>
      <c r="AF120" s="115"/>
      <c r="AG120" s="115"/>
      <c r="AH120" s="115"/>
      <c r="AI120" s="115"/>
      <c r="AJ120" s="115"/>
      <c r="AK120" s="115"/>
      <c r="AL120" s="115"/>
      <c r="AM120" s="115"/>
      <c r="AN120" s="115"/>
      <c r="AO120" s="115"/>
      <c r="AP120" s="115"/>
      <c r="AQ120" s="115"/>
      <c r="AR120" s="115"/>
      <c r="AS120" s="115"/>
      <c r="AT120" s="115"/>
      <c r="AU120" s="115"/>
    </row>
    <row r="121" spans="1:47" x14ac:dyDescent="0.25">
      <c r="A121" s="50">
        <v>120</v>
      </c>
      <c r="B121" s="84">
        <f>'Dashboard Console - Entry'!B121</f>
        <v>0</v>
      </c>
      <c r="C121" s="52">
        <f>HLOOKUP(C$2,'Dashboard Console - Entry'!$C$2:$BF$200,$A121,FALSE)</f>
        <v>0</v>
      </c>
      <c r="D121" s="52">
        <f>HLOOKUP(D$2,'Dashboard Console - Entry'!$C$2:$BF$200,$A121,FALSE)</f>
        <v>0</v>
      </c>
      <c r="E121" s="52">
        <f>HLOOKUP(E$2,'Dashboard Console - Entry'!$C$2:$BF$200,$A121,FALSE)</f>
        <v>0</v>
      </c>
      <c r="F121" s="52">
        <f>HLOOKUP(F$2,'Dashboard Console - Entry'!$C$2:$BF$200,$A121,FALSE)</f>
        <v>0</v>
      </c>
      <c r="G121" s="52">
        <f>HLOOKUP(G$2,'Dashboard Console - Entry'!$C$2:$BF$200,$A121,FALSE)</f>
        <v>0</v>
      </c>
      <c r="H121" s="52">
        <f>HLOOKUP(H$2,'Dashboard Console - Entry'!$C$2:$BF$200,$A121,FALSE)</f>
        <v>0</v>
      </c>
      <c r="I121" s="52">
        <f>HLOOKUP(I$2,'Dashboard Console - Entry'!$C$2:$BF$200,$A121,FALSE)</f>
        <v>0</v>
      </c>
      <c r="J121" s="52">
        <f>HLOOKUP(J$2,'Dashboard Console - Entry'!$C$2:$BF$200,$A121,FALSE)</f>
        <v>0</v>
      </c>
      <c r="K121" s="52">
        <f>HLOOKUP(K$2,'Dashboard Console - Entry'!$C$2:$BF$200,$A121,FALSE)</f>
        <v>0</v>
      </c>
      <c r="L121" s="52">
        <f>HLOOKUP(L$2,'Dashboard Console - Entry'!$C$2:$BF$200,$A121,FALSE)</f>
        <v>0</v>
      </c>
      <c r="M121" s="52">
        <f>HLOOKUP(M$2,'Dashboard Console - Entry'!$C$2:$BF$200,$A121,FALSE)</f>
        <v>0</v>
      </c>
      <c r="N121" s="52">
        <f>HLOOKUP(N$2,'Dashboard Console - Entry'!$C$2:$BF$200,$A121,FALSE)</f>
        <v>0</v>
      </c>
      <c r="O121" s="52">
        <f>HLOOKUP(O$2,'Dashboard Console - Entry'!$C$2:$BF$200,$A121,FALSE)</f>
        <v>0</v>
      </c>
      <c r="P121" s="53"/>
      <c r="S121" s="115"/>
      <c r="T121" s="115"/>
      <c r="U121" s="115"/>
      <c r="V121" s="115"/>
      <c r="W121" s="115"/>
      <c r="X121" s="115"/>
      <c r="Y121" s="115"/>
      <c r="Z121" s="115"/>
      <c r="AA121" s="115"/>
      <c r="AB121" s="115"/>
      <c r="AC121" s="115"/>
      <c r="AD121" s="115"/>
      <c r="AE121" s="115"/>
      <c r="AF121" s="115"/>
      <c r="AG121" s="115"/>
      <c r="AH121" s="115"/>
      <c r="AI121" s="115"/>
      <c r="AJ121" s="115"/>
      <c r="AK121" s="115"/>
      <c r="AL121" s="115"/>
      <c r="AM121" s="115"/>
      <c r="AN121" s="115"/>
      <c r="AO121" s="115"/>
      <c r="AP121" s="115"/>
      <c r="AQ121" s="115"/>
      <c r="AR121" s="115"/>
      <c r="AS121" s="115"/>
      <c r="AT121" s="115"/>
      <c r="AU121" s="115"/>
    </row>
    <row r="122" spans="1:47" x14ac:dyDescent="0.25">
      <c r="A122" s="50">
        <v>121</v>
      </c>
      <c r="B122" s="84">
        <f>'Dashboard Console - Entry'!B122</f>
        <v>0</v>
      </c>
      <c r="C122" s="52">
        <f>HLOOKUP(C$2,'Dashboard Console - Entry'!$C$2:$BF$200,$A122,FALSE)</f>
        <v>0</v>
      </c>
      <c r="D122" s="52">
        <f>HLOOKUP(D$2,'Dashboard Console - Entry'!$C$2:$BF$200,$A122,FALSE)</f>
        <v>0</v>
      </c>
      <c r="E122" s="52">
        <f>HLOOKUP(E$2,'Dashboard Console - Entry'!$C$2:$BF$200,$A122,FALSE)</f>
        <v>0</v>
      </c>
      <c r="F122" s="52">
        <f>HLOOKUP(F$2,'Dashboard Console - Entry'!$C$2:$BF$200,$A122,FALSE)</f>
        <v>0</v>
      </c>
      <c r="G122" s="52">
        <f>HLOOKUP(G$2,'Dashboard Console - Entry'!$C$2:$BF$200,$A122,FALSE)</f>
        <v>0</v>
      </c>
      <c r="H122" s="52">
        <f>HLOOKUP(H$2,'Dashboard Console - Entry'!$C$2:$BF$200,$A122,FALSE)</f>
        <v>0</v>
      </c>
      <c r="I122" s="52">
        <f>HLOOKUP(I$2,'Dashboard Console - Entry'!$C$2:$BF$200,$A122,FALSE)</f>
        <v>0</v>
      </c>
      <c r="J122" s="52">
        <f>HLOOKUP(J$2,'Dashboard Console - Entry'!$C$2:$BF$200,$A122,FALSE)</f>
        <v>0</v>
      </c>
      <c r="K122" s="52">
        <f>HLOOKUP(K$2,'Dashboard Console - Entry'!$C$2:$BF$200,$A122,FALSE)</f>
        <v>0</v>
      </c>
      <c r="L122" s="52">
        <f>HLOOKUP(L$2,'Dashboard Console - Entry'!$C$2:$BF$200,$A122,FALSE)</f>
        <v>0</v>
      </c>
      <c r="M122" s="52">
        <f>HLOOKUP(M$2,'Dashboard Console - Entry'!$C$2:$BF$200,$A122,FALSE)</f>
        <v>0</v>
      </c>
      <c r="N122" s="52">
        <f>HLOOKUP(N$2,'Dashboard Console - Entry'!$C$2:$BF$200,$A122,FALSE)</f>
        <v>0</v>
      </c>
      <c r="O122" s="52">
        <f>HLOOKUP(O$2,'Dashboard Console - Entry'!$C$2:$BF$200,$A122,FALSE)</f>
        <v>0</v>
      </c>
      <c r="P122" s="53"/>
      <c r="S122" s="115"/>
      <c r="T122" s="115"/>
      <c r="U122" s="115"/>
      <c r="V122" s="115"/>
      <c r="W122" s="115"/>
      <c r="X122" s="115"/>
      <c r="Y122" s="115"/>
      <c r="Z122" s="115"/>
      <c r="AA122" s="115"/>
      <c r="AB122" s="115"/>
      <c r="AC122" s="115"/>
      <c r="AD122" s="115"/>
      <c r="AE122" s="115"/>
      <c r="AF122" s="115"/>
      <c r="AG122" s="115"/>
      <c r="AH122" s="115"/>
      <c r="AI122" s="115"/>
      <c r="AJ122" s="115"/>
      <c r="AK122" s="115"/>
      <c r="AL122" s="115"/>
      <c r="AM122" s="115"/>
      <c r="AN122" s="115"/>
      <c r="AO122" s="115"/>
      <c r="AP122" s="115"/>
      <c r="AQ122" s="115"/>
      <c r="AR122" s="115"/>
      <c r="AS122" s="115"/>
      <c r="AT122" s="115"/>
      <c r="AU122" s="115"/>
    </row>
    <row r="123" spans="1:47" x14ac:dyDescent="0.25">
      <c r="A123" s="50">
        <v>122</v>
      </c>
      <c r="B123" s="61" t="str">
        <f>'Dashboard Console - Entry'!B123</f>
        <v>% Volumes By Product</v>
      </c>
      <c r="C123" s="91">
        <f>HLOOKUP(C$2,'Dashboard Console - Entry'!$C$2:$BF$200,$A123,FALSE)</f>
        <v>0</v>
      </c>
      <c r="D123" s="91">
        <f>HLOOKUP(D$2,'Dashboard Console - Entry'!$C$2:$BF$200,$A123,FALSE)</f>
        <v>0</v>
      </c>
      <c r="E123" s="91">
        <f>HLOOKUP(E$2,'Dashboard Console - Entry'!$C$2:$BF$200,$A123,FALSE)</f>
        <v>0</v>
      </c>
      <c r="F123" s="91">
        <f>HLOOKUP(F$2,'Dashboard Console - Entry'!$C$2:$BF$200,$A123,FALSE)</f>
        <v>0</v>
      </c>
      <c r="G123" s="91">
        <f>HLOOKUP(G$2,'Dashboard Console - Entry'!$C$2:$BF$200,$A123,FALSE)</f>
        <v>0</v>
      </c>
      <c r="H123" s="91">
        <f>HLOOKUP(H$2,'Dashboard Console - Entry'!$C$2:$BF$200,$A123,FALSE)</f>
        <v>0</v>
      </c>
      <c r="I123" s="91">
        <f>HLOOKUP(I$2,'Dashboard Console - Entry'!$C$2:$BF$200,$A123,FALSE)</f>
        <v>0</v>
      </c>
      <c r="J123" s="91">
        <f>HLOOKUP(J$2,'Dashboard Console - Entry'!$C$2:$BF$200,$A123,FALSE)</f>
        <v>0</v>
      </c>
      <c r="K123" s="91">
        <f>HLOOKUP(K$2,'Dashboard Console - Entry'!$C$2:$BF$200,$A123,FALSE)</f>
        <v>0</v>
      </c>
      <c r="L123" s="91">
        <f>HLOOKUP(L$2,'Dashboard Console - Entry'!$C$2:$BF$200,$A123,FALSE)</f>
        <v>0</v>
      </c>
      <c r="M123" s="91">
        <f>HLOOKUP(M$2,'Dashboard Console - Entry'!$C$2:$BF$200,$A123,FALSE)</f>
        <v>0</v>
      </c>
      <c r="N123" s="91">
        <f>HLOOKUP(N$2,'Dashboard Console - Entry'!$C$2:$BF$200,$A123,FALSE)</f>
        <v>0</v>
      </c>
      <c r="O123" s="91">
        <f>HLOOKUP(O$2,'Dashboard Console - Entry'!$C$2:$BF$200,$A123,FALSE)</f>
        <v>0</v>
      </c>
      <c r="P123" s="53"/>
      <c r="S123" s="115"/>
      <c r="T123" s="115"/>
      <c r="U123" s="115"/>
      <c r="V123" s="115"/>
      <c r="W123" s="115"/>
      <c r="X123" s="115"/>
      <c r="Y123" s="115"/>
      <c r="Z123" s="115"/>
      <c r="AA123" s="115"/>
      <c r="AB123" s="115"/>
      <c r="AC123" s="115"/>
      <c r="AD123" s="115"/>
      <c r="AE123" s="115"/>
      <c r="AF123" s="115"/>
      <c r="AG123" s="115"/>
      <c r="AH123" s="115"/>
      <c r="AI123" s="115"/>
      <c r="AJ123" s="115"/>
      <c r="AK123" s="115"/>
      <c r="AL123" s="115"/>
      <c r="AM123" s="115"/>
      <c r="AN123" s="115"/>
      <c r="AO123" s="115"/>
      <c r="AP123" s="115"/>
      <c r="AQ123" s="115"/>
      <c r="AR123" s="115"/>
      <c r="AS123" s="115"/>
      <c r="AT123" s="115"/>
      <c r="AU123" s="115"/>
    </row>
    <row r="124" spans="1:47" x14ac:dyDescent="0.25">
      <c r="A124" s="50">
        <v>123</v>
      </c>
      <c r="B124" s="64" t="str">
        <f>'Dashboard Console - Entry'!B124</f>
        <v>Static Data Input/ Amendments/limits</v>
      </c>
      <c r="C124" s="75" t="e">
        <f>HLOOKUP(C$2,'Dashboard Console - Entry'!$C$2:$BF$200,$A124,FALSE)</f>
        <v>#DIV/0!</v>
      </c>
      <c r="D124" s="75" t="e">
        <f>HLOOKUP(D$2,'Dashboard Console - Entry'!$C$2:$BF$200,$A124,FALSE)</f>
        <v>#DIV/0!</v>
      </c>
      <c r="E124" s="75" t="e">
        <f>HLOOKUP(E$2,'Dashboard Console - Entry'!$C$2:$BF$200,$A124,FALSE)</f>
        <v>#DIV/0!</v>
      </c>
      <c r="F124" s="75" t="e">
        <f>HLOOKUP(F$2,'Dashboard Console - Entry'!$C$2:$BF$200,$A124,FALSE)</f>
        <v>#DIV/0!</v>
      </c>
      <c r="G124" s="75" t="e">
        <f>HLOOKUP(G$2,'Dashboard Console - Entry'!$C$2:$BF$200,$A124,FALSE)</f>
        <v>#DIV/0!</v>
      </c>
      <c r="H124" s="75" t="e">
        <f>HLOOKUP(H$2,'Dashboard Console - Entry'!$C$2:$BF$200,$A124,FALSE)</f>
        <v>#DIV/0!</v>
      </c>
      <c r="I124" s="75" t="e">
        <f>HLOOKUP(I$2,'Dashboard Console - Entry'!$C$2:$BF$200,$A124,FALSE)</f>
        <v>#DIV/0!</v>
      </c>
      <c r="J124" s="75" t="e">
        <f>HLOOKUP(J$2,'Dashboard Console - Entry'!$C$2:$BF$200,$A124,FALSE)</f>
        <v>#DIV/0!</v>
      </c>
      <c r="K124" s="75" t="e">
        <f>HLOOKUP(K$2,'Dashboard Console - Entry'!$C$2:$BF$200,$A124,FALSE)</f>
        <v>#DIV/0!</v>
      </c>
      <c r="L124" s="75" t="e">
        <f>HLOOKUP(L$2,'Dashboard Console - Entry'!$C$2:$BF$200,$A124,FALSE)</f>
        <v>#DIV/0!</v>
      </c>
      <c r="M124" s="75" t="e">
        <f>HLOOKUP(M$2,'Dashboard Console - Entry'!$C$2:$BF$200,$A124,FALSE)</f>
        <v>#DIV/0!</v>
      </c>
      <c r="N124" s="75" t="e">
        <f>HLOOKUP(N$2,'Dashboard Console - Entry'!$C$2:$BF$200,$A124,FALSE)</f>
        <v>#DIV/0!</v>
      </c>
      <c r="O124" s="75" t="e">
        <f>HLOOKUP(O$2,'Dashboard Console - Entry'!$C$2:$BF$200,$A124,FALSE)</f>
        <v>#DIV/0!</v>
      </c>
      <c r="P124" s="53"/>
      <c r="S124" s="115"/>
      <c r="T124" s="115"/>
      <c r="U124" s="115"/>
      <c r="V124" s="115"/>
      <c r="W124" s="115"/>
      <c r="X124" s="115"/>
      <c r="Y124" s="115"/>
      <c r="Z124" s="115"/>
      <c r="AA124" s="115"/>
      <c r="AB124" s="115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/>
    </row>
    <row r="125" spans="1:47" x14ac:dyDescent="0.25">
      <c r="A125" s="50">
        <v>124</v>
      </c>
      <c r="B125" s="64" t="str">
        <f>'Dashboard Console - Entry'!B125</f>
        <v>Account Opening</v>
      </c>
      <c r="C125" s="75" t="e">
        <f>HLOOKUP(C$2,'Dashboard Console - Entry'!$C$2:$BF$200,$A125,FALSE)</f>
        <v>#DIV/0!</v>
      </c>
      <c r="D125" s="75" t="e">
        <f>HLOOKUP(D$2,'Dashboard Console - Entry'!$C$2:$BF$200,$A125,FALSE)</f>
        <v>#DIV/0!</v>
      </c>
      <c r="E125" s="75" t="e">
        <f>HLOOKUP(E$2,'Dashboard Console - Entry'!$C$2:$BF$200,$A125,FALSE)</f>
        <v>#DIV/0!</v>
      </c>
      <c r="F125" s="75" t="e">
        <f>HLOOKUP(F$2,'Dashboard Console - Entry'!$C$2:$BF$200,$A125,FALSE)</f>
        <v>#DIV/0!</v>
      </c>
      <c r="G125" s="75" t="e">
        <f>HLOOKUP(G$2,'Dashboard Console - Entry'!$C$2:$BF$200,$A125,FALSE)</f>
        <v>#DIV/0!</v>
      </c>
      <c r="H125" s="75" t="e">
        <f>HLOOKUP(H$2,'Dashboard Console - Entry'!$C$2:$BF$200,$A125,FALSE)</f>
        <v>#DIV/0!</v>
      </c>
      <c r="I125" s="75" t="e">
        <f>HLOOKUP(I$2,'Dashboard Console - Entry'!$C$2:$BF$200,$A125,FALSE)</f>
        <v>#DIV/0!</v>
      </c>
      <c r="J125" s="75" t="e">
        <f>HLOOKUP(J$2,'Dashboard Console - Entry'!$C$2:$BF$200,$A125,FALSE)</f>
        <v>#DIV/0!</v>
      </c>
      <c r="K125" s="75" t="e">
        <f>HLOOKUP(K$2,'Dashboard Console - Entry'!$C$2:$BF$200,$A125,FALSE)</f>
        <v>#DIV/0!</v>
      </c>
      <c r="L125" s="75" t="e">
        <f>HLOOKUP(L$2,'Dashboard Console - Entry'!$C$2:$BF$200,$A125,FALSE)</f>
        <v>#DIV/0!</v>
      </c>
      <c r="M125" s="75" t="e">
        <f>HLOOKUP(M$2,'Dashboard Console - Entry'!$C$2:$BF$200,$A125,FALSE)</f>
        <v>#DIV/0!</v>
      </c>
      <c r="N125" s="75" t="e">
        <f>HLOOKUP(N$2,'Dashboard Console - Entry'!$C$2:$BF$200,$A125,FALSE)</f>
        <v>#DIV/0!</v>
      </c>
      <c r="O125" s="75" t="e">
        <f>HLOOKUP(O$2,'Dashboard Console - Entry'!$C$2:$BF$200,$A125,FALSE)</f>
        <v>#DIV/0!</v>
      </c>
      <c r="P125" s="53"/>
      <c r="S125" s="115"/>
      <c r="T125" s="115"/>
      <c r="U125" s="115"/>
      <c r="V125" s="115"/>
      <c r="W125" s="115"/>
      <c r="X125" s="115"/>
      <c r="Y125" s="115"/>
      <c r="Z125" s="115"/>
      <c r="AA125" s="115"/>
      <c r="AB125" s="115"/>
      <c r="AC125" s="115"/>
      <c r="AD125" s="115"/>
      <c r="AE125" s="115"/>
      <c r="AF125" s="115"/>
      <c r="AG125" s="115"/>
      <c r="AH125" s="115"/>
      <c r="AI125" s="115"/>
      <c r="AJ125" s="115"/>
      <c r="AK125" s="115"/>
      <c r="AL125" s="115"/>
      <c r="AM125" s="115"/>
      <c r="AN125" s="115"/>
      <c r="AO125" s="115"/>
      <c r="AP125" s="115"/>
      <c r="AQ125" s="115"/>
      <c r="AR125" s="115"/>
      <c r="AS125" s="115"/>
      <c r="AT125" s="115"/>
      <c r="AU125" s="115"/>
    </row>
    <row r="126" spans="1:47" x14ac:dyDescent="0.25">
      <c r="A126" s="50">
        <v>125</v>
      </c>
      <c r="B126" s="64" t="str">
        <f>'Dashboard Console - Entry'!B126</f>
        <v>Standing orders</v>
      </c>
      <c r="C126" s="75" t="e">
        <f>HLOOKUP(C$2,'Dashboard Console - Entry'!$C$2:$BF$200,$A126,FALSE)</f>
        <v>#DIV/0!</v>
      </c>
      <c r="D126" s="75" t="e">
        <f>HLOOKUP(D$2,'Dashboard Console - Entry'!$C$2:$BF$200,$A126,FALSE)</f>
        <v>#DIV/0!</v>
      </c>
      <c r="E126" s="75" t="e">
        <f>HLOOKUP(E$2,'Dashboard Console - Entry'!$C$2:$BF$200,$A126,FALSE)</f>
        <v>#DIV/0!</v>
      </c>
      <c r="F126" s="75" t="e">
        <f>HLOOKUP(F$2,'Dashboard Console - Entry'!$C$2:$BF$200,$A126,FALSE)</f>
        <v>#DIV/0!</v>
      </c>
      <c r="G126" s="75" t="e">
        <f>HLOOKUP(G$2,'Dashboard Console - Entry'!$C$2:$BF$200,$A126,FALSE)</f>
        <v>#DIV/0!</v>
      </c>
      <c r="H126" s="75" t="e">
        <f>HLOOKUP(H$2,'Dashboard Console - Entry'!$C$2:$BF$200,$A126,FALSE)</f>
        <v>#DIV/0!</v>
      </c>
      <c r="I126" s="75" t="e">
        <f>HLOOKUP(I$2,'Dashboard Console - Entry'!$C$2:$BF$200,$A126,FALSE)</f>
        <v>#DIV/0!</v>
      </c>
      <c r="J126" s="75" t="e">
        <f>HLOOKUP(J$2,'Dashboard Console - Entry'!$C$2:$BF$200,$A126,FALSE)</f>
        <v>#DIV/0!</v>
      </c>
      <c r="K126" s="75" t="e">
        <f>HLOOKUP(K$2,'Dashboard Console - Entry'!$C$2:$BF$200,$A126,FALSE)</f>
        <v>#DIV/0!</v>
      </c>
      <c r="L126" s="75" t="e">
        <f>HLOOKUP(L$2,'Dashboard Console - Entry'!$C$2:$BF$200,$A126,FALSE)</f>
        <v>#DIV/0!</v>
      </c>
      <c r="M126" s="75" t="e">
        <f>HLOOKUP(M$2,'Dashboard Console - Entry'!$C$2:$BF$200,$A126,FALSE)</f>
        <v>#DIV/0!</v>
      </c>
      <c r="N126" s="75" t="e">
        <f>HLOOKUP(N$2,'Dashboard Console - Entry'!$C$2:$BF$200,$A126,FALSE)</f>
        <v>#DIV/0!</v>
      </c>
      <c r="O126" s="75" t="e">
        <f>HLOOKUP(O$2,'Dashboard Console - Entry'!$C$2:$BF$200,$A126,FALSE)</f>
        <v>#DIV/0!</v>
      </c>
      <c r="P126" s="53"/>
      <c r="S126" s="115"/>
      <c r="T126" s="115"/>
      <c r="U126" s="115"/>
      <c r="V126" s="115"/>
      <c r="W126" s="115"/>
      <c r="X126" s="115"/>
      <c r="Y126" s="115"/>
      <c r="Z126" s="115"/>
      <c r="AA126" s="115"/>
      <c r="AB126" s="115"/>
      <c r="AC126" s="115"/>
      <c r="AD126" s="115"/>
      <c r="AE126" s="115"/>
      <c r="AF126" s="115"/>
      <c r="AG126" s="115"/>
      <c r="AH126" s="115"/>
      <c r="AI126" s="115"/>
      <c r="AJ126" s="115"/>
      <c r="AK126" s="115"/>
      <c r="AL126" s="115"/>
      <c r="AM126" s="115"/>
      <c r="AN126" s="115"/>
      <c r="AO126" s="115"/>
      <c r="AP126" s="115"/>
      <c r="AQ126" s="115"/>
      <c r="AR126" s="115"/>
      <c r="AS126" s="115"/>
      <c r="AT126" s="115"/>
      <c r="AU126" s="115"/>
    </row>
    <row r="127" spans="1:47" x14ac:dyDescent="0.25">
      <c r="A127" s="50">
        <v>126</v>
      </c>
      <c r="B127" s="64" t="str">
        <f>'Dashboard Console - Entry'!B127</f>
        <v>Cheques issuance</v>
      </c>
      <c r="C127" s="75" t="e">
        <f>HLOOKUP(C$2,'Dashboard Console - Entry'!$C$2:$BF$200,$A127,FALSE)</f>
        <v>#DIV/0!</v>
      </c>
      <c r="D127" s="75" t="e">
        <f>HLOOKUP(D$2,'Dashboard Console - Entry'!$C$2:$BF$200,$A127,FALSE)</f>
        <v>#DIV/0!</v>
      </c>
      <c r="E127" s="75" t="e">
        <f>HLOOKUP(E$2,'Dashboard Console - Entry'!$C$2:$BF$200,$A127,FALSE)</f>
        <v>#DIV/0!</v>
      </c>
      <c r="F127" s="75" t="e">
        <f>HLOOKUP(F$2,'Dashboard Console - Entry'!$C$2:$BF$200,$A127,FALSE)</f>
        <v>#DIV/0!</v>
      </c>
      <c r="G127" s="75" t="e">
        <f>HLOOKUP(G$2,'Dashboard Console - Entry'!$C$2:$BF$200,$A127,FALSE)</f>
        <v>#DIV/0!</v>
      </c>
      <c r="H127" s="75" t="e">
        <f>HLOOKUP(H$2,'Dashboard Console - Entry'!$C$2:$BF$200,$A127,FALSE)</f>
        <v>#DIV/0!</v>
      </c>
      <c r="I127" s="75" t="e">
        <f>HLOOKUP(I$2,'Dashboard Console - Entry'!$C$2:$BF$200,$A127,FALSE)</f>
        <v>#DIV/0!</v>
      </c>
      <c r="J127" s="75" t="e">
        <f>HLOOKUP(J$2,'Dashboard Console - Entry'!$C$2:$BF$200,$A127,FALSE)</f>
        <v>#DIV/0!</v>
      </c>
      <c r="K127" s="75" t="e">
        <f>HLOOKUP(K$2,'Dashboard Console - Entry'!$C$2:$BF$200,$A127,FALSE)</f>
        <v>#DIV/0!</v>
      </c>
      <c r="L127" s="75" t="e">
        <f>HLOOKUP(L$2,'Dashboard Console - Entry'!$C$2:$BF$200,$A127,FALSE)</f>
        <v>#DIV/0!</v>
      </c>
      <c r="M127" s="75" t="e">
        <f>HLOOKUP(M$2,'Dashboard Console - Entry'!$C$2:$BF$200,$A127,FALSE)</f>
        <v>#DIV/0!</v>
      </c>
      <c r="N127" s="75" t="e">
        <f>HLOOKUP(N$2,'Dashboard Console - Entry'!$C$2:$BF$200,$A127,FALSE)</f>
        <v>#DIV/0!</v>
      </c>
      <c r="O127" s="75" t="e">
        <f>HLOOKUP(O$2,'Dashboard Console - Entry'!$C$2:$BF$200,$A127,FALSE)</f>
        <v>#DIV/0!</v>
      </c>
      <c r="P127" s="53"/>
      <c r="S127" s="115"/>
      <c r="T127" s="115"/>
      <c r="U127" s="115"/>
      <c r="V127" s="115"/>
      <c r="W127" s="115"/>
      <c r="X127" s="115"/>
      <c r="Y127" s="115"/>
      <c r="Z127" s="115"/>
      <c r="AA127" s="115"/>
      <c r="AB127" s="115"/>
      <c r="AC127" s="115"/>
      <c r="AD127" s="115"/>
      <c r="AE127" s="115"/>
      <c r="AF127" s="115"/>
      <c r="AG127" s="115"/>
      <c r="AH127" s="115"/>
      <c r="AI127" s="115"/>
      <c r="AJ127" s="115"/>
      <c r="AK127" s="115"/>
      <c r="AL127" s="115"/>
      <c r="AM127" s="115"/>
      <c r="AN127" s="115"/>
      <c r="AO127" s="115"/>
      <c r="AP127" s="115"/>
      <c r="AQ127" s="115"/>
      <c r="AR127" s="115"/>
      <c r="AS127" s="115"/>
      <c r="AT127" s="115"/>
      <c r="AU127" s="115"/>
    </row>
    <row r="128" spans="1:47" x14ac:dyDescent="0.25">
      <c r="A128" s="50">
        <v>127</v>
      </c>
      <c r="B128" s="64" t="str">
        <f>'Dashboard Console - Entry'!B128</f>
        <v>ADC ( Ibanking / Mbanking/ Estatement</v>
      </c>
      <c r="C128" s="75" t="e">
        <f>HLOOKUP(C$2,'Dashboard Console - Entry'!$C$2:$BF$200,$A128,FALSE)</f>
        <v>#DIV/0!</v>
      </c>
      <c r="D128" s="75" t="e">
        <f>HLOOKUP(D$2,'Dashboard Console - Entry'!$C$2:$BF$200,$A128,FALSE)</f>
        <v>#DIV/0!</v>
      </c>
      <c r="E128" s="75" t="e">
        <f>HLOOKUP(E$2,'Dashboard Console - Entry'!$C$2:$BF$200,$A128,FALSE)</f>
        <v>#DIV/0!</v>
      </c>
      <c r="F128" s="75" t="e">
        <f>HLOOKUP(F$2,'Dashboard Console - Entry'!$C$2:$BF$200,$A128,FALSE)</f>
        <v>#DIV/0!</v>
      </c>
      <c r="G128" s="75" t="e">
        <f>HLOOKUP(G$2,'Dashboard Console - Entry'!$C$2:$BF$200,$A128,FALSE)</f>
        <v>#DIV/0!</v>
      </c>
      <c r="H128" s="75" t="e">
        <f>HLOOKUP(H$2,'Dashboard Console - Entry'!$C$2:$BF$200,$A128,FALSE)</f>
        <v>#DIV/0!</v>
      </c>
      <c r="I128" s="75" t="e">
        <f>HLOOKUP(I$2,'Dashboard Console - Entry'!$C$2:$BF$200,$A128,FALSE)</f>
        <v>#DIV/0!</v>
      </c>
      <c r="J128" s="75" t="e">
        <f>HLOOKUP(J$2,'Dashboard Console - Entry'!$C$2:$BF$200,$A128,FALSE)</f>
        <v>#DIV/0!</v>
      </c>
      <c r="K128" s="75" t="e">
        <f>HLOOKUP(K$2,'Dashboard Console - Entry'!$C$2:$BF$200,$A128,FALSE)</f>
        <v>#DIV/0!</v>
      </c>
      <c r="L128" s="75" t="e">
        <f>HLOOKUP(L$2,'Dashboard Console - Entry'!$C$2:$BF$200,$A128,FALSE)</f>
        <v>#DIV/0!</v>
      </c>
      <c r="M128" s="75" t="e">
        <f>HLOOKUP(M$2,'Dashboard Console - Entry'!$C$2:$BF$200,$A128,FALSE)</f>
        <v>#DIV/0!</v>
      </c>
      <c r="N128" s="75" t="e">
        <f>HLOOKUP(N$2,'Dashboard Console - Entry'!$C$2:$BF$200,$A128,FALSE)</f>
        <v>#DIV/0!</v>
      </c>
      <c r="O128" s="75" t="e">
        <f>HLOOKUP(O$2,'Dashboard Console - Entry'!$C$2:$BF$200,$A128,FALSE)</f>
        <v>#DIV/0!</v>
      </c>
      <c r="P128" s="53"/>
      <c r="S128" s="115"/>
      <c r="T128" s="115"/>
      <c r="U128" s="115"/>
      <c r="V128" s="115"/>
      <c r="W128" s="115"/>
      <c r="X128" s="115"/>
      <c r="Y128" s="115"/>
      <c r="Z128" s="115"/>
      <c r="AA128" s="115"/>
      <c r="AB128" s="115"/>
      <c r="AC128" s="115"/>
      <c r="AD128" s="115"/>
      <c r="AE128" s="115"/>
      <c r="AF128" s="115"/>
      <c r="AG128" s="115"/>
      <c r="AH128" s="115"/>
      <c r="AI128" s="115"/>
      <c r="AJ128" s="115"/>
      <c r="AK128" s="115"/>
      <c r="AL128" s="115"/>
      <c r="AM128" s="115"/>
      <c r="AN128" s="115"/>
      <c r="AO128" s="115"/>
      <c r="AP128" s="115"/>
      <c r="AQ128" s="115"/>
      <c r="AR128" s="115"/>
      <c r="AS128" s="115"/>
      <c r="AT128" s="115"/>
      <c r="AU128" s="115"/>
    </row>
    <row r="129" spans="1:47" x14ac:dyDescent="0.25">
      <c r="A129" s="50">
        <v>128</v>
      </c>
      <c r="B129" s="100" t="str">
        <f>'Dashboard Console - Entry'!B129</f>
        <v>Fixed Deposit Request set-up's</v>
      </c>
      <c r="C129" s="75" t="e">
        <f>HLOOKUP(C$2,'Dashboard Console - Entry'!$C$2:$BF$200,$A129,FALSE)</f>
        <v>#DIV/0!</v>
      </c>
      <c r="D129" s="75" t="e">
        <f>HLOOKUP(D$2,'Dashboard Console - Entry'!$C$2:$BF$200,$A129,FALSE)</f>
        <v>#DIV/0!</v>
      </c>
      <c r="E129" s="75" t="e">
        <f>HLOOKUP(E$2,'Dashboard Console - Entry'!$C$2:$BF$200,$A129,FALSE)</f>
        <v>#DIV/0!</v>
      </c>
      <c r="F129" s="75" t="e">
        <f>HLOOKUP(F$2,'Dashboard Console - Entry'!$C$2:$BF$200,$A129,FALSE)</f>
        <v>#DIV/0!</v>
      </c>
      <c r="G129" s="75" t="e">
        <f>HLOOKUP(G$2,'Dashboard Console - Entry'!$C$2:$BF$200,$A129,FALSE)</f>
        <v>#DIV/0!</v>
      </c>
      <c r="H129" s="75" t="e">
        <f>HLOOKUP(H$2,'Dashboard Console - Entry'!$C$2:$BF$200,$A129,FALSE)</f>
        <v>#DIV/0!</v>
      </c>
      <c r="I129" s="75" t="e">
        <f>HLOOKUP(I$2,'Dashboard Console - Entry'!$C$2:$BF$200,$A129,FALSE)</f>
        <v>#DIV/0!</v>
      </c>
      <c r="J129" s="75" t="e">
        <f>HLOOKUP(J$2,'Dashboard Console - Entry'!$C$2:$BF$200,$A129,FALSE)</f>
        <v>#DIV/0!</v>
      </c>
      <c r="K129" s="75" t="e">
        <f>HLOOKUP(K$2,'Dashboard Console - Entry'!$C$2:$BF$200,$A129,FALSE)</f>
        <v>#DIV/0!</v>
      </c>
      <c r="L129" s="75" t="e">
        <f>HLOOKUP(L$2,'Dashboard Console - Entry'!$C$2:$BF$200,$A129,FALSE)</f>
        <v>#DIV/0!</v>
      </c>
      <c r="M129" s="75" t="e">
        <f>HLOOKUP(M$2,'Dashboard Console - Entry'!$C$2:$BF$200,$A129,FALSE)</f>
        <v>#DIV/0!</v>
      </c>
      <c r="N129" s="75" t="e">
        <f>HLOOKUP(N$2,'Dashboard Console - Entry'!$C$2:$BF$200,$A129,FALSE)</f>
        <v>#DIV/0!</v>
      </c>
      <c r="O129" s="75" t="e">
        <f>HLOOKUP(O$2,'Dashboard Console - Entry'!$C$2:$BF$200,$A129,FALSE)</f>
        <v>#DIV/0!</v>
      </c>
      <c r="P129" s="53"/>
      <c r="S129" s="115"/>
      <c r="T129" s="115"/>
      <c r="U129" s="115"/>
      <c r="V129" s="115"/>
      <c r="W129" s="115"/>
      <c r="X129" s="115"/>
      <c r="Y129" s="115"/>
      <c r="Z129" s="115"/>
      <c r="AA129" s="115"/>
      <c r="AB129" s="115"/>
      <c r="AC129" s="115"/>
      <c r="AD129" s="115"/>
      <c r="AE129" s="115"/>
      <c r="AF129" s="115"/>
      <c r="AG129" s="115"/>
      <c r="AH129" s="115"/>
      <c r="AI129" s="115"/>
      <c r="AJ129" s="115"/>
      <c r="AK129" s="115"/>
      <c r="AL129" s="115"/>
      <c r="AM129" s="115"/>
      <c r="AN129" s="115"/>
      <c r="AO129" s="115"/>
      <c r="AP129" s="115"/>
      <c r="AQ129" s="115"/>
      <c r="AR129" s="115"/>
      <c r="AS129" s="115"/>
      <c r="AT129" s="115"/>
      <c r="AU129" s="115"/>
    </row>
    <row r="130" spans="1:47" x14ac:dyDescent="0.25">
      <c r="A130" s="50">
        <v>129</v>
      </c>
      <c r="B130" s="100" t="str">
        <f>'Dashboard Console - Entry'!B130</f>
        <v>Financial Transactions</v>
      </c>
      <c r="C130" s="75" t="e">
        <f>HLOOKUP(C$2,'Dashboard Console - Entry'!$C$2:$BF$200,$A130,FALSE)</f>
        <v>#DIV/0!</v>
      </c>
      <c r="D130" s="75" t="e">
        <f>HLOOKUP(D$2,'Dashboard Console - Entry'!$C$2:$BF$200,$A130,FALSE)</f>
        <v>#DIV/0!</v>
      </c>
      <c r="E130" s="75" t="e">
        <f>HLOOKUP(E$2,'Dashboard Console - Entry'!$C$2:$BF$200,$A130,FALSE)</f>
        <v>#DIV/0!</v>
      </c>
      <c r="F130" s="75" t="e">
        <f>HLOOKUP(F$2,'Dashboard Console - Entry'!$C$2:$BF$200,$A130,FALSE)</f>
        <v>#DIV/0!</v>
      </c>
      <c r="G130" s="75" t="e">
        <f>HLOOKUP(G$2,'Dashboard Console - Entry'!$C$2:$BF$200,$A130,FALSE)</f>
        <v>#DIV/0!</v>
      </c>
      <c r="H130" s="75" t="e">
        <f>HLOOKUP(H$2,'Dashboard Console - Entry'!$C$2:$BF$200,$A130,FALSE)</f>
        <v>#DIV/0!</v>
      </c>
      <c r="I130" s="75" t="e">
        <f>HLOOKUP(I$2,'Dashboard Console - Entry'!$C$2:$BF$200,$A130,FALSE)</f>
        <v>#DIV/0!</v>
      </c>
      <c r="J130" s="75" t="e">
        <f>HLOOKUP(J$2,'Dashboard Console - Entry'!$C$2:$BF$200,$A130,FALSE)</f>
        <v>#DIV/0!</v>
      </c>
      <c r="K130" s="75" t="e">
        <f>HLOOKUP(K$2,'Dashboard Console - Entry'!$C$2:$BF$200,$A130,FALSE)</f>
        <v>#DIV/0!</v>
      </c>
      <c r="L130" s="75" t="e">
        <f>HLOOKUP(L$2,'Dashboard Console - Entry'!$C$2:$BF$200,$A130,FALSE)</f>
        <v>#DIV/0!</v>
      </c>
      <c r="M130" s="75" t="e">
        <f>HLOOKUP(M$2,'Dashboard Console - Entry'!$C$2:$BF$200,$A130,FALSE)</f>
        <v>#DIV/0!</v>
      </c>
      <c r="N130" s="75" t="e">
        <f>HLOOKUP(N$2,'Dashboard Console - Entry'!$C$2:$BF$200,$A130,FALSE)</f>
        <v>#DIV/0!</v>
      </c>
      <c r="O130" s="75" t="e">
        <f>HLOOKUP(O$2,'Dashboard Console - Entry'!$C$2:$BF$200,$A130,FALSE)</f>
        <v>#DIV/0!</v>
      </c>
      <c r="P130" s="53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15"/>
      <c r="AL130" s="115"/>
      <c r="AM130" s="115"/>
      <c r="AN130" s="115"/>
      <c r="AO130" s="115"/>
      <c r="AP130" s="115"/>
      <c r="AQ130" s="115"/>
      <c r="AR130" s="115"/>
      <c r="AS130" s="115"/>
      <c r="AT130" s="115"/>
      <c r="AU130" s="115"/>
    </row>
    <row r="131" spans="1:47" x14ac:dyDescent="0.25">
      <c r="A131" s="50">
        <v>130</v>
      </c>
      <c r="B131" s="100" t="str">
        <f>'Dashboard Console - Entry'!B131</f>
        <v>No. of Signatures Captured</v>
      </c>
      <c r="C131" s="75" t="e">
        <f>HLOOKUP(C$2,'Dashboard Console - Entry'!$C$2:$BF$200,$A131,FALSE)</f>
        <v>#DIV/0!</v>
      </c>
      <c r="D131" s="75" t="e">
        <f>HLOOKUP(D$2,'Dashboard Console - Entry'!$C$2:$BF$200,$A131,FALSE)</f>
        <v>#DIV/0!</v>
      </c>
      <c r="E131" s="75" t="e">
        <f>HLOOKUP(E$2,'Dashboard Console - Entry'!$C$2:$BF$200,$A131,FALSE)</f>
        <v>#DIV/0!</v>
      </c>
      <c r="F131" s="75" t="e">
        <f>HLOOKUP(F$2,'Dashboard Console - Entry'!$C$2:$BF$200,$A131,FALSE)</f>
        <v>#DIV/0!</v>
      </c>
      <c r="G131" s="75" t="e">
        <f>HLOOKUP(G$2,'Dashboard Console - Entry'!$C$2:$BF$200,$A131,FALSE)</f>
        <v>#DIV/0!</v>
      </c>
      <c r="H131" s="75" t="e">
        <f>HLOOKUP(H$2,'Dashboard Console - Entry'!$C$2:$BF$200,$A131,FALSE)</f>
        <v>#DIV/0!</v>
      </c>
      <c r="I131" s="75" t="e">
        <f>HLOOKUP(I$2,'Dashboard Console - Entry'!$C$2:$BF$200,$A131,FALSE)</f>
        <v>#DIV/0!</v>
      </c>
      <c r="J131" s="75" t="e">
        <f>HLOOKUP(J$2,'Dashboard Console - Entry'!$C$2:$BF$200,$A131,FALSE)</f>
        <v>#DIV/0!</v>
      </c>
      <c r="K131" s="75" t="e">
        <f>HLOOKUP(K$2,'Dashboard Console - Entry'!$C$2:$BF$200,$A131,FALSE)</f>
        <v>#DIV/0!</v>
      </c>
      <c r="L131" s="75" t="e">
        <f>HLOOKUP(L$2,'Dashboard Console - Entry'!$C$2:$BF$200,$A131,FALSE)</f>
        <v>#DIV/0!</v>
      </c>
      <c r="M131" s="75" t="e">
        <f>HLOOKUP(M$2,'Dashboard Console - Entry'!$C$2:$BF$200,$A131,FALSE)</f>
        <v>#DIV/0!</v>
      </c>
      <c r="N131" s="75" t="e">
        <f>HLOOKUP(N$2,'Dashboard Console - Entry'!$C$2:$BF$200,$A131,FALSE)</f>
        <v>#DIV/0!</v>
      </c>
      <c r="O131" s="75" t="e">
        <f>HLOOKUP(O$2,'Dashboard Console - Entry'!$C$2:$BF$200,$A131,FALSE)</f>
        <v>#DIV/0!</v>
      </c>
      <c r="P131" s="53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15"/>
      <c r="AL131" s="115"/>
      <c r="AM131" s="115"/>
      <c r="AN131" s="115"/>
      <c r="AO131" s="115"/>
      <c r="AP131" s="115"/>
      <c r="AQ131" s="115"/>
      <c r="AR131" s="115"/>
      <c r="AS131" s="115"/>
      <c r="AT131" s="115"/>
      <c r="AU131" s="115"/>
    </row>
    <row r="132" spans="1:47" x14ac:dyDescent="0.25">
      <c r="A132" s="50">
        <v>131</v>
      </c>
      <c r="B132" s="100">
        <f>'Dashboard Console - Entry'!B132</f>
        <v>0</v>
      </c>
      <c r="C132" s="75" t="e">
        <f>HLOOKUP(C$2,'Dashboard Console - Entry'!$C$2:$BF$200,$A132,FALSE)</f>
        <v>#DIV/0!</v>
      </c>
      <c r="D132" s="75" t="e">
        <f>HLOOKUP(D$2,'Dashboard Console - Entry'!$C$2:$BF$200,$A132,FALSE)</f>
        <v>#DIV/0!</v>
      </c>
      <c r="E132" s="75" t="e">
        <f>HLOOKUP(E$2,'Dashboard Console - Entry'!$C$2:$BF$200,$A132,FALSE)</f>
        <v>#DIV/0!</v>
      </c>
      <c r="F132" s="75" t="e">
        <f>HLOOKUP(F$2,'Dashboard Console - Entry'!$C$2:$BF$200,$A132,FALSE)</f>
        <v>#DIV/0!</v>
      </c>
      <c r="G132" s="75" t="e">
        <f>HLOOKUP(G$2,'Dashboard Console - Entry'!$C$2:$BF$200,$A132,FALSE)</f>
        <v>#DIV/0!</v>
      </c>
      <c r="H132" s="75" t="e">
        <f>HLOOKUP(H$2,'Dashboard Console - Entry'!$C$2:$BF$200,$A132,FALSE)</f>
        <v>#DIV/0!</v>
      </c>
      <c r="I132" s="75" t="e">
        <f>HLOOKUP(I$2,'Dashboard Console - Entry'!$C$2:$BF$200,$A132,FALSE)</f>
        <v>#DIV/0!</v>
      </c>
      <c r="J132" s="75" t="e">
        <f>HLOOKUP(J$2,'Dashboard Console - Entry'!$C$2:$BF$200,$A132,FALSE)</f>
        <v>#DIV/0!</v>
      </c>
      <c r="K132" s="75" t="e">
        <f>HLOOKUP(K$2,'Dashboard Console - Entry'!$C$2:$BF$200,$A132,FALSE)</f>
        <v>#DIV/0!</v>
      </c>
      <c r="L132" s="75" t="e">
        <f>HLOOKUP(L$2,'Dashboard Console - Entry'!$C$2:$BF$200,$A132,FALSE)</f>
        <v>#DIV/0!</v>
      </c>
      <c r="M132" s="75" t="e">
        <f>HLOOKUP(M$2,'Dashboard Console - Entry'!$C$2:$BF$200,$A132,FALSE)</f>
        <v>#DIV/0!</v>
      </c>
      <c r="N132" s="75" t="e">
        <f>HLOOKUP(N$2,'Dashboard Console - Entry'!$C$2:$BF$200,$A132,FALSE)</f>
        <v>#DIV/0!</v>
      </c>
      <c r="O132" s="75" t="e">
        <f>HLOOKUP(O$2,'Dashboard Console - Entry'!$C$2:$BF$200,$A132,FALSE)</f>
        <v>#DIV/0!</v>
      </c>
      <c r="P132" s="53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15"/>
      <c r="AL132" s="115"/>
      <c r="AM132" s="115"/>
      <c r="AN132" s="115"/>
      <c r="AO132" s="115"/>
      <c r="AP132" s="115"/>
      <c r="AQ132" s="115"/>
      <c r="AR132" s="115"/>
      <c r="AS132" s="115"/>
      <c r="AT132" s="115"/>
      <c r="AU132" s="115"/>
    </row>
    <row r="133" spans="1:47" x14ac:dyDescent="0.25">
      <c r="A133" s="50">
        <v>132</v>
      </c>
      <c r="B133" s="100">
        <f>'Dashboard Console - Entry'!B133</f>
        <v>0</v>
      </c>
      <c r="C133" s="75" t="e">
        <f>HLOOKUP(C$2,'Dashboard Console - Entry'!$C$2:$BF$200,$A133,FALSE)</f>
        <v>#DIV/0!</v>
      </c>
      <c r="D133" s="75" t="e">
        <f>HLOOKUP(D$2,'Dashboard Console - Entry'!$C$2:$BF$200,$A133,FALSE)</f>
        <v>#DIV/0!</v>
      </c>
      <c r="E133" s="75" t="e">
        <f>HLOOKUP(E$2,'Dashboard Console - Entry'!$C$2:$BF$200,$A133,FALSE)</f>
        <v>#DIV/0!</v>
      </c>
      <c r="F133" s="75" t="e">
        <f>HLOOKUP(F$2,'Dashboard Console - Entry'!$C$2:$BF$200,$A133,FALSE)</f>
        <v>#DIV/0!</v>
      </c>
      <c r="G133" s="75" t="e">
        <f>HLOOKUP(G$2,'Dashboard Console - Entry'!$C$2:$BF$200,$A133,FALSE)</f>
        <v>#DIV/0!</v>
      </c>
      <c r="H133" s="75" t="e">
        <f>HLOOKUP(H$2,'Dashboard Console - Entry'!$C$2:$BF$200,$A133,FALSE)</f>
        <v>#DIV/0!</v>
      </c>
      <c r="I133" s="75" t="e">
        <f>HLOOKUP(I$2,'Dashboard Console - Entry'!$C$2:$BF$200,$A133,FALSE)</f>
        <v>#DIV/0!</v>
      </c>
      <c r="J133" s="75" t="e">
        <f>HLOOKUP(J$2,'Dashboard Console - Entry'!$C$2:$BF$200,$A133,FALSE)</f>
        <v>#DIV/0!</v>
      </c>
      <c r="K133" s="75" t="e">
        <f>HLOOKUP(K$2,'Dashboard Console - Entry'!$C$2:$BF$200,$A133,FALSE)</f>
        <v>#DIV/0!</v>
      </c>
      <c r="L133" s="75" t="e">
        <f>HLOOKUP(L$2,'Dashboard Console - Entry'!$C$2:$BF$200,$A133,FALSE)</f>
        <v>#DIV/0!</v>
      </c>
      <c r="M133" s="75" t="e">
        <f>HLOOKUP(M$2,'Dashboard Console - Entry'!$C$2:$BF$200,$A133,FALSE)</f>
        <v>#DIV/0!</v>
      </c>
      <c r="N133" s="75" t="e">
        <f>HLOOKUP(N$2,'Dashboard Console - Entry'!$C$2:$BF$200,$A133,FALSE)</f>
        <v>#DIV/0!</v>
      </c>
      <c r="O133" s="75" t="e">
        <f>HLOOKUP(O$2,'Dashboard Console - Entry'!$C$2:$BF$200,$A133,FALSE)</f>
        <v>#DIV/0!</v>
      </c>
      <c r="P133" s="53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15"/>
      <c r="AL133" s="115"/>
      <c r="AM133" s="115"/>
      <c r="AN133" s="115"/>
      <c r="AO133" s="115"/>
      <c r="AP133" s="115"/>
      <c r="AQ133" s="115"/>
      <c r="AR133" s="115"/>
      <c r="AS133" s="115"/>
      <c r="AT133" s="115"/>
      <c r="AU133" s="115"/>
    </row>
    <row r="134" spans="1:47" x14ac:dyDescent="0.25">
      <c r="A134" s="50">
        <v>133</v>
      </c>
      <c r="B134" s="100">
        <f>'Dashboard Console - Entry'!B134</f>
        <v>0</v>
      </c>
      <c r="C134" s="75" t="e">
        <f>HLOOKUP(C$2,'Dashboard Console - Entry'!$C$2:$BF$200,$A134,FALSE)</f>
        <v>#DIV/0!</v>
      </c>
      <c r="D134" s="75" t="e">
        <f>HLOOKUP(D$2,'Dashboard Console - Entry'!$C$2:$BF$200,$A134,FALSE)</f>
        <v>#DIV/0!</v>
      </c>
      <c r="E134" s="75" t="e">
        <f>HLOOKUP(E$2,'Dashboard Console - Entry'!$C$2:$BF$200,$A134,FALSE)</f>
        <v>#DIV/0!</v>
      </c>
      <c r="F134" s="75" t="e">
        <f>HLOOKUP(F$2,'Dashboard Console - Entry'!$C$2:$BF$200,$A134,FALSE)</f>
        <v>#DIV/0!</v>
      </c>
      <c r="G134" s="75" t="e">
        <f>HLOOKUP(G$2,'Dashboard Console - Entry'!$C$2:$BF$200,$A134,FALSE)</f>
        <v>#DIV/0!</v>
      </c>
      <c r="H134" s="75" t="e">
        <f>HLOOKUP(H$2,'Dashboard Console - Entry'!$C$2:$BF$200,$A134,FALSE)</f>
        <v>#DIV/0!</v>
      </c>
      <c r="I134" s="75" t="e">
        <f>HLOOKUP(I$2,'Dashboard Console - Entry'!$C$2:$BF$200,$A134,FALSE)</f>
        <v>#DIV/0!</v>
      </c>
      <c r="J134" s="75" t="e">
        <f>HLOOKUP(J$2,'Dashboard Console - Entry'!$C$2:$BF$200,$A134,FALSE)</f>
        <v>#DIV/0!</v>
      </c>
      <c r="K134" s="75" t="e">
        <f>HLOOKUP(K$2,'Dashboard Console - Entry'!$C$2:$BF$200,$A134,FALSE)</f>
        <v>#DIV/0!</v>
      </c>
      <c r="L134" s="75" t="e">
        <f>HLOOKUP(L$2,'Dashboard Console - Entry'!$C$2:$BF$200,$A134,FALSE)</f>
        <v>#DIV/0!</v>
      </c>
      <c r="M134" s="75" t="e">
        <f>HLOOKUP(M$2,'Dashboard Console - Entry'!$C$2:$BF$200,$A134,FALSE)</f>
        <v>#DIV/0!</v>
      </c>
      <c r="N134" s="75" t="e">
        <f>HLOOKUP(N$2,'Dashboard Console - Entry'!$C$2:$BF$200,$A134,FALSE)</f>
        <v>#DIV/0!</v>
      </c>
      <c r="O134" s="75" t="e">
        <f>HLOOKUP(O$2,'Dashboard Console - Entry'!$C$2:$BF$200,$A134,FALSE)</f>
        <v>#DIV/0!</v>
      </c>
      <c r="P134" s="53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15"/>
      <c r="AL134" s="115"/>
      <c r="AM134" s="115"/>
      <c r="AN134" s="115"/>
      <c r="AO134" s="115"/>
      <c r="AP134" s="115"/>
      <c r="AQ134" s="115"/>
      <c r="AR134" s="115"/>
      <c r="AS134" s="115"/>
      <c r="AT134" s="115"/>
      <c r="AU134" s="115"/>
    </row>
    <row r="135" spans="1:47" x14ac:dyDescent="0.25">
      <c r="A135" s="50">
        <v>134</v>
      </c>
      <c r="B135" s="100">
        <f>'Dashboard Console - Entry'!B135</f>
        <v>0</v>
      </c>
      <c r="C135" s="75" t="e">
        <f>HLOOKUP(C$2,'Dashboard Console - Entry'!$C$2:$BF$200,$A135,FALSE)</f>
        <v>#DIV/0!</v>
      </c>
      <c r="D135" s="75" t="e">
        <f>HLOOKUP(D$2,'Dashboard Console - Entry'!$C$2:$BF$200,$A135,FALSE)</f>
        <v>#DIV/0!</v>
      </c>
      <c r="E135" s="75" t="e">
        <f>HLOOKUP(E$2,'Dashboard Console - Entry'!$C$2:$BF$200,$A135,FALSE)</f>
        <v>#DIV/0!</v>
      </c>
      <c r="F135" s="75" t="e">
        <f>HLOOKUP(F$2,'Dashboard Console - Entry'!$C$2:$BF$200,$A135,FALSE)</f>
        <v>#DIV/0!</v>
      </c>
      <c r="G135" s="75" t="e">
        <f>HLOOKUP(G$2,'Dashboard Console - Entry'!$C$2:$BF$200,$A135,FALSE)</f>
        <v>#DIV/0!</v>
      </c>
      <c r="H135" s="75" t="e">
        <f>HLOOKUP(H$2,'Dashboard Console - Entry'!$C$2:$BF$200,$A135,FALSE)</f>
        <v>#DIV/0!</v>
      </c>
      <c r="I135" s="75" t="e">
        <f>HLOOKUP(I$2,'Dashboard Console - Entry'!$C$2:$BF$200,$A135,FALSE)</f>
        <v>#DIV/0!</v>
      </c>
      <c r="J135" s="75" t="e">
        <f>HLOOKUP(J$2,'Dashboard Console - Entry'!$C$2:$BF$200,$A135,FALSE)</f>
        <v>#DIV/0!</v>
      </c>
      <c r="K135" s="75" t="e">
        <f>HLOOKUP(K$2,'Dashboard Console - Entry'!$C$2:$BF$200,$A135,FALSE)</f>
        <v>#DIV/0!</v>
      </c>
      <c r="L135" s="75" t="e">
        <f>HLOOKUP(L$2,'Dashboard Console - Entry'!$C$2:$BF$200,$A135,FALSE)</f>
        <v>#DIV/0!</v>
      </c>
      <c r="M135" s="75" t="e">
        <f>HLOOKUP(M$2,'Dashboard Console - Entry'!$C$2:$BF$200,$A135,FALSE)</f>
        <v>#DIV/0!</v>
      </c>
      <c r="N135" s="75" t="e">
        <f>HLOOKUP(N$2,'Dashboard Console - Entry'!$C$2:$BF$200,$A135,FALSE)</f>
        <v>#DIV/0!</v>
      </c>
      <c r="O135" s="75" t="e">
        <f>HLOOKUP(O$2,'Dashboard Console - Entry'!$C$2:$BF$200,$A135,FALSE)</f>
        <v>#DIV/0!</v>
      </c>
      <c r="P135" s="53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15"/>
      <c r="AL135" s="115"/>
      <c r="AM135" s="115"/>
      <c r="AN135" s="115"/>
      <c r="AO135" s="115"/>
      <c r="AP135" s="115"/>
      <c r="AQ135" s="115"/>
      <c r="AR135" s="115"/>
      <c r="AS135" s="115"/>
      <c r="AT135" s="115"/>
      <c r="AU135" s="115"/>
    </row>
    <row r="136" spans="1:47" x14ac:dyDescent="0.25">
      <c r="A136" s="50">
        <v>135</v>
      </c>
      <c r="B136" s="64" t="str">
        <f>'Dashboard Console - Entry'!B136</f>
        <v>Total Volumes</v>
      </c>
      <c r="C136" s="75" t="e">
        <f>HLOOKUP(C$2,'Dashboard Console - Entry'!$C$2:$BF$200,$A136,FALSE)</f>
        <v>#DIV/0!</v>
      </c>
      <c r="D136" s="75" t="e">
        <f>HLOOKUP(D$2,'Dashboard Console - Entry'!$C$2:$BF$200,$A136,FALSE)</f>
        <v>#DIV/0!</v>
      </c>
      <c r="E136" s="75" t="e">
        <f>HLOOKUP(E$2,'Dashboard Console - Entry'!$C$2:$BF$200,$A136,FALSE)</f>
        <v>#DIV/0!</v>
      </c>
      <c r="F136" s="75" t="e">
        <f>HLOOKUP(F$2,'Dashboard Console - Entry'!$C$2:$BF$200,$A136,FALSE)</f>
        <v>#DIV/0!</v>
      </c>
      <c r="G136" s="75" t="e">
        <f>HLOOKUP(G$2,'Dashboard Console - Entry'!$C$2:$BF$200,$A136,FALSE)</f>
        <v>#DIV/0!</v>
      </c>
      <c r="H136" s="75" t="e">
        <f>HLOOKUP(H$2,'Dashboard Console - Entry'!$C$2:$BF$200,$A136,FALSE)</f>
        <v>#DIV/0!</v>
      </c>
      <c r="I136" s="75" t="e">
        <f>HLOOKUP(I$2,'Dashboard Console - Entry'!$C$2:$BF$200,$A136,FALSE)</f>
        <v>#DIV/0!</v>
      </c>
      <c r="J136" s="75" t="e">
        <f>HLOOKUP(J$2,'Dashboard Console - Entry'!$C$2:$BF$200,$A136,FALSE)</f>
        <v>#DIV/0!</v>
      </c>
      <c r="K136" s="75" t="e">
        <f>HLOOKUP(K$2,'Dashboard Console - Entry'!$C$2:$BF$200,$A136,FALSE)</f>
        <v>#DIV/0!</v>
      </c>
      <c r="L136" s="75" t="e">
        <f>HLOOKUP(L$2,'Dashboard Console - Entry'!$C$2:$BF$200,$A136,FALSE)</f>
        <v>#DIV/0!</v>
      </c>
      <c r="M136" s="75" t="e">
        <f>HLOOKUP(M$2,'Dashboard Console - Entry'!$C$2:$BF$200,$A136,FALSE)</f>
        <v>#DIV/0!</v>
      </c>
      <c r="N136" s="75" t="e">
        <f>HLOOKUP(N$2,'Dashboard Console - Entry'!$C$2:$BF$200,$A136,FALSE)</f>
        <v>#DIV/0!</v>
      </c>
      <c r="O136" s="75" t="e">
        <f>HLOOKUP(O$2,'Dashboard Console - Entry'!$C$2:$BF$200,$A136,FALSE)</f>
        <v>#DIV/0!</v>
      </c>
      <c r="P136" s="53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15"/>
      <c r="AL136" s="115"/>
      <c r="AM136" s="115"/>
      <c r="AN136" s="115"/>
      <c r="AO136" s="115"/>
      <c r="AP136" s="115"/>
      <c r="AQ136" s="115"/>
      <c r="AR136" s="115"/>
      <c r="AS136" s="115"/>
      <c r="AT136" s="115"/>
      <c r="AU136" s="115"/>
    </row>
    <row r="137" spans="1:47" x14ac:dyDescent="0.25">
      <c r="A137" s="50">
        <v>136</v>
      </c>
      <c r="B137" s="84">
        <f>'Dashboard Console - Entry'!B137</f>
        <v>0</v>
      </c>
      <c r="C137" s="52">
        <f>HLOOKUP(C$2,'Dashboard Console - Entry'!$C$2:$BF$200,$A137,FALSE)</f>
        <v>0</v>
      </c>
      <c r="D137" s="52">
        <f>HLOOKUP(D$2,'Dashboard Console - Entry'!$C$2:$BF$200,$A137,FALSE)</f>
        <v>0</v>
      </c>
      <c r="E137" s="52">
        <f>HLOOKUP(E$2,'Dashboard Console - Entry'!$C$2:$BF$200,$A137,FALSE)</f>
        <v>0</v>
      </c>
      <c r="F137" s="52">
        <f>HLOOKUP(F$2,'Dashboard Console - Entry'!$C$2:$BF$200,$A137,FALSE)</f>
        <v>0</v>
      </c>
      <c r="G137" s="52">
        <f>HLOOKUP(G$2,'Dashboard Console - Entry'!$C$2:$BF$200,$A137,FALSE)</f>
        <v>0</v>
      </c>
      <c r="H137" s="52">
        <f>HLOOKUP(H$2,'Dashboard Console - Entry'!$C$2:$BF$200,$A137,FALSE)</f>
        <v>0</v>
      </c>
      <c r="I137" s="52">
        <f>HLOOKUP(I$2,'Dashboard Console - Entry'!$C$2:$BF$200,$A137,FALSE)</f>
        <v>0</v>
      </c>
      <c r="J137" s="52">
        <f>HLOOKUP(J$2,'Dashboard Console - Entry'!$C$2:$BF$200,$A137,FALSE)</f>
        <v>0</v>
      </c>
      <c r="K137" s="52">
        <f>HLOOKUP(K$2,'Dashboard Console - Entry'!$C$2:$BF$200,$A137,FALSE)</f>
        <v>0</v>
      </c>
      <c r="L137" s="52">
        <f>HLOOKUP(L$2,'Dashboard Console - Entry'!$C$2:$BF$200,$A137,FALSE)</f>
        <v>0</v>
      </c>
      <c r="M137" s="52">
        <f>HLOOKUP(M$2,'Dashboard Console - Entry'!$C$2:$BF$200,$A137,FALSE)</f>
        <v>0</v>
      </c>
      <c r="N137" s="52">
        <f>HLOOKUP(N$2,'Dashboard Console - Entry'!$C$2:$BF$200,$A137,FALSE)</f>
        <v>0</v>
      </c>
      <c r="O137" s="52">
        <f>HLOOKUP(O$2,'Dashboard Console - Entry'!$C$2:$BF$200,$A137,FALSE)</f>
        <v>0</v>
      </c>
      <c r="P137" s="53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15"/>
      <c r="AL137" s="115"/>
      <c r="AM137" s="115"/>
      <c r="AN137" s="115"/>
      <c r="AO137" s="115"/>
      <c r="AP137" s="115"/>
      <c r="AQ137" s="115"/>
      <c r="AR137" s="115"/>
      <c r="AS137" s="115"/>
      <c r="AT137" s="115"/>
      <c r="AU137" s="115"/>
    </row>
    <row r="138" spans="1:47" x14ac:dyDescent="0.25">
      <c r="A138" s="50">
        <v>137</v>
      </c>
      <c r="B138" s="84">
        <f>'Dashboard Console - Entry'!B138</f>
        <v>0</v>
      </c>
      <c r="C138" s="52">
        <f>HLOOKUP(C$2,'Dashboard Console - Entry'!$C$2:$BF$200,$A138,FALSE)</f>
        <v>0</v>
      </c>
      <c r="D138" s="52">
        <f>HLOOKUP(D$2,'Dashboard Console - Entry'!$C$2:$BF$200,$A138,FALSE)</f>
        <v>0</v>
      </c>
      <c r="E138" s="52">
        <f>HLOOKUP(E$2,'Dashboard Console - Entry'!$C$2:$BF$200,$A138,FALSE)</f>
        <v>0</v>
      </c>
      <c r="F138" s="52">
        <f>HLOOKUP(F$2,'Dashboard Console - Entry'!$C$2:$BF$200,$A138,FALSE)</f>
        <v>0</v>
      </c>
      <c r="G138" s="52">
        <f>HLOOKUP(G$2,'Dashboard Console - Entry'!$C$2:$BF$200,$A138,FALSE)</f>
        <v>0</v>
      </c>
      <c r="H138" s="52">
        <f>HLOOKUP(H$2,'Dashboard Console - Entry'!$C$2:$BF$200,$A138,FALSE)</f>
        <v>0</v>
      </c>
      <c r="I138" s="52">
        <f>HLOOKUP(I$2,'Dashboard Console - Entry'!$C$2:$BF$200,$A138,FALSE)</f>
        <v>0</v>
      </c>
      <c r="J138" s="52">
        <f>HLOOKUP(J$2,'Dashboard Console - Entry'!$C$2:$BF$200,$A138,FALSE)</f>
        <v>0</v>
      </c>
      <c r="K138" s="52">
        <f>HLOOKUP(K$2,'Dashboard Console - Entry'!$C$2:$BF$200,$A138,FALSE)</f>
        <v>0</v>
      </c>
      <c r="L138" s="52">
        <f>HLOOKUP(L$2,'Dashboard Console - Entry'!$C$2:$BF$200,$A138,FALSE)</f>
        <v>0</v>
      </c>
      <c r="M138" s="52">
        <f>HLOOKUP(M$2,'Dashboard Console - Entry'!$C$2:$BF$200,$A138,FALSE)</f>
        <v>0</v>
      </c>
      <c r="N138" s="52">
        <f>HLOOKUP(N$2,'Dashboard Console - Entry'!$C$2:$BF$200,$A138,FALSE)</f>
        <v>0</v>
      </c>
      <c r="O138" s="52">
        <f>HLOOKUP(O$2,'Dashboard Console - Entry'!$C$2:$BF$200,$A138,FALSE)</f>
        <v>0</v>
      </c>
      <c r="P138" s="53"/>
      <c r="S138" s="115"/>
      <c r="T138" s="115"/>
      <c r="U138" s="115"/>
      <c r="V138" s="115"/>
      <c r="W138" s="115"/>
      <c r="X138" s="115"/>
      <c r="Y138" s="115"/>
      <c r="Z138" s="115"/>
      <c r="AA138" s="115"/>
      <c r="AB138" s="115"/>
      <c r="AC138" s="115"/>
      <c r="AD138" s="115"/>
      <c r="AE138" s="115"/>
      <c r="AF138" s="115"/>
      <c r="AG138" s="115"/>
      <c r="AH138" s="115"/>
      <c r="AI138" s="115"/>
      <c r="AJ138" s="115"/>
      <c r="AK138" s="115"/>
      <c r="AL138" s="115"/>
      <c r="AM138" s="115"/>
      <c r="AN138" s="115"/>
      <c r="AO138" s="115"/>
      <c r="AP138" s="115"/>
      <c r="AQ138" s="115"/>
      <c r="AR138" s="115"/>
      <c r="AS138" s="115"/>
      <c r="AT138" s="115"/>
      <c r="AU138" s="115"/>
    </row>
    <row r="139" spans="1:47" x14ac:dyDescent="0.25">
      <c r="A139" s="50">
        <v>138</v>
      </c>
      <c r="B139" s="84">
        <f>'Dashboard Console - Entry'!B139</f>
        <v>0</v>
      </c>
      <c r="C139" s="52">
        <f>HLOOKUP(C$2,'Dashboard Console - Entry'!$C$2:$BF$200,$A139,FALSE)</f>
        <v>0</v>
      </c>
      <c r="D139" s="52">
        <f>HLOOKUP(D$2,'Dashboard Console - Entry'!$C$2:$BF$200,$A139,FALSE)</f>
        <v>0</v>
      </c>
      <c r="E139" s="52">
        <f>HLOOKUP(E$2,'Dashboard Console - Entry'!$C$2:$BF$200,$A139,FALSE)</f>
        <v>0</v>
      </c>
      <c r="F139" s="52">
        <f>HLOOKUP(F$2,'Dashboard Console - Entry'!$C$2:$BF$200,$A139,FALSE)</f>
        <v>0</v>
      </c>
      <c r="G139" s="52">
        <f>HLOOKUP(G$2,'Dashboard Console - Entry'!$C$2:$BF$200,$A139,FALSE)</f>
        <v>0</v>
      </c>
      <c r="H139" s="52">
        <f>HLOOKUP(H$2,'Dashboard Console - Entry'!$C$2:$BF$200,$A139,FALSE)</f>
        <v>0</v>
      </c>
      <c r="I139" s="52">
        <f>HLOOKUP(I$2,'Dashboard Console - Entry'!$C$2:$BF$200,$A139,FALSE)</f>
        <v>0</v>
      </c>
      <c r="J139" s="52">
        <f>HLOOKUP(J$2,'Dashboard Console - Entry'!$C$2:$BF$200,$A139,FALSE)</f>
        <v>0</v>
      </c>
      <c r="K139" s="52">
        <f>HLOOKUP(K$2,'Dashboard Console - Entry'!$C$2:$BF$200,$A139,FALSE)</f>
        <v>0</v>
      </c>
      <c r="L139" s="52">
        <f>HLOOKUP(L$2,'Dashboard Console - Entry'!$C$2:$BF$200,$A139,FALSE)</f>
        <v>0</v>
      </c>
      <c r="M139" s="52">
        <f>HLOOKUP(M$2,'Dashboard Console - Entry'!$C$2:$BF$200,$A139,FALSE)</f>
        <v>0</v>
      </c>
      <c r="N139" s="52">
        <f>HLOOKUP(N$2,'Dashboard Console - Entry'!$C$2:$BF$200,$A139,FALSE)</f>
        <v>0</v>
      </c>
      <c r="O139" s="52">
        <f>HLOOKUP(O$2,'Dashboard Console - Entry'!$C$2:$BF$200,$A139,FALSE)</f>
        <v>0</v>
      </c>
      <c r="P139" s="53"/>
      <c r="S139" s="115"/>
      <c r="T139" s="115"/>
      <c r="U139" s="115"/>
      <c r="V139" s="115"/>
      <c r="W139" s="115"/>
      <c r="X139" s="115"/>
      <c r="Y139" s="115"/>
      <c r="Z139" s="115"/>
      <c r="AA139" s="115"/>
      <c r="AB139" s="115"/>
      <c r="AC139" s="115"/>
      <c r="AD139" s="115"/>
      <c r="AE139" s="115"/>
      <c r="AF139" s="115"/>
      <c r="AG139" s="115"/>
      <c r="AH139" s="115"/>
      <c r="AI139" s="115"/>
      <c r="AJ139" s="115"/>
      <c r="AK139" s="115"/>
      <c r="AL139" s="115"/>
      <c r="AM139" s="115"/>
      <c r="AN139" s="115"/>
      <c r="AO139" s="115"/>
      <c r="AP139" s="115"/>
      <c r="AQ139" s="115"/>
      <c r="AR139" s="115"/>
      <c r="AS139" s="115"/>
      <c r="AT139" s="115"/>
      <c r="AU139" s="115"/>
    </row>
    <row r="140" spans="1:47" x14ac:dyDescent="0.25">
      <c r="A140" s="50">
        <v>139</v>
      </c>
      <c r="B140" s="84">
        <f>'Dashboard Console - Entry'!B140</f>
        <v>0</v>
      </c>
      <c r="C140" s="52">
        <f>HLOOKUP(C$2,'Dashboard Console - Entry'!$C$2:$BF$200,$A140,FALSE)</f>
        <v>0</v>
      </c>
      <c r="D140" s="52">
        <f>HLOOKUP(D$2,'Dashboard Console - Entry'!$C$2:$BF$200,$A140,FALSE)</f>
        <v>0</v>
      </c>
      <c r="E140" s="52">
        <f>HLOOKUP(E$2,'Dashboard Console - Entry'!$C$2:$BF$200,$A140,FALSE)</f>
        <v>0</v>
      </c>
      <c r="F140" s="52">
        <f>HLOOKUP(F$2,'Dashboard Console - Entry'!$C$2:$BF$200,$A140,FALSE)</f>
        <v>0</v>
      </c>
      <c r="G140" s="52">
        <f>HLOOKUP(G$2,'Dashboard Console - Entry'!$C$2:$BF$200,$A140,FALSE)</f>
        <v>0</v>
      </c>
      <c r="H140" s="52">
        <f>HLOOKUP(H$2,'Dashboard Console - Entry'!$C$2:$BF$200,$A140,FALSE)</f>
        <v>0</v>
      </c>
      <c r="I140" s="52">
        <f>HLOOKUP(I$2,'Dashboard Console - Entry'!$C$2:$BF$200,$A140,FALSE)</f>
        <v>0</v>
      </c>
      <c r="J140" s="52">
        <f>HLOOKUP(J$2,'Dashboard Console - Entry'!$C$2:$BF$200,$A140,FALSE)</f>
        <v>0</v>
      </c>
      <c r="K140" s="52">
        <f>HLOOKUP(K$2,'Dashboard Console - Entry'!$C$2:$BF$200,$A140,FALSE)</f>
        <v>0</v>
      </c>
      <c r="L140" s="52">
        <f>HLOOKUP(L$2,'Dashboard Console - Entry'!$C$2:$BF$200,$A140,FALSE)</f>
        <v>0</v>
      </c>
      <c r="M140" s="52">
        <f>HLOOKUP(M$2,'Dashboard Console - Entry'!$C$2:$BF$200,$A140,FALSE)</f>
        <v>0</v>
      </c>
      <c r="N140" s="52">
        <f>HLOOKUP(N$2,'Dashboard Console - Entry'!$C$2:$BF$200,$A140,FALSE)</f>
        <v>0</v>
      </c>
      <c r="O140" s="52">
        <f>HLOOKUP(O$2,'Dashboard Console - Entry'!$C$2:$BF$200,$A140,FALSE)</f>
        <v>0</v>
      </c>
      <c r="P140" s="53"/>
      <c r="S140" s="115"/>
      <c r="T140" s="115"/>
      <c r="U140" s="115"/>
      <c r="V140" s="115"/>
      <c r="W140" s="115"/>
      <c r="X140" s="115"/>
      <c r="Y140" s="115"/>
      <c r="Z140" s="115"/>
      <c r="AA140" s="115"/>
      <c r="AB140" s="115"/>
      <c r="AC140" s="115"/>
      <c r="AD140" s="115"/>
      <c r="AE140" s="115"/>
      <c r="AF140" s="115"/>
      <c r="AG140" s="115"/>
      <c r="AH140" s="115"/>
      <c r="AI140" s="115"/>
      <c r="AJ140" s="115"/>
      <c r="AK140" s="115"/>
      <c r="AL140" s="115"/>
      <c r="AM140" s="115"/>
      <c r="AN140" s="115"/>
      <c r="AO140" s="115"/>
      <c r="AP140" s="115"/>
      <c r="AQ140" s="115"/>
      <c r="AR140" s="115"/>
      <c r="AS140" s="115"/>
      <c r="AT140" s="115"/>
      <c r="AU140" s="115"/>
    </row>
    <row r="141" spans="1:47" x14ac:dyDescent="0.25">
      <c r="A141" s="50">
        <v>140</v>
      </c>
      <c r="B141" s="84">
        <f>'Dashboard Console - Entry'!B141</f>
        <v>0</v>
      </c>
      <c r="C141" s="52">
        <f>HLOOKUP(C$2,'Dashboard Console - Entry'!$C$2:$BF$200,$A141,FALSE)</f>
        <v>0</v>
      </c>
      <c r="D141" s="52">
        <f>HLOOKUP(D$2,'Dashboard Console - Entry'!$C$2:$BF$200,$A141,FALSE)</f>
        <v>0</v>
      </c>
      <c r="E141" s="52">
        <f>HLOOKUP(E$2,'Dashboard Console - Entry'!$C$2:$BF$200,$A141,FALSE)</f>
        <v>0</v>
      </c>
      <c r="F141" s="52">
        <f>HLOOKUP(F$2,'Dashboard Console - Entry'!$C$2:$BF$200,$A141,FALSE)</f>
        <v>0</v>
      </c>
      <c r="G141" s="52">
        <f>HLOOKUP(G$2,'Dashboard Console - Entry'!$C$2:$BF$200,$A141,FALSE)</f>
        <v>0</v>
      </c>
      <c r="H141" s="52">
        <f>HLOOKUP(H$2,'Dashboard Console - Entry'!$C$2:$BF$200,$A141,FALSE)</f>
        <v>0</v>
      </c>
      <c r="I141" s="52">
        <f>HLOOKUP(I$2,'Dashboard Console - Entry'!$C$2:$BF$200,$A141,FALSE)</f>
        <v>0</v>
      </c>
      <c r="J141" s="52">
        <f>HLOOKUP(J$2,'Dashboard Console - Entry'!$C$2:$BF$200,$A141,FALSE)</f>
        <v>0</v>
      </c>
      <c r="K141" s="52">
        <f>HLOOKUP(K$2,'Dashboard Console - Entry'!$C$2:$BF$200,$A141,FALSE)</f>
        <v>0</v>
      </c>
      <c r="L141" s="52">
        <f>HLOOKUP(L$2,'Dashboard Console - Entry'!$C$2:$BF$200,$A141,FALSE)</f>
        <v>0</v>
      </c>
      <c r="M141" s="52">
        <f>HLOOKUP(M$2,'Dashboard Console - Entry'!$C$2:$BF$200,$A141,FALSE)</f>
        <v>0</v>
      </c>
      <c r="N141" s="52">
        <f>HLOOKUP(N$2,'Dashboard Console - Entry'!$C$2:$BF$200,$A141,FALSE)</f>
        <v>0</v>
      </c>
      <c r="O141" s="52">
        <f>HLOOKUP(O$2,'Dashboard Console - Entry'!$C$2:$BF$200,$A141,FALSE)</f>
        <v>0</v>
      </c>
      <c r="P141" s="53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/>
      <c r="AR141" s="115"/>
      <c r="AS141" s="115"/>
      <c r="AT141" s="115"/>
      <c r="AU141" s="115"/>
    </row>
    <row r="142" spans="1:47" x14ac:dyDescent="0.25">
      <c r="A142" s="50">
        <v>141</v>
      </c>
      <c r="B142" s="61" t="str">
        <f>'Dashboard Console - Entry'!B142</f>
        <v>Rejects</v>
      </c>
      <c r="C142" s="93">
        <f>HLOOKUP(C$2,'Dashboard Console - Entry'!$C$2:$BF$200,$A142,FALSE)</f>
        <v>0</v>
      </c>
      <c r="D142" s="93">
        <f>HLOOKUP(D$2,'Dashboard Console - Entry'!$C$2:$BF$200,$A142,FALSE)</f>
        <v>0</v>
      </c>
      <c r="E142" s="93" t="str">
        <f>HLOOKUP(E$2,'Dashboard Console - Entry'!$C$2:$BF$200,$A142,FALSE)</f>
        <v>Pick data from the Errors &amp; Reject Monthly Report From PS Timing Tool</v>
      </c>
      <c r="F142" s="93">
        <f>HLOOKUP(F$2,'Dashboard Console - Entry'!$C$2:$BF$200,$A142,FALSE)</f>
        <v>0</v>
      </c>
      <c r="G142" s="93">
        <f>HLOOKUP(G$2,'Dashboard Console - Entry'!$C$2:$BF$200,$A142,FALSE)</f>
        <v>0</v>
      </c>
      <c r="H142" s="93">
        <f>HLOOKUP(H$2,'Dashboard Console - Entry'!$C$2:$BF$200,$A142,FALSE)</f>
        <v>0</v>
      </c>
      <c r="I142" s="93">
        <f>HLOOKUP(I$2,'Dashboard Console - Entry'!$C$2:$BF$200,$A142,FALSE)</f>
        <v>0</v>
      </c>
      <c r="J142" s="93">
        <f>HLOOKUP(J$2,'Dashboard Console - Entry'!$C$2:$BF$200,$A142,FALSE)</f>
        <v>0</v>
      </c>
      <c r="K142" s="93">
        <f>HLOOKUP(K$2,'Dashboard Console - Entry'!$C$2:$BF$200,$A142,FALSE)</f>
        <v>0</v>
      </c>
      <c r="L142" s="93">
        <f>HLOOKUP(L$2,'Dashboard Console - Entry'!$C$2:$BF$200,$A142,FALSE)</f>
        <v>0</v>
      </c>
      <c r="M142" s="93">
        <f>HLOOKUP(M$2,'Dashboard Console - Entry'!$C$2:$BF$200,$A142,FALSE)</f>
        <v>0</v>
      </c>
      <c r="N142" s="93">
        <f>HLOOKUP(N$2,'Dashboard Console - Entry'!$C$2:$BF$200,$A142,FALSE)</f>
        <v>0</v>
      </c>
      <c r="O142" s="93">
        <f>HLOOKUP(O$2,'Dashboard Console - Entry'!$C$2:$BF$200,$A142,FALSE)</f>
        <v>0</v>
      </c>
      <c r="P142" s="53"/>
      <c r="S142" s="115"/>
      <c r="T142" s="115"/>
      <c r="U142" s="115"/>
      <c r="V142" s="115"/>
      <c r="W142" s="115"/>
      <c r="X142" s="115"/>
      <c r="Y142" s="115"/>
      <c r="Z142" s="115"/>
      <c r="AA142" s="115"/>
      <c r="AB142" s="115"/>
      <c r="AC142" s="115"/>
      <c r="AD142" s="115"/>
      <c r="AE142" s="115"/>
      <c r="AF142" s="115"/>
      <c r="AG142" s="115"/>
      <c r="AH142" s="115"/>
      <c r="AI142" s="115"/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</row>
    <row r="143" spans="1:47" x14ac:dyDescent="0.25">
      <c r="A143" s="50">
        <v>142</v>
      </c>
      <c r="B143" s="64" t="str">
        <f>'Dashboard Console - Entry'!B143</f>
        <v>KEN</v>
      </c>
      <c r="C143" s="101">
        <f>HLOOKUP(C$2,'Dashboard Console - Entry'!$C$2:$BF$200,$A143,FALSE)</f>
        <v>0</v>
      </c>
      <c r="D143" s="101">
        <f>HLOOKUP(D$2,'Dashboard Console - Entry'!$C$2:$BF$200,$A143,FALSE)</f>
        <v>0</v>
      </c>
      <c r="E143" s="101">
        <f>HLOOKUP(E$2,'Dashboard Console - Entry'!$C$2:$BF$200,$A143,FALSE)</f>
        <v>0</v>
      </c>
      <c r="F143" s="101">
        <f>HLOOKUP(F$2,'Dashboard Console - Entry'!$C$2:$BF$200,$A143,FALSE)</f>
        <v>0</v>
      </c>
      <c r="G143" s="101">
        <f>HLOOKUP(G$2,'Dashboard Console - Entry'!$C$2:$BF$200,$A143,FALSE)</f>
        <v>0</v>
      </c>
      <c r="H143" s="101">
        <f>HLOOKUP(H$2,'Dashboard Console - Entry'!$C$2:$BF$200,$A143,FALSE)</f>
        <v>0</v>
      </c>
      <c r="I143" s="101">
        <f>HLOOKUP(I$2,'Dashboard Console - Entry'!$C$2:$BF$200,$A143,FALSE)</f>
        <v>0</v>
      </c>
      <c r="J143" s="101">
        <f>HLOOKUP(J$2,'Dashboard Console - Entry'!$C$2:$BF$200,$A143,FALSE)</f>
        <v>0</v>
      </c>
      <c r="K143" s="101">
        <f>HLOOKUP(K$2,'Dashboard Console - Entry'!$C$2:$BF$200,$A143,FALSE)</f>
        <v>0</v>
      </c>
      <c r="L143" s="101">
        <f>HLOOKUP(L$2,'Dashboard Console - Entry'!$C$2:$BF$200,$A143,FALSE)</f>
        <v>0</v>
      </c>
      <c r="M143" s="101">
        <f>HLOOKUP(M$2,'Dashboard Console - Entry'!$C$2:$BF$200,$A143,FALSE)</f>
        <v>0</v>
      </c>
      <c r="N143" s="101">
        <f>HLOOKUP(N$2,'Dashboard Console - Entry'!$C$2:$BF$200,$A143,FALSE)</f>
        <v>48</v>
      </c>
      <c r="O143" s="101">
        <f>HLOOKUP(O$2,'Dashboard Console - Entry'!$C$2:$BF$200,$A143,FALSE)</f>
        <v>52</v>
      </c>
      <c r="P143" s="53"/>
      <c r="S143" s="115"/>
      <c r="T143" s="115"/>
      <c r="U143" s="115"/>
      <c r="V143" s="115"/>
      <c r="W143" s="115"/>
      <c r="X143" s="115"/>
      <c r="Y143" s="115"/>
      <c r="Z143" s="115"/>
      <c r="AA143" s="115"/>
      <c r="AB143" s="115"/>
      <c r="AC143" s="115"/>
      <c r="AD143" s="115"/>
      <c r="AE143" s="115"/>
      <c r="AF143" s="115"/>
      <c r="AG143" s="115"/>
      <c r="AH143" s="115"/>
      <c r="AI143" s="115"/>
      <c r="AJ143" s="115"/>
      <c r="AK143" s="115"/>
      <c r="AL143" s="115"/>
      <c r="AM143" s="115"/>
      <c r="AN143" s="115"/>
      <c r="AO143" s="115"/>
      <c r="AP143" s="115"/>
      <c r="AQ143" s="115"/>
      <c r="AR143" s="115"/>
      <c r="AS143" s="115"/>
      <c r="AT143" s="115"/>
      <c r="AU143" s="115"/>
    </row>
    <row r="144" spans="1:47" x14ac:dyDescent="0.25">
      <c r="A144" s="50">
        <v>143</v>
      </c>
      <c r="B144" s="64" t="str">
        <f>'Dashboard Console - Entry'!B144</f>
        <v>UGA</v>
      </c>
      <c r="C144" s="101">
        <f>HLOOKUP(C$2,'Dashboard Console - Entry'!$C$2:$BF$200,$A144,FALSE)</f>
        <v>0</v>
      </c>
      <c r="D144" s="101">
        <f>HLOOKUP(D$2,'Dashboard Console - Entry'!$C$2:$BF$200,$A144,FALSE)</f>
        <v>0</v>
      </c>
      <c r="E144" s="101">
        <f>HLOOKUP(E$2,'Dashboard Console - Entry'!$C$2:$BF$200,$A144,FALSE)</f>
        <v>0</v>
      </c>
      <c r="F144" s="101">
        <f>HLOOKUP(F$2,'Dashboard Console - Entry'!$C$2:$BF$200,$A144,FALSE)</f>
        <v>0</v>
      </c>
      <c r="G144" s="101">
        <f>HLOOKUP(G$2,'Dashboard Console - Entry'!$C$2:$BF$200,$A144,FALSE)</f>
        <v>0</v>
      </c>
      <c r="H144" s="101">
        <f>HLOOKUP(H$2,'Dashboard Console - Entry'!$C$2:$BF$200,$A144,FALSE)</f>
        <v>0</v>
      </c>
      <c r="I144" s="101">
        <f>HLOOKUP(I$2,'Dashboard Console - Entry'!$C$2:$BF$200,$A144,FALSE)</f>
        <v>0</v>
      </c>
      <c r="J144" s="101">
        <f>HLOOKUP(J$2,'Dashboard Console - Entry'!$C$2:$BF$200,$A144,FALSE)</f>
        <v>0</v>
      </c>
      <c r="K144" s="101">
        <f>HLOOKUP(K$2,'Dashboard Console - Entry'!$C$2:$BF$200,$A144,FALSE)</f>
        <v>0</v>
      </c>
      <c r="L144" s="101">
        <f>HLOOKUP(L$2,'Dashboard Console - Entry'!$C$2:$BF$200,$A144,FALSE)</f>
        <v>0</v>
      </c>
      <c r="M144" s="101">
        <f>HLOOKUP(M$2,'Dashboard Console - Entry'!$C$2:$BF$200,$A144,FALSE)</f>
        <v>0</v>
      </c>
      <c r="N144" s="101">
        <f>HLOOKUP(N$2,'Dashboard Console - Entry'!$C$2:$BF$200,$A144,FALSE)</f>
        <v>41</v>
      </c>
      <c r="O144" s="101">
        <f>HLOOKUP(O$2,'Dashboard Console - Entry'!$C$2:$BF$200,$A144,FALSE)</f>
        <v>37</v>
      </c>
      <c r="P144" s="53"/>
      <c r="S144" s="115"/>
      <c r="T144" s="115"/>
      <c r="U144" s="115"/>
      <c r="V144" s="115"/>
      <c r="W144" s="115"/>
      <c r="X144" s="115"/>
      <c r="Y144" s="115"/>
      <c r="Z144" s="115"/>
      <c r="AA144" s="115"/>
      <c r="AB144" s="115"/>
      <c r="AC144" s="115"/>
      <c r="AD144" s="115"/>
      <c r="AE144" s="115"/>
      <c r="AF144" s="115"/>
      <c r="AG144" s="115"/>
      <c r="AH144" s="115"/>
      <c r="AI144" s="115"/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</row>
    <row r="145" spans="1:47" x14ac:dyDescent="0.25">
      <c r="A145" s="50">
        <v>144</v>
      </c>
      <c r="B145" s="64" t="str">
        <f>'Dashboard Console - Entry'!B145</f>
        <v>TZA</v>
      </c>
      <c r="C145" s="101">
        <f>HLOOKUP(C$2,'Dashboard Console - Entry'!$C$2:$BF$200,$A145,FALSE)</f>
        <v>0</v>
      </c>
      <c r="D145" s="101">
        <f>HLOOKUP(D$2,'Dashboard Console - Entry'!$C$2:$BF$200,$A145,FALSE)</f>
        <v>0</v>
      </c>
      <c r="E145" s="101">
        <f>HLOOKUP(E$2,'Dashboard Console - Entry'!$C$2:$BF$200,$A145,FALSE)</f>
        <v>0</v>
      </c>
      <c r="F145" s="101">
        <f>HLOOKUP(F$2,'Dashboard Console - Entry'!$C$2:$BF$200,$A145,FALSE)</f>
        <v>0</v>
      </c>
      <c r="G145" s="101">
        <f>HLOOKUP(G$2,'Dashboard Console - Entry'!$C$2:$BF$200,$A145,FALSE)</f>
        <v>0</v>
      </c>
      <c r="H145" s="101">
        <f>HLOOKUP(H$2,'Dashboard Console - Entry'!$C$2:$BF$200,$A145,FALSE)</f>
        <v>0</v>
      </c>
      <c r="I145" s="101">
        <f>HLOOKUP(I$2,'Dashboard Console - Entry'!$C$2:$BF$200,$A145,FALSE)</f>
        <v>0</v>
      </c>
      <c r="J145" s="101">
        <f>HLOOKUP(J$2,'Dashboard Console - Entry'!$C$2:$BF$200,$A145,FALSE)</f>
        <v>0</v>
      </c>
      <c r="K145" s="101">
        <f>HLOOKUP(K$2,'Dashboard Console - Entry'!$C$2:$BF$200,$A145,FALSE)</f>
        <v>0</v>
      </c>
      <c r="L145" s="101">
        <f>HLOOKUP(L$2,'Dashboard Console - Entry'!$C$2:$BF$200,$A145,FALSE)</f>
        <v>0</v>
      </c>
      <c r="M145" s="101">
        <f>HLOOKUP(M$2,'Dashboard Console - Entry'!$C$2:$BF$200,$A145,FALSE)</f>
        <v>0</v>
      </c>
      <c r="N145" s="101">
        <f>HLOOKUP(N$2,'Dashboard Console - Entry'!$C$2:$BF$200,$A145,FALSE)</f>
        <v>61</v>
      </c>
      <c r="O145" s="101">
        <f>HLOOKUP(O$2,'Dashboard Console - Entry'!$C$2:$BF$200,$A145,FALSE)</f>
        <v>51</v>
      </c>
      <c r="P145" s="53"/>
      <c r="S145" s="115"/>
      <c r="T145" s="115"/>
      <c r="U145" s="115"/>
      <c r="V145" s="115"/>
      <c r="W145" s="115"/>
      <c r="X145" s="115"/>
      <c r="Y145" s="115"/>
      <c r="Z145" s="115"/>
      <c r="AA145" s="115"/>
      <c r="AB145" s="115"/>
      <c r="AC145" s="115"/>
      <c r="AD145" s="115"/>
      <c r="AE145" s="115"/>
      <c r="AF145" s="115"/>
      <c r="AG145" s="115"/>
      <c r="AH145" s="115"/>
      <c r="AI145" s="115"/>
      <c r="AJ145" s="115"/>
      <c r="AK145" s="115"/>
      <c r="AL145" s="115"/>
      <c r="AM145" s="115"/>
      <c r="AN145" s="115"/>
      <c r="AO145" s="115"/>
      <c r="AP145" s="115"/>
      <c r="AQ145" s="115"/>
      <c r="AR145" s="115"/>
      <c r="AS145" s="115"/>
      <c r="AT145" s="115"/>
      <c r="AU145" s="115"/>
    </row>
    <row r="146" spans="1:47" x14ac:dyDescent="0.25">
      <c r="A146" s="50">
        <v>145</v>
      </c>
      <c r="B146" s="64" t="str">
        <f>'Dashboard Console - Entry'!B146</f>
        <v>ZAM</v>
      </c>
      <c r="C146" s="101">
        <f>HLOOKUP(C$2,'Dashboard Console - Entry'!$C$2:$BF$200,$A146,FALSE)</f>
        <v>0</v>
      </c>
      <c r="D146" s="101">
        <f>HLOOKUP(D$2,'Dashboard Console - Entry'!$C$2:$BF$200,$A146,FALSE)</f>
        <v>0</v>
      </c>
      <c r="E146" s="101">
        <f>HLOOKUP(E$2,'Dashboard Console - Entry'!$C$2:$BF$200,$A146,FALSE)</f>
        <v>0</v>
      </c>
      <c r="F146" s="101">
        <f>HLOOKUP(F$2,'Dashboard Console - Entry'!$C$2:$BF$200,$A146,FALSE)</f>
        <v>0</v>
      </c>
      <c r="G146" s="101">
        <f>HLOOKUP(G$2,'Dashboard Console - Entry'!$C$2:$BF$200,$A146,FALSE)</f>
        <v>0</v>
      </c>
      <c r="H146" s="101">
        <f>HLOOKUP(H$2,'Dashboard Console - Entry'!$C$2:$BF$200,$A146,FALSE)</f>
        <v>0</v>
      </c>
      <c r="I146" s="101">
        <f>HLOOKUP(I$2,'Dashboard Console - Entry'!$C$2:$BF$200,$A146,FALSE)</f>
        <v>0</v>
      </c>
      <c r="J146" s="101">
        <f>HLOOKUP(J$2,'Dashboard Console - Entry'!$C$2:$BF$200,$A146,FALSE)</f>
        <v>0</v>
      </c>
      <c r="K146" s="101">
        <f>HLOOKUP(K$2,'Dashboard Console - Entry'!$C$2:$BF$200,$A146,FALSE)</f>
        <v>0</v>
      </c>
      <c r="L146" s="101">
        <f>HLOOKUP(L$2,'Dashboard Console - Entry'!$C$2:$BF$200,$A146,FALSE)</f>
        <v>0</v>
      </c>
      <c r="M146" s="101">
        <f>HLOOKUP(M$2,'Dashboard Console - Entry'!$C$2:$BF$200,$A146,FALSE)</f>
        <v>0</v>
      </c>
      <c r="N146" s="101">
        <f>HLOOKUP(N$2,'Dashboard Console - Entry'!$C$2:$BF$200,$A146,FALSE)</f>
        <v>46</v>
      </c>
      <c r="O146" s="101">
        <f>HLOOKUP(O$2,'Dashboard Console - Entry'!$C$2:$BF$200,$A146,FALSE)</f>
        <v>46</v>
      </c>
      <c r="P146" s="53"/>
      <c r="S146" s="115"/>
      <c r="T146" s="115"/>
      <c r="U146" s="115"/>
      <c r="V146" s="115"/>
      <c r="W146" s="115"/>
      <c r="X146" s="115"/>
      <c r="Y146" s="115"/>
      <c r="Z146" s="115"/>
      <c r="AA146" s="115"/>
      <c r="AB146" s="115"/>
      <c r="AC146" s="115"/>
      <c r="AD146" s="115"/>
      <c r="AE146" s="115"/>
      <c r="AF146" s="115"/>
      <c r="AG146" s="115"/>
      <c r="AH146" s="115"/>
      <c r="AI146" s="115"/>
      <c r="AJ146" s="115"/>
      <c r="AK146" s="115"/>
      <c r="AL146" s="115"/>
      <c r="AM146" s="115"/>
      <c r="AN146" s="115"/>
      <c r="AO146" s="115"/>
      <c r="AP146" s="115"/>
      <c r="AQ146" s="115"/>
      <c r="AR146" s="115"/>
      <c r="AS146" s="115"/>
      <c r="AT146" s="115"/>
      <c r="AU146" s="115"/>
    </row>
    <row r="147" spans="1:47" x14ac:dyDescent="0.25">
      <c r="A147" s="50">
        <v>146</v>
      </c>
      <c r="B147" s="64" t="str">
        <f>'Dashboard Console - Entry'!B147</f>
        <v>BOT</v>
      </c>
      <c r="C147" s="101">
        <f>HLOOKUP(C$2,'Dashboard Console - Entry'!$C$2:$BF$200,$A147,FALSE)</f>
        <v>0</v>
      </c>
      <c r="D147" s="101">
        <f>HLOOKUP(D$2,'Dashboard Console - Entry'!$C$2:$BF$200,$A147,FALSE)</f>
        <v>0</v>
      </c>
      <c r="E147" s="101">
        <f>HLOOKUP(E$2,'Dashboard Console - Entry'!$C$2:$BF$200,$A147,FALSE)</f>
        <v>0</v>
      </c>
      <c r="F147" s="101">
        <f>HLOOKUP(F$2,'Dashboard Console - Entry'!$C$2:$BF$200,$A147,FALSE)</f>
        <v>0</v>
      </c>
      <c r="G147" s="101">
        <f>HLOOKUP(G$2,'Dashboard Console - Entry'!$C$2:$BF$200,$A147,FALSE)</f>
        <v>0</v>
      </c>
      <c r="H147" s="101">
        <f>HLOOKUP(H$2,'Dashboard Console - Entry'!$C$2:$BF$200,$A147,FALSE)</f>
        <v>0</v>
      </c>
      <c r="I147" s="101">
        <f>HLOOKUP(I$2,'Dashboard Console - Entry'!$C$2:$BF$200,$A147,FALSE)</f>
        <v>0</v>
      </c>
      <c r="J147" s="101">
        <f>HLOOKUP(J$2,'Dashboard Console - Entry'!$C$2:$BF$200,$A147,FALSE)</f>
        <v>0</v>
      </c>
      <c r="K147" s="101">
        <f>HLOOKUP(K$2,'Dashboard Console - Entry'!$C$2:$BF$200,$A147,FALSE)</f>
        <v>0</v>
      </c>
      <c r="L147" s="101">
        <f>HLOOKUP(L$2,'Dashboard Console - Entry'!$C$2:$BF$200,$A147,FALSE)</f>
        <v>0</v>
      </c>
      <c r="M147" s="101">
        <f>HLOOKUP(M$2,'Dashboard Console - Entry'!$C$2:$BF$200,$A147,FALSE)</f>
        <v>0</v>
      </c>
      <c r="N147" s="101">
        <f>HLOOKUP(N$2,'Dashboard Console - Entry'!$C$2:$BF$200,$A147,FALSE)</f>
        <v>38</v>
      </c>
      <c r="O147" s="101">
        <f>HLOOKUP(O$2,'Dashboard Console - Entry'!$C$2:$BF$200,$A147,FALSE)</f>
        <v>41</v>
      </c>
      <c r="P147" s="53"/>
      <c r="S147" s="115"/>
      <c r="T147" s="115"/>
      <c r="U147" s="115"/>
      <c r="V147" s="115"/>
      <c r="W147" s="115"/>
      <c r="X147" s="115"/>
      <c r="Y147" s="115"/>
      <c r="Z147" s="115"/>
      <c r="AA147" s="115"/>
      <c r="AB147" s="115"/>
      <c r="AC147" s="115"/>
      <c r="AD147" s="115"/>
      <c r="AE147" s="115"/>
      <c r="AF147" s="115"/>
      <c r="AG147" s="115"/>
      <c r="AH147" s="115"/>
      <c r="AI147" s="115"/>
      <c r="AJ147" s="115"/>
      <c r="AK147" s="115"/>
      <c r="AL147" s="115"/>
      <c r="AM147" s="115"/>
      <c r="AN147" s="115"/>
      <c r="AO147" s="115"/>
      <c r="AP147" s="115"/>
      <c r="AQ147" s="115"/>
      <c r="AR147" s="115"/>
      <c r="AS147" s="115"/>
      <c r="AT147" s="115"/>
      <c r="AU147" s="115"/>
    </row>
    <row r="148" spans="1:47" x14ac:dyDescent="0.25">
      <c r="A148" s="50">
        <v>147</v>
      </c>
      <c r="B148" s="64" t="str">
        <f>'Dashboard Console - Entry'!B148</f>
        <v>ZAR</v>
      </c>
      <c r="C148" s="101">
        <f>HLOOKUP(C$2,'Dashboard Console - Entry'!$C$2:$BF$200,$A148,FALSE)</f>
        <v>0</v>
      </c>
      <c r="D148" s="101">
        <f>HLOOKUP(D$2,'Dashboard Console - Entry'!$C$2:$BF$200,$A148,FALSE)</f>
        <v>0</v>
      </c>
      <c r="E148" s="101">
        <f>HLOOKUP(E$2,'Dashboard Console - Entry'!$C$2:$BF$200,$A148,FALSE)</f>
        <v>0</v>
      </c>
      <c r="F148" s="101">
        <f>HLOOKUP(F$2,'Dashboard Console - Entry'!$C$2:$BF$200,$A148,FALSE)</f>
        <v>0</v>
      </c>
      <c r="G148" s="101">
        <f>HLOOKUP(G$2,'Dashboard Console - Entry'!$C$2:$BF$200,$A148,FALSE)</f>
        <v>0</v>
      </c>
      <c r="H148" s="101">
        <f>HLOOKUP(H$2,'Dashboard Console - Entry'!$C$2:$BF$200,$A148,FALSE)</f>
        <v>0</v>
      </c>
      <c r="I148" s="101">
        <f>HLOOKUP(I$2,'Dashboard Console - Entry'!$C$2:$BF$200,$A148,FALSE)</f>
        <v>0</v>
      </c>
      <c r="J148" s="101">
        <f>HLOOKUP(J$2,'Dashboard Console - Entry'!$C$2:$BF$200,$A148,FALSE)</f>
        <v>0</v>
      </c>
      <c r="K148" s="101">
        <f>HLOOKUP(K$2,'Dashboard Console - Entry'!$C$2:$BF$200,$A148,FALSE)</f>
        <v>0</v>
      </c>
      <c r="L148" s="101">
        <f>HLOOKUP(L$2,'Dashboard Console - Entry'!$C$2:$BF$200,$A148,FALSE)</f>
        <v>0</v>
      </c>
      <c r="M148" s="101">
        <f>HLOOKUP(M$2,'Dashboard Console - Entry'!$C$2:$BF$200,$A148,FALSE)</f>
        <v>0</v>
      </c>
      <c r="N148" s="101">
        <f>HLOOKUP(N$2,'Dashboard Console - Entry'!$C$2:$BF$200,$A148,FALSE)</f>
        <v>14</v>
      </c>
      <c r="O148" s="101">
        <f>HLOOKUP(O$2,'Dashboard Console - Entry'!$C$2:$BF$200,$A148,FALSE)</f>
        <v>20</v>
      </c>
      <c r="P148" s="53"/>
      <c r="S148" s="115"/>
      <c r="T148" s="115"/>
      <c r="U148" s="115"/>
      <c r="V148" s="115"/>
      <c r="W148" s="115"/>
      <c r="X148" s="115"/>
      <c r="Y148" s="115"/>
      <c r="Z148" s="115"/>
      <c r="AA148" s="115"/>
      <c r="AB148" s="115"/>
      <c r="AC148" s="115"/>
      <c r="AD148" s="115"/>
      <c r="AE148" s="115"/>
      <c r="AF148" s="115"/>
      <c r="AG148" s="115"/>
      <c r="AH148" s="115"/>
      <c r="AI148" s="115"/>
      <c r="AJ148" s="115"/>
      <c r="AK148" s="115"/>
      <c r="AL148" s="115"/>
      <c r="AM148" s="115"/>
      <c r="AN148" s="115"/>
      <c r="AO148" s="115"/>
      <c r="AP148" s="115"/>
      <c r="AQ148" s="115"/>
      <c r="AR148" s="115"/>
      <c r="AS148" s="115"/>
      <c r="AT148" s="115"/>
      <c r="AU148" s="115"/>
    </row>
    <row r="149" spans="1:47" x14ac:dyDescent="0.25">
      <c r="A149" s="50">
        <v>148</v>
      </c>
      <c r="B149" s="64" t="str">
        <f>'Dashboard Console - Entry'!B149</f>
        <v>Total Reject</v>
      </c>
      <c r="C149" s="101">
        <f>HLOOKUP(C$2,'Dashboard Console - Entry'!$C$2:$BF$200,$A149,FALSE)</f>
        <v>0</v>
      </c>
      <c r="D149" s="101">
        <f>HLOOKUP(D$2,'Dashboard Console - Entry'!$C$2:$BF$200,$A149,FALSE)</f>
        <v>0</v>
      </c>
      <c r="E149" s="101">
        <f>HLOOKUP(E$2,'Dashboard Console - Entry'!$C$2:$BF$200,$A149,FALSE)</f>
        <v>0</v>
      </c>
      <c r="F149" s="101">
        <f>HLOOKUP(F$2,'Dashboard Console - Entry'!$C$2:$BF$200,$A149,FALSE)</f>
        <v>0</v>
      </c>
      <c r="G149" s="101">
        <f>HLOOKUP(G$2,'Dashboard Console - Entry'!$C$2:$BF$200,$A149,FALSE)</f>
        <v>0</v>
      </c>
      <c r="H149" s="101">
        <f>HLOOKUP(H$2,'Dashboard Console - Entry'!$C$2:$BF$200,$A149,FALSE)</f>
        <v>0</v>
      </c>
      <c r="I149" s="101">
        <f>HLOOKUP(I$2,'Dashboard Console - Entry'!$C$2:$BF$200,$A149,FALSE)</f>
        <v>378</v>
      </c>
      <c r="J149" s="101">
        <f>HLOOKUP(J$2,'Dashboard Console - Entry'!$C$2:$BF$200,$A149,FALSE)</f>
        <v>485</v>
      </c>
      <c r="K149" s="101">
        <f>HLOOKUP(K$2,'Dashboard Console - Entry'!$C$2:$BF$200,$A149,FALSE)</f>
        <v>413</v>
      </c>
      <c r="L149" s="101">
        <f>HLOOKUP(L$2,'Dashboard Console - Entry'!$C$2:$BF$200,$A149,FALSE)</f>
        <v>396</v>
      </c>
      <c r="M149" s="101">
        <f>HLOOKUP(M$2,'Dashboard Console - Entry'!$C$2:$BF$200,$A149,FALSE)</f>
        <v>317</v>
      </c>
      <c r="N149" s="101">
        <f>HLOOKUP(N$2,'Dashboard Console - Entry'!$C$2:$BF$200,$A149,FALSE)</f>
        <v>248</v>
      </c>
      <c r="O149" s="101">
        <f>HLOOKUP(O$2,'Dashboard Console - Entry'!$C$2:$BF$200,$A149,FALSE)</f>
        <v>247</v>
      </c>
      <c r="P149" s="53"/>
      <c r="S149" s="115"/>
      <c r="T149" s="115"/>
      <c r="U149" s="115"/>
      <c r="V149" s="115"/>
      <c r="W149" s="115"/>
      <c r="X149" s="115"/>
      <c r="Y149" s="115"/>
      <c r="Z149" s="115"/>
      <c r="AA149" s="115"/>
      <c r="AB149" s="115"/>
      <c r="AC149" s="115"/>
      <c r="AD149" s="115"/>
      <c r="AE149" s="115"/>
      <c r="AF149" s="115"/>
      <c r="AG149" s="115"/>
      <c r="AH149" s="115"/>
      <c r="AI149" s="115"/>
      <c r="AJ149" s="115"/>
      <c r="AK149" s="115"/>
      <c r="AL149" s="115"/>
      <c r="AM149" s="115"/>
      <c r="AN149" s="115"/>
      <c r="AO149" s="115"/>
      <c r="AP149" s="115"/>
      <c r="AQ149" s="115"/>
      <c r="AR149" s="115"/>
      <c r="AS149" s="115"/>
      <c r="AT149" s="115"/>
      <c r="AU149" s="115"/>
    </row>
    <row r="150" spans="1:47" x14ac:dyDescent="0.25">
      <c r="A150" s="50">
        <v>149</v>
      </c>
      <c r="B150" s="84">
        <f>'Dashboard Console - Entry'!B150</f>
        <v>0</v>
      </c>
      <c r="C150" s="52">
        <f>HLOOKUP(C$2,'Dashboard Console - Entry'!$C$2:$BF$200,$A150,FALSE)</f>
        <v>0</v>
      </c>
      <c r="D150" s="52">
        <f>HLOOKUP(D$2,'Dashboard Console - Entry'!$C$2:$BF$200,$A150,FALSE)</f>
        <v>0</v>
      </c>
      <c r="E150" s="52">
        <f>HLOOKUP(E$2,'Dashboard Console - Entry'!$C$2:$BF$200,$A150,FALSE)</f>
        <v>0</v>
      </c>
      <c r="F150" s="52">
        <f>HLOOKUP(F$2,'Dashboard Console - Entry'!$C$2:$BF$200,$A150,FALSE)</f>
        <v>0</v>
      </c>
      <c r="G150" s="52">
        <f>HLOOKUP(G$2,'Dashboard Console - Entry'!$C$2:$BF$200,$A150,FALSE)</f>
        <v>0</v>
      </c>
      <c r="H150" s="52">
        <f>HLOOKUP(H$2,'Dashboard Console - Entry'!$C$2:$BF$200,$A150,FALSE)</f>
        <v>0</v>
      </c>
      <c r="I150" s="52">
        <f>HLOOKUP(I$2,'Dashboard Console - Entry'!$C$2:$BF$200,$A150,FALSE)</f>
        <v>0</v>
      </c>
      <c r="J150" s="52">
        <f>HLOOKUP(J$2,'Dashboard Console - Entry'!$C$2:$BF$200,$A150,FALSE)</f>
        <v>0</v>
      </c>
      <c r="K150" s="52">
        <f>HLOOKUP(K$2,'Dashboard Console - Entry'!$C$2:$BF$200,$A150,FALSE)</f>
        <v>0</v>
      </c>
      <c r="L150" s="52">
        <f>HLOOKUP(L$2,'Dashboard Console - Entry'!$C$2:$BF$200,$A150,FALSE)</f>
        <v>0</v>
      </c>
      <c r="M150" s="52">
        <f>HLOOKUP(M$2,'Dashboard Console - Entry'!$C$2:$BF$200,$A150,FALSE)</f>
        <v>0</v>
      </c>
      <c r="N150" s="52">
        <f>HLOOKUP(N$2,'Dashboard Console - Entry'!$C$2:$BF$200,$A150,FALSE)</f>
        <v>0</v>
      </c>
      <c r="O150" s="52">
        <f>HLOOKUP(O$2,'Dashboard Console - Entry'!$C$2:$BF$200,$A150,FALSE)</f>
        <v>0</v>
      </c>
      <c r="P150" s="53"/>
      <c r="S150" s="115"/>
      <c r="T150" s="115"/>
      <c r="U150" s="115"/>
      <c r="V150" s="115"/>
      <c r="W150" s="115"/>
      <c r="X150" s="115"/>
      <c r="Y150" s="115"/>
      <c r="Z150" s="115"/>
      <c r="AA150" s="115"/>
      <c r="AB150" s="115"/>
      <c r="AC150" s="115"/>
      <c r="AD150" s="115"/>
      <c r="AE150" s="115"/>
      <c r="AF150" s="115"/>
      <c r="AG150" s="115"/>
      <c r="AH150" s="115"/>
      <c r="AI150" s="115"/>
      <c r="AJ150" s="115"/>
      <c r="AK150" s="115"/>
      <c r="AL150" s="115"/>
      <c r="AM150" s="115"/>
      <c r="AN150" s="115"/>
      <c r="AO150" s="115"/>
      <c r="AP150" s="115"/>
      <c r="AQ150" s="115"/>
      <c r="AR150" s="115"/>
      <c r="AS150" s="115"/>
      <c r="AT150" s="115"/>
      <c r="AU150" s="115"/>
    </row>
    <row r="151" spans="1:47" x14ac:dyDescent="0.25">
      <c r="A151" s="50">
        <v>150</v>
      </c>
      <c r="B151" s="61" t="str">
        <f>'Dashboard Console - Entry'!B151</f>
        <v>% Rejects</v>
      </c>
      <c r="C151" s="91">
        <f>HLOOKUP(C$2,'Dashboard Console - Entry'!$C$2:$BF$200,$A151,FALSE)</f>
        <v>0</v>
      </c>
      <c r="D151" s="91">
        <f>HLOOKUP(D$2,'Dashboard Console - Entry'!$C$2:$BF$200,$A151,FALSE)</f>
        <v>0</v>
      </c>
      <c r="E151" s="91">
        <f>HLOOKUP(E$2,'Dashboard Console - Entry'!$C$2:$BF$200,$A151,FALSE)</f>
        <v>0</v>
      </c>
      <c r="F151" s="91">
        <f>HLOOKUP(F$2,'Dashboard Console - Entry'!$C$2:$BF$200,$A151,FALSE)</f>
        <v>0</v>
      </c>
      <c r="G151" s="91">
        <f>HLOOKUP(G$2,'Dashboard Console - Entry'!$C$2:$BF$200,$A151,FALSE)</f>
        <v>0</v>
      </c>
      <c r="H151" s="91">
        <f>HLOOKUP(H$2,'Dashboard Console - Entry'!$C$2:$BF$200,$A151,FALSE)</f>
        <v>0</v>
      </c>
      <c r="I151" s="91">
        <f>HLOOKUP(I$2,'Dashboard Console - Entry'!$C$2:$BF$200,$A151,FALSE)</f>
        <v>0</v>
      </c>
      <c r="J151" s="91">
        <f>HLOOKUP(J$2,'Dashboard Console - Entry'!$C$2:$BF$200,$A151,FALSE)</f>
        <v>0</v>
      </c>
      <c r="K151" s="91">
        <f>HLOOKUP(K$2,'Dashboard Console - Entry'!$C$2:$BF$200,$A151,FALSE)</f>
        <v>0</v>
      </c>
      <c r="L151" s="91">
        <f>HLOOKUP(L$2,'Dashboard Console - Entry'!$C$2:$BF$200,$A151,FALSE)</f>
        <v>0</v>
      </c>
      <c r="M151" s="91">
        <f>HLOOKUP(M$2,'Dashboard Console - Entry'!$C$2:$BF$200,$A151,FALSE)</f>
        <v>0</v>
      </c>
      <c r="N151" s="91">
        <f>HLOOKUP(N$2,'Dashboard Console - Entry'!$C$2:$BF$200,$A151,FALSE)</f>
        <v>0</v>
      </c>
      <c r="O151" s="91">
        <f>HLOOKUP(O$2,'Dashboard Console - Entry'!$C$2:$BF$200,$A151,FALSE)</f>
        <v>0</v>
      </c>
      <c r="P151" s="53"/>
      <c r="S151" s="115"/>
      <c r="T151" s="115"/>
      <c r="U151" s="115"/>
      <c r="V151" s="115"/>
      <c r="W151" s="115"/>
      <c r="X151" s="115"/>
      <c r="Y151" s="115"/>
      <c r="Z151" s="115"/>
      <c r="AA151" s="115"/>
      <c r="AB151" s="115"/>
      <c r="AC151" s="115"/>
      <c r="AD151" s="115"/>
      <c r="AE151" s="115"/>
      <c r="AF151" s="115"/>
      <c r="AG151" s="115"/>
      <c r="AH151" s="115"/>
      <c r="AI151" s="115"/>
      <c r="AJ151" s="115"/>
      <c r="AK151" s="115"/>
      <c r="AL151" s="115"/>
      <c r="AM151" s="115"/>
      <c r="AN151" s="115"/>
      <c r="AO151" s="115"/>
      <c r="AP151" s="115"/>
      <c r="AQ151" s="115"/>
      <c r="AR151" s="115"/>
      <c r="AS151" s="115"/>
      <c r="AT151" s="115"/>
      <c r="AU151" s="115"/>
    </row>
    <row r="152" spans="1:47" x14ac:dyDescent="0.25">
      <c r="A152" s="50">
        <v>151</v>
      </c>
      <c r="B152" s="64" t="str">
        <f>'Dashboard Console - Entry'!B152</f>
        <v>KEN</v>
      </c>
      <c r="C152" s="102" t="e">
        <f>HLOOKUP(C$2,'Dashboard Console - Entry'!$C$2:$BF$200,$A152,FALSE)</f>
        <v>#DIV/0!</v>
      </c>
      <c r="D152" s="102" t="e">
        <f>HLOOKUP(D$2,'Dashboard Console - Entry'!$C$2:$BF$200,$A152,FALSE)</f>
        <v>#DIV/0!</v>
      </c>
      <c r="E152" s="102" t="e">
        <f>HLOOKUP(E$2,'Dashboard Console - Entry'!$C$2:$BF$200,$A152,FALSE)</f>
        <v>#DIV/0!</v>
      </c>
      <c r="F152" s="102" t="e">
        <f>HLOOKUP(F$2,'Dashboard Console - Entry'!$C$2:$BF$200,$A152,FALSE)</f>
        <v>#DIV/0!</v>
      </c>
      <c r="G152" s="102" t="e">
        <f>HLOOKUP(G$2,'Dashboard Console - Entry'!$C$2:$BF$200,$A152,FALSE)</f>
        <v>#DIV/0!</v>
      </c>
      <c r="H152" s="102" t="e">
        <f>HLOOKUP(H$2,'Dashboard Console - Entry'!$C$2:$BF$200,$A152,FALSE)</f>
        <v>#DIV/0!</v>
      </c>
      <c r="I152" s="102">
        <f>HLOOKUP(I$2,'Dashboard Console - Entry'!$C$2:$BF$200,$A152,FALSE)</f>
        <v>0</v>
      </c>
      <c r="J152" s="102">
        <f>HLOOKUP(J$2,'Dashboard Console - Entry'!$C$2:$BF$200,$A152,FALSE)</f>
        <v>0</v>
      </c>
      <c r="K152" s="102">
        <f>HLOOKUP(K$2,'Dashboard Console - Entry'!$C$2:$BF$200,$A152,FALSE)</f>
        <v>0</v>
      </c>
      <c r="L152" s="102">
        <f>HLOOKUP(L$2,'Dashboard Console - Entry'!$C$2:$BF$200,$A152,FALSE)</f>
        <v>0</v>
      </c>
      <c r="M152" s="102">
        <f>HLOOKUP(M$2,'Dashboard Console - Entry'!$C$2:$BF$200,$A152,FALSE)</f>
        <v>0</v>
      </c>
      <c r="N152" s="102">
        <f>HLOOKUP(N$2,'Dashboard Console - Entry'!$C$2:$BF$200,$A152,FALSE)</f>
        <v>0.19354838709677419</v>
      </c>
      <c r="O152" s="102">
        <f>HLOOKUP(O$2,'Dashboard Console - Entry'!$C$2:$BF$200,$A152,FALSE)</f>
        <v>0.21052631578947367</v>
      </c>
      <c r="P152" s="53"/>
      <c r="S152" s="115"/>
      <c r="T152" s="115"/>
      <c r="U152" s="115"/>
      <c r="V152" s="115"/>
      <c r="W152" s="115"/>
      <c r="X152" s="115"/>
      <c r="Y152" s="115"/>
      <c r="Z152" s="115"/>
      <c r="AA152" s="115"/>
      <c r="AB152" s="115"/>
      <c r="AC152" s="115"/>
      <c r="AD152" s="115"/>
      <c r="AE152" s="115"/>
      <c r="AF152" s="115"/>
      <c r="AG152" s="115"/>
      <c r="AH152" s="115"/>
      <c r="AI152" s="115"/>
      <c r="AJ152" s="115"/>
      <c r="AK152" s="115"/>
      <c r="AL152" s="115"/>
      <c r="AM152" s="115"/>
      <c r="AN152" s="115"/>
      <c r="AO152" s="115"/>
      <c r="AP152" s="115"/>
      <c r="AQ152" s="115"/>
      <c r="AR152" s="115"/>
      <c r="AS152" s="115"/>
      <c r="AT152" s="115"/>
      <c r="AU152" s="115"/>
    </row>
    <row r="153" spans="1:47" x14ac:dyDescent="0.25">
      <c r="A153" s="50">
        <v>152</v>
      </c>
      <c r="B153" s="64" t="str">
        <f>'Dashboard Console - Entry'!B153</f>
        <v>UGA</v>
      </c>
      <c r="C153" s="102" t="e">
        <f>HLOOKUP(C$2,'Dashboard Console - Entry'!$C$2:$BF$200,$A153,FALSE)</f>
        <v>#DIV/0!</v>
      </c>
      <c r="D153" s="102" t="e">
        <f>HLOOKUP(D$2,'Dashboard Console - Entry'!$C$2:$BF$200,$A153,FALSE)</f>
        <v>#DIV/0!</v>
      </c>
      <c r="E153" s="102" t="e">
        <f>HLOOKUP(E$2,'Dashboard Console - Entry'!$C$2:$BF$200,$A153,FALSE)</f>
        <v>#DIV/0!</v>
      </c>
      <c r="F153" s="102" t="e">
        <f>HLOOKUP(F$2,'Dashboard Console - Entry'!$C$2:$BF$200,$A153,FALSE)</f>
        <v>#DIV/0!</v>
      </c>
      <c r="G153" s="102" t="e">
        <f>HLOOKUP(G$2,'Dashboard Console - Entry'!$C$2:$BF$200,$A153,FALSE)</f>
        <v>#DIV/0!</v>
      </c>
      <c r="H153" s="102" t="e">
        <f>HLOOKUP(H$2,'Dashboard Console - Entry'!$C$2:$BF$200,$A153,FALSE)</f>
        <v>#DIV/0!</v>
      </c>
      <c r="I153" s="102">
        <f>HLOOKUP(I$2,'Dashboard Console - Entry'!$C$2:$BF$200,$A153,FALSE)</f>
        <v>0</v>
      </c>
      <c r="J153" s="102">
        <f>HLOOKUP(J$2,'Dashboard Console - Entry'!$C$2:$BF$200,$A153,FALSE)</f>
        <v>0</v>
      </c>
      <c r="K153" s="102">
        <f>HLOOKUP(K$2,'Dashboard Console - Entry'!$C$2:$BF$200,$A153,FALSE)</f>
        <v>0</v>
      </c>
      <c r="L153" s="102">
        <f>HLOOKUP(L$2,'Dashboard Console - Entry'!$C$2:$BF$200,$A153,FALSE)</f>
        <v>0</v>
      </c>
      <c r="M153" s="102">
        <f>HLOOKUP(M$2,'Dashboard Console - Entry'!$C$2:$BF$200,$A153,FALSE)</f>
        <v>0</v>
      </c>
      <c r="N153" s="102">
        <f>HLOOKUP(N$2,'Dashboard Console - Entry'!$C$2:$BF$200,$A153,FALSE)</f>
        <v>0.16532258064516128</v>
      </c>
      <c r="O153" s="102">
        <f>HLOOKUP(O$2,'Dashboard Console - Entry'!$C$2:$BF$200,$A153,FALSE)</f>
        <v>0.14979757085020243</v>
      </c>
      <c r="P153" s="53"/>
      <c r="S153" s="115"/>
      <c r="T153" s="115"/>
      <c r="U153" s="115"/>
      <c r="V153" s="115"/>
      <c r="W153" s="115"/>
      <c r="X153" s="115"/>
      <c r="Y153" s="115"/>
      <c r="Z153" s="115"/>
      <c r="AA153" s="115"/>
      <c r="AB153" s="115"/>
      <c r="AC153" s="115"/>
      <c r="AD153" s="115"/>
      <c r="AE153" s="115"/>
      <c r="AF153" s="115"/>
      <c r="AG153" s="115"/>
      <c r="AH153" s="115"/>
      <c r="AI153" s="115"/>
      <c r="AJ153" s="115"/>
      <c r="AK153" s="115"/>
      <c r="AL153" s="115"/>
      <c r="AM153" s="115"/>
      <c r="AN153" s="115"/>
      <c r="AO153" s="115"/>
      <c r="AP153" s="115"/>
      <c r="AQ153" s="115"/>
      <c r="AR153" s="115"/>
      <c r="AS153" s="115"/>
      <c r="AT153" s="115"/>
      <c r="AU153" s="115"/>
    </row>
    <row r="154" spans="1:47" x14ac:dyDescent="0.25">
      <c r="A154" s="50">
        <v>153</v>
      </c>
      <c r="B154" s="64" t="str">
        <f>'Dashboard Console - Entry'!B154</f>
        <v>TZA</v>
      </c>
      <c r="C154" s="102" t="e">
        <f>HLOOKUP(C$2,'Dashboard Console - Entry'!$C$2:$BF$200,$A154,FALSE)</f>
        <v>#DIV/0!</v>
      </c>
      <c r="D154" s="102" t="e">
        <f>HLOOKUP(D$2,'Dashboard Console - Entry'!$C$2:$BF$200,$A154,FALSE)</f>
        <v>#DIV/0!</v>
      </c>
      <c r="E154" s="102" t="e">
        <f>HLOOKUP(E$2,'Dashboard Console - Entry'!$C$2:$BF$200,$A154,FALSE)</f>
        <v>#DIV/0!</v>
      </c>
      <c r="F154" s="102" t="e">
        <f>HLOOKUP(F$2,'Dashboard Console - Entry'!$C$2:$BF$200,$A154,FALSE)</f>
        <v>#DIV/0!</v>
      </c>
      <c r="G154" s="102" t="e">
        <f>HLOOKUP(G$2,'Dashboard Console - Entry'!$C$2:$BF$200,$A154,FALSE)</f>
        <v>#DIV/0!</v>
      </c>
      <c r="H154" s="102" t="e">
        <f>HLOOKUP(H$2,'Dashboard Console - Entry'!$C$2:$BF$200,$A154,FALSE)</f>
        <v>#DIV/0!</v>
      </c>
      <c r="I154" s="102">
        <f>HLOOKUP(I$2,'Dashboard Console - Entry'!$C$2:$BF$200,$A154,FALSE)</f>
        <v>0</v>
      </c>
      <c r="J154" s="102">
        <f>HLOOKUP(J$2,'Dashboard Console - Entry'!$C$2:$BF$200,$A154,FALSE)</f>
        <v>0</v>
      </c>
      <c r="K154" s="102">
        <f>HLOOKUP(K$2,'Dashboard Console - Entry'!$C$2:$BF$200,$A154,FALSE)</f>
        <v>0</v>
      </c>
      <c r="L154" s="102">
        <f>HLOOKUP(L$2,'Dashboard Console - Entry'!$C$2:$BF$200,$A154,FALSE)</f>
        <v>0</v>
      </c>
      <c r="M154" s="102">
        <f>HLOOKUP(M$2,'Dashboard Console - Entry'!$C$2:$BF$200,$A154,FALSE)</f>
        <v>0</v>
      </c>
      <c r="N154" s="102">
        <f>HLOOKUP(N$2,'Dashboard Console - Entry'!$C$2:$BF$200,$A154,FALSE)</f>
        <v>0.24596774193548387</v>
      </c>
      <c r="O154" s="102">
        <f>HLOOKUP(O$2,'Dashboard Console - Entry'!$C$2:$BF$200,$A154,FALSE)</f>
        <v>0.20647773279352227</v>
      </c>
      <c r="P154" s="53"/>
      <c r="S154" s="115"/>
      <c r="T154" s="115"/>
      <c r="U154" s="115"/>
      <c r="V154" s="115"/>
      <c r="W154" s="115"/>
      <c r="X154" s="115"/>
      <c r="Y154" s="115"/>
      <c r="Z154" s="115"/>
      <c r="AA154" s="115"/>
      <c r="AB154" s="115"/>
      <c r="AC154" s="115"/>
      <c r="AD154" s="115"/>
      <c r="AE154" s="115"/>
      <c r="AF154" s="115"/>
      <c r="AG154" s="115"/>
      <c r="AH154" s="115"/>
      <c r="AI154" s="115"/>
      <c r="AJ154" s="115"/>
      <c r="AK154" s="115"/>
      <c r="AL154" s="115"/>
      <c r="AM154" s="115"/>
      <c r="AN154" s="115"/>
      <c r="AO154" s="115"/>
      <c r="AP154" s="115"/>
      <c r="AQ154" s="115"/>
      <c r="AR154" s="115"/>
      <c r="AS154" s="115"/>
      <c r="AT154" s="115"/>
      <c r="AU154" s="115"/>
    </row>
    <row r="155" spans="1:47" x14ac:dyDescent="0.25">
      <c r="A155" s="50">
        <v>154</v>
      </c>
      <c r="B155" s="64" t="str">
        <f>'Dashboard Console - Entry'!B155</f>
        <v>ZAM</v>
      </c>
      <c r="C155" s="102" t="e">
        <f>HLOOKUP(C$2,'Dashboard Console - Entry'!$C$2:$BF$200,$A155,FALSE)</f>
        <v>#DIV/0!</v>
      </c>
      <c r="D155" s="102" t="e">
        <f>HLOOKUP(D$2,'Dashboard Console - Entry'!$C$2:$BF$200,$A155,FALSE)</f>
        <v>#DIV/0!</v>
      </c>
      <c r="E155" s="102" t="e">
        <f>HLOOKUP(E$2,'Dashboard Console - Entry'!$C$2:$BF$200,$A155,FALSE)</f>
        <v>#DIV/0!</v>
      </c>
      <c r="F155" s="102" t="e">
        <f>HLOOKUP(F$2,'Dashboard Console - Entry'!$C$2:$BF$200,$A155,FALSE)</f>
        <v>#DIV/0!</v>
      </c>
      <c r="G155" s="102" t="e">
        <f>HLOOKUP(G$2,'Dashboard Console - Entry'!$C$2:$BF$200,$A155,FALSE)</f>
        <v>#DIV/0!</v>
      </c>
      <c r="H155" s="102" t="e">
        <f>HLOOKUP(H$2,'Dashboard Console - Entry'!$C$2:$BF$200,$A155,FALSE)</f>
        <v>#DIV/0!</v>
      </c>
      <c r="I155" s="102">
        <f>HLOOKUP(I$2,'Dashboard Console - Entry'!$C$2:$BF$200,$A155,FALSE)</f>
        <v>0</v>
      </c>
      <c r="J155" s="102">
        <f>HLOOKUP(J$2,'Dashboard Console - Entry'!$C$2:$BF$200,$A155,FALSE)</f>
        <v>0</v>
      </c>
      <c r="K155" s="102">
        <f>HLOOKUP(K$2,'Dashboard Console - Entry'!$C$2:$BF$200,$A155,FALSE)</f>
        <v>0</v>
      </c>
      <c r="L155" s="102">
        <f>HLOOKUP(L$2,'Dashboard Console - Entry'!$C$2:$BF$200,$A155,FALSE)</f>
        <v>0</v>
      </c>
      <c r="M155" s="102">
        <f>HLOOKUP(M$2,'Dashboard Console - Entry'!$C$2:$BF$200,$A155,FALSE)</f>
        <v>0</v>
      </c>
      <c r="N155" s="102">
        <f>HLOOKUP(N$2,'Dashboard Console - Entry'!$C$2:$BF$200,$A155,FALSE)</f>
        <v>0.18548387096774194</v>
      </c>
      <c r="O155" s="102">
        <f>HLOOKUP(O$2,'Dashboard Console - Entry'!$C$2:$BF$200,$A155,FALSE)</f>
        <v>0.18623481781376519</v>
      </c>
      <c r="P155" s="53"/>
      <c r="S155" s="115"/>
      <c r="T155" s="115"/>
      <c r="U155" s="115"/>
      <c r="V155" s="115"/>
      <c r="W155" s="115"/>
      <c r="X155" s="115"/>
      <c r="Y155" s="115"/>
      <c r="Z155" s="115"/>
      <c r="AA155" s="115"/>
      <c r="AB155" s="115"/>
      <c r="AC155" s="115"/>
      <c r="AD155" s="115"/>
      <c r="AE155" s="115"/>
      <c r="AF155" s="115"/>
      <c r="AG155" s="115"/>
      <c r="AH155" s="115"/>
      <c r="AI155" s="115"/>
      <c r="AJ155" s="115"/>
      <c r="AK155" s="115"/>
      <c r="AL155" s="115"/>
      <c r="AM155" s="115"/>
      <c r="AN155" s="115"/>
      <c r="AO155" s="115"/>
      <c r="AP155" s="115"/>
      <c r="AQ155" s="115"/>
      <c r="AR155" s="115"/>
      <c r="AS155" s="115"/>
      <c r="AT155" s="115"/>
      <c r="AU155" s="115"/>
    </row>
    <row r="156" spans="1:47" x14ac:dyDescent="0.25">
      <c r="A156" s="50">
        <v>155</v>
      </c>
      <c r="B156" s="64" t="str">
        <f>'Dashboard Console - Entry'!B156</f>
        <v>BOT</v>
      </c>
      <c r="C156" s="102" t="e">
        <f>HLOOKUP(C$2,'Dashboard Console - Entry'!$C$2:$BF$200,$A156,FALSE)</f>
        <v>#DIV/0!</v>
      </c>
      <c r="D156" s="102" t="e">
        <f>HLOOKUP(D$2,'Dashboard Console - Entry'!$C$2:$BF$200,$A156,FALSE)</f>
        <v>#DIV/0!</v>
      </c>
      <c r="E156" s="102" t="e">
        <f>HLOOKUP(E$2,'Dashboard Console - Entry'!$C$2:$BF$200,$A156,FALSE)</f>
        <v>#DIV/0!</v>
      </c>
      <c r="F156" s="102" t="e">
        <f>HLOOKUP(F$2,'Dashboard Console - Entry'!$C$2:$BF$200,$A156,FALSE)</f>
        <v>#DIV/0!</v>
      </c>
      <c r="G156" s="102" t="e">
        <f>HLOOKUP(G$2,'Dashboard Console - Entry'!$C$2:$BF$200,$A156,FALSE)</f>
        <v>#DIV/0!</v>
      </c>
      <c r="H156" s="102" t="e">
        <f>HLOOKUP(H$2,'Dashboard Console - Entry'!$C$2:$BF$200,$A156,FALSE)</f>
        <v>#DIV/0!</v>
      </c>
      <c r="I156" s="102">
        <f>HLOOKUP(I$2,'Dashboard Console - Entry'!$C$2:$BF$200,$A156,FALSE)</f>
        <v>0</v>
      </c>
      <c r="J156" s="102">
        <f>HLOOKUP(J$2,'Dashboard Console - Entry'!$C$2:$BF$200,$A156,FALSE)</f>
        <v>0</v>
      </c>
      <c r="K156" s="102">
        <f>HLOOKUP(K$2,'Dashboard Console - Entry'!$C$2:$BF$200,$A156,FALSE)</f>
        <v>0</v>
      </c>
      <c r="L156" s="102">
        <f>HLOOKUP(L$2,'Dashboard Console - Entry'!$C$2:$BF$200,$A156,FALSE)</f>
        <v>0</v>
      </c>
      <c r="M156" s="102">
        <f>HLOOKUP(M$2,'Dashboard Console - Entry'!$C$2:$BF$200,$A156,FALSE)</f>
        <v>0</v>
      </c>
      <c r="N156" s="102">
        <f>HLOOKUP(N$2,'Dashboard Console - Entry'!$C$2:$BF$200,$A156,FALSE)</f>
        <v>0.15322580645161291</v>
      </c>
      <c r="O156" s="102">
        <f>HLOOKUP(O$2,'Dashboard Console - Entry'!$C$2:$BF$200,$A156,FALSE)</f>
        <v>0.16599190283400811</v>
      </c>
      <c r="P156" s="53"/>
      <c r="S156" s="115"/>
      <c r="T156" s="115"/>
      <c r="U156" s="115"/>
      <c r="V156" s="115"/>
      <c r="W156" s="115"/>
      <c r="X156" s="115"/>
      <c r="Y156" s="115"/>
      <c r="Z156" s="115"/>
      <c r="AA156" s="115"/>
      <c r="AB156" s="115"/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115"/>
      <c r="AR156" s="115"/>
      <c r="AS156" s="115"/>
      <c r="AT156" s="115"/>
      <c r="AU156" s="115"/>
    </row>
    <row r="157" spans="1:47" x14ac:dyDescent="0.25">
      <c r="A157" s="50">
        <v>156</v>
      </c>
      <c r="B157" s="64" t="str">
        <f>'Dashboard Console - Entry'!B157</f>
        <v>ZAR</v>
      </c>
      <c r="C157" s="102" t="e">
        <f>HLOOKUP(C$2,'Dashboard Console - Entry'!$C$2:$BF$200,$A157,FALSE)</f>
        <v>#DIV/0!</v>
      </c>
      <c r="D157" s="102" t="e">
        <f>HLOOKUP(D$2,'Dashboard Console - Entry'!$C$2:$BF$200,$A157,FALSE)</f>
        <v>#DIV/0!</v>
      </c>
      <c r="E157" s="102" t="e">
        <f>HLOOKUP(E$2,'Dashboard Console - Entry'!$C$2:$BF$200,$A157,FALSE)</f>
        <v>#DIV/0!</v>
      </c>
      <c r="F157" s="102" t="e">
        <f>HLOOKUP(F$2,'Dashboard Console - Entry'!$C$2:$BF$200,$A157,FALSE)</f>
        <v>#DIV/0!</v>
      </c>
      <c r="G157" s="102" t="e">
        <f>HLOOKUP(G$2,'Dashboard Console - Entry'!$C$2:$BF$200,$A157,FALSE)</f>
        <v>#DIV/0!</v>
      </c>
      <c r="H157" s="102" t="e">
        <f>HLOOKUP(H$2,'Dashboard Console - Entry'!$C$2:$BF$200,$A157,FALSE)</f>
        <v>#DIV/0!</v>
      </c>
      <c r="I157" s="102">
        <f>HLOOKUP(I$2,'Dashboard Console - Entry'!$C$2:$BF$200,$A157,FALSE)</f>
        <v>0</v>
      </c>
      <c r="J157" s="102">
        <f>HLOOKUP(J$2,'Dashboard Console - Entry'!$C$2:$BF$200,$A157,FALSE)</f>
        <v>0</v>
      </c>
      <c r="K157" s="102">
        <f>HLOOKUP(K$2,'Dashboard Console - Entry'!$C$2:$BF$200,$A157,FALSE)</f>
        <v>0</v>
      </c>
      <c r="L157" s="102">
        <f>HLOOKUP(L$2,'Dashboard Console - Entry'!$C$2:$BF$200,$A157,FALSE)</f>
        <v>0</v>
      </c>
      <c r="M157" s="102">
        <f>HLOOKUP(M$2,'Dashboard Console - Entry'!$C$2:$BF$200,$A157,FALSE)</f>
        <v>0</v>
      </c>
      <c r="N157" s="102">
        <f>HLOOKUP(N$2,'Dashboard Console - Entry'!$C$2:$BF$200,$A157,FALSE)</f>
        <v>56.918032786885242</v>
      </c>
      <c r="O157" s="102">
        <f>HLOOKUP(O$2,'Dashboard Console - Entry'!$C$2:$BF$200,$A157,FALSE)</f>
        <v>3.4548281223009156E-3</v>
      </c>
      <c r="P157" s="53"/>
      <c r="S157" s="115"/>
      <c r="T157" s="115"/>
      <c r="U157" s="115"/>
      <c r="V157" s="115"/>
      <c r="W157" s="115"/>
      <c r="X157" s="115"/>
      <c r="Y157" s="115"/>
      <c r="Z157" s="115"/>
      <c r="AA157" s="115"/>
      <c r="AB157" s="115"/>
      <c r="AC157" s="115"/>
      <c r="AD157" s="115"/>
      <c r="AE157" s="115"/>
      <c r="AF157" s="115"/>
      <c r="AG157" s="115"/>
      <c r="AH157" s="115"/>
      <c r="AI157" s="115"/>
      <c r="AJ157" s="115"/>
      <c r="AK157" s="115"/>
      <c r="AL157" s="115"/>
      <c r="AM157" s="115"/>
      <c r="AN157" s="115"/>
      <c r="AO157" s="115"/>
      <c r="AP157" s="115"/>
      <c r="AQ157" s="115"/>
      <c r="AR157" s="115"/>
      <c r="AS157" s="115"/>
      <c r="AT157" s="115"/>
      <c r="AU157" s="115"/>
    </row>
    <row r="158" spans="1:47" x14ac:dyDescent="0.25">
      <c r="A158" s="50">
        <v>157</v>
      </c>
      <c r="B158" s="64" t="str">
        <f>'Dashboard Console - Entry'!B158</f>
        <v>% Total Rejects</v>
      </c>
      <c r="C158" s="102" t="e">
        <f>HLOOKUP(C$2,'Dashboard Console - Entry'!$C$2:$BF$200,$A158,FALSE)</f>
        <v>#DIV/0!</v>
      </c>
      <c r="D158" s="102" t="e">
        <f>HLOOKUP(D$2,'Dashboard Console - Entry'!$C$2:$BF$200,$A158,FALSE)</f>
        <v>#DIV/0!</v>
      </c>
      <c r="E158" s="102" t="e">
        <f>HLOOKUP(E$2,'Dashboard Console - Entry'!$C$2:$BF$200,$A158,FALSE)</f>
        <v>#DIV/0!</v>
      </c>
      <c r="F158" s="102" t="e">
        <f>HLOOKUP(F$2,'Dashboard Console - Entry'!$C$2:$BF$200,$A158,FALSE)</f>
        <v>#DIV/0!</v>
      </c>
      <c r="G158" s="102" t="e">
        <f>HLOOKUP(G$2,'Dashboard Console - Entry'!$C$2:$BF$200,$A158,FALSE)</f>
        <v>#DIV/0!</v>
      </c>
      <c r="H158" s="102" t="e">
        <f>HLOOKUP(H$2,'Dashboard Console - Entry'!$C$2:$BF$200,$A158,FALSE)</f>
        <v>#DIV/0!</v>
      </c>
      <c r="I158" s="102">
        <f>HLOOKUP(I$2,'Dashboard Console - Entry'!$C$2:$BF$200,$A158,FALSE)</f>
        <v>3.8053435882980657E-3</v>
      </c>
      <c r="J158" s="102">
        <f>HLOOKUP(J$2,'Dashboard Console - Entry'!$C$2:$BF$200,$A158,FALSE)</f>
        <v>4.8308216380967568E-3</v>
      </c>
      <c r="K158" s="102">
        <f>HLOOKUP(K$2,'Dashboard Console - Entry'!$C$2:$BF$200,$A158,FALSE)</f>
        <v>4.3448529798537699E-3</v>
      </c>
      <c r="L158" s="102">
        <f>HLOOKUP(L$2,'Dashboard Console - Entry'!$C$2:$BF$200,$A158,FALSE)</f>
        <v>3.8891780673927781E-3</v>
      </c>
      <c r="M158" s="102">
        <f>HLOOKUP(M$2,'Dashboard Console - Entry'!$C$2:$BF$200,$A158,FALSE)</f>
        <v>2.473316272392485E-3</v>
      </c>
      <c r="N158" s="102">
        <f>HLOOKUP(N$2,'Dashboard Console - Entry'!$C$2:$BF$200,$A158,FALSE)</f>
        <v>2.0553110729884059E-3</v>
      </c>
      <c r="O158" s="102">
        <f>HLOOKUP(O$2,'Dashboard Console - Entry'!$C$2:$BF$200,$A158,FALSE)</f>
        <v>1.945678545546208E-3</v>
      </c>
      <c r="P158" s="53"/>
      <c r="S158" s="115"/>
      <c r="T158" s="115"/>
      <c r="U158" s="115"/>
      <c r="V158" s="115"/>
      <c r="W158" s="115"/>
      <c r="X158" s="115"/>
      <c r="Y158" s="115"/>
      <c r="Z158" s="115"/>
      <c r="AA158" s="115"/>
      <c r="AB158" s="115"/>
      <c r="AC158" s="115"/>
      <c r="AD158" s="115"/>
      <c r="AE158" s="115"/>
      <c r="AF158" s="115"/>
      <c r="AG158" s="115"/>
      <c r="AH158" s="115"/>
      <c r="AI158" s="115"/>
      <c r="AJ158" s="115"/>
      <c r="AK158" s="115"/>
      <c r="AL158" s="115"/>
      <c r="AM158" s="115"/>
      <c r="AN158" s="115"/>
      <c r="AO158" s="115"/>
      <c r="AP158" s="115"/>
      <c r="AQ158" s="115"/>
      <c r="AR158" s="115"/>
      <c r="AS158" s="115"/>
      <c r="AT158" s="115"/>
      <c r="AU158" s="115"/>
    </row>
    <row r="159" spans="1:47" x14ac:dyDescent="0.25">
      <c r="A159" s="50">
        <v>158</v>
      </c>
      <c r="B159" s="84">
        <f>'Dashboard Console - Entry'!B159</f>
        <v>0</v>
      </c>
      <c r="C159" s="52">
        <f>HLOOKUP(C$2,'Dashboard Console - Entry'!$C$2:$BF$200,$A159,FALSE)</f>
        <v>0</v>
      </c>
      <c r="D159" s="52">
        <f>HLOOKUP(D$2,'Dashboard Console - Entry'!$C$2:$BF$200,$A159,FALSE)</f>
        <v>0</v>
      </c>
      <c r="E159" s="52">
        <f>HLOOKUP(E$2,'Dashboard Console - Entry'!$C$2:$BF$200,$A159,FALSE)</f>
        <v>0</v>
      </c>
      <c r="F159" s="52">
        <f>HLOOKUP(F$2,'Dashboard Console - Entry'!$C$2:$BF$200,$A159,FALSE)</f>
        <v>0</v>
      </c>
      <c r="G159" s="52">
        <f>HLOOKUP(G$2,'Dashboard Console - Entry'!$C$2:$BF$200,$A159,FALSE)</f>
        <v>0</v>
      </c>
      <c r="H159" s="52">
        <f>HLOOKUP(H$2,'Dashboard Console - Entry'!$C$2:$BF$200,$A159,FALSE)</f>
        <v>0</v>
      </c>
      <c r="I159" s="52">
        <f>HLOOKUP(I$2,'Dashboard Console - Entry'!$C$2:$BF$200,$A159,FALSE)</f>
        <v>0</v>
      </c>
      <c r="J159" s="52">
        <f>HLOOKUP(J$2,'Dashboard Console - Entry'!$C$2:$BF$200,$A159,FALSE)</f>
        <v>0</v>
      </c>
      <c r="K159" s="52">
        <f>HLOOKUP(K$2,'Dashboard Console - Entry'!$C$2:$BF$200,$A159,FALSE)</f>
        <v>0</v>
      </c>
      <c r="L159" s="52">
        <f>HLOOKUP(L$2,'Dashboard Console - Entry'!$C$2:$BF$200,$A159,FALSE)</f>
        <v>0</v>
      </c>
      <c r="M159" s="52">
        <f>HLOOKUP(M$2,'Dashboard Console - Entry'!$C$2:$BF$200,$A159,FALSE)</f>
        <v>0</v>
      </c>
      <c r="N159" s="52">
        <f>HLOOKUP(N$2,'Dashboard Console - Entry'!$C$2:$BF$200,$A159,FALSE)</f>
        <v>0</v>
      </c>
      <c r="O159" s="52">
        <f>HLOOKUP(O$2,'Dashboard Console - Entry'!$C$2:$BF$200,$A159,FALSE)</f>
        <v>0</v>
      </c>
      <c r="P159" s="53"/>
      <c r="S159" s="115"/>
      <c r="T159" s="115"/>
      <c r="U159" s="115"/>
      <c r="V159" s="115"/>
      <c r="W159" s="115"/>
      <c r="X159" s="115"/>
      <c r="Y159" s="115"/>
      <c r="Z159" s="115"/>
      <c r="AA159" s="115"/>
      <c r="AB159" s="115"/>
      <c r="AC159" s="115"/>
      <c r="AD159" s="115"/>
      <c r="AE159" s="115"/>
      <c r="AF159" s="115"/>
      <c r="AG159" s="115"/>
      <c r="AH159" s="115"/>
      <c r="AI159" s="115"/>
      <c r="AJ159" s="115"/>
      <c r="AK159" s="115"/>
      <c r="AL159" s="115"/>
      <c r="AM159" s="115"/>
      <c r="AN159" s="115"/>
      <c r="AO159" s="115"/>
      <c r="AP159" s="115"/>
      <c r="AQ159" s="115"/>
      <c r="AR159" s="115"/>
      <c r="AS159" s="115"/>
      <c r="AT159" s="115"/>
      <c r="AU159" s="115"/>
    </row>
    <row r="160" spans="1:47" x14ac:dyDescent="0.25">
      <c r="A160" s="50">
        <v>159</v>
      </c>
      <c r="B160" s="84">
        <f>'Dashboard Console - Entry'!B160</f>
        <v>0</v>
      </c>
      <c r="C160" s="52">
        <f>HLOOKUP(C$2,'Dashboard Console - Entry'!$C$2:$BF$200,$A160,FALSE)</f>
        <v>0</v>
      </c>
      <c r="D160" s="52">
        <f>HLOOKUP(D$2,'Dashboard Console - Entry'!$C$2:$BF$200,$A160,FALSE)</f>
        <v>0</v>
      </c>
      <c r="E160" s="52" t="str">
        <f>HLOOKUP(E$2,'Dashboard Console - Entry'!$C$2:$BF$200,$A160,FALSE)</f>
        <v>Pick data from the Errors &amp; Reject Monthly Report From PS Timing Tool</v>
      </c>
      <c r="F160" s="52">
        <f>HLOOKUP(F$2,'Dashboard Console - Entry'!$C$2:$BF$200,$A160,FALSE)</f>
        <v>0</v>
      </c>
      <c r="G160" s="52">
        <f>HLOOKUP(G$2,'Dashboard Console - Entry'!$C$2:$BF$200,$A160,FALSE)</f>
        <v>0</v>
      </c>
      <c r="H160" s="52">
        <f>HLOOKUP(H$2,'Dashboard Console - Entry'!$C$2:$BF$200,$A160,FALSE)</f>
        <v>0</v>
      </c>
      <c r="I160" s="52">
        <f>HLOOKUP(I$2,'Dashboard Console - Entry'!$C$2:$BF$200,$A160,FALSE)</f>
        <v>0</v>
      </c>
      <c r="J160" s="52">
        <f>HLOOKUP(J$2,'Dashboard Console - Entry'!$C$2:$BF$200,$A160,FALSE)</f>
        <v>0</v>
      </c>
      <c r="K160" s="52">
        <f>HLOOKUP(K$2,'Dashboard Console - Entry'!$C$2:$BF$200,$A160,FALSE)</f>
        <v>0</v>
      </c>
      <c r="L160" s="52">
        <f>HLOOKUP(L$2,'Dashboard Console - Entry'!$C$2:$BF$200,$A160,FALSE)</f>
        <v>0</v>
      </c>
      <c r="M160" s="52">
        <f>HLOOKUP(M$2,'Dashboard Console - Entry'!$C$2:$BF$200,$A160,FALSE)</f>
        <v>0</v>
      </c>
      <c r="N160" s="52">
        <f>HLOOKUP(N$2,'Dashboard Console - Entry'!$C$2:$BF$200,$A160,FALSE)</f>
        <v>0</v>
      </c>
      <c r="O160" s="52">
        <f>HLOOKUP(O$2,'Dashboard Console - Entry'!$C$2:$BF$200,$A160,FALSE)</f>
        <v>0</v>
      </c>
      <c r="P160" s="53"/>
      <c r="S160" s="115"/>
      <c r="T160" s="115"/>
      <c r="U160" s="115"/>
      <c r="V160" s="115"/>
      <c r="W160" s="115"/>
      <c r="X160" s="115"/>
      <c r="Y160" s="115"/>
      <c r="Z160" s="115"/>
      <c r="AA160" s="115"/>
      <c r="AB160" s="115"/>
      <c r="AC160" s="115"/>
      <c r="AD160" s="115"/>
      <c r="AE160" s="115"/>
      <c r="AF160" s="115"/>
      <c r="AG160" s="115"/>
      <c r="AH160" s="115"/>
      <c r="AI160" s="115"/>
      <c r="AJ160" s="115"/>
      <c r="AK160" s="115"/>
      <c r="AL160" s="115"/>
      <c r="AM160" s="115"/>
      <c r="AN160" s="115"/>
      <c r="AO160" s="115"/>
      <c r="AP160" s="115"/>
      <c r="AQ160" s="115"/>
      <c r="AR160" s="115"/>
      <c r="AS160" s="115"/>
      <c r="AT160" s="115"/>
      <c r="AU160" s="115"/>
    </row>
    <row r="161" spans="1:47" x14ac:dyDescent="0.25">
      <c r="A161" s="50">
        <v>160</v>
      </c>
      <c r="B161" s="64" t="str">
        <f>'Dashboard Console - Entry'!B161</f>
        <v>Pass 1 errors</v>
      </c>
      <c r="C161" s="74">
        <f>HLOOKUP(C$2,'Dashboard Console - Entry'!$C$2:$BF$200,$A161,FALSE)</f>
        <v>0</v>
      </c>
      <c r="D161" s="74">
        <f>HLOOKUP(D$2,'Dashboard Console - Entry'!$C$2:$BF$200,$A161,FALSE)</f>
        <v>0</v>
      </c>
      <c r="E161" s="74">
        <f>HLOOKUP(E$2,'Dashboard Console - Entry'!$C$2:$BF$200,$A161,FALSE)</f>
        <v>0</v>
      </c>
      <c r="F161" s="74">
        <f>HLOOKUP(F$2,'Dashboard Console - Entry'!$C$2:$BF$200,$A161,FALSE)</f>
        <v>0</v>
      </c>
      <c r="G161" s="74">
        <f>HLOOKUP(G$2,'Dashboard Console - Entry'!$C$2:$BF$200,$A161,FALSE)</f>
        <v>0</v>
      </c>
      <c r="H161" s="74">
        <f>HLOOKUP(H$2,'Dashboard Console - Entry'!$C$2:$BF$200,$A161,FALSE)</f>
        <v>0</v>
      </c>
      <c r="I161" s="74">
        <f>HLOOKUP(I$2,'Dashboard Console - Entry'!$C$2:$BF$200,$A161,FALSE)</f>
        <v>323</v>
      </c>
      <c r="J161" s="74">
        <f>HLOOKUP(J$2,'Dashboard Console - Entry'!$C$2:$BF$200,$A161,FALSE)</f>
        <v>360</v>
      </c>
      <c r="K161" s="74">
        <f>HLOOKUP(K$2,'Dashboard Console - Entry'!$C$2:$BF$200,$A161,FALSE)</f>
        <v>413</v>
      </c>
      <c r="L161" s="74">
        <f>HLOOKUP(L$2,'Dashboard Console - Entry'!$C$2:$BF$200,$A161,FALSE)</f>
        <v>323</v>
      </c>
      <c r="M161" s="74">
        <f>HLOOKUP(M$2,'Dashboard Console - Entry'!$C$2:$BF$200,$A161,FALSE)</f>
        <v>273</v>
      </c>
      <c r="N161" s="74">
        <f>HLOOKUP(N$2,'Dashboard Console - Entry'!$C$2:$BF$200,$A161,FALSE)</f>
        <v>265</v>
      </c>
      <c r="O161" s="74">
        <f>HLOOKUP(O$2,'Dashboard Console - Entry'!$C$2:$BF$200,$A161,FALSE)</f>
        <v>265</v>
      </c>
      <c r="P161" s="53"/>
      <c r="S161" s="115"/>
      <c r="T161" s="115"/>
      <c r="U161" s="115"/>
      <c r="V161" s="115"/>
      <c r="W161" s="115"/>
      <c r="X161" s="115"/>
      <c r="Y161" s="115"/>
      <c r="Z161" s="115"/>
      <c r="AA161" s="115"/>
      <c r="AB161" s="115"/>
      <c r="AC161" s="115"/>
      <c r="AD161" s="115"/>
      <c r="AE161" s="115"/>
      <c r="AF161" s="115"/>
      <c r="AG161" s="115"/>
      <c r="AH161" s="115"/>
      <c r="AI161" s="115"/>
      <c r="AJ161" s="115"/>
      <c r="AK161" s="115"/>
      <c r="AL161" s="115"/>
      <c r="AM161" s="115"/>
      <c r="AN161" s="115"/>
      <c r="AO161" s="115"/>
      <c r="AP161" s="115"/>
      <c r="AQ161" s="115"/>
      <c r="AR161" s="115"/>
      <c r="AS161" s="115"/>
      <c r="AT161" s="115"/>
      <c r="AU161" s="115"/>
    </row>
    <row r="162" spans="1:47" x14ac:dyDescent="0.25">
      <c r="A162" s="50">
        <v>161</v>
      </c>
      <c r="B162" s="64" t="str">
        <f>'Dashboard Console - Entry'!B162</f>
        <v>Pass 2 errors</v>
      </c>
      <c r="C162" s="74">
        <f>HLOOKUP(C$2,'Dashboard Console - Entry'!$C$2:$BF$200,$A162,FALSE)</f>
        <v>0</v>
      </c>
      <c r="D162" s="74">
        <f>HLOOKUP(D$2,'Dashboard Console - Entry'!$C$2:$BF$200,$A162,FALSE)</f>
        <v>0</v>
      </c>
      <c r="E162" s="74">
        <f>HLOOKUP(E$2,'Dashboard Console - Entry'!$C$2:$BF$200,$A162,FALSE)</f>
        <v>0</v>
      </c>
      <c r="F162" s="74">
        <f>HLOOKUP(F$2,'Dashboard Console - Entry'!$C$2:$BF$200,$A162,FALSE)</f>
        <v>0</v>
      </c>
      <c r="G162" s="74">
        <f>HLOOKUP(G$2,'Dashboard Console - Entry'!$C$2:$BF$200,$A162,FALSE)</f>
        <v>0</v>
      </c>
      <c r="H162" s="74">
        <f>HLOOKUP(H$2,'Dashboard Console - Entry'!$C$2:$BF$200,$A162,FALSE)</f>
        <v>0</v>
      </c>
      <c r="I162" s="74">
        <f>HLOOKUP(I$2,'Dashboard Console - Entry'!$C$2:$BF$200,$A162,FALSE)</f>
        <v>15</v>
      </c>
      <c r="J162" s="74">
        <f>HLOOKUP(J$2,'Dashboard Console - Entry'!$C$2:$BF$200,$A162,FALSE)</f>
        <v>13</v>
      </c>
      <c r="K162" s="74">
        <f>HLOOKUP(K$2,'Dashboard Console - Entry'!$C$2:$BF$200,$A162,FALSE)</f>
        <v>15</v>
      </c>
      <c r="L162" s="74">
        <f>HLOOKUP(L$2,'Dashboard Console - Entry'!$C$2:$BF$200,$A162,FALSE)</f>
        <v>16</v>
      </c>
      <c r="M162" s="74">
        <f>HLOOKUP(M$2,'Dashboard Console - Entry'!$C$2:$BF$200,$A162,FALSE)</f>
        <v>8</v>
      </c>
      <c r="N162" s="74">
        <f>HLOOKUP(N$2,'Dashboard Console - Entry'!$C$2:$BF$200,$A162,FALSE)</f>
        <v>7</v>
      </c>
      <c r="O162" s="74">
        <f>HLOOKUP(O$2,'Dashboard Console - Entry'!$C$2:$BF$200,$A162,FALSE)</f>
        <v>17</v>
      </c>
      <c r="P162" s="53"/>
      <c r="S162" s="115"/>
      <c r="T162" s="115"/>
      <c r="U162" s="115"/>
      <c r="V162" s="115"/>
      <c r="W162" s="115"/>
      <c r="X162" s="115"/>
      <c r="Y162" s="115"/>
      <c r="Z162" s="115"/>
      <c r="AA162" s="115"/>
      <c r="AB162" s="115"/>
      <c r="AC162" s="115"/>
      <c r="AD162" s="115"/>
      <c r="AE162" s="115"/>
      <c r="AF162" s="115"/>
      <c r="AG162" s="115"/>
      <c r="AH162" s="115"/>
      <c r="AI162" s="115"/>
      <c r="AJ162" s="115"/>
      <c r="AK162" s="115"/>
      <c r="AL162" s="115"/>
      <c r="AM162" s="115"/>
      <c r="AN162" s="115"/>
      <c r="AO162" s="115"/>
      <c r="AP162" s="115"/>
      <c r="AQ162" s="115"/>
      <c r="AR162" s="115"/>
      <c r="AS162" s="115"/>
      <c r="AT162" s="115"/>
      <c r="AU162" s="115"/>
    </row>
    <row r="163" spans="1:47" x14ac:dyDescent="0.25">
      <c r="A163" s="50">
        <v>162</v>
      </c>
      <c r="B163" s="64" t="str">
        <f>'Dashboard Console - Entry'!B163</f>
        <v>Customer Complaints</v>
      </c>
      <c r="C163" s="74">
        <f>HLOOKUP(C$2,'Dashboard Console - Entry'!$C$2:$BF$200,$A163,FALSE)</f>
        <v>0</v>
      </c>
      <c r="D163" s="74">
        <f>HLOOKUP(D$2,'Dashboard Console - Entry'!$C$2:$BF$200,$A163,FALSE)</f>
        <v>0</v>
      </c>
      <c r="E163" s="74">
        <f>HLOOKUP(E$2,'Dashboard Console - Entry'!$C$2:$BF$200,$A163,FALSE)</f>
        <v>0</v>
      </c>
      <c r="F163" s="74">
        <f>HLOOKUP(F$2,'Dashboard Console - Entry'!$C$2:$BF$200,$A163,FALSE)</f>
        <v>0</v>
      </c>
      <c r="G163" s="74">
        <f>HLOOKUP(G$2,'Dashboard Console - Entry'!$C$2:$BF$200,$A163,FALSE)</f>
        <v>0</v>
      </c>
      <c r="H163" s="74">
        <f>HLOOKUP(H$2,'Dashboard Console - Entry'!$C$2:$BF$200,$A163,FALSE)</f>
        <v>0</v>
      </c>
      <c r="I163" s="74">
        <f>HLOOKUP(I$2,'Dashboard Console - Entry'!$C$2:$BF$200,$A163,FALSE)</f>
        <v>16</v>
      </c>
      <c r="J163" s="74">
        <f>HLOOKUP(J$2,'Dashboard Console - Entry'!$C$2:$BF$200,$A163,FALSE)</f>
        <v>17</v>
      </c>
      <c r="K163" s="74">
        <f>HLOOKUP(K$2,'Dashboard Console - Entry'!$C$2:$BF$200,$A163,FALSE)</f>
        <v>10</v>
      </c>
      <c r="L163" s="74">
        <f>HLOOKUP(L$2,'Dashboard Console - Entry'!$C$2:$BF$200,$A163,FALSE)</f>
        <v>5</v>
      </c>
      <c r="M163" s="74">
        <f>HLOOKUP(M$2,'Dashboard Console - Entry'!$C$2:$BF$200,$A163,FALSE)</f>
        <v>1</v>
      </c>
      <c r="N163" s="74">
        <f>HLOOKUP(N$2,'Dashboard Console - Entry'!$C$2:$BF$200,$A163,FALSE)</f>
        <v>1</v>
      </c>
      <c r="O163" s="74">
        <f>HLOOKUP(O$2,'Dashboard Console - Entry'!$C$2:$BF$200,$A163,FALSE)</f>
        <v>1</v>
      </c>
      <c r="P163" s="53"/>
      <c r="S163" s="115"/>
      <c r="T163" s="115"/>
      <c r="U163" s="115"/>
      <c r="V163" s="115"/>
      <c r="W163" s="115"/>
      <c r="X163" s="115"/>
      <c r="Y163" s="115"/>
      <c r="Z163" s="115"/>
      <c r="AA163" s="115"/>
      <c r="AB163" s="115"/>
      <c r="AC163" s="115"/>
      <c r="AD163" s="115"/>
      <c r="AE163" s="115"/>
      <c r="AF163" s="115"/>
      <c r="AG163" s="115"/>
      <c r="AH163" s="115"/>
      <c r="AI163" s="115"/>
      <c r="AJ163" s="115"/>
      <c r="AK163" s="115"/>
      <c r="AL163" s="115"/>
      <c r="AM163" s="115"/>
      <c r="AN163" s="115"/>
      <c r="AO163" s="115"/>
      <c r="AP163" s="115"/>
      <c r="AQ163" s="115"/>
      <c r="AR163" s="115"/>
      <c r="AS163" s="115"/>
      <c r="AT163" s="115"/>
      <c r="AU163" s="115"/>
    </row>
    <row r="164" spans="1:47" x14ac:dyDescent="0.25">
      <c r="A164" s="50">
        <v>163</v>
      </c>
      <c r="B164" s="64" t="str">
        <f>'Dashboard Console - Entry'!B164</f>
        <v>Maker Accuracy</v>
      </c>
      <c r="C164" s="102" t="e">
        <f>HLOOKUP(C$2,'Dashboard Console - Entry'!$C$2:$BF$200,$A164,FALSE)</f>
        <v>#DIV/0!</v>
      </c>
      <c r="D164" s="102" t="e">
        <f>HLOOKUP(D$2,'Dashboard Console - Entry'!$C$2:$BF$200,$A164,FALSE)</f>
        <v>#DIV/0!</v>
      </c>
      <c r="E164" s="102" t="e">
        <f>HLOOKUP(E$2,'Dashboard Console - Entry'!$C$2:$BF$200,$A164,FALSE)</f>
        <v>#DIV/0!</v>
      </c>
      <c r="F164" s="102" t="e">
        <f>HLOOKUP(F$2,'Dashboard Console - Entry'!$C$2:$BF$200,$A164,FALSE)</f>
        <v>#DIV/0!</v>
      </c>
      <c r="G164" s="102" t="e">
        <f>HLOOKUP(G$2,'Dashboard Console - Entry'!$C$2:$BF$200,$A164,FALSE)</f>
        <v>#DIV/0!</v>
      </c>
      <c r="H164" s="102" t="e">
        <f>HLOOKUP(H$2,'Dashboard Console - Entry'!$C$2:$BF$200,$A164,FALSE)</f>
        <v>#DIV/0!</v>
      </c>
      <c r="I164" s="102">
        <f>HLOOKUP(I$2,'Dashboard Console - Entry'!$C$2:$BF$200,$A164,FALSE)</f>
        <v>0.99643626552841924</v>
      </c>
      <c r="J164" s="102">
        <f>HLOOKUP(J$2,'Dashboard Console - Entry'!$C$2:$BF$200,$A164,FALSE)</f>
        <v>0.99611542177555101</v>
      </c>
      <c r="K164" s="102">
        <f>HLOOKUP(K$2,'Dashboard Console - Entry'!$C$2:$BF$200,$A164,FALSE)</f>
        <v>0.99539214139182575</v>
      </c>
      <c r="L164" s="102">
        <f>HLOOKUP(L$2,'Dashboard Console - Entry'!$C$2:$BF$200,$A164,FALSE)</f>
        <v>0.99662152208287091</v>
      </c>
      <c r="M164" s="102">
        <f>HLOOKUP(M$2,'Dashboard Console - Entry'!$C$2:$BF$200,$A164,FALSE)</f>
        <v>0.99779976281131011</v>
      </c>
      <c r="N164" s="102">
        <f>HLOOKUP(N$2,'Dashboard Console - Entry'!$C$2:$BF$200,$A164,FALSE)</f>
        <v>0.9977375003107829</v>
      </c>
      <c r="O164" s="102">
        <f>HLOOKUP(O$2,'Dashboard Console - Entry'!$C$2:$BF$200,$A164,FALSE)</f>
        <v>0.99777074077575068</v>
      </c>
      <c r="P164" s="53"/>
      <c r="S164" s="115"/>
      <c r="T164" s="115"/>
      <c r="U164" s="115"/>
      <c r="V164" s="115"/>
      <c r="W164" s="115"/>
      <c r="X164" s="115"/>
      <c r="Y164" s="115"/>
      <c r="Z164" s="115"/>
      <c r="AA164" s="115"/>
      <c r="AB164" s="115"/>
      <c r="AC164" s="115"/>
      <c r="AD164" s="115"/>
      <c r="AE164" s="115"/>
      <c r="AF164" s="115"/>
      <c r="AG164" s="115"/>
      <c r="AH164" s="115"/>
      <c r="AI164" s="115"/>
      <c r="AJ164" s="115"/>
      <c r="AK164" s="115"/>
      <c r="AL164" s="115"/>
      <c r="AM164" s="115"/>
      <c r="AN164" s="115"/>
      <c r="AO164" s="115"/>
      <c r="AP164" s="115"/>
      <c r="AQ164" s="115"/>
      <c r="AR164" s="115"/>
      <c r="AS164" s="115"/>
      <c r="AT164" s="115"/>
      <c r="AU164" s="115"/>
    </row>
    <row r="165" spans="1:47" x14ac:dyDescent="0.25">
      <c r="A165" s="50">
        <v>164</v>
      </c>
      <c r="B165" s="64" t="str">
        <f>'Dashboard Console - Entry'!B167</f>
        <v>Checker Accuracy</v>
      </c>
      <c r="C165" s="102">
        <f>HLOOKUP(C$2,'Dashboard Console - Entry'!$C$2:$BF$200,$A165,FALSE)</f>
        <v>1</v>
      </c>
      <c r="D165" s="102">
        <f>HLOOKUP(D$2,'Dashboard Console - Entry'!$C$2:$BF$200,$A165,FALSE)</f>
        <v>1</v>
      </c>
      <c r="E165" s="102">
        <f>HLOOKUP(E$2,'Dashboard Console - Entry'!$C$2:$BF$200,$A165,FALSE)</f>
        <v>1</v>
      </c>
      <c r="F165" s="102">
        <f>HLOOKUP(F$2,'Dashboard Console - Entry'!$C$2:$BF$200,$A165,FALSE)</f>
        <v>1</v>
      </c>
      <c r="G165" s="102">
        <f>HLOOKUP(G$2,'Dashboard Console - Entry'!$C$2:$BF$200,$A165,FALSE)</f>
        <v>1</v>
      </c>
      <c r="H165" s="102">
        <f>HLOOKUP(H$2,'Dashboard Console - Entry'!$C$2:$BF$200,$A165,FALSE)</f>
        <v>1</v>
      </c>
      <c r="I165" s="102">
        <f>HLOOKUP(I$2,'Dashboard Console - Entry'!$C$2:$BF$200,$A165,FALSE)</f>
        <v>0.99299999999999999</v>
      </c>
      <c r="J165" s="102">
        <f>HLOOKUP(J$2,'Dashboard Console - Entry'!$C$2:$BF$200,$A165,FALSE)</f>
        <v>0.99299999999999999</v>
      </c>
      <c r="K165" s="102">
        <f>HLOOKUP(K$2,'Dashboard Console - Entry'!$C$2:$BF$200,$A165,FALSE)</f>
        <v>0.99299999999999999</v>
      </c>
      <c r="L165" s="102">
        <f>HLOOKUP(L$2,'Dashboard Console - Entry'!$C$2:$BF$200,$A165,FALSE)</f>
        <v>0.99299999999999999</v>
      </c>
      <c r="M165" s="102">
        <f>HLOOKUP(M$2,'Dashboard Console - Entry'!$C$2:$BF$200,$A165,FALSE)</f>
        <v>0.99299999999999999</v>
      </c>
      <c r="N165" s="102">
        <f>HLOOKUP(N$2,'Dashboard Console - Entry'!$C$2:$BF$200,$A165,FALSE)</f>
        <v>0.99299999999999999</v>
      </c>
      <c r="O165" s="102">
        <f>HLOOKUP(O$2,'Dashboard Console - Entry'!$C$2:$BF$200,$A165,FALSE)</f>
        <v>0.99299999999999999</v>
      </c>
      <c r="P165" s="53"/>
      <c r="S165" s="115"/>
      <c r="T165" s="115"/>
      <c r="U165" s="115"/>
      <c r="V165" s="115"/>
      <c r="W165" s="115"/>
      <c r="X165" s="115"/>
      <c r="Y165" s="115"/>
      <c r="Z165" s="115"/>
      <c r="AA165" s="115"/>
      <c r="AB165" s="115"/>
      <c r="AC165" s="115"/>
      <c r="AD165" s="115"/>
      <c r="AE165" s="115"/>
      <c r="AF165" s="115"/>
      <c r="AG165" s="115"/>
      <c r="AH165" s="115"/>
      <c r="AI165" s="115"/>
      <c r="AJ165" s="115"/>
      <c r="AK165" s="115"/>
      <c r="AL165" s="115"/>
      <c r="AM165" s="115"/>
      <c r="AN165" s="115"/>
      <c r="AO165" s="115"/>
      <c r="AP165" s="115"/>
      <c r="AQ165" s="115"/>
      <c r="AR165" s="115"/>
      <c r="AS165" s="115"/>
      <c r="AT165" s="115"/>
      <c r="AU165" s="115"/>
    </row>
    <row r="166" spans="1:47" x14ac:dyDescent="0.25">
      <c r="A166" s="50">
        <v>165</v>
      </c>
      <c r="B166" s="64" t="str">
        <f>'Dashboard Console - Entry'!B170</f>
        <v>Accuracy</v>
      </c>
      <c r="C166" s="102">
        <f>HLOOKUP(C$2,'Dashboard Console - Entry'!$C$2:$BF$200,$A166,FALSE)</f>
        <v>1</v>
      </c>
      <c r="D166" s="102">
        <f>HLOOKUP(D$2,'Dashboard Console - Entry'!$C$2:$BF$200,$A166,FALSE)</f>
        <v>1</v>
      </c>
      <c r="E166" s="102">
        <f>HLOOKUP(E$2,'Dashboard Console - Entry'!$C$2:$BF$200,$A166,FALSE)</f>
        <v>1</v>
      </c>
      <c r="F166" s="102">
        <f>HLOOKUP(F$2,'Dashboard Console - Entry'!$C$2:$BF$200,$A166,FALSE)</f>
        <v>1</v>
      </c>
      <c r="G166" s="102">
        <f>HLOOKUP(G$2,'Dashboard Console - Entry'!$C$2:$BF$200,$A166,FALSE)</f>
        <v>1</v>
      </c>
      <c r="H166" s="102">
        <f>HLOOKUP(H$2,'Dashboard Console - Entry'!$C$2:$BF$200,$A166,FALSE)</f>
        <v>1</v>
      </c>
      <c r="I166" s="102">
        <f>HLOOKUP(I$2,'Dashboard Console - Entry'!$C$2:$BF$200,$A166,FALSE)</f>
        <v>0.99650000000000005</v>
      </c>
      <c r="J166" s="102">
        <f>HLOOKUP(J$2,'Dashboard Console - Entry'!$C$2:$BF$200,$A166,FALSE)</f>
        <v>0.99650000000000005</v>
      </c>
      <c r="K166" s="102">
        <f>HLOOKUP(K$2,'Dashboard Console - Entry'!$C$2:$BF$200,$A166,FALSE)</f>
        <v>0.99650000000000005</v>
      </c>
      <c r="L166" s="102">
        <f>HLOOKUP(L$2,'Dashboard Console - Entry'!$C$2:$BF$200,$A166,FALSE)</f>
        <v>0.99650000000000005</v>
      </c>
      <c r="M166" s="102">
        <f>HLOOKUP(M$2,'Dashboard Console - Entry'!$C$2:$BF$200,$A166,FALSE)</f>
        <v>0.99650000000000005</v>
      </c>
      <c r="N166" s="102">
        <f>HLOOKUP(N$2,'Dashboard Console - Entry'!$C$2:$BF$200,$A166,FALSE)</f>
        <v>0.99650000000000005</v>
      </c>
      <c r="O166" s="102">
        <f>HLOOKUP(O$2,'Dashboard Console - Entry'!$C$2:$BF$200,$A166,FALSE)</f>
        <v>0.99650000000000005</v>
      </c>
      <c r="P166" s="53"/>
      <c r="S166" s="115"/>
      <c r="T166" s="115"/>
      <c r="U166" s="115"/>
      <c r="V166" s="115"/>
      <c r="W166" s="115"/>
      <c r="X166" s="115"/>
      <c r="Y166" s="115"/>
      <c r="Z166" s="115"/>
      <c r="AA166" s="115"/>
      <c r="AB166" s="115"/>
      <c r="AC166" s="115"/>
      <c r="AD166" s="115"/>
      <c r="AE166" s="115"/>
      <c r="AF166" s="115"/>
      <c r="AG166" s="115"/>
      <c r="AH166" s="115"/>
      <c r="AI166" s="115"/>
      <c r="AJ166" s="115"/>
      <c r="AK166" s="115"/>
      <c r="AL166" s="115"/>
      <c r="AM166" s="115"/>
      <c r="AN166" s="115"/>
      <c r="AO166" s="115"/>
      <c r="AP166" s="115"/>
      <c r="AQ166" s="115"/>
      <c r="AR166" s="115"/>
      <c r="AS166" s="115"/>
      <c r="AT166" s="115"/>
      <c r="AU166" s="115"/>
    </row>
    <row r="167" spans="1:47" x14ac:dyDescent="0.25">
      <c r="A167" s="50">
        <v>166</v>
      </c>
      <c r="B167" s="64" t="str">
        <f>'Dashboard Console - Entry'!B173</f>
        <v>Overall Accuracy Rate</v>
      </c>
      <c r="C167" s="102" t="e">
        <f>HLOOKUP(C$2,'Dashboard Console - Entry'!$C$2:$BF$200,$A167,FALSE)</f>
        <v>#DIV/0!</v>
      </c>
      <c r="D167" s="102" t="e">
        <f>HLOOKUP(D$2,'Dashboard Console - Entry'!$C$2:$BF$200,$A167,FALSE)</f>
        <v>#DIV/0!</v>
      </c>
      <c r="E167" s="102" t="e">
        <f>HLOOKUP(E$2,'Dashboard Console - Entry'!$C$2:$BF$200,$A167,FALSE)</f>
        <v>#DIV/0!</v>
      </c>
      <c r="F167" s="102" t="e">
        <f>HLOOKUP(F$2,'Dashboard Console - Entry'!$C$2:$BF$200,$A167,FALSE)</f>
        <v>#DIV/0!</v>
      </c>
      <c r="G167" s="102" t="e">
        <f>HLOOKUP(G$2,'Dashboard Console - Entry'!$C$2:$BF$200,$A167,FALSE)</f>
        <v>#DIV/0!</v>
      </c>
      <c r="H167" s="102" t="e">
        <f>HLOOKUP(H$2,'Dashboard Console - Entry'!$C$2:$BF$200,$A167,FALSE)</f>
        <v>#DIV/0!</v>
      </c>
      <c r="I167" s="102">
        <f>HLOOKUP(I$2,'Dashboard Console - Entry'!$C$2:$BF$200,$A167,FALSE)</f>
        <v>0.99968792155757347</v>
      </c>
      <c r="J167" s="102">
        <f>HLOOKUP(J$2,'Dashboard Console - Entry'!$C$2:$BF$200,$A167,FALSE)</f>
        <v>0.99970118629042704</v>
      </c>
      <c r="K167" s="102">
        <f>HLOOKUP(K$2,'Dashboard Console - Entry'!$C$2:$BF$200,$A167,FALSE)</f>
        <v>0.99973699437167951</v>
      </c>
      <c r="L167" s="102">
        <f>HLOOKUP(L$2,'Dashboard Console - Entry'!$C$2:$BF$200,$A167,FALSE)</f>
        <v>0.99979375570854734</v>
      </c>
      <c r="M167" s="102">
        <f>HLOOKUP(M$2,'Dashboard Console - Entry'!$C$2:$BF$200,$A167,FALSE)</f>
        <v>0.99992977966419072</v>
      </c>
      <c r="N167" s="102">
        <f>HLOOKUP(N$2,'Dashboard Console - Entry'!$C$2:$BF$200,$A167,FALSE)</f>
        <v>0.99993369964280687</v>
      </c>
      <c r="O167" s="102">
        <f>HLOOKUP(O$2,'Dashboard Console - Entry'!$C$2:$BF$200,$A167,FALSE)</f>
        <v>0.99985820966064842</v>
      </c>
      <c r="P167" s="53"/>
      <c r="S167" s="115"/>
      <c r="T167" s="115"/>
      <c r="U167" s="115"/>
      <c r="V167" s="115"/>
      <c r="W167" s="115"/>
      <c r="X167" s="115"/>
      <c r="Y167" s="115"/>
      <c r="Z167" s="115"/>
      <c r="AA167" s="115"/>
      <c r="AB167" s="115"/>
      <c r="AC167" s="115"/>
      <c r="AD167" s="115"/>
      <c r="AE167" s="115"/>
      <c r="AF167" s="115"/>
      <c r="AG167" s="115"/>
      <c r="AH167" s="115"/>
      <c r="AI167" s="115"/>
      <c r="AJ167" s="115"/>
      <c r="AK167" s="115"/>
      <c r="AL167" s="115"/>
      <c r="AM167" s="115"/>
      <c r="AN167" s="115"/>
      <c r="AO167" s="115"/>
      <c r="AP167" s="115"/>
      <c r="AQ167" s="115"/>
      <c r="AR167" s="115"/>
      <c r="AS167" s="115"/>
      <c r="AT167" s="115"/>
      <c r="AU167" s="115"/>
    </row>
    <row r="168" spans="1:47" x14ac:dyDescent="0.25">
      <c r="A168" s="50">
        <v>167</v>
      </c>
      <c r="B168" s="84">
        <f>'Dashboard Console - Entry'!B174</f>
        <v>0</v>
      </c>
      <c r="C168" s="52">
        <f>HLOOKUP(C$2,'Dashboard Console - Entry'!$C$2:$BF$200,$A168,FALSE)</f>
        <v>1</v>
      </c>
      <c r="D168" s="52">
        <f>HLOOKUP(D$2,'Dashboard Console - Entry'!$C$2:$BF$200,$A168,FALSE)</f>
        <v>1</v>
      </c>
      <c r="E168" s="52">
        <f>HLOOKUP(E$2,'Dashboard Console - Entry'!$C$2:$BF$200,$A168,FALSE)</f>
        <v>1</v>
      </c>
      <c r="F168" s="52">
        <f>HLOOKUP(F$2,'Dashboard Console - Entry'!$C$2:$BF$200,$A168,FALSE)</f>
        <v>1</v>
      </c>
      <c r="G168" s="52">
        <f>HLOOKUP(G$2,'Dashboard Console - Entry'!$C$2:$BF$200,$A168,FALSE)</f>
        <v>1</v>
      </c>
      <c r="H168" s="52">
        <f>HLOOKUP(H$2,'Dashboard Console - Entry'!$C$2:$BF$200,$A168,FALSE)</f>
        <v>1</v>
      </c>
      <c r="I168" s="52">
        <f>HLOOKUP(I$2,'Dashboard Console - Entry'!$C$2:$BF$200,$A168,FALSE)</f>
        <v>0.99946000000000002</v>
      </c>
      <c r="J168" s="52">
        <f>HLOOKUP(J$2,'Dashboard Console - Entry'!$C$2:$BF$200,$A168,FALSE)</f>
        <v>0.99946000000000002</v>
      </c>
      <c r="K168" s="52">
        <f>HLOOKUP(K$2,'Dashboard Console - Entry'!$C$2:$BF$200,$A168,FALSE)</f>
        <v>0.99946000000000002</v>
      </c>
      <c r="L168" s="52">
        <f>HLOOKUP(L$2,'Dashboard Console - Entry'!$C$2:$BF$200,$A168,FALSE)</f>
        <v>0.99946000000000002</v>
      </c>
      <c r="M168" s="52">
        <f>HLOOKUP(M$2,'Dashboard Console - Entry'!$C$2:$BF$200,$A168,FALSE)</f>
        <v>0.99946000000000002</v>
      </c>
      <c r="N168" s="52">
        <f>HLOOKUP(N$2,'Dashboard Console - Entry'!$C$2:$BF$200,$A168,FALSE)</f>
        <v>0.99946000000000002</v>
      </c>
      <c r="O168" s="52">
        <f>HLOOKUP(O$2,'Dashboard Console - Entry'!$C$2:$BF$200,$A168,FALSE)</f>
        <v>0.99946000000000002</v>
      </c>
      <c r="P168" s="53"/>
      <c r="S168" s="115"/>
      <c r="T168" s="115"/>
      <c r="U168" s="115"/>
      <c r="V168" s="115"/>
      <c r="W168" s="115"/>
      <c r="X168" s="115"/>
      <c r="Y168" s="115"/>
      <c r="Z168" s="115"/>
      <c r="AA168" s="115"/>
      <c r="AB168" s="115"/>
      <c r="AC168" s="115"/>
      <c r="AD168" s="115"/>
      <c r="AE168" s="115"/>
      <c r="AF168" s="115"/>
      <c r="AG168" s="115"/>
      <c r="AH168" s="115"/>
      <c r="AI168" s="115"/>
      <c r="AJ168" s="115"/>
      <c r="AK168" s="115"/>
      <c r="AL168" s="115"/>
      <c r="AM168" s="115"/>
      <c r="AN168" s="115"/>
      <c r="AO168" s="115"/>
      <c r="AP168" s="115"/>
      <c r="AQ168" s="115"/>
      <c r="AR168" s="115"/>
      <c r="AS168" s="115"/>
      <c r="AT168" s="115"/>
      <c r="AU168" s="115"/>
    </row>
    <row r="169" spans="1:47" x14ac:dyDescent="0.25">
      <c r="A169" s="50">
        <v>168</v>
      </c>
      <c r="B169" s="84">
        <f>'Dashboard Console - Entry'!B175</f>
        <v>0</v>
      </c>
      <c r="C169" s="52">
        <f>HLOOKUP(C$2,'Dashboard Console - Entry'!$C$2:$BF$200,$A169,FALSE)</f>
        <v>1</v>
      </c>
      <c r="D169" s="52">
        <f>HLOOKUP(D$2,'Dashboard Console - Entry'!$C$2:$BF$200,$A169,FALSE)</f>
        <v>1</v>
      </c>
      <c r="E169" s="52">
        <f>HLOOKUP(E$2,'Dashboard Console - Entry'!$C$2:$BF$200,$A169,FALSE)</f>
        <v>1</v>
      </c>
      <c r="F169" s="52">
        <f>HLOOKUP(F$2,'Dashboard Console - Entry'!$C$2:$BF$200,$A169,FALSE)</f>
        <v>1</v>
      </c>
      <c r="G169" s="52">
        <f>HLOOKUP(G$2,'Dashboard Console - Entry'!$C$2:$BF$200,$A169,FALSE)</f>
        <v>1</v>
      </c>
      <c r="H169" s="52">
        <f>HLOOKUP(H$2,'Dashboard Console - Entry'!$C$2:$BF$200,$A169,FALSE)</f>
        <v>1</v>
      </c>
      <c r="I169" s="52">
        <f>HLOOKUP(I$2,'Dashboard Console - Entry'!$C$2:$BF$200,$A169,FALSE)</f>
        <v>0.99973000000000001</v>
      </c>
      <c r="J169" s="52">
        <f>HLOOKUP(J$2,'Dashboard Console - Entry'!$C$2:$BF$200,$A169,FALSE)</f>
        <v>0.99973000000000001</v>
      </c>
      <c r="K169" s="52">
        <f>HLOOKUP(K$2,'Dashboard Console - Entry'!$C$2:$BF$200,$A169,FALSE)</f>
        <v>0.99973000000000001</v>
      </c>
      <c r="L169" s="52">
        <f>HLOOKUP(L$2,'Dashboard Console - Entry'!$C$2:$BF$200,$A169,FALSE)</f>
        <v>0.99973000000000001</v>
      </c>
      <c r="M169" s="52">
        <f>HLOOKUP(M$2,'Dashboard Console - Entry'!$C$2:$BF$200,$A169,FALSE)</f>
        <v>0.99973000000000001</v>
      </c>
      <c r="N169" s="52">
        <f>HLOOKUP(N$2,'Dashboard Console - Entry'!$C$2:$BF$200,$A169,FALSE)</f>
        <v>0.99973000000000001</v>
      </c>
      <c r="O169" s="52">
        <f>HLOOKUP(O$2,'Dashboard Console - Entry'!$C$2:$BF$200,$A169,FALSE)</f>
        <v>0.99973000000000001</v>
      </c>
      <c r="P169" s="53"/>
      <c r="S169" s="115"/>
      <c r="T169" s="115"/>
      <c r="U169" s="115"/>
      <c r="V169" s="115"/>
      <c r="W169" s="115"/>
      <c r="X169" s="115"/>
      <c r="Y169" s="115"/>
      <c r="Z169" s="115"/>
      <c r="AA169" s="115"/>
      <c r="AB169" s="115"/>
      <c r="AC169" s="115"/>
      <c r="AD169" s="115"/>
      <c r="AE169" s="115"/>
      <c r="AF169" s="115"/>
      <c r="AG169" s="115"/>
      <c r="AH169" s="115"/>
      <c r="AI169" s="115"/>
      <c r="AJ169" s="115"/>
      <c r="AK169" s="115"/>
      <c r="AL169" s="115"/>
      <c r="AM169" s="115"/>
      <c r="AN169" s="115"/>
      <c r="AO169" s="115"/>
      <c r="AP169" s="115"/>
      <c r="AQ169" s="115"/>
      <c r="AR169" s="115"/>
      <c r="AS169" s="115"/>
      <c r="AT169" s="115"/>
      <c r="AU169" s="115"/>
    </row>
    <row r="170" spans="1:47" x14ac:dyDescent="0.25">
      <c r="A170" s="50">
        <v>169</v>
      </c>
      <c r="B170" s="84">
        <f>'Dashboard Console - Entry'!B176</f>
        <v>0</v>
      </c>
      <c r="C170" s="52" t="e">
        <f>HLOOKUP(C$2,'Dashboard Console - Entry'!$C$2:$BF$200,$A170,FALSE)</f>
        <v>#DIV/0!</v>
      </c>
      <c r="D170" s="52" t="e">
        <f>HLOOKUP(D$2,'Dashboard Console - Entry'!$C$2:$BF$200,$A170,FALSE)</f>
        <v>#DIV/0!</v>
      </c>
      <c r="E170" s="52" t="e">
        <f>HLOOKUP(E$2,'Dashboard Console - Entry'!$C$2:$BF$200,$A170,FALSE)</f>
        <v>#DIV/0!</v>
      </c>
      <c r="F170" s="52" t="e">
        <f>HLOOKUP(F$2,'Dashboard Console - Entry'!$C$2:$BF$200,$A170,FALSE)</f>
        <v>#DIV/0!</v>
      </c>
      <c r="G170" s="52" t="e">
        <f>HLOOKUP(G$2,'Dashboard Console - Entry'!$C$2:$BF$200,$A170,FALSE)</f>
        <v>#DIV/0!</v>
      </c>
      <c r="H170" s="52" t="e">
        <f>HLOOKUP(H$2,'Dashboard Console - Entry'!$C$2:$BF$200,$A170,FALSE)</f>
        <v>#DIV/0!</v>
      </c>
      <c r="I170" s="52">
        <f>HLOOKUP(I$2,'Dashboard Console - Entry'!$C$2:$BF$200,$A170,FALSE)</f>
        <v>0.99983892725552181</v>
      </c>
      <c r="J170" s="52">
        <f>HLOOKUP(J$2,'Dashboard Console - Entry'!$C$2:$BF$200,$A170,FALSE)</f>
        <v>0.999830672231242</v>
      </c>
      <c r="K170" s="52">
        <f>HLOOKUP(K$2,'Dashboard Console - Entry'!$C$2:$BF$200,$A170,FALSE)</f>
        <v>0.99989479774867185</v>
      </c>
      <c r="L170" s="52">
        <f>HLOOKUP(L$2,'Dashboard Console - Entry'!$C$2:$BF$200,$A170,FALSE)</f>
        <v>0.99995089421632077</v>
      </c>
      <c r="M170" s="52">
        <f>HLOOKUP(M$2,'Dashboard Console - Entry'!$C$2:$BF$200,$A170,FALSE)</f>
        <v>0.99999219774046566</v>
      </c>
      <c r="N170" s="52">
        <f>HLOOKUP(N$2,'Dashboard Console - Entry'!$C$2:$BF$200,$A170,FALSE)</f>
        <v>0.9999917124553509</v>
      </c>
      <c r="O170" s="52">
        <f>HLOOKUP(O$2,'Dashboard Console - Entry'!$C$2:$BF$200,$A170,FALSE)</f>
        <v>0.99999212275892491</v>
      </c>
      <c r="P170" s="53"/>
      <c r="S170" s="115"/>
      <c r="T170" s="115"/>
      <c r="U170" s="115"/>
      <c r="V170" s="115"/>
      <c r="W170" s="115"/>
      <c r="X170" s="115"/>
      <c r="Y170" s="115"/>
      <c r="Z170" s="115"/>
      <c r="AA170" s="115"/>
      <c r="AB170" s="115"/>
      <c r="AC170" s="115"/>
      <c r="AD170" s="115"/>
      <c r="AE170" s="115"/>
      <c r="AF170" s="115"/>
      <c r="AG170" s="115"/>
      <c r="AH170" s="115"/>
      <c r="AI170" s="115"/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</row>
    <row r="171" spans="1:47" x14ac:dyDescent="0.25">
      <c r="A171" s="50">
        <v>170</v>
      </c>
      <c r="B171" s="61" t="str">
        <f>'Dashboard Console - Entry'!B177</f>
        <v>Query Resolution</v>
      </c>
      <c r="C171" s="103">
        <f>HLOOKUP(C$2,'Dashboard Console - Entry'!$C$2:$BF$200,$A171,FALSE)</f>
        <v>1</v>
      </c>
      <c r="D171" s="103">
        <f>HLOOKUP(D$2,'Dashboard Console - Entry'!$C$2:$BF$200,$A171,FALSE)</f>
        <v>1</v>
      </c>
      <c r="E171" s="103">
        <f>HLOOKUP(E$2,'Dashboard Console - Entry'!$C$2:$BF$200,$A171,FALSE)</f>
        <v>1</v>
      </c>
      <c r="F171" s="103">
        <f>HLOOKUP(F$2,'Dashboard Console - Entry'!$C$2:$BF$200,$A171,FALSE)</f>
        <v>1</v>
      </c>
      <c r="G171" s="103">
        <f>HLOOKUP(G$2,'Dashboard Console - Entry'!$C$2:$BF$200,$A171,FALSE)</f>
        <v>1</v>
      </c>
      <c r="H171" s="103">
        <f>HLOOKUP(H$2,'Dashboard Console - Entry'!$C$2:$BF$200,$A171,FALSE)</f>
        <v>1</v>
      </c>
      <c r="I171" s="103">
        <f>HLOOKUP(I$2,'Dashboard Console - Entry'!$C$2:$BF$200,$A171,FALSE)</f>
        <v>1</v>
      </c>
      <c r="J171" s="103">
        <f>HLOOKUP(J$2,'Dashboard Console - Entry'!$C$2:$BF$200,$A171,FALSE)</f>
        <v>1</v>
      </c>
      <c r="K171" s="103">
        <f>HLOOKUP(K$2,'Dashboard Console - Entry'!$C$2:$BF$200,$A171,FALSE)</f>
        <v>1</v>
      </c>
      <c r="L171" s="103">
        <f>HLOOKUP(L$2,'Dashboard Console - Entry'!$C$2:$BF$200,$A171,FALSE)</f>
        <v>1</v>
      </c>
      <c r="M171" s="103">
        <f>HLOOKUP(M$2,'Dashboard Console - Entry'!$C$2:$BF$200,$A171,FALSE)</f>
        <v>1</v>
      </c>
      <c r="N171" s="103">
        <f>HLOOKUP(N$2,'Dashboard Console - Entry'!$C$2:$BF$200,$A171,FALSE)</f>
        <v>1</v>
      </c>
      <c r="O171" s="103">
        <f>HLOOKUP(O$2,'Dashboard Console - Entry'!$C$2:$BF$200,$A171,FALSE)</f>
        <v>1</v>
      </c>
      <c r="P171" s="53"/>
      <c r="S171" s="115"/>
      <c r="T171" s="115"/>
      <c r="U171" s="115"/>
      <c r="V171" s="115"/>
      <c r="W171" s="115"/>
      <c r="X171" s="115"/>
      <c r="Y171" s="115"/>
      <c r="Z171" s="115"/>
      <c r="AA171" s="115"/>
      <c r="AB171" s="115"/>
      <c r="AC171" s="115"/>
      <c r="AD171" s="115"/>
      <c r="AE171" s="115"/>
      <c r="AF171" s="115"/>
      <c r="AG171" s="115"/>
      <c r="AH171" s="115"/>
      <c r="AI171" s="115"/>
      <c r="AJ171" s="115"/>
      <c r="AK171" s="115"/>
      <c r="AL171" s="115"/>
      <c r="AM171" s="115"/>
      <c r="AN171" s="115"/>
      <c r="AO171" s="115"/>
      <c r="AP171" s="115"/>
      <c r="AQ171" s="115"/>
      <c r="AR171" s="115"/>
      <c r="AS171" s="115"/>
      <c r="AT171" s="115"/>
      <c r="AU171" s="115"/>
    </row>
    <row r="172" spans="1:47" x14ac:dyDescent="0.25">
      <c r="A172" s="50">
        <v>171</v>
      </c>
      <c r="B172" s="64" t="str">
        <f>'Dashboard Console - Entry'!B178</f>
        <v>Total No. Of Helpline Queries</v>
      </c>
      <c r="C172" s="74">
        <f>HLOOKUP(C$2,'Dashboard Console - Entry'!$C$2:$BF$200,$A172,FALSE)</f>
        <v>1</v>
      </c>
      <c r="D172" s="74">
        <f>HLOOKUP(D$2,'Dashboard Console - Entry'!$C$2:$BF$200,$A172,FALSE)</f>
        <v>1</v>
      </c>
      <c r="E172" s="74">
        <f>HLOOKUP(E$2,'Dashboard Console - Entry'!$C$2:$BF$200,$A172,FALSE)</f>
        <v>1</v>
      </c>
      <c r="F172" s="74">
        <f>HLOOKUP(F$2,'Dashboard Console - Entry'!$C$2:$BF$200,$A172,FALSE)</f>
        <v>1</v>
      </c>
      <c r="G172" s="74">
        <f>HLOOKUP(G$2,'Dashboard Console - Entry'!$C$2:$BF$200,$A172,FALSE)</f>
        <v>1</v>
      </c>
      <c r="H172" s="74">
        <f>HLOOKUP(H$2,'Dashboard Console - Entry'!$C$2:$BF$200,$A172,FALSE)</f>
        <v>1</v>
      </c>
      <c r="I172" s="74">
        <f>HLOOKUP(I$2,'Dashboard Console - Entry'!$C$2:$BF$200,$A172,FALSE)</f>
        <v>1</v>
      </c>
      <c r="J172" s="74">
        <f>HLOOKUP(J$2,'Dashboard Console - Entry'!$C$2:$BF$200,$A172,FALSE)</f>
        <v>1</v>
      </c>
      <c r="K172" s="74">
        <f>HLOOKUP(K$2,'Dashboard Console - Entry'!$C$2:$BF$200,$A172,FALSE)</f>
        <v>1</v>
      </c>
      <c r="L172" s="74">
        <f>HLOOKUP(L$2,'Dashboard Console - Entry'!$C$2:$BF$200,$A172,FALSE)</f>
        <v>1</v>
      </c>
      <c r="M172" s="74">
        <f>HLOOKUP(M$2,'Dashboard Console - Entry'!$C$2:$BF$200,$A172,FALSE)</f>
        <v>1</v>
      </c>
      <c r="N172" s="74">
        <f>HLOOKUP(N$2,'Dashboard Console - Entry'!$C$2:$BF$200,$A172,FALSE)</f>
        <v>1</v>
      </c>
      <c r="O172" s="74">
        <f>HLOOKUP(O$2,'Dashboard Console - Entry'!$C$2:$BF$200,$A172,FALSE)</f>
        <v>1</v>
      </c>
      <c r="P172" s="53"/>
      <c r="S172" s="115"/>
      <c r="T172" s="115"/>
      <c r="U172" s="115"/>
      <c r="V172" s="115"/>
      <c r="W172" s="115"/>
      <c r="X172" s="115"/>
      <c r="Y172" s="115"/>
      <c r="Z172" s="115"/>
      <c r="AA172" s="115"/>
      <c r="AB172" s="115"/>
      <c r="AC172" s="115"/>
      <c r="AD172" s="115"/>
      <c r="AE172" s="115"/>
      <c r="AF172" s="115"/>
      <c r="AG172" s="115"/>
      <c r="AH172" s="115"/>
      <c r="AI172" s="115"/>
      <c r="AJ172" s="115"/>
      <c r="AK172" s="115"/>
      <c r="AL172" s="115"/>
      <c r="AM172" s="115"/>
      <c r="AN172" s="115"/>
      <c r="AO172" s="115"/>
      <c r="AP172" s="115"/>
      <c r="AQ172" s="115"/>
      <c r="AR172" s="115"/>
      <c r="AS172" s="115"/>
      <c r="AT172" s="115"/>
      <c r="AU172" s="115"/>
    </row>
    <row r="173" spans="1:47" x14ac:dyDescent="0.25">
      <c r="A173" s="50">
        <v>172</v>
      </c>
      <c r="B173" s="64" t="str">
        <f>'Dashboard Console - Entry'!B179</f>
        <v>24Hrs Resolution</v>
      </c>
      <c r="C173" s="74" t="e">
        <f>HLOOKUP(C$2,'Dashboard Console - Entry'!$C$2:$BF$200,$A173,FALSE)</f>
        <v>#DIV/0!</v>
      </c>
      <c r="D173" s="74" t="e">
        <f>HLOOKUP(D$2,'Dashboard Console - Entry'!$C$2:$BF$200,$A173,FALSE)</f>
        <v>#DIV/0!</v>
      </c>
      <c r="E173" s="74" t="e">
        <f>HLOOKUP(E$2,'Dashboard Console - Entry'!$C$2:$BF$200,$A173,FALSE)</f>
        <v>#DIV/0!</v>
      </c>
      <c r="F173" s="74" t="e">
        <f>HLOOKUP(F$2,'Dashboard Console - Entry'!$C$2:$BF$200,$A173,FALSE)</f>
        <v>#DIV/0!</v>
      </c>
      <c r="G173" s="74" t="e">
        <f>HLOOKUP(G$2,'Dashboard Console - Entry'!$C$2:$BF$200,$A173,FALSE)</f>
        <v>#DIV/0!</v>
      </c>
      <c r="H173" s="74" t="e">
        <f>HLOOKUP(H$2,'Dashboard Console - Entry'!$C$2:$BF$200,$A173,FALSE)</f>
        <v>#DIV/0!</v>
      </c>
      <c r="I173" s="74">
        <f>HLOOKUP(I$2,'Dashboard Console - Entry'!$C$2:$BF$200,$A173,FALSE)</f>
        <v>0.99643626552841924</v>
      </c>
      <c r="J173" s="74">
        <f>HLOOKUP(J$2,'Dashboard Console - Entry'!$C$2:$BF$200,$A173,FALSE)</f>
        <v>0.99611542177555101</v>
      </c>
      <c r="K173" s="74">
        <f>HLOOKUP(K$2,'Dashboard Console - Entry'!$C$2:$BF$200,$A173,FALSE)</f>
        <v>0.99539214139182575</v>
      </c>
      <c r="L173" s="74">
        <f>HLOOKUP(L$2,'Dashboard Console - Entry'!$C$2:$BF$200,$A173,FALSE)</f>
        <v>0.99662152208287091</v>
      </c>
      <c r="M173" s="74">
        <f>HLOOKUP(M$2,'Dashboard Console - Entry'!$C$2:$BF$200,$A173,FALSE)</f>
        <v>0.99779976281131011</v>
      </c>
      <c r="N173" s="74">
        <f>HLOOKUP(N$2,'Dashboard Console - Entry'!$C$2:$BF$200,$A173,FALSE)</f>
        <v>0.9977375003107829</v>
      </c>
      <c r="O173" s="74">
        <f>HLOOKUP(O$2,'Dashboard Console - Entry'!$C$2:$BF$200,$A173,FALSE)</f>
        <v>0.99777074077575068</v>
      </c>
      <c r="P173" s="53"/>
      <c r="S173" s="115"/>
      <c r="T173" s="115"/>
      <c r="U173" s="115"/>
      <c r="V173" s="115"/>
      <c r="W173" s="115"/>
      <c r="X173" s="115"/>
      <c r="Y173" s="115"/>
      <c r="Z173" s="115"/>
      <c r="AA173" s="115"/>
      <c r="AB173" s="115"/>
      <c r="AC173" s="115"/>
      <c r="AD173" s="115"/>
      <c r="AE173" s="115"/>
      <c r="AF173" s="115"/>
      <c r="AG173" s="115"/>
      <c r="AH173" s="115"/>
      <c r="AI173" s="115"/>
      <c r="AJ173" s="115"/>
      <c r="AK173" s="115"/>
      <c r="AL173" s="115"/>
      <c r="AM173" s="115"/>
      <c r="AN173" s="115"/>
      <c r="AO173" s="115"/>
      <c r="AP173" s="115"/>
      <c r="AQ173" s="115"/>
      <c r="AR173" s="115"/>
      <c r="AS173" s="115"/>
      <c r="AT173" s="115"/>
      <c r="AU173" s="115"/>
    </row>
    <row r="174" spans="1:47" x14ac:dyDescent="0.25">
      <c r="A174" s="50">
        <v>173</v>
      </c>
      <c r="B174" s="64" t="str">
        <f>'Dashboard Console - Entry'!B180</f>
        <v>% 24Hr Resolution</v>
      </c>
      <c r="C174" s="82">
        <f>HLOOKUP(C$2,'Dashboard Console - Entry'!$C$2:$BF$200,$A174,FALSE)</f>
        <v>0</v>
      </c>
      <c r="D174" s="82">
        <f>HLOOKUP(D$2,'Dashboard Console - Entry'!$C$2:$BF$200,$A174,FALSE)</f>
        <v>0</v>
      </c>
      <c r="E174" s="82">
        <f>HLOOKUP(E$2,'Dashboard Console - Entry'!$C$2:$BF$200,$A174,FALSE)</f>
        <v>0</v>
      </c>
      <c r="F174" s="82">
        <f>HLOOKUP(F$2,'Dashboard Console - Entry'!$C$2:$BF$200,$A174,FALSE)</f>
        <v>0</v>
      </c>
      <c r="G174" s="82">
        <f>HLOOKUP(G$2,'Dashboard Console - Entry'!$C$2:$BF$200,$A174,FALSE)</f>
        <v>0</v>
      </c>
      <c r="H174" s="82">
        <f>HLOOKUP(H$2,'Dashboard Console - Entry'!$C$2:$BF$200,$A174,FALSE)</f>
        <v>0</v>
      </c>
      <c r="I174" s="82">
        <f>HLOOKUP(I$2,'Dashboard Console - Entry'!$C$2:$BF$200,$A174,FALSE)</f>
        <v>0</v>
      </c>
      <c r="J174" s="82">
        <f>HLOOKUP(J$2,'Dashboard Console - Entry'!$C$2:$BF$200,$A174,FALSE)</f>
        <v>0</v>
      </c>
      <c r="K174" s="82">
        <f>HLOOKUP(K$2,'Dashboard Console - Entry'!$C$2:$BF$200,$A174,FALSE)</f>
        <v>0</v>
      </c>
      <c r="L174" s="82">
        <f>HLOOKUP(L$2,'Dashboard Console - Entry'!$C$2:$BF$200,$A174,FALSE)</f>
        <v>0</v>
      </c>
      <c r="M174" s="82">
        <f>HLOOKUP(M$2,'Dashboard Console - Entry'!$C$2:$BF$200,$A174,FALSE)</f>
        <v>0</v>
      </c>
      <c r="N174" s="82">
        <f>HLOOKUP(N$2,'Dashboard Console - Entry'!$C$2:$BF$200,$A174,FALSE)</f>
        <v>0</v>
      </c>
      <c r="O174" s="82">
        <f>HLOOKUP(O$2,'Dashboard Console - Entry'!$C$2:$BF$200,$A174,FALSE)</f>
        <v>0</v>
      </c>
      <c r="P174" s="53"/>
      <c r="S174" s="115"/>
      <c r="T174" s="115"/>
      <c r="U174" s="115"/>
      <c r="V174" s="115"/>
      <c r="W174" s="115"/>
      <c r="X174" s="115"/>
      <c r="Y174" s="115"/>
      <c r="Z174" s="115"/>
      <c r="AA174" s="115"/>
      <c r="AB174" s="115"/>
      <c r="AC174" s="115"/>
      <c r="AD174" s="115"/>
      <c r="AE174" s="115"/>
      <c r="AF174" s="115"/>
      <c r="AG174" s="115"/>
      <c r="AH174" s="115"/>
      <c r="AI174" s="115"/>
      <c r="AJ174" s="115"/>
      <c r="AK174" s="115"/>
      <c r="AL174" s="115"/>
      <c r="AM174" s="115"/>
      <c r="AN174" s="115"/>
      <c r="AO174" s="115"/>
      <c r="AP174" s="115"/>
      <c r="AQ174" s="115"/>
      <c r="AR174" s="115"/>
      <c r="AS174" s="115"/>
      <c r="AT174" s="115"/>
      <c r="AU174" s="115"/>
    </row>
    <row r="175" spans="1:47" x14ac:dyDescent="0.25">
      <c r="A175" s="50">
        <v>174</v>
      </c>
      <c r="B175" s="104">
        <f>'Dashboard Console - Entry'!B181</f>
        <v>0</v>
      </c>
      <c r="C175" s="105">
        <f>HLOOKUP(C$2,'Dashboard Console - Entry'!$C$2:$BF$200,$A175,FALSE)</f>
        <v>0</v>
      </c>
      <c r="D175" s="105">
        <f>HLOOKUP(D$2,'Dashboard Console - Entry'!$C$2:$BF$200,$A175,FALSE)</f>
        <v>0</v>
      </c>
      <c r="E175" s="105">
        <f>HLOOKUP(E$2,'Dashboard Console - Entry'!$C$2:$BF$200,$A175,FALSE)</f>
        <v>0</v>
      </c>
      <c r="F175" s="105">
        <f>HLOOKUP(F$2,'Dashboard Console - Entry'!$C$2:$BF$200,$A175,FALSE)</f>
        <v>0</v>
      </c>
      <c r="G175" s="105">
        <f>HLOOKUP(G$2,'Dashboard Console - Entry'!$C$2:$BF$200,$A175,FALSE)</f>
        <v>0</v>
      </c>
      <c r="H175" s="105">
        <f>HLOOKUP(H$2,'Dashboard Console - Entry'!$C$2:$BF$200,$A175,FALSE)</f>
        <v>0</v>
      </c>
      <c r="I175" s="105">
        <f>HLOOKUP(I$2,'Dashboard Console - Entry'!$C$2:$BF$200,$A175,FALSE)</f>
        <v>0</v>
      </c>
      <c r="J175" s="105">
        <f>HLOOKUP(J$2,'Dashboard Console - Entry'!$C$2:$BF$200,$A175,FALSE)</f>
        <v>0</v>
      </c>
      <c r="K175" s="105">
        <f>HLOOKUP(K$2,'Dashboard Console - Entry'!$C$2:$BF$200,$A175,FALSE)</f>
        <v>0</v>
      </c>
      <c r="L175" s="105">
        <f>HLOOKUP(L$2,'Dashboard Console - Entry'!$C$2:$BF$200,$A175,FALSE)</f>
        <v>0</v>
      </c>
      <c r="M175" s="105">
        <f>HLOOKUP(M$2,'Dashboard Console - Entry'!$C$2:$BF$200,$A175,FALSE)</f>
        <v>0</v>
      </c>
      <c r="N175" s="105">
        <f>HLOOKUP(N$2,'Dashboard Console - Entry'!$C$2:$BF$200,$A175,FALSE)</f>
        <v>0</v>
      </c>
      <c r="O175" s="105">
        <f>HLOOKUP(O$2,'Dashboard Console - Entry'!$C$2:$BF$200,$A175,FALSE)</f>
        <v>0</v>
      </c>
      <c r="P175" s="50"/>
      <c r="S175" s="115"/>
      <c r="T175" s="115"/>
      <c r="U175" s="115"/>
      <c r="V175" s="115"/>
      <c r="W175" s="115"/>
      <c r="X175" s="115"/>
      <c r="Y175" s="115"/>
      <c r="Z175" s="115"/>
      <c r="AA175" s="115"/>
      <c r="AB175" s="115"/>
      <c r="AC175" s="115"/>
      <c r="AD175" s="115"/>
      <c r="AE175" s="115"/>
      <c r="AF175" s="115"/>
      <c r="AG175" s="115"/>
      <c r="AH175" s="115"/>
      <c r="AI175" s="115"/>
      <c r="AJ175" s="115"/>
      <c r="AK175" s="115"/>
      <c r="AL175" s="115"/>
      <c r="AM175" s="115"/>
      <c r="AN175" s="115"/>
      <c r="AO175" s="115"/>
      <c r="AP175" s="115"/>
      <c r="AQ175" s="115"/>
      <c r="AR175" s="115"/>
      <c r="AS175" s="115"/>
      <c r="AT175" s="115"/>
      <c r="AU175" s="115"/>
    </row>
    <row r="176" spans="1:47" x14ac:dyDescent="0.25">
      <c r="A176" s="50">
        <v>175</v>
      </c>
      <c r="B176" s="104">
        <f>'Dashboard Console - Entry'!B182</f>
        <v>0</v>
      </c>
      <c r="C176" s="105">
        <f>HLOOKUP(C$2,'Dashboard Console - Entry'!$C$2:$BF$200,$A176,FALSE)</f>
        <v>0</v>
      </c>
      <c r="D176" s="105">
        <f>HLOOKUP(D$2,'Dashboard Console - Entry'!$C$2:$BF$200,$A176,FALSE)</f>
        <v>0</v>
      </c>
      <c r="E176" s="105">
        <f>HLOOKUP(E$2,'Dashboard Console - Entry'!$C$2:$BF$200,$A176,FALSE)</f>
        <v>0</v>
      </c>
      <c r="F176" s="105">
        <f>HLOOKUP(F$2,'Dashboard Console - Entry'!$C$2:$BF$200,$A176,FALSE)</f>
        <v>0</v>
      </c>
      <c r="G176" s="105">
        <f>HLOOKUP(G$2,'Dashboard Console - Entry'!$C$2:$BF$200,$A176,FALSE)</f>
        <v>0</v>
      </c>
      <c r="H176" s="105">
        <f>HLOOKUP(H$2,'Dashboard Console - Entry'!$C$2:$BF$200,$A176,FALSE)</f>
        <v>0</v>
      </c>
      <c r="I176" s="105">
        <f>HLOOKUP(I$2,'Dashboard Console - Entry'!$C$2:$BF$200,$A176,FALSE)</f>
        <v>0</v>
      </c>
      <c r="J176" s="105">
        <f>HLOOKUP(J$2,'Dashboard Console - Entry'!$C$2:$BF$200,$A176,FALSE)</f>
        <v>0</v>
      </c>
      <c r="K176" s="105">
        <f>HLOOKUP(K$2,'Dashboard Console - Entry'!$C$2:$BF$200,$A176,FALSE)</f>
        <v>0</v>
      </c>
      <c r="L176" s="105">
        <f>HLOOKUP(L$2,'Dashboard Console - Entry'!$C$2:$BF$200,$A176,FALSE)</f>
        <v>0</v>
      </c>
      <c r="M176" s="105">
        <f>HLOOKUP(M$2,'Dashboard Console - Entry'!$C$2:$BF$200,$A176,FALSE)</f>
        <v>0</v>
      </c>
      <c r="N176" s="105">
        <f>HLOOKUP(N$2,'Dashboard Console - Entry'!$C$2:$BF$200,$A176,FALSE)</f>
        <v>0</v>
      </c>
      <c r="O176" s="105">
        <f>HLOOKUP(O$2,'Dashboard Console - Entry'!$C$2:$BF$200,$A176,FALSE)</f>
        <v>0</v>
      </c>
      <c r="P176" s="50"/>
      <c r="S176" s="115"/>
      <c r="T176" s="115"/>
      <c r="U176" s="115"/>
      <c r="V176" s="115"/>
      <c r="W176" s="115"/>
      <c r="X176" s="115"/>
      <c r="Y176" s="115"/>
      <c r="Z176" s="115"/>
      <c r="AA176" s="115"/>
      <c r="AB176" s="115"/>
      <c r="AC176" s="115"/>
      <c r="AD176" s="115"/>
      <c r="AE176" s="115"/>
      <c r="AF176" s="115"/>
      <c r="AG176" s="115"/>
      <c r="AH176" s="115"/>
      <c r="AI176" s="115"/>
      <c r="AJ176" s="115"/>
      <c r="AK176" s="115"/>
      <c r="AL176" s="115"/>
      <c r="AM176" s="115"/>
      <c r="AN176" s="115"/>
      <c r="AO176" s="115"/>
      <c r="AP176" s="115"/>
      <c r="AQ176" s="115"/>
      <c r="AR176" s="115"/>
      <c r="AS176" s="115"/>
      <c r="AT176" s="115"/>
      <c r="AU176" s="115"/>
    </row>
    <row r="177" spans="1:16" x14ac:dyDescent="0.25">
      <c r="A177" s="50">
        <v>176</v>
      </c>
      <c r="B177" s="106" t="str">
        <f>'Dashboard Console - Entry'!B183</f>
        <v>TAT Compliance/Backlog</v>
      </c>
      <c r="C177" s="107">
        <f>HLOOKUP(C$2,'Dashboard Console - Entry'!$C$2:$BF$200,$A177,FALSE)</f>
        <v>0</v>
      </c>
      <c r="D177" s="107">
        <f>HLOOKUP(D$2,'Dashboard Console - Entry'!$C$2:$BF$200,$A177,FALSE)</f>
        <v>0</v>
      </c>
      <c r="E177" s="107" t="str">
        <f>HLOOKUP(E$2,'Dashboard Console - Entry'!$C$2:$BF$200,$A177,FALSE)</f>
        <v xml:space="preserve">Pick data from Customer Service Monthly Report </v>
      </c>
      <c r="F177" s="107">
        <f>HLOOKUP(F$2,'Dashboard Console - Entry'!$C$2:$BF$200,$A177,FALSE)</f>
        <v>0</v>
      </c>
      <c r="G177" s="107">
        <f>HLOOKUP(G$2,'Dashboard Console - Entry'!$C$2:$BF$200,$A177,FALSE)</f>
        <v>0</v>
      </c>
      <c r="H177" s="107">
        <f>HLOOKUP(H$2,'Dashboard Console - Entry'!$C$2:$BF$200,$A177,FALSE)</f>
        <v>0</v>
      </c>
      <c r="I177" s="107">
        <f>HLOOKUP(I$2,'Dashboard Console - Entry'!$C$2:$BF$200,$A177,FALSE)</f>
        <v>0</v>
      </c>
      <c r="J177" s="107">
        <f>HLOOKUP(J$2,'Dashboard Console - Entry'!$C$2:$BF$200,$A177,FALSE)</f>
        <v>0</v>
      </c>
      <c r="K177" s="107">
        <f>HLOOKUP(K$2,'Dashboard Console - Entry'!$C$2:$BF$200,$A177,FALSE)</f>
        <v>0</v>
      </c>
      <c r="L177" s="107">
        <f>HLOOKUP(L$2,'Dashboard Console - Entry'!$C$2:$BF$200,$A177,FALSE)</f>
        <v>0</v>
      </c>
      <c r="M177" s="107">
        <f>HLOOKUP(M$2,'Dashboard Console - Entry'!$C$2:$BF$200,$A177,FALSE)</f>
        <v>0</v>
      </c>
      <c r="N177" s="107">
        <f>HLOOKUP(N$2,'Dashboard Console - Entry'!$C$2:$BF$200,$A177,FALSE)</f>
        <v>0</v>
      </c>
      <c r="O177" s="107">
        <f>HLOOKUP(O$2,'Dashboard Console - Entry'!$C$2:$BF$200,$A177,FALSE)</f>
        <v>0</v>
      </c>
      <c r="P177" s="53"/>
    </row>
    <row r="178" spans="1:16" x14ac:dyDescent="0.25">
      <c r="A178" s="50">
        <v>177</v>
      </c>
      <c r="B178" s="64" t="str">
        <f>'Dashboard Console - Entry'!B184</f>
        <v>Backlog</v>
      </c>
      <c r="C178" s="74">
        <f>HLOOKUP(C$2,'Dashboard Console - Entry'!$C$2:$BF$200,$A178,FALSE)</f>
        <v>0</v>
      </c>
      <c r="D178" s="74">
        <f>HLOOKUP(D$2,'Dashboard Console - Entry'!$C$2:$BF$200,$A178,FALSE)</f>
        <v>0</v>
      </c>
      <c r="E178" s="74">
        <f>HLOOKUP(E$2,'Dashboard Console - Entry'!$C$2:$BF$200,$A178,FALSE)</f>
        <v>0</v>
      </c>
      <c r="F178" s="74">
        <f>HLOOKUP(F$2,'Dashboard Console - Entry'!$C$2:$BF$200,$A178,FALSE)</f>
        <v>0</v>
      </c>
      <c r="G178" s="74">
        <f>HLOOKUP(G$2,'Dashboard Console - Entry'!$C$2:$BF$200,$A178,FALSE)</f>
        <v>0</v>
      </c>
      <c r="H178" s="74">
        <f>HLOOKUP(H$2,'Dashboard Console - Entry'!$C$2:$BF$200,$A178,FALSE)</f>
        <v>0</v>
      </c>
      <c r="I178" s="74">
        <f>HLOOKUP(I$2,'Dashboard Console - Entry'!$C$2:$BF$200,$A178,FALSE)</f>
        <v>1664</v>
      </c>
      <c r="J178" s="74">
        <f>HLOOKUP(J$2,'Dashboard Console - Entry'!$C$2:$BF$200,$A178,FALSE)</f>
        <v>0</v>
      </c>
      <c r="K178" s="74">
        <f>HLOOKUP(K$2,'Dashboard Console - Entry'!$C$2:$BF$200,$A178,FALSE)</f>
        <v>14</v>
      </c>
      <c r="L178" s="74">
        <f>HLOOKUP(L$2,'Dashboard Console - Entry'!$C$2:$BF$200,$A178,FALSE)</f>
        <v>24</v>
      </c>
      <c r="M178" s="74">
        <f>HLOOKUP(M$2,'Dashboard Console - Entry'!$C$2:$BF$200,$A178,FALSE)</f>
        <v>19</v>
      </c>
      <c r="N178" s="74">
        <f>HLOOKUP(N$2,'Dashboard Console - Entry'!$C$2:$BF$200,$A178,FALSE)</f>
        <v>13</v>
      </c>
      <c r="O178" s="74">
        <f>HLOOKUP(O$2,'Dashboard Console - Entry'!$C$2:$BF$200,$A178,FALSE)</f>
        <v>14</v>
      </c>
      <c r="P178" s="53"/>
    </row>
    <row r="179" spans="1:16" x14ac:dyDescent="0.25">
      <c r="A179" s="50">
        <v>178</v>
      </c>
      <c r="B179" s="64" t="str">
        <f>'Dashboard Console - Entry'!B185</f>
        <v>TAT Compliance</v>
      </c>
      <c r="C179" s="102">
        <f>HLOOKUP(C$2,'Dashboard Console - Entry'!$C$2:$BF$200,$A179,FALSE)</f>
        <v>0</v>
      </c>
      <c r="D179" s="102">
        <f>HLOOKUP(D$2,'Dashboard Console - Entry'!$C$2:$BF$200,$A179,FALSE)</f>
        <v>0</v>
      </c>
      <c r="E179" s="102">
        <f>HLOOKUP(E$2,'Dashboard Console - Entry'!$C$2:$BF$200,$A179,FALSE)</f>
        <v>0</v>
      </c>
      <c r="F179" s="102">
        <f>HLOOKUP(F$2,'Dashboard Console - Entry'!$C$2:$BF$200,$A179,FALSE)</f>
        <v>0</v>
      </c>
      <c r="G179" s="102">
        <f>HLOOKUP(G$2,'Dashboard Console - Entry'!$C$2:$BF$200,$A179,FALSE)</f>
        <v>0</v>
      </c>
      <c r="H179" s="102">
        <f>HLOOKUP(H$2,'Dashboard Console - Entry'!$C$2:$BF$200,$A179,FALSE)</f>
        <v>0</v>
      </c>
      <c r="I179" s="102">
        <f>HLOOKUP(I$2,'Dashboard Console - Entry'!$C$2:$BF$200,$A179,FALSE)</f>
        <v>1597.44</v>
      </c>
      <c r="J179" s="102">
        <f>HLOOKUP(J$2,'Dashboard Console - Entry'!$C$2:$BF$200,$A179,FALSE)</f>
        <v>0</v>
      </c>
      <c r="K179" s="102">
        <f>HLOOKUP(K$2,'Dashboard Console - Entry'!$C$2:$BF$200,$A179,FALSE)</f>
        <v>14</v>
      </c>
      <c r="L179" s="102">
        <f>HLOOKUP(L$2,'Dashboard Console - Entry'!$C$2:$BF$200,$A179,FALSE)</f>
        <v>24</v>
      </c>
      <c r="M179" s="102">
        <f>HLOOKUP(M$2,'Dashboard Console - Entry'!$C$2:$BF$200,$A179,FALSE)</f>
        <v>19</v>
      </c>
      <c r="N179" s="102">
        <f>HLOOKUP(N$2,'Dashboard Console - Entry'!$C$2:$BF$200,$A179,FALSE)</f>
        <v>13</v>
      </c>
      <c r="O179" s="108">
        <f>HLOOKUP(O$2,'Dashboard Console - Entry'!$C$2:$BF$200,$A179,FALSE)</f>
        <v>13</v>
      </c>
      <c r="P179" s="53"/>
    </row>
    <row r="180" spans="1:16" x14ac:dyDescent="0.25">
      <c r="A180" s="50">
        <v>179</v>
      </c>
      <c r="B180" s="104">
        <f>'Dashboard Console - Entry'!B186</f>
        <v>0</v>
      </c>
      <c r="C180" s="105" t="e">
        <f>HLOOKUP(C$2,'Dashboard Console - Entry'!$C$2:$BF$200,$A180,FALSE)</f>
        <v>#DIV/0!</v>
      </c>
      <c r="D180" s="52" t="e">
        <f>HLOOKUP(D$2,'Dashboard Console - Entry'!$C$2:$BF$200,$A180,FALSE)</f>
        <v>#DIV/0!</v>
      </c>
      <c r="E180" s="52" t="e">
        <f>HLOOKUP(E$2,'Dashboard Console - Entry'!$C$2:$BF$200,$A180,FALSE)</f>
        <v>#DIV/0!</v>
      </c>
      <c r="F180" s="52" t="e">
        <f>HLOOKUP(F$2,'Dashboard Console - Entry'!$C$2:$BF$200,$A180,FALSE)</f>
        <v>#DIV/0!</v>
      </c>
      <c r="G180" s="52" t="e">
        <f>HLOOKUP(G$2,'Dashboard Console - Entry'!$C$2:$BF$200,$A180,FALSE)</f>
        <v>#DIV/0!</v>
      </c>
      <c r="H180" s="52" t="e">
        <f>HLOOKUP(H$2,'Dashboard Console - Entry'!$C$2:$BF$200,$A180,FALSE)</f>
        <v>#DIV/0!</v>
      </c>
      <c r="I180" s="52">
        <f>HLOOKUP(I$2,'Dashboard Console - Entry'!$C$2:$BF$200,$A180,FALSE)</f>
        <v>0.96000000000000008</v>
      </c>
      <c r="J180" s="52" t="e">
        <f>HLOOKUP(J$2,'Dashboard Console - Entry'!$C$2:$BF$200,$A180,FALSE)</f>
        <v>#DIV/0!</v>
      </c>
      <c r="K180" s="52">
        <f>HLOOKUP(K$2,'Dashboard Console - Entry'!$C$2:$BF$200,$A180,FALSE)</f>
        <v>1</v>
      </c>
      <c r="L180" s="52">
        <f>HLOOKUP(L$2,'Dashboard Console - Entry'!$C$2:$BF$200,$A180,FALSE)</f>
        <v>1</v>
      </c>
      <c r="M180" s="52">
        <f>HLOOKUP(M$2,'Dashboard Console - Entry'!$C$2:$BF$200,$A180,FALSE)</f>
        <v>1</v>
      </c>
      <c r="N180" s="52">
        <f>HLOOKUP(N$2,'Dashboard Console - Entry'!$C$2:$BF$200,$A180,FALSE)</f>
        <v>1</v>
      </c>
      <c r="O180" s="52">
        <f>HLOOKUP(O$2,'Dashboard Console - Entry'!$C$2:$BF$200,$A180,FALSE)</f>
        <v>0.9285714285714286</v>
      </c>
      <c r="P180" s="53"/>
    </row>
    <row r="181" spans="1:16" x14ac:dyDescent="0.25">
      <c r="A181" s="50">
        <v>180</v>
      </c>
      <c r="B181" s="104">
        <f>'Dashboard Console - Entry'!B187</f>
        <v>0</v>
      </c>
      <c r="C181" s="105">
        <f>HLOOKUP(C$2,'Dashboard Console - Entry'!$C$2:$BF$200,$A181,FALSE)</f>
        <v>0</v>
      </c>
      <c r="D181" s="105">
        <f>HLOOKUP(D$2,'Dashboard Console - Entry'!$C$2:$BF$200,$A181,FALSE)</f>
        <v>0</v>
      </c>
      <c r="E181" s="105">
        <f>HLOOKUP(E$2,'Dashboard Console - Entry'!$C$2:$BF$200,$A181,FALSE)</f>
        <v>0</v>
      </c>
      <c r="F181" s="105">
        <f>HLOOKUP(F$2,'Dashboard Console - Entry'!$C$2:$BF$200,$A181,FALSE)</f>
        <v>0</v>
      </c>
      <c r="G181" s="105">
        <f>HLOOKUP(G$2,'Dashboard Console - Entry'!$C$2:$BF$200,$A181,FALSE)</f>
        <v>0</v>
      </c>
      <c r="H181" s="105">
        <f>HLOOKUP(H$2,'Dashboard Console - Entry'!$C$2:$BF$200,$A181,FALSE)</f>
        <v>0</v>
      </c>
      <c r="I181" s="105">
        <f>HLOOKUP(I$2,'Dashboard Console - Entry'!$C$2:$BF$200,$A181,FALSE)</f>
        <v>0</v>
      </c>
      <c r="J181" s="105">
        <f>HLOOKUP(J$2,'Dashboard Console - Entry'!$C$2:$BF$200,$A181,FALSE)</f>
        <v>0</v>
      </c>
      <c r="K181" s="105">
        <f>HLOOKUP(K$2,'Dashboard Console - Entry'!$C$2:$BF$200,$A181,FALSE)</f>
        <v>0</v>
      </c>
      <c r="L181" s="105">
        <f>HLOOKUP(L$2,'Dashboard Console - Entry'!$C$2:$BF$200,$A181,FALSE)</f>
        <v>0</v>
      </c>
      <c r="M181" s="105">
        <f>HLOOKUP(M$2,'Dashboard Console - Entry'!$C$2:$BF$200,$A181,FALSE)</f>
        <v>0</v>
      </c>
      <c r="N181" s="105">
        <f>HLOOKUP(N$2,'Dashboard Console - Entry'!$C$2:$BF$200,$A181,FALSE)</f>
        <v>0</v>
      </c>
      <c r="O181" s="105">
        <f>HLOOKUP(O$2,'Dashboard Console - Entry'!$C$2:$BF$200,$A181,FALSE)</f>
        <v>0</v>
      </c>
      <c r="P181" s="50"/>
    </row>
    <row r="182" spans="1:16" x14ac:dyDescent="0.25">
      <c r="A182" s="50">
        <v>181</v>
      </c>
      <c r="B182" s="61" t="str">
        <f>'Dashboard Console - Entry'!B188</f>
        <v>Interday Volumes Flow</v>
      </c>
      <c r="C182" s="109">
        <f>HLOOKUP(C$2,'Dashboard Console - Entry'!$C$2:$BF$200,$A182,FALSE)</f>
        <v>0</v>
      </c>
      <c r="D182" s="109">
        <f>HLOOKUP(D$2,'Dashboard Console - Entry'!$C$2:$BF$200,$A182,FALSE)</f>
        <v>0</v>
      </c>
      <c r="E182" s="109">
        <f>HLOOKUP(E$2,'Dashboard Console - Entry'!$C$2:$BF$200,$A182,FALSE)</f>
        <v>0</v>
      </c>
      <c r="F182" s="109">
        <f>HLOOKUP(F$2,'Dashboard Console - Entry'!$C$2:$BF$200,$A182,FALSE)</f>
        <v>0</v>
      </c>
      <c r="G182" s="109">
        <f>HLOOKUP(G$2,'Dashboard Console - Entry'!$C$2:$BF$200,$A182,FALSE)</f>
        <v>0</v>
      </c>
      <c r="H182" s="109">
        <f>HLOOKUP(H$2,'Dashboard Console - Entry'!$C$2:$BF$200,$A182,FALSE)</f>
        <v>0</v>
      </c>
      <c r="I182" s="109">
        <f>HLOOKUP(I$2,'Dashboard Console - Entry'!$C$2:$BF$200,$A182,FALSE)</f>
        <v>0</v>
      </c>
      <c r="J182" s="109">
        <f>HLOOKUP(J$2,'Dashboard Console - Entry'!$C$2:$BF$200,$A182,FALSE)</f>
        <v>0</v>
      </c>
      <c r="K182" s="109">
        <f>HLOOKUP(K$2,'Dashboard Console - Entry'!$C$2:$BF$200,$A182,FALSE)</f>
        <v>0</v>
      </c>
      <c r="L182" s="109">
        <f>HLOOKUP(L$2,'Dashboard Console - Entry'!$C$2:$BF$200,$A182,FALSE)</f>
        <v>0</v>
      </c>
      <c r="M182" s="109">
        <f>HLOOKUP(M$2,'Dashboard Console - Entry'!$C$2:$BF$200,$A182,FALSE)</f>
        <v>0</v>
      </c>
      <c r="N182" s="109">
        <f>HLOOKUP(N$2,'Dashboard Console - Entry'!$C$2:$BF$200,$A182,FALSE)</f>
        <v>0</v>
      </c>
      <c r="O182" s="109">
        <f>HLOOKUP(O$2,'Dashboard Console - Entry'!$C$2:$BF$200,$A182,FALSE)</f>
        <v>0</v>
      </c>
      <c r="P182" s="50"/>
    </row>
    <row r="183" spans="1:16" x14ac:dyDescent="0.25">
      <c r="A183" s="50">
        <v>182</v>
      </c>
      <c r="B183" s="64" t="str">
        <f>'Dashboard Console - Entry'!B189</f>
        <v>Monday</v>
      </c>
      <c r="C183" s="110">
        <f>HLOOKUP(C$2,'Dashboard Console - Entry'!$C$2:$BF$200,$A183,FALSE)</f>
        <v>0</v>
      </c>
      <c r="D183" s="110">
        <f>HLOOKUP(D$2,'Dashboard Console - Entry'!$C$2:$BF$200,$A183,FALSE)</f>
        <v>0</v>
      </c>
      <c r="E183" s="110" t="str">
        <f>HLOOKUP(E$2,'Dashboard Console - Entry'!$C$2:$BF$200,$A183,FALSE)</f>
        <v>Pick data from Manual Daily Tracker for Backlog</v>
      </c>
      <c r="F183" s="110">
        <f>HLOOKUP(F$2,'Dashboard Console - Entry'!$C$2:$BF$200,$A183,FALSE)</f>
        <v>0</v>
      </c>
      <c r="G183" s="110">
        <f>HLOOKUP(G$2,'Dashboard Console - Entry'!$C$2:$BF$200,$A183,FALSE)</f>
        <v>0</v>
      </c>
      <c r="H183" s="110">
        <f>HLOOKUP(H$2,'Dashboard Console - Entry'!$C$2:$BF$200,$A183,FALSE)</f>
        <v>0</v>
      </c>
      <c r="I183" s="110">
        <f>HLOOKUP(I$2,'Dashboard Console - Entry'!$C$2:$BF$200,$A183,FALSE)</f>
        <v>0</v>
      </c>
      <c r="J183" s="110">
        <f>HLOOKUP(J$2,'Dashboard Console - Entry'!$C$2:$BF$200,$A183,FALSE)</f>
        <v>0</v>
      </c>
      <c r="K183" s="110">
        <f>HLOOKUP(K$2,'Dashboard Console - Entry'!$C$2:$BF$200,$A183,FALSE)</f>
        <v>0</v>
      </c>
      <c r="L183" s="110">
        <f>HLOOKUP(L$2,'Dashboard Console - Entry'!$C$2:$BF$200,$A183,FALSE)</f>
        <v>0</v>
      </c>
      <c r="M183" s="110">
        <f>HLOOKUP(M$2,'Dashboard Console - Entry'!$C$2:$BF$200,$A183,FALSE)</f>
        <v>0</v>
      </c>
      <c r="N183" s="110">
        <f>HLOOKUP(N$2,'Dashboard Console - Entry'!$C$2:$BF$200,$A183,FALSE)</f>
        <v>0</v>
      </c>
      <c r="O183" s="110">
        <f>HLOOKUP(O$2,'Dashboard Console - Entry'!$C$2:$BF$200,$A183,FALSE)</f>
        <v>0</v>
      </c>
      <c r="P183" s="50"/>
    </row>
    <row r="184" spans="1:16" x14ac:dyDescent="0.25">
      <c r="A184" s="50">
        <v>183</v>
      </c>
      <c r="B184" s="64" t="str">
        <f>'Dashboard Console - Entry'!B190</f>
        <v>Tuesday</v>
      </c>
      <c r="C184" s="110">
        <f>HLOOKUP(C$2,'Dashboard Console - Entry'!$C$2:$BF$200,$A184,FALSE)</f>
        <v>0</v>
      </c>
      <c r="D184" s="110">
        <f>HLOOKUP(D$2,'Dashboard Console - Entry'!$C$2:$BF$200,$A184,FALSE)</f>
        <v>0</v>
      </c>
      <c r="E184" s="110">
        <f>HLOOKUP(E$2,'Dashboard Console - Entry'!$C$2:$BF$200,$A184,FALSE)</f>
        <v>0</v>
      </c>
      <c r="F184" s="110">
        <f>HLOOKUP(F$2,'Dashboard Console - Entry'!$C$2:$BF$200,$A184,FALSE)</f>
        <v>0</v>
      </c>
      <c r="G184" s="110">
        <f>HLOOKUP(G$2,'Dashboard Console - Entry'!$C$2:$BF$200,$A184,FALSE)</f>
        <v>0</v>
      </c>
      <c r="H184" s="110">
        <f>HLOOKUP(H$2,'Dashboard Console - Entry'!$C$2:$BF$200,$A184,FALSE)</f>
        <v>0</v>
      </c>
      <c r="I184" s="110">
        <f>HLOOKUP(I$2,'Dashboard Console - Entry'!$C$2:$BF$200,$A184,FALSE)</f>
        <v>0</v>
      </c>
      <c r="J184" s="110">
        <f>HLOOKUP(J$2,'Dashboard Console - Entry'!$C$2:$BF$200,$A184,FALSE)</f>
        <v>0</v>
      </c>
      <c r="K184" s="110">
        <f>HLOOKUP(K$2,'Dashboard Console - Entry'!$C$2:$BF$200,$A184,FALSE)</f>
        <v>0</v>
      </c>
      <c r="L184" s="110">
        <f>HLOOKUP(L$2,'Dashboard Console - Entry'!$C$2:$BF$200,$A184,FALSE)</f>
        <v>0</v>
      </c>
      <c r="M184" s="110">
        <f>HLOOKUP(M$2,'Dashboard Console - Entry'!$C$2:$BF$200,$A184,FALSE)</f>
        <v>0</v>
      </c>
      <c r="N184" s="110">
        <f>HLOOKUP(N$2,'Dashboard Console - Entry'!$C$2:$BF$200,$A184,FALSE)</f>
        <v>0</v>
      </c>
      <c r="O184" s="110">
        <f>HLOOKUP(O$2,'Dashboard Console - Entry'!$C$2:$BF$200,$A184,FALSE)</f>
        <v>0</v>
      </c>
      <c r="P184" s="50"/>
    </row>
    <row r="185" spans="1:16" x14ac:dyDescent="0.25">
      <c r="A185" s="50">
        <v>184</v>
      </c>
      <c r="B185" s="64" t="str">
        <f>'Dashboard Console - Entry'!B191</f>
        <v>Wednesday</v>
      </c>
      <c r="C185" s="110" t="e">
        <f>HLOOKUP(C$2,'Dashboard Console - Entry'!$C$2:$BF$200,$A185,FALSE)</f>
        <v>#DIV/0!</v>
      </c>
      <c r="D185" s="110" t="e">
        <f>HLOOKUP(D$2,'Dashboard Console - Entry'!$C$2:$BF$200,$A185,FALSE)</f>
        <v>#DIV/0!</v>
      </c>
      <c r="E185" s="110" t="e">
        <f>HLOOKUP(E$2,'Dashboard Console - Entry'!$C$2:$BF$200,$A185,FALSE)</f>
        <v>#DIV/0!</v>
      </c>
      <c r="F185" s="110" t="e">
        <f>HLOOKUP(F$2,'Dashboard Console - Entry'!$C$2:$BF$200,$A185,FALSE)</f>
        <v>#DIV/0!</v>
      </c>
      <c r="G185" s="110" t="e">
        <f>HLOOKUP(G$2,'Dashboard Console - Entry'!$C$2:$BF$200,$A185,FALSE)</f>
        <v>#DIV/0!</v>
      </c>
      <c r="H185" s="110" t="e">
        <f>HLOOKUP(H$2,'Dashboard Console - Entry'!$C$2:$BF$200,$A185,FALSE)</f>
        <v>#DIV/0!</v>
      </c>
      <c r="I185" s="110">
        <f>HLOOKUP(I$2,'Dashboard Console - Entry'!$C$2:$BF$200,$A185,FALSE)</f>
        <v>1</v>
      </c>
      <c r="J185" s="110">
        <f>HLOOKUP(J$2,'Dashboard Console - Entry'!$C$2:$BF$200,$A185,FALSE)</f>
        <v>1</v>
      </c>
      <c r="K185" s="110">
        <f>HLOOKUP(K$2,'Dashboard Console - Entry'!$C$2:$BF$200,$A185,FALSE)</f>
        <v>1</v>
      </c>
      <c r="L185" s="110">
        <f>HLOOKUP(L$2,'Dashboard Console - Entry'!$C$2:$BF$200,$A185,FALSE)</f>
        <v>1</v>
      </c>
      <c r="M185" s="110">
        <f>HLOOKUP(M$2,'Dashboard Console - Entry'!$C$2:$BF$200,$A185,FALSE)</f>
        <v>1</v>
      </c>
      <c r="N185" s="110">
        <f>HLOOKUP(N$2,'Dashboard Console - Entry'!$C$2:$BF$200,$A185,FALSE)</f>
        <v>1</v>
      </c>
      <c r="O185" s="110">
        <f>HLOOKUP(O$2,'Dashboard Console - Entry'!$C$2:$BF$200,$A185,FALSE)</f>
        <v>1</v>
      </c>
      <c r="P185" s="50"/>
    </row>
    <row r="186" spans="1:16" x14ac:dyDescent="0.25">
      <c r="A186" s="50">
        <v>185</v>
      </c>
      <c r="B186" s="64" t="str">
        <f>'Dashboard Console - Entry'!B192</f>
        <v>Thursday</v>
      </c>
      <c r="C186" s="110">
        <f>HLOOKUP(C$2,'Dashboard Console - Entry'!$C$2:$BF$200,$A186,FALSE)</f>
        <v>0</v>
      </c>
      <c r="D186" s="110">
        <f>HLOOKUP(D$2,'Dashboard Console - Entry'!$C$2:$BF$200,$A186,FALSE)</f>
        <v>0</v>
      </c>
      <c r="E186" s="110">
        <f>HLOOKUP(E$2,'Dashboard Console - Entry'!$C$2:$BF$200,$A186,FALSE)</f>
        <v>0</v>
      </c>
      <c r="F186" s="110">
        <f>HLOOKUP(F$2,'Dashboard Console - Entry'!$C$2:$BF$200,$A186,FALSE)</f>
        <v>0</v>
      </c>
      <c r="G186" s="110">
        <f>HLOOKUP(G$2,'Dashboard Console - Entry'!$C$2:$BF$200,$A186,FALSE)</f>
        <v>0</v>
      </c>
      <c r="H186" s="110">
        <f>HLOOKUP(H$2,'Dashboard Console - Entry'!$C$2:$BF$200,$A186,FALSE)</f>
        <v>0</v>
      </c>
      <c r="I186" s="110">
        <f>HLOOKUP(I$2,'Dashboard Console - Entry'!$C$2:$BF$200,$A186,FALSE)</f>
        <v>0</v>
      </c>
      <c r="J186" s="110">
        <f>HLOOKUP(J$2,'Dashboard Console - Entry'!$C$2:$BF$200,$A186,FALSE)</f>
        <v>0</v>
      </c>
      <c r="K186" s="110">
        <f>HLOOKUP(K$2,'Dashboard Console - Entry'!$C$2:$BF$200,$A186,FALSE)</f>
        <v>0</v>
      </c>
      <c r="L186" s="110">
        <f>HLOOKUP(L$2,'Dashboard Console - Entry'!$C$2:$BF$200,$A186,FALSE)</f>
        <v>0</v>
      </c>
      <c r="M186" s="110">
        <f>HLOOKUP(M$2,'Dashboard Console - Entry'!$C$2:$BF$200,$A186,FALSE)</f>
        <v>0</v>
      </c>
      <c r="N186" s="110">
        <f>HLOOKUP(N$2,'Dashboard Console - Entry'!$C$2:$BF$200,$A186,FALSE)</f>
        <v>0</v>
      </c>
      <c r="O186" s="110">
        <f>HLOOKUP(O$2,'Dashboard Console - Entry'!$C$2:$BF$200,$A186,FALSE)</f>
        <v>0</v>
      </c>
      <c r="P186" s="50"/>
    </row>
    <row r="187" spans="1:16" x14ac:dyDescent="0.25">
      <c r="A187" s="50">
        <v>186</v>
      </c>
      <c r="B187" s="64" t="str">
        <f>'Dashboard Console - Entry'!B193</f>
        <v>Friday</v>
      </c>
      <c r="C187" s="110">
        <f>HLOOKUP(C$2,'Dashboard Console - Entry'!$C$2:$BF$200,$A187,FALSE)</f>
        <v>0</v>
      </c>
      <c r="D187" s="110">
        <f>HLOOKUP(D$2,'Dashboard Console - Entry'!$C$2:$BF$200,$A187,FALSE)</f>
        <v>0</v>
      </c>
      <c r="E187" s="110">
        <f>HLOOKUP(E$2,'Dashboard Console - Entry'!$C$2:$BF$200,$A187,FALSE)</f>
        <v>0</v>
      </c>
      <c r="F187" s="110">
        <f>HLOOKUP(F$2,'Dashboard Console - Entry'!$C$2:$BF$200,$A187,FALSE)</f>
        <v>0</v>
      </c>
      <c r="G187" s="110">
        <f>HLOOKUP(G$2,'Dashboard Console - Entry'!$C$2:$BF$200,$A187,FALSE)</f>
        <v>0</v>
      </c>
      <c r="H187" s="110">
        <f>HLOOKUP(H$2,'Dashboard Console - Entry'!$C$2:$BF$200,$A187,FALSE)</f>
        <v>0</v>
      </c>
      <c r="I187" s="110">
        <f>HLOOKUP(I$2,'Dashboard Console - Entry'!$C$2:$BF$200,$A187,FALSE)</f>
        <v>0</v>
      </c>
      <c r="J187" s="110">
        <f>HLOOKUP(J$2,'Dashboard Console - Entry'!$C$2:$BF$200,$A187,FALSE)</f>
        <v>0</v>
      </c>
      <c r="K187" s="110">
        <f>HLOOKUP(K$2,'Dashboard Console - Entry'!$C$2:$BF$200,$A187,FALSE)</f>
        <v>0</v>
      </c>
      <c r="L187" s="110">
        <f>HLOOKUP(L$2,'Dashboard Console - Entry'!$C$2:$BF$200,$A187,FALSE)</f>
        <v>0</v>
      </c>
      <c r="M187" s="110">
        <f>HLOOKUP(M$2,'Dashboard Console - Entry'!$C$2:$BF$200,$A187,FALSE)</f>
        <v>0</v>
      </c>
      <c r="N187" s="110">
        <f>HLOOKUP(N$2,'Dashboard Console - Entry'!$C$2:$BF$200,$A187,FALSE)</f>
        <v>0</v>
      </c>
      <c r="O187" s="110">
        <f>HLOOKUP(O$2,'Dashboard Console - Entry'!$C$2:$BF$200,$A187,FALSE)</f>
        <v>0</v>
      </c>
      <c r="P187" s="50"/>
    </row>
    <row r="188" spans="1:16" x14ac:dyDescent="0.25">
      <c r="A188" s="50">
        <v>187</v>
      </c>
      <c r="B188" s="64" t="str">
        <f>'Dashboard Console - Entry'!B194</f>
        <v>Total</v>
      </c>
      <c r="C188" s="110">
        <f>HLOOKUP(C$2,'Dashboard Console - Entry'!$C$2:$BF$200,$A188,FALSE)</f>
        <v>0</v>
      </c>
      <c r="D188" s="110">
        <f>HLOOKUP(D$2,'Dashboard Console - Entry'!$C$2:$BF$200,$A188,FALSE)</f>
        <v>0</v>
      </c>
      <c r="E188" s="110">
        <f>HLOOKUP(E$2,'Dashboard Console - Entry'!$C$2:$BF$200,$A188,FALSE)</f>
        <v>0</v>
      </c>
      <c r="F188" s="110">
        <f>HLOOKUP(F$2,'Dashboard Console - Entry'!$C$2:$BF$200,$A188,FALSE)</f>
        <v>0</v>
      </c>
      <c r="G188" s="110">
        <f>HLOOKUP(G$2,'Dashboard Console - Entry'!$C$2:$BF$200,$A188,FALSE)</f>
        <v>0</v>
      </c>
      <c r="H188" s="110">
        <f>HLOOKUP(H$2,'Dashboard Console - Entry'!$C$2:$BF$200,$A188,FALSE)</f>
        <v>0</v>
      </c>
      <c r="I188" s="110">
        <f>HLOOKUP(I$2,'Dashboard Console - Entry'!$C$2:$BF$200,$A188,FALSE)</f>
        <v>0</v>
      </c>
      <c r="J188" s="110">
        <f>HLOOKUP(J$2,'Dashboard Console - Entry'!$C$2:$BF$200,$A188,FALSE)</f>
        <v>0</v>
      </c>
      <c r="K188" s="110">
        <f>HLOOKUP(K$2,'Dashboard Console - Entry'!$C$2:$BF$200,$A188,FALSE)</f>
        <v>0</v>
      </c>
      <c r="L188" s="110">
        <f>HLOOKUP(L$2,'Dashboard Console - Entry'!$C$2:$BF$200,$A188,FALSE)</f>
        <v>0</v>
      </c>
      <c r="M188" s="110">
        <f>HLOOKUP(M$2,'Dashboard Console - Entry'!$C$2:$BF$200,$A188,FALSE)</f>
        <v>0</v>
      </c>
      <c r="N188" s="110">
        <f>HLOOKUP(N$2,'Dashboard Console - Entry'!$C$2:$BF$200,$A188,FALSE)</f>
        <v>0</v>
      </c>
      <c r="O188" s="110">
        <f>HLOOKUP(O$2,'Dashboard Console - Entry'!$C$2:$BF$200,$A188,FALSE)</f>
        <v>0</v>
      </c>
      <c r="P188" s="50"/>
    </row>
    <row r="189" spans="1:16" x14ac:dyDescent="0.25">
      <c r="A189" s="50">
        <v>188</v>
      </c>
      <c r="B189" s="104">
        <f>'Dashboard Console - Entry'!B195</f>
        <v>0</v>
      </c>
      <c r="C189" s="105">
        <f>HLOOKUP(C$2,'Dashboard Console - Entry'!$C$2:$BF$200,$A189,FALSE)</f>
        <v>0</v>
      </c>
      <c r="D189" s="105">
        <f>HLOOKUP(D$2,'Dashboard Console - Entry'!$C$2:$BF$200,$A189,FALSE)</f>
        <v>0</v>
      </c>
      <c r="E189" s="105">
        <f>HLOOKUP(E$2,'Dashboard Console - Entry'!$C$2:$BF$200,$A189,FALSE)</f>
        <v>0</v>
      </c>
      <c r="F189" s="105">
        <f>HLOOKUP(F$2,'Dashboard Console - Entry'!$C$2:$BF$200,$A189,FALSE)</f>
        <v>0</v>
      </c>
      <c r="G189" s="105">
        <f>HLOOKUP(G$2,'Dashboard Console - Entry'!$C$2:$BF$200,$A189,FALSE)</f>
        <v>0</v>
      </c>
      <c r="H189" s="105">
        <f>HLOOKUP(H$2,'Dashboard Console - Entry'!$C$2:$BF$200,$A189,FALSE)</f>
        <v>0</v>
      </c>
      <c r="I189" s="105">
        <f>HLOOKUP(I$2,'Dashboard Console - Entry'!$C$2:$BF$200,$A189,FALSE)</f>
        <v>0</v>
      </c>
      <c r="J189" s="105">
        <f>HLOOKUP(J$2,'Dashboard Console - Entry'!$C$2:$BF$200,$A189,FALSE)</f>
        <v>2195</v>
      </c>
      <c r="K189" s="105">
        <f>HLOOKUP(K$2,'Dashboard Console - Entry'!$C$2:$BF$200,$A189,FALSE)</f>
        <v>1836</v>
      </c>
      <c r="L189" s="105">
        <f>HLOOKUP(L$2,'Dashboard Console - Entry'!$C$2:$BF$200,$A189,FALSE)</f>
        <v>2035</v>
      </c>
      <c r="M189" s="105">
        <f>HLOOKUP(M$2,'Dashboard Console - Entry'!$C$2:$BF$200,$A189,FALSE)</f>
        <v>1657</v>
      </c>
      <c r="N189" s="105">
        <f>HLOOKUP(N$2,'Dashboard Console - Entry'!$C$2:$BF$200,$A189,FALSE)</f>
        <v>1515</v>
      </c>
      <c r="O189" s="105">
        <f>HLOOKUP(O$2,'Dashboard Console - Entry'!$C$2:$BF$200,$A189,FALSE)</f>
        <v>1609</v>
      </c>
      <c r="P189" s="53"/>
    </row>
    <row r="190" spans="1:16" x14ac:dyDescent="0.25">
      <c r="A190" s="50">
        <v>189</v>
      </c>
      <c r="B190" s="111">
        <f>'Dashboard Console - Entry'!B196</f>
        <v>0</v>
      </c>
      <c r="C190" s="105">
        <f>HLOOKUP(C$2,'Dashboard Console - Entry'!$C$2:$BF$200,$A190,FALSE)</f>
        <v>0</v>
      </c>
      <c r="D190" s="105">
        <f>HLOOKUP(D$2,'Dashboard Console - Entry'!$C$2:$BF$200,$A190,FALSE)</f>
        <v>0</v>
      </c>
      <c r="E190" s="105">
        <f>HLOOKUP(E$2,'Dashboard Console - Entry'!$C$2:$BF$200,$A190,FALSE)</f>
        <v>0</v>
      </c>
      <c r="F190" s="105">
        <f>HLOOKUP(F$2,'Dashboard Console - Entry'!$C$2:$BF$200,$A190,FALSE)</f>
        <v>0</v>
      </c>
      <c r="G190" s="105">
        <f>HLOOKUP(G$2,'Dashboard Console - Entry'!$C$2:$BF$200,$A190,FALSE)</f>
        <v>0</v>
      </c>
      <c r="H190" s="105">
        <f>HLOOKUP(H$2,'Dashboard Console - Entry'!$C$2:$BF$200,$A190,FALSE)</f>
        <v>0</v>
      </c>
      <c r="I190" s="105">
        <f>HLOOKUP(I$2,'Dashboard Console - Entry'!$C$2:$BF$200,$A190,FALSE)</f>
        <v>0</v>
      </c>
      <c r="J190" s="105">
        <f>HLOOKUP(J$2,'Dashboard Console - Entry'!$C$2:$BF$200,$A190,FALSE)</f>
        <v>2534</v>
      </c>
      <c r="K190" s="105">
        <f>HLOOKUP(K$2,'Dashboard Console - Entry'!$C$2:$BF$200,$A190,FALSE)</f>
        <v>1890</v>
      </c>
      <c r="L190" s="105">
        <f>HLOOKUP(L$2,'Dashboard Console - Entry'!$C$2:$BF$200,$A190,FALSE)</f>
        <v>2117</v>
      </c>
      <c r="M190" s="105">
        <f>HLOOKUP(M$2,'Dashboard Console - Entry'!$C$2:$BF$200,$A190,FALSE)</f>
        <v>1728</v>
      </c>
      <c r="N190" s="105">
        <f>HLOOKUP(N$2,'Dashboard Console - Entry'!$C$2:$BF$200,$A190,FALSE)</f>
        <v>1454</v>
      </c>
      <c r="O190" s="105">
        <f>HLOOKUP(O$2,'Dashboard Console - Entry'!$C$2:$BF$200,$A190,FALSE)</f>
        <v>1716</v>
      </c>
      <c r="P190" s="53"/>
    </row>
    <row r="191" spans="1:16" x14ac:dyDescent="0.25">
      <c r="A191" s="50">
        <v>190</v>
      </c>
      <c r="B191" s="106" t="str">
        <f>'Dashboard Console - Entry'!B197</f>
        <v>Attrition</v>
      </c>
      <c r="C191" s="112">
        <f>HLOOKUP(C$2,'Dashboard Console - Entry'!$C$2:$BF$200,$A191,FALSE)</f>
        <v>0</v>
      </c>
      <c r="D191" s="112">
        <f>HLOOKUP(D$2,'Dashboard Console - Entry'!$C$2:$BF$200,$A191,FALSE)</f>
        <v>0</v>
      </c>
      <c r="E191" s="112">
        <f>HLOOKUP(E$2,'Dashboard Console - Entry'!$C$2:$BF$200,$A191,FALSE)</f>
        <v>0</v>
      </c>
      <c r="F191" s="112">
        <f>HLOOKUP(F$2,'Dashboard Console - Entry'!$C$2:$BF$200,$A191,FALSE)</f>
        <v>0</v>
      </c>
      <c r="G191" s="112">
        <f>HLOOKUP(G$2,'Dashboard Console - Entry'!$C$2:$BF$200,$A191,FALSE)</f>
        <v>0</v>
      </c>
      <c r="H191" s="112">
        <f>HLOOKUP(H$2,'Dashboard Console - Entry'!$C$2:$BF$200,$A191,FALSE)</f>
        <v>0</v>
      </c>
      <c r="I191" s="112">
        <f>HLOOKUP(I$2,'Dashboard Console - Entry'!$C$2:$BF$200,$A191,FALSE)</f>
        <v>0</v>
      </c>
      <c r="J191" s="112">
        <f>HLOOKUP(J$2,'Dashboard Console - Entry'!$C$2:$BF$200,$A191,FALSE)</f>
        <v>3320</v>
      </c>
      <c r="K191" s="112">
        <f>HLOOKUP(K$2,'Dashboard Console - Entry'!$C$2:$BF$200,$A191,FALSE)</f>
        <v>2706</v>
      </c>
      <c r="L191" s="112">
        <f>HLOOKUP(L$2,'Dashboard Console - Entry'!$C$2:$BF$200,$A191,FALSE)</f>
        <v>2801</v>
      </c>
      <c r="M191" s="112">
        <f>HLOOKUP(M$2,'Dashboard Console - Entry'!$C$2:$BF$200,$A191,FALSE)</f>
        <v>2360</v>
      </c>
      <c r="N191" s="112">
        <f>HLOOKUP(N$2,'Dashboard Console - Entry'!$C$2:$BF$200,$A191,FALSE)</f>
        <v>2505</v>
      </c>
      <c r="O191" s="112">
        <f>HLOOKUP(O$2,'Dashboard Console - Entry'!$C$2:$BF$200,$A191,FALSE)</f>
        <v>2474</v>
      </c>
      <c r="P191" s="53"/>
    </row>
    <row r="192" spans="1:16" x14ac:dyDescent="0.25">
      <c r="A192" s="50">
        <v>191</v>
      </c>
      <c r="B192" s="64" t="str">
        <f>'Dashboard Console - Entry'!B198</f>
        <v>Monthly Turnover</v>
      </c>
      <c r="C192" s="110">
        <f>HLOOKUP(C$2,'Dashboard Console - Entry'!$C$2:$BF$200,$A192,FALSE)</f>
        <v>0</v>
      </c>
      <c r="D192" s="110">
        <f>HLOOKUP(D$2,'Dashboard Console - Entry'!$C$2:$BF$200,$A192,FALSE)</f>
        <v>0</v>
      </c>
      <c r="E192" s="110">
        <f>HLOOKUP(E$2,'Dashboard Console - Entry'!$C$2:$BF$200,$A192,FALSE)</f>
        <v>0</v>
      </c>
      <c r="F192" s="110">
        <f>HLOOKUP(F$2,'Dashboard Console - Entry'!$C$2:$BF$200,$A192,FALSE)</f>
        <v>0</v>
      </c>
      <c r="G192" s="110">
        <f>HLOOKUP(G$2,'Dashboard Console - Entry'!$C$2:$BF$200,$A192,FALSE)</f>
        <v>0</v>
      </c>
      <c r="H192" s="110">
        <f>HLOOKUP(H$2,'Dashboard Console - Entry'!$C$2:$BF$200,$A192,FALSE)</f>
        <v>0</v>
      </c>
      <c r="I192" s="110">
        <f>HLOOKUP(I$2,'Dashboard Console - Entry'!$C$2:$BF$200,$A192,FALSE)</f>
        <v>0</v>
      </c>
      <c r="J192" s="110">
        <f>HLOOKUP(J$2,'Dashboard Console - Entry'!$C$2:$BF$200,$A192,FALSE)</f>
        <v>3199</v>
      </c>
      <c r="K192" s="110">
        <f>HLOOKUP(K$2,'Dashboard Console - Entry'!$C$2:$BF$200,$A192,FALSE)</f>
        <v>2541</v>
      </c>
      <c r="L192" s="110">
        <f>HLOOKUP(L$2,'Dashboard Console - Entry'!$C$2:$BF$200,$A192,FALSE)</f>
        <v>2587</v>
      </c>
      <c r="M192" s="110">
        <f>HLOOKUP(M$2,'Dashboard Console - Entry'!$C$2:$BF$200,$A192,FALSE)</f>
        <v>2541</v>
      </c>
      <c r="N192" s="110">
        <f>HLOOKUP(N$2,'Dashboard Console - Entry'!$C$2:$BF$200,$A192,FALSE)</f>
        <v>2135</v>
      </c>
      <c r="O192" s="110">
        <f>HLOOKUP(O$2,'Dashboard Console - Entry'!$C$2:$BF$200,$A192,FALSE)</f>
        <v>2230</v>
      </c>
      <c r="P192" s="53"/>
    </row>
    <row r="193" spans="1:16" x14ac:dyDescent="0.25">
      <c r="A193" s="50">
        <v>192</v>
      </c>
      <c r="B193" s="64" t="str">
        <f>'Dashboard Console - Entry'!B199</f>
        <v>Attrition (Previous 12 months)</v>
      </c>
      <c r="C193" s="110">
        <f>HLOOKUP(C$2,'Dashboard Console - Entry'!$C$2:$BF$200,$A193,FALSE)</f>
        <v>0</v>
      </c>
      <c r="D193" s="110">
        <f>HLOOKUP(D$2,'Dashboard Console - Entry'!$C$2:$BF$200,$A193,FALSE)</f>
        <v>0</v>
      </c>
      <c r="E193" s="110">
        <f>HLOOKUP(E$2,'Dashboard Console - Entry'!$C$2:$BF$200,$A193,FALSE)</f>
        <v>0</v>
      </c>
      <c r="F193" s="110">
        <f>HLOOKUP(F$2,'Dashboard Console - Entry'!$C$2:$BF$200,$A193,FALSE)</f>
        <v>0</v>
      </c>
      <c r="G193" s="110">
        <f>HLOOKUP(G$2,'Dashboard Console - Entry'!$C$2:$BF$200,$A193,FALSE)</f>
        <v>0</v>
      </c>
      <c r="H193" s="110">
        <f>HLOOKUP(H$2,'Dashboard Console - Entry'!$C$2:$BF$200,$A193,FALSE)</f>
        <v>0</v>
      </c>
      <c r="I193" s="110">
        <f>HLOOKUP(I$2,'Dashboard Console - Entry'!$C$2:$BF$200,$A193,FALSE)</f>
        <v>0</v>
      </c>
      <c r="J193" s="110">
        <f>HLOOKUP(J$2,'Dashboard Console - Entry'!$C$2:$BF$200,$A193,FALSE)</f>
        <v>2529</v>
      </c>
      <c r="K193" s="110">
        <f>HLOOKUP(K$2,'Dashboard Console - Entry'!$C$2:$BF$200,$A193,FALSE)</f>
        <v>2838</v>
      </c>
      <c r="L193" s="110">
        <f>HLOOKUP(L$2,'Dashboard Console - Entry'!$C$2:$BF$200,$A193,FALSE)</f>
        <v>2748</v>
      </c>
      <c r="M193" s="110">
        <f>HLOOKUP(M$2,'Dashboard Console - Entry'!$C$2:$BF$200,$A193,FALSE)</f>
        <v>2695</v>
      </c>
      <c r="N193" s="110">
        <f>HLOOKUP(N$2,'Dashboard Console - Entry'!$C$2:$BF$200,$A193,FALSE)</f>
        <v>2415</v>
      </c>
      <c r="O193" s="110">
        <f>HLOOKUP(O$2,'Dashboard Console - Entry'!$C$2:$BF$200,$A193,FALSE)</f>
        <v>2394</v>
      </c>
      <c r="P193" s="53"/>
    </row>
    <row r="194" spans="1:16" x14ac:dyDescent="0.25">
      <c r="A194" s="50">
        <v>193</v>
      </c>
      <c r="B194" s="64" t="str">
        <f>'Dashboard Console - Entry'!B200</f>
        <v>Attrition Rate</v>
      </c>
      <c r="C194" s="82">
        <f>HLOOKUP(C$2,'Dashboard Console - Entry'!$C$2:$BF$200,$A194,FALSE)</f>
        <v>0</v>
      </c>
      <c r="D194" s="82">
        <f>HLOOKUP(D$2,'Dashboard Console - Entry'!$C$2:$BF$200,$A194,FALSE)</f>
        <v>0</v>
      </c>
      <c r="E194" s="82">
        <f>HLOOKUP(E$2,'Dashboard Console - Entry'!$C$2:$BF$200,$A194,FALSE)</f>
        <v>0</v>
      </c>
      <c r="F194" s="82">
        <f>HLOOKUP(F$2,'Dashboard Console - Entry'!$C$2:$BF$200,$A194,FALSE)</f>
        <v>0</v>
      </c>
      <c r="G194" s="82">
        <f>HLOOKUP(G$2,'Dashboard Console - Entry'!$C$2:$BF$200,$A194,FALSE)</f>
        <v>0</v>
      </c>
      <c r="H194" s="82">
        <f>HLOOKUP(H$2,'Dashboard Console - Entry'!$C$2:$BF$200,$A194,FALSE)</f>
        <v>0</v>
      </c>
      <c r="I194" s="82">
        <f>HLOOKUP(I$2,'Dashboard Console - Entry'!$C$2:$BF$200,$A194,FALSE)</f>
        <v>0</v>
      </c>
      <c r="J194" s="82">
        <f>HLOOKUP(J$2,'Dashboard Console - Entry'!$C$2:$BF$200,$A194,FALSE)</f>
        <v>13777</v>
      </c>
      <c r="K194" s="82">
        <f>HLOOKUP(K$2,'Dashboard Console - Entry'!$C$2:$BF$200,$A194,FALSE)</f>
        <v>11811</v>
      </c>
      <c r="L194" s="82">
        <f>HLOOKUP(L$2,'Dashboard Console - Entry'!$C$2:$BF$200,$A194,FALSE)</f>
        <v>12288</v>
      </c>
      <c r="M194" s="82">
        <f>HLOOKUP(M$2,'Dashboard Console - Entry'!$C$2:$BF$200,$A194,FALSE)</f>
        <v>10981</v>
      </c>
      <c r="N194" s="82">
        <f>HLOOKUP(N$2,'Dashboard Console - Entry'!$C$2:$BF$200,$A194,FALSE)</f>
        <v>10024</v>
      </c>
      <c r="O194" s="82">
        <f>HLOOKUP(O$2,'Dashboard Console - Entry'!$C$2:$BF$200,$A194,FALSE)</f>
        <v>10423</v>
      </c>
      <c r="P194" s="53"/>
    </row>
    <row r="195" spans="1:16" x14ac:dyDescent="0.25">
      <c r="A195" s="50"/>
      <c r="B195" s="84">
        <f>'Dashboard Console - Entry'!B201</f>
        <v>0</v>
      </c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1:16" x14ac:dyDescent="0.25">
      <c r="A196" s="116"/>
      <c r="B196" s="84"/>
      <c r="C196" s="52"/>
      <c r="D196" s="534" t="s">
        <v>146</v>
      </c>
      <c r="E196" s="534"/>
      <c r="F196" s="534"/>
      <c r="G196" s="534"/>
      <c r="H196" s="534"/>
      <c r="I196" s="534"/>
      <c r="J196" s="534"/>
      <c r="K196" s="52"/>
      <c r="L196" s="52"/>
      <c r="M196" s="52"/>
      <c r="N196" s="52"/>
      <c r="O196" s="52"/>
      <c r="P196" s="53"/>
    </row>
  </sheetData>
  <sheetProtection selectLockedCells="1"/>
  <protectedRanges>
    <protectedRange password="CCF8" sqref="C161:O163" name="Range1"/>
  </protectedRanges>
  <dataConsolidate/>
  <mergeCells count="2">
    <mergeCell ref="D1:J1"/>
    <mergeCell ref="D196:J196"/>
  </mergeCells>
  <conditionalFormatting sqref="C32:O32">
    <cfRule type="iconSet" priority="63">
      <iconSet iconSet="3Arrows">
        <cfvo type="percent" val="0"/>
        <cfvo type="num" val="$C$33"/>
        <cfvo type="num" val="$C$33" gte="0"/>
      </iconSet>
    </cfRule>
  </conditionalFormatting>
  <conditionalFormatting sqref="C31">
    <cfRule type="iconSet" priority="9">
      <iconSet iconSet="3Arrows">
        <cfvo type="percent" val="0"/>
        <cfvo type="num" val="0"/>
        <cfvo type="num" val="0" gte="0"/>
      </iconSet>
    </cfRule>
  </conditionalFormatting>
  <conditionalFormatting sqref="C30:O31">
    <cfRule type="iconSet" priority="8">
      <iconSet iconSet="3Arrows">
        <cfvo type="percent" val="0"/>
        <cfvo type="num" val="0"/>
        <cfvo type="num" val="0" gte="0"/>
      </iconSet>
    </cfRule>
  </conditionalFormatting>
  <conditionalFormatting sqref="C10:O10">
    <cfRule type="iconSet" priority="1">
      <iconSet iconSet="3Symbols">
        <cfvo type="percent" val="0"/>
        <cfvo type="percent" val="33"/>
        <cfvo type="percent" val="67"/>
      </iconSet>
    </cfRule>
    <cfRule type="containsText" dxfId="3" priority="5" operator="containsText" text="No">
      <formula>NOT(ISERROR(SEARCH("No",C10)))</formula>
    </cfRule>
    <cfRule type="containsText" dxfId="2" priority="6" operator="containsText" text="Yes">
      <formula>NOT(ISERROR(SEARCH("Yes",C10)))</formula>
    </cfRule>
  </conditionalFormatting>
  <conditionalFormatting sqref="C14:O14">
    <cfRule type="containsText" dxfId="1" priority="2" operator="containsText" text="No">
      <formula>NOT(ISERROR(SEARCH("No",C14)))</formula>
    </cfRule>
    <cfRule type="containsText" dxfId="0" priority="3" operator="containsText" text="Yes">
      <formula>NOT(ISERROR(SEARCH("Yes",C14)))</formula>
    </cfRule>
  </conditionalFormatting>
  <dataValidations count="1">
    <dataValidation type="list" allowBlank="1" showInputMessage="1" showErrorMessage="1" sqref="R3">
      <formula1>$BX$1:$BX$44</formula1>
    </dataValidation>
  </dataValidations>
  <pageMargins left="0.7" right="0.7" top="0.75" bottom="0.75" header="0.3" footer="0.3"/>
  <pageSetup scale="85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FF00"/>
  </sheetPr>
  <dimension ref="A2:V17"/>
  <sheetViews>
    <sheetView zoomScaleNormal="100" workbookViewId="0">
      <selection activeCell="S22" sqref="S22"/>
    </sheetView>
  </sheetViews>
  <sheetFormatPr defaultRowHeight="15" x14ac:dyDescent="0.25"/>
  <cols>
    <col min="2" max="2" width="18.42578125" bestFit="1" customWidth="1"/>
    <col min="3" max="3" width="13.42578125" customWidth="1"/>
    <col min="4" max="4" width="11.42578125" bestFit="1" customWidth="1"/>
    <col min="5" max="5" width="11.5703125" bestFit="1" customWidth="1"/>
    <col min="6" max="6" width="9.5703125" customWidth="1"/>
    <col min="7" max="7" width="9.5703125" bestFit="1" customWidth="1"/>
    <col min="8" max="10" width="9.85546875" bestFit="1" customWidth="1"/>
    <col min="11" max="22" width="9.5703125" bestFit="1" customWidth="1"/>
  </cols>
  <sheetData>
    <row r="2" spans="1:22" x14ac:dyDescent="0.25">
      <c r="U2" s="33">
        <v>3143</v>
      </c>
    </row>
    <row r="3" spans="1:22" x14ac:dyDescent="0.25">
      <c r="B3" s="535" t="s">
        <v>51</v>
      </c>
      <c r="C3" s="535"/>
      <c r="D3" s="535"/>
      <c r="H3" s="31"/>
      <c r="I3" s="31"/>
      <c r="J3" s="29"/>
    </row>
    <row r="4" spans="1:22" x14ac:dyDescent="0.25">
      <c r="C4" s="14" t="s">
        <v>45</v>
      </c>
      <c r="D4" s="14" t="s">
        <v>46</v>
      </c>
      <c r="E4" s="14" t="s">
        <v>47</v>
      </c>
      <c r="F4" s="14" t="s">
        <v>48</v>
      </c>
      <c r="G4" s="14" t="s">
        <v>49</v>
      </c>
      <c r="H4" s="247"/>
      <c r="I4" s="247"/>
      <c r="J4" s="246"/>
    </row>
    <row r="5" spans="1:22" x14ac:dyDescent="0.25">
      <c r="A5" t="s">
        <v>21</v>
      </c>
      <c r="B5" s="371" t="s">
        <v>282</v>
      </c>
      <c r="C5" s="371">
        <v>34</v>
      </c>
      <c r="D5" s="371"/>
      <c r="E5" s="371"/>
      <c r="F5" s="371">
        <v>4</v>
      </c>
      <c r="G5" s="371"/>
      <c r="H5" s="246"/>
      <c r="I5" s="246"/>
      <c r="J5" s="246"/>
      <c r="R5" s="10"/>
      <c r="S5" s="10"/>
      <c r="T5" s="10"/>
      <c r="U5" s="10"/>
      <c r="V5" s="10"/>
    </row>
    <row r="6" spans="1:22" x14ac:dyDescent="0.25">
      <c r="A6" t="s">
        <v>21</v>
      </c>
      <c r="B6" s="371" t="s">
        <v>280</v>
      </c>
      <c r="C6" s="371"/>
      <c r="D6" s="371"/>
      <c r="E6" s="371">
        <v>4</v>
      </c>
      <c r="F6" s="371">
        <v>4</v>
      </c>
      <c r="G6" s="371"/>
      <c r="H6" s="246"/>
      <c r="I6" s="246"/>
      <c r="J6" s="246"/>
      <c r="R6" s="10"/>
      <c r="S6" s="10"/>
      <c r="T6" s="10"/>
      <c r="U6" s="10"/>
      <c r="V6" s="10"/>
    </row>
    <row r="7" spans="1:22" x14ac:dyDescent="0.25">
      <c r="A7" t="s">
        <v>21</v>
      </c>
      <c r="B7" s="371" t="s">
        <v>281</v>
      </c>
      <c r="C7" s="371">
        <v>34</v>
      </c>
      <c r="D7" s="371">
        <v>34</v>
      </c>
      <c r="E7" s="371"/>
      <c r="F7" s="371"/>
      <c r="G7" s="371">
        <v>44</v>
      </c>
      <c r="H7" s="246"/>
      <c r="I7" s="246"/>
      <c r="J7" s="246"/>
      <c r="R7" s="10"/>
      <c r="S7" s="10"/>
      <c r="T7" s="10"/>
      <c r="U7" s="10"/>
      <c r="V7" s="10"/>
    </row>
    <row r="8" spans="1:22" x14ac:dyDescent="0.25">
      <c r="A8" t="s">
        <v>21</v>
      </c>
      <c r="B8" s="371" t="s">
        <v>91</v>
      </c>
      <c r="C8" s="371"/>
      <c r="D8" s="371"/>
      <c r="E8" s="371"/>
      <c r="F8" s="371">
        <v>4</v>
      </c>
      <c r="G8" s="371"/>
      <c r="H8" s="246"/>
      <c r="I8" s="246"/>
      <c r="J8" s="247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</row>
    <row r="9" spans="1:22" x14ac:dyDescent="0.25">
      <c r="B9" s="13" t="s">
        <v>60</v>
      </c>
      <c r="C9" s="15">
        <f>SUM(C5:C8)</f>
        <v>68</v>
      </c>
      <c r="D9" s="15">
        <f>SUM(D5:D8)</f>
        <v>34</v>
      </c>
      <c r="E9" s="15">
        <f>SUM(E5:E8)</f>
        <v>4</v>
      </c>
      <c r="F9" s="15">
        <f>SUM(F5:F8)</f>
        <v>12</v>
      </c>
      <c r="G9" s="15">
        <f>SUM(G5:G8)</f>
        <v>44</v>
      </c>
      <c r="O9" s="28"/>
      <c r="P9" s="27"/>
    </row>
    <row r="10" spans="1:22" x14ac:dyDescent="0.25">
      <c r="O10" s="28"/>
      <c r="P10" s="27"/>
    </row>
    <row r="11" spans="1:22" x14ac:dyDescent="0.25">
      <c r="O11" s="28"/>
      <c r="P11" s="27"/>
    </row>
    <row r="12" spans="1:22" x14ac:dyDescent="0.25">
      <c r="O12" s="28"/>
      <c r="P12" s="27"/>
    </row>
    <row r="13" spans="1:22" x14ac:dyDescent="0.25">
      <c r="C13" s="27"/>
      <c r="D13" s="27"/>
      <c r="E13" s="27"/>
      <c r="F13" s="27"/>
      <c r="G13" s="27"/>
    </row>
    <row r="17" spans="3:7" x14ac:dyDescent="0.25">
      <c r="C17" s="29"/>
      <c r="D17" s="29"/>
      <c r="E17" s="30"/>
      <c r="F17" s="29"/>
      <c r="G17" s="30"/>
    </row>
  </sheetData>
  <mergeCells count="1">
    <mergeCell ref="B3:D3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AZ30"/>
  <sheetViews>
    <sheetView zoomScale="70" zoomScaleNormal="70" workbookViewId="0">
      <pane xSplit="2" ySplit="2" topLeftCell="AF36" activePane="bottomRight" state="frozen"/>
      <selection pane="topRight" activeCell="C1" sqref="C1"/>
      <selection pane="bottomLeft" activeCell="A3" sqref="A3"/>
      <selection pane="bottomRight" activeCell="AQ46" sqref="AQ46"/>
    </sheetView>
  </sheetViews>
  <sheetFormatPr defaultRowHeight="15" outlineLevelCol="1" x14ac:dyDescent="0.25"/>
  <cols>
    <col min="1" max="1" width="6.5703125" bestFit="1" customWidth="1"/>
    <col min="2" max="2" width="40.7109375" bestFit="1" customWidth="1"/>
    <col min="3" max="3" width="9" customWidth="1" outlineLevel="1"/>
    <col min="4" max="4" width="7" customWidth="1" outlineLevel="1"/>
    <col min="5" max="5" width="6.140625" customWidth="1" outlineLevel="1"/>
    <col min="6" max="6" width="7.140625" customWidth="1" outlineLevel="1"/>
    <col min="7" max="7" width="7" customWidth="1" outlineLevel="1"/>
    <col min="8" max="8" width="6.7109375" customWidth="1" outlineLevel="1"/>
    <col min="9" max="9" width="7.28515625" customWidth="1" outlineLevel="1"/>
    <col min="10" max="10" width="8.7109375" customWidth="1" outlineLevel="1"/>
    <col min="11" max="11" width="8.140625" bestFit="1" customWidth="1"/>
    <col min="12" max="12" width="8.140625" customWidth="1" outlineLevel="1"/>
    <col min="13" max="13" width="8.28515625" customWidth="1" outlineLevel="1"/>
    <col min="14" max="14" width="8.140625" customWidth="1" outlineLevel="1"/>
    <col min="15" max="19" width="8.5703125" customWidth="1" outlineLevel="1"/>
    <col min="20" max="22" width="8.85546875" customWidth="1" outlineLevel="1"/>
    <col min="23" max="23" width="8.5703125" bestFit="1" customWidth="1"/>
    <col min="24" max="24" width="8.5703125" customWidth="1" outlineLevel="1"/>
    <col min="25" max="25" width="8.7109375" customWidth="1" outlineLevel="1"/>
    <col min="26" max="26" width="8.5703125" customWidth="1" outlineLevel="1"/>
    <col min="27" max="34" width="9.5703125" customWidth="1" outlineLevel="1"/>
    <col min="35" max="35" width="9.5703125" bestFit="1" customWidth="1"/>
    <col min="36" max="46" width="9.5703125" bestFit="1" customWidth="1" outlineLevel="1"/>
  </cols>
  <sheetData>
    <row r="1" spans="1:52" x14ac:dyDescent="0.25">
      <c r="AU1" s="10"/>
      <c r="AV1" s="10"/>
      <c r="AW1" s="10"/>
      <c r="AX1" s="10"/>
      <c r="AY1" s="10"/>
      <c r="AZ1" s="10"/>
    </row>
    <row r="2" spans="1:52" x14ac:dyDescent="0.25">
      <c r="B2" s="16" t="s">
        <v>9</v>
      </c>
      <c r="C2" s="41">
        <f>'Dashboard Console - Entry'!C2</f>
        <v>40299</v>
      </c>
      <c r="D2" s="41">
        <f>'Dashboard Console - Entry'!D2</f>
        <v>40330</v>
      </c>
      <c r="E2" s="41">
        <f>'Dashboard Console - Entry'!E2</f>
        <v>40360</v>
      </c>
      <c r="F2" s="41">
        <f>'Dashboard Console - Entry'!F2</f>
        <v>40391</v>
      </c>
      <c r="G2" s="41">
        <f>'Dashboard Console - Entry'!G2</f>
        <v>40422</v>
      </c>
      <c r="H2" s="41">
        <f>'Dashboard Console - Entry'!H2</f>
        <v>40452</v>
      </c>
      <c r="I2" s="41">
        <f>'Dashboard Console - Entry'!I2</f>
        <v>40483</v>
      </c>
      <c r="J2" s="41">
        <f>'Dashboard Console - Entry'!J2</f>
        <v>40513</v>
      </c>
      <c r="K2" s="41">
        <f>'Dashboard Console - Entry'!K2</f>
        <v>40544</v>
      </c>
      <c r="L2" s="41">
        <f>'Dashboard Console - Entry'!L2</f>
        <v>40575</v>
      </c>
      <c r="M2" s="41">
        <f>'Dashboard Console - Entry'!M2</f>
        <v>40603</v>
      </c>
      <c r="N2" s="41">
        <f>'Dashboard Console - Entry'!N2</f>
        <v>40634</v>
      </c>
      <c r="O2" s="41">
        <f>'Dashboard Console - Entry'!O2</f>
        <v>40664</v>
      </c>
      <c r="P2" s="41">
        <f>'Dashboard Console - Entry'!P2</f>
        <v>40695</v>
      </c>
      <c r="Q2" s="41">
        <f>'Dashboard Console - Entry'!Q2</f>
        <v>40725</v>
      </c>
      <c r="R2" s="41">
        <f>'Dashboard Console - Entry'!R2</f>
        <v>40756</v>
      </c>
      <c r="S2" s="41">
        <f>'Dashboard Console - Entry'!S2</f>
        <v>40787</v>
      </c>
      <c r="T2" s="41">
        <f>'Dashboard Console - Entry'!T2</f>
        <v>40817</v>
      </c>
      <c r="U2" s="41">
        <f>'Dashboard Console - Entry'!U2</f>
        <v>40848</v>
      </c>
      <c r="V2" s="41">
        <f>'Dashboard Console - Entry'!V2</f>
        <v>40878</v>
      </c>
      <c r="W2" s="41">
        <f>'Dashboard Console - Entry'!W2</f>
        <v>40909</v>
      </c>
      <c r="X2" s="41">
        <f>'Dashboard Console - Entry'!X2</f>
        <v>40940</v>
      </c>
      <c r="Y2" s="41">
        <f>'Dashboard Console - Entry'!Y2</f>
        <v>40969</v>
      </c>
      <c r="Z2" s="41">
        <f>'Dashboard Console - Entry'!Z2</f>
        <v>41000</v>
      </c>
      <c r="AA2" s="41">
        <f>'Dashboard Console - Entry'!AA2</f>
        <v>41030</v>
      </c>
      <c r="AB2" s="41">
        <f>'Dashboard Console - Entry'!AB2</f>
        <v>41061</v>
      </c>
      <c r="AC2" s="41">
        <f>'Dashboard Console - Entry'!AC2</f>
        <v>41091</v>
      </c>
      <c r="AD2" s="41">
        <f>'Dashboard Console - Entry'!AD2</f>
        <v>41122</v>
      </c>
      <c r="AE2" s="41">
        <f>'Dashboard Console - Entry'!AE2</f>
        <v>41153</v>
      </c>
      <c r="AF2" s="41">
        <f>'Dashboard Console - Entry'!AF2</f>
        <v>41183</v>
      </c>
      <c r="AG2" s="41">
        <f>'Dashboard Console - Entry'!AG2</f>
        <v>41214</v>
      </c>
      <c r="AH2" s="41">
        <f>'Dashboard Console - Entry'!AH2</f>
        <v>41244</v>
      </c>
      <c r="AI2" s="41">
        <f>'Dashboard Console - Entry'!AI2</f>
        <v>41275</v>
      </c>
      <c r="AJ2" s="41">
        <f>'Dashboard Console - Entry'!AJ2</f>
        <v>41306</v>
      </c>
      <c r="AK2" s="41">
        <f>'Dashboard Console - Entry'!AK2</f>
        <v>41334</v>
      </c>
      <c r="AL2" s="41">
        <f>'Dashboard Console - Entry'!AL2</f>
        <v>41365</v>
      </c>
      <c r="AM2" s="41">
        <f>'Dashboard Console - Entry'!AM2</f>
        <v>41395</v>
      </c>
      <c r="AN2" s="41">
        <f>'Dashboard Console - Entry'!AN2</f>
        <v>41426</v>
      </c>
      <c r="AO2" s="41">
        <f>'Dashboard Console - Entry'!AO2</f>
        <v>41456</v>
      </c>
      <c r="AP2" s="41">
        <f>'Dashboard Console - Entry'!AP2</f>
        <v>41487</v>
      </c>
      <c r="AQ2" s="41">
        <f>'Dashboard Console - Entry'!AQ2</f>
        <v>41518</v>
      </c>
      <c r="AR2" s="41">
        <f>'Dashboard Console - Entry'!AR2</f>
        <v>41548</v>
      </c>
      <c r="AS2" s="41">
        <f>'Dashboard Console - Entry'!AS2</f>
        <v>41579</v>
      </c>
      <c r="AT2" s="41">
        <f>'Dashboard Console - Entry'!AT2</f>
        <v>41609</v>
      </c>
      <c r="AU2" s="44"/>
      <c r="AV2" s="44"/>
      <c r="AW2" s="44"/>
      <c r="AX2" s="44"/>
      <c r="AY2" s="44"/>
      <c r="AZ2" s="44"/>
    </row>
    <row r="3" spans="1:52" x14ac:dyDescent="0.25">
      <c r="B3" s="16" t="s">
        <v>18</v>
      </c>
      <c r="C3" s="34">
        <f>'Dashboard Console - Entry'!C5</f>
        <v>0</v>
      </c>
      <c r="D3" s="34">
        <f>'Dashboard Console - Entry'!D5</f>
        <v>0</v>
      </c>
      <c r="E3" s="34">
        <f>'Dashboard Console - Entry'!E5</f>
        <v>0</v>
      </c>
      <c r="F3" s="34">
        <f>'Dashboard Console - Entry'!F5</f>
        <v>0</v>
      </c>
      <c r="G3" s="34">
        <f>'Dashboard Console - Entry'!G5</f>
        <v>0</v>
      </c>
      <c r="H3" s="34">
        <f>'Dashboard Console - Entry'!H5</f>
        <v>0</v>
      </c>
      <c r="I3" s="34">
        <f>'Dashboard Console - Entry'!I5</f>
        <v>0</v>
      </c>
      <c r="J3" s="34">
        <f>'Dashboard Console - Entry'!J5</f>
        <v>0</v>
      </c>
      <c r="K3" s="34">
        <f>'Dashboard Console - Entry'!K5</f>
        <v>0</v>
      </c>
      <c r="L3" s="34">
        <f>'Dashboard Console - Entry'!L5</f>
        <v>0</v>
      </c>
      <c r="M3" s="34">
        <f>'Dashboard Console - Entry'!M5</f>
        <v>0</v>
      </c>
      <c r="N3" s="34">
        <f>'Dashboard Console - Entry'!N5</f>
        <v>0</v>
      </c>
      <c r="O3" s="34">
        <f>'Dashboard Console - Entry'!O5</f>
        <v>68</v>
      </c>
      <c r="P3" s="34">
        <f>'Dashboard Console - Entry'!P5</f>
        <v>69</v>
      </c>
      <c r="Q3" s="34">
        <f>'Dashboard Console - Entry'!Q5</f>
        <v>69</v>
      </c>
      <c r="R3" s="34">
        <f>'Dashboard Console - Entry'!R5</f>
        <v>69</v>
      </c>
      <c r="S3" s="34">
        <f>'Dashboard Console - Entry'!S5</f>
        <v>74</v>
      </c>
      <c r="T3" s="34">
        <f>'Dashboard Console - Entry'!T5</f>
        <v>71</v>
      </c>
      <c r="U3" s="34">
        <f>'Dashboard Console - Entry'!U5</f>
        <v>71</v>
      </c>
      <c r="V3" s="34">
        <f>'Dashboard Console - Entry'!V5</f>
        <v>73</v>
      </c>
      <c r="W3" s="34">
        <f>'Dashboard Console - Entry'!W5</f>
        <v>73</v>
      </c>
      <c r="X3" s="34">
        <f>'Dashboard Console - Entry'!X5</f>
        <v>73</v>
      </c>
      <c r="Y3" s="34">
        <f>'Dashboard Console - Entry'!Y5</f>
        <v>74</v>
      </c>
      <c r="Z3" s="34">
        <f>'Dashboard Console - Entry'!Z5</f>
        <v>75</v>
      </c>
      <c r="AA3" s="34">
        <f>'Dashboard Console - Entry'!AA5</f>
        <v>77</v>
      </c>
      <c r="AB3" s="34">
        <f>'Dashboard Console - Entry'!AB5</f>
        <v>0</v>
      </c>
      <c r="AC3" s="34">
        <f>'Dashboard Console - Entry'!AC5</f>
        <v>0</v>
      </c>
      <c r="AD3" s="34">
        <f>'Dashboard Console - Entry'!AD5</f>
        <v>0</v>
      </c>
      <c r="AE3" s="34">
        <f>'Dashboard Console - Entry'!AE5</f>
        <v>0</v>
      </c>
      <c r="AF3" s="34">
        <f>'Dashboard Console - Entry'!AF5</f>
        <v>0</v>
      </c>
      <c r="AG3" s="34">
        <f>'Dashboard Console - Entry'!AG5</f>
        <v>0</v>
      </c>
      <c r="AH3" s="34">
        <f>'Dashboard Console - Entry'!AH5</f>
        <v>0</v>
      </c>
      <c r="AI3" s="34">
        <f>'Dashboard Console - Entry'!AI5</f>
        <v>0</v>
      </c>
      <c r="AJ3" s="34">
        <f>'Dashboard Console - Entry'!AJ5</f>
        <v>0</v>
      </c>
      <c r="AK3" s="34">
        <f>'Dashboard Console - Entry'!AK5</f>
        <v>0</v>
      </c>
      <c r="AL3" s="34">
        <f>'Dashboard Console - Entry'!AL5</f>
        <v>0</v>
      </c>
      <c r="AM3" s="34">
        <f>'Dashboard Console - Entry'!AM5</f>
        <v>0</v>
      </c>
      <c r="AN3" s="34">
        <f>'Dashboard Console - Entry'!AN5</f>
        <v>0</v>
      </c>
      <c r="AO3" s="34">
        <f>'Dashboard Console - Entry'!AO5</f>
        <v>0</v>
      </c>
      <c r="AP3" s="34">
        <f>'Dashboard Console - Entry'!AP5</f>
        <v>0</v>
      </c>
      <c r="AQ3" s="34">
        <f>'Dashboard Console - Entry'!AQ5</f>
        <v>0</v>
      </c>
      <c r="AR3" s="34">
        <f>'Dashboard Console - Entry'!AR5</f>
        <v>0</v>
      </c>
      <c r="AS3" s="34">
        <f>'Dashboard Console - Entry'!AS5</f>
        <v>0</v>
      </c>
      <c r="AT3" s="34">
        <f>'Dashboard Console - Entry'!AT5</f>
        <v>0</v>
      </c>
      <c r="AU3" s="10"/>
      <c r="AV3" s="10"/>
      <c r="AW3" s="10"/>
      <c r="AX3" s="10"/>
      <c r="AY3" s="10"/>
      <c r="AZ3" s="10"/>
    </row>
    <row r="5" spans="1:52" x14ac:dyDescent="0.25">
      <c r="A5" t="s">
        <v>21</v>
      </c>
      <c r="B5" s="9" t="s">
        <v>25</v>
      </c>
      <c r="C5" s="372">
        <v>1125</v>
      </c>
      <c r="K5" s="372">
        <v>1125</v>
      </c>
      <c r="W5" s="163">
        <v>1992</v>
      </c>
      <c r="AI5" s="163">
        <v>2293</v>
      </c>
    </row>
    <row r="6" spans="1:52" x14ac:dyDescent="0.25">
      <c r="B6" s="12"/>
      <c r="C6" s="12"/>
      <c r="K6" s="12"/>
      <c r="W6" s="12"/>
      <c r="AI6" s="12"/>
    </row>
    <row r="7" spans="1:52" x14ac:dyDescent="0.25">
      <c r="B7" s="46" t="s">
        <v>26</v>
      </c>
      <c r="C7" s="15">
        <f>C5/12</f>
        <v>93.75</v>
      </c>
      <c r="D7" s="11"/>
      <c r="K7" s="15">
        <f>K5/12</f>
        <v>93.75</v>
      </c>
      <c r="W7" s="15">
        <f>W5/12</f>
        <v>166</v>
      </c>
      <c r="AI7" s="15">
        <f>AI5/12</f>
        <v>191.08333333333334</v>
      </c>
    </row>
    <row r="9" spans="1:52" x14ac:dyDescent="0.25">
      <c r="B9" s="17" t="s">
        <v>32</v>
      </c>
    </row>
    <row r="10" spans="1:52" x14ac:dyDescent="0.25">
      <c r="B10" s="34" t="s">
        <v>25</v>
      </c>
      <c r="C10" s="38"/>
      <c r="D10" s="38"/>
      <c r="E10" s="38"/>
      <c r="F10" s="38"/>
      <c r="G10" s="38"/>
      <c r="H10" s="38"/>
      <c r="I10" s="38"/>
      <c r="J10" s="38"/>
      <c r="K10" s="38">
        <f>K5</f>
        <v>1125</v>
      </c>
      <c r="L10" s="38">
        <f t="shared" ref="L10:V10" si="0">K10</f>
        <v>1125</v>
      </c>
      <c r="M10" s="38">
        <f t="shared" si="0"/>
        <v>1125</v>
      </c>
      <c r="N10" s="38">
        <f t="shared" si="0"/>
        <v>1125</v>
      </c>
      <c r="O10" s="38">
        <f t="shared" si="0"/>
        <v>1125</v>
      </c>
      <c r="P10" s="38">
        <f t="shared" si="0"/>
        <v>1125</v>
      </c>
      <c r="Q10" s="38">
        <f t="shared" si="0"/>
        <v>1125</v>
      </c>
      <c r="R10" s="38">
        <f t="shared" si="0"/>
        <v>1125</v>
      </c>
      <c r="S10" s="38">
        <f t="shared" si="0"/>
        <v>1125</v>
      </c>
      <c r="T10" s="38">
        <f t="shared" si="0"/>
        <v>1125</v>
      </c>
      <c r="U10" s="38">
        <f t="shared" si="0"/>
        <v>1125</v>
      </c>
      <c r="V10" s="38">
        <f t="shared" si="0"/>
        <v>1125</v>
      </c>
      <c r="W10" s="38">
        <v>1992</v>
      </c>
      <c r="X10" s="38">
        <v>1992</v>
      </c>
      <c r="Y10" s="38">
        <v>1992</v>
      </c>
      <c r="Z10" s="38">
        <v>1992</v>
      </c>
      <c r="AA10" s="38">
        <v>1992</v>
      </c>
      <c r="AB10" s="38">
        <v>1992</v>
      </c>
      <c r="AC10" s="38">
        <v>1992</v>
      </c>
      <c r="AD10" s="38">
        <v>1992</v>
      </c>
      <c r="AE10" s="38">
        <v>1992</v>
      </c>
      <c r="AF10" s="38">
        <v>1992</v>
      </c>
      <c r="AG10" s="38">
        <v>1992</v>
      </c>
      <c r="AH10" s="38">
        <v>1992</v>
      </c>
      <c r="AI10" s="38">
        <f>AI5</f>
        <v>2293</v>
      </c>
      <c r="AJ10" s="38">
        <f t="shared" ref="AJ10:AT10" si="1">AI10</f>
        <v>2293</v>
      </c>
      <c r="AK10" s="38">
        <f t="shared" si="1"/>
        <v>2293</v>
      </c>
      <c r="AL10" s="38">
        <f t="shared" si="1"/>
        <v>2293</v>
      </c>
      <c r="AM10" s="38">
        <f t="shared" si="1"/>
        <v>2293</v>
      </c>
      <c r="AN10" s="38">
        <f t="shared" si="1"/>
        <v>2293</v>
      </c>
      <c r="AO10" s="38">
        <f t="shared" si="1"/>
        <v>2293</v>
      </c>
      <c r="AP10" s="38">
        <f t="shared" si="1"/>
        <v>2293</v>
      </c>
      <c r="AQ10" s="38">
        <f t="shared" si="1"/>
        <v>2293</v>
      </c>
      <c r="AR10" s="38">
        <f t="shared" si="1"/>
        <v>2293</v>
      </c>
      <c r="AS10" s="38">
        <f t="shared" si="1"/>
        <v>2293</v>
      </c>
      <c r="AT10" s="38">
        <f t="shared" si="1"/>
        <v>2293</v>
      </c>
    </row>
    <row r="11" spans="1:52" x14ac:dyDescent="0.25">
      <c r="B11" s="34" t="s">
        <v>26</v>
      </c>
      <c r="C11" s="39"/>
      <c r="D11" s="39"/>
      <c r="E11" s="39"/>
      <c r="F11" s="39"/>
      <c r="G11" s="39"/>
      <c r="H11" s="39"/>
      <c r="I11" s="39"/>
      <c r="J11" s="39"/>
      <c r="K11" s="35">
        <f>K7</f>
        <v>93.75</v>
      </c>
      <c r="L11" s="35">
        <f>K11</f>
        <v>93.75</v>
      </c>
      <c r="M11" s="35">
        <f t="shared" ref="M11:U11" si="2">L11</f>
        <v>93.75</v>
      </c>
      <c r="N11" s="35">
        <f t="shared" si="2"/>
        <v>93.75</v>
      </c>
      <c r="O11" s="35">
        <f t="shared" si="2"/>
        <v>93.75</v>
      </c>
      <c r="P11" s="35">
        <f t="shared" si="2"/>
        <v>93.75</v>
      </c>
      <c r="Q11" s="35">
        <f t="shared" si="2"/>
        <v>93.75</v>
      </c>
      <c r="R11" s="35">
        <f t="shared" si="2"/>
        <v>93.75</v>
      </c>
      <c r="S11" s="35">
        <f t="shared" si="2"/>
        <v>93.75</v>
      </c>
      <c r="T11" s="35">
        <f t="shared" si="2"/>
        <v>93.75</v>
      </c>
      <c r="U11" s="35">
        <f t="shared" si="2"/>
        <v>93.75</v>
      </c>
      <c r="V11" s="35">
        <f>U11</f>
        <v>93.75</v>
      </c>
      <c r="W11" s="35">
        <v>166</v>
      </c>
      <c r="X11" s="35">
        <v>166</v>
      </c>
      <c r="Y11" s="35">
        <v>166</v>
      </c>
      <c r="Z11" s="35">
        <v>166</v>
      </c>
      <c r="AA11" s="35">
        <v>166</v>
      </c>
      <c r="AB11" s="35">
        <v>166</v>
      </c>
      <c r="AC11" s="35">
        <v>166</v>
      </c>
      <c r="AD11" s="35">
        <v>166</v>
      </c>
      <c r="AE11" s="35">
        <v>166</v>
      </c>
      <c r="AF11" s="35">
        <v>166</v>
      </c>
      <c r="AG11" s="35">
        <v>166</v>
      </c>
      <c r="AH11" s="35">
        <v>166</v>
      </c>
      <c r="AI11" s="35">
        <f>AI7</f>
        <v>191.08333333333334</v>
      </c>
      <c r="AJ11" s="35">
        <f t="shared" ref="AJ11:AT11" si="3">AI11</f>
        <v>191.08333333333334</v>
      </c>
      <c r="AK11" s="35">
        <f t="shared" si="3"/>
        <v>191.08333333333334</v>
      </c>
      <c r="AL11" s="35">
        <f t="shared" si="3"/>
        <v>191.08333333333334</v>
      </c>
      <c r="AM11" s="35">
        <f t="shared" si="3"/>
        <v>191.08333333333334</v>
      </c>
      <c r="AN11" s="35">
        <f t="shared" si="3"/>
        <v>191.08333333333334</v>
      </c>
      <c r="AO11" s="35">
        <f t="shared" si="3"/>
        <v>191.08333333333334</v>
      </c>
      <c r="AP11" s="35">
        <f t="shared" si="3"/>
        <v>191.08333333333334</v>
      </c>
      <c r="AQ11" s="35">
        <f t="shared" si="3"/>
        <v>191.08333333333334</v>
      </c>
      <c r="AR11" s="35">
        <f t="shared" si="3"/>
        <v>191.08333333333334</v>
      </c>
      <c r="AS11" s="35">
        <f t="shared" si="3"/>
        <v>191.08333333333334</v>
      </c>
      <c r="AT11" s="35">
        <f t="shared" si="3"/>
        <v>191.08333333333334</v>
      </c>
    </row>
    <row r="12" spans="1:52" x14ac:dyDescent="0.25">
      <c r="B12" s="34" t="s">
        <v>31</v>
      </c>
      <c r="C12" s="39"/>
      <c r="D12" s="39"/>
      <c r="E12" s="39"/>
      <c r="F12" s="39"/>
      <c r="G12" s="39"/>
      <c r="H12" s="39"/>
      <c r="I12" s="39"/>
      <c r="J12" s="39"/>
      <c r="K12" s="35">
        <f>K7</f>
        <v>93.75</v>
      </c>
      <c r="L12" s="35">
        <f>K12+K12</f>
        <v>187.5</v>
      </c>
      <c r="M12" s="35">
        <f>L12+K12</f>
        <v>281.25</v>
      </c>
      <c r="N12" s="35">
        <f>M12+K12</f>
        <v>375</v>
      </c>
      <c r="O12" s="35">
        <f>N12+K12</f>
        <v>468.75</v>
      </c>
      <c r="P12" s="35">
        <f>O12+K12</f>
        <v>562.5</v>
      </c>
      <c r="Q12" s="35">
        <f>P12+K12</f>
        <v>656.25</v>
      </c>
      <c r="R12" s="35">
        <f>Q12+K12</f>
        <v>750</v>
      </c>
      <c r="S12" s="35">
        <f>R12+K12</f>
        <v>843.75</v>
      </c>
      <c r="T12" s="35">
        <f>S12+K12</f>
        <v>937.5</v>
      </c>
      <c r="U12" s="35">
        <f>T12+K12</f>
        <v>1031.25</v>
      </c>
      <c r="V12" s="35">
        <f>U12+K12</f>
        <v>1125</v>
      </c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>
        <f>AI7</f>
        <v>191.08333333333334</v>
      </c>
      <c r="AJ12" s="35">
        <f>AI12+AI12</f>
        <v>382.16666666666669</v>
      </c>
      <c r="AK12" s="35">
        <f>AJ12+AI12</f>
        <v>573.25</v>
      </c>
      <c r="AL12" s="35">
        <f>AK12+AI12</f>
        <v>764.33333333333337</v>
      </c>
      <c r="AM12" s="35">
        <f>AL12+AI12</f>
        <v>955.41666666666674</v>
      </c>
      <c r="AN12" s="35">
        <f>AM12+AI12</f>
        <v>1146.5</v>
      </c>
      <c r="AO12" s="35">
        <f>AN12+AI12</f>
        <v>1337.5833333333333</v>
      </c>
      <c r="AP12" s="35">
        <f>AO12+AI12</f>
        <v>1528.6666666666665</v>
      </c>
      <c r="AQ12" s="35">
        <f>AP12+AI12</f>
        <v>1719.7499999999998</v>
      </c>
      <c r="AR12" s="35">
        <f>AQ12+AI12</f>
        <v>1910.833333333333</v>
      </c>
      <c r="AS12" s="35">
        <f>AR12+AI12</f>
        <v>2101.9166666666665</v>
      </c>
      <c r="AT12" s="35">
        <f>AS12+AI12</f>
        <v>2293</v>
      </c>
    </row>
    <row r="13" spans="1:52" x14ac:dyDescent="0.25">
      <c r="A13" s="199" t="s">
        <v>21</v>
      </c>
      <c r="B13" s="9" t="s">
        <v>28</v>
      </c>
      <c r="C13" s="159"/>
      <c r="D13" s="159"/>
      <c r="E13" s="159"/>
      <c r="F13" s="159"/>
      <c r="G13" s="159"/>
      <c r="H13" s="159"/>
      <c r="I13" s="159"/>
      <c r="J13" s="159"/>
      <c r="K13" s="369"/>
      <c r="L13" s="369"/>
      <c r="M13" s="369"/>
      <c r="N13" s="369"/>
      <c r="O13" s="369"/>
      <c r="P13" s="369"/>
      <c r="Q13" s="369"/>
      <c r="R13" s="369"/>
      <c r="S13" s="369"/>
      <c r="T13" s="369"/>
      <c r="U13" s="159"/>
      <c r="V13" s="159"/>
      <c r="W13" s="159">
        <v>78</v>
      </c>
      <c r="X13" s="159">
        <v>129</v>
      </c>
      <c r="Y13" s="159">
        <v>148</v>
      </c>
      <c r="Z13" s="159">
        <v>135</v>
      </c>
      <c r="AA13" s="159"/>
      <c r="AB13" s="159"/>
      <c r="AC13" s="159"/>
      <c r="AD13" s="159"/>
      <c r="AE13" s="159"/>
      <c r="AF13" s="159"/>
      <c r="AG13" s="159"/>
      <c r="AH13" s="159"/>
      <c r="AI13" s="159">
        <v>141</v>
      </c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</row>
    <row r="14" spans="1:52" x14ac:dyDescent="0.25">
      <c r="A14" s="199" t="s">
        <v>21</v>
      </c>
      <c r="B14" s="9" t="s">
        <v>98</v>
      </c>
      <c r="C14" s="159"/>
      <c r="D14" s="159"/>
      <c r="E14" s="159"/>
      <c r="F14" s="159"/>
      <c r="G14" s="159"/>
      <c r="H14" s="159"/>
      <c r="I14" s="159"/>
      <c r="J14" s="159"/>
      <c r="K14" s="369"/>
      <c r="L14" s="369"/>
      <c r="M14" s="369"/>
      <c r="N14" s="369"/>
      <c r="O14" s="369"/>
      <c r="P14" s="369"/>
      <c r="Q14" s="369"/>
      <c r="R14" s="369"/>
      <c r="S14" s="369"/>
      <c r="T14" s="369"/>
      <c r="U14" s="159"/>
      <c r="V14" s="159"/>
      <c r="W14" s="159">
        <v>33</v>
      </c>
      <c r="X14" s="159">
        <v>3</v>
      </c>
      <c r="Y14" s="159">
        <v>20</v>
      </c>
      <c r="Z14" s="159">
        <v>22</v>
      </c>
      <c r="AA14" s="159"/>
      <c r="AB14" s="159"/>
      <c r="AC14" s="159"/>
      <c r="AD14" s="159"/>
      <c r="AE14" s="159"/>
      <c r="AF14" s="159"/>
      <c r="AG14" s="159"/>
      <c r="AH14" s="159"/>
      <c r="AI14" s="15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</row>
    <row r="15" spans="1:52" x14ac:dyDescent="0.25">
      <c r="B15" s="34" t="s">
        <v>27</v>
      </c>
      <c r="C15" s="34"/>
      <c r="D15" s="34"/>
      <c r="E15" s="34"/>
      <c r="F15" s="34"/>
      <c r="G15" s="34"/>
      <c r="H15" s="34"/>
      <c r="I15" s="34"/>
      <c r="J15" s="34"/>
      <c r="K15" s="34">
        <f>K13</f>
        <v>0</v>
      </c>
      <c r="L15" s="34">
        <f>K15+L13</f>
        <v>0</v>
      </c>
      <c r="M15" s="34">
        <f t="shared" ref="M15:U15" si="4">L15+M13</f>
        <v>0</v>
      </c>
      <c r="N15" s="34">
        <f t="shared" si="4"/>
        <v>0</v>
      </c>
      <c r="O15" s="34">
        <f t="shared" si="4"/>
        <v>0</v>
      </c>
      <c r="P15" s="34">
        <f t="shared" si="4"/>
        <v>0</v>
      </c>
      <c r="Q15" s="34">
        <f t="shared" si="4"/>
        <v>0</v>
      </c>
      <c r="R15" s="34">
        <f t="shared" si="4"/>
        <v>0</v>
      </c>
      <c r="S15" s="34">
        <f t="shared" si="4"/>
        <v>0</v>
      </c>
      <c r="T15" s="34">
        <f t="shared" si="4"/>
        <v>0</v>
      </c>
      <c r="U15" s="34">
        <f t="shared" si="4"/>
        <v>0</v>
      </c>
      <c r="V15" s="34">
        <f>U15+V13</f>
        <v>0</v>
      </c>
      <c r="W15" s="34">
        <f>W13</f>
        <v>78</v>
      </c>
      <c r="X15" s="34">
        <f t="shared" ref="X15:AH15" si="5">W15+X13</f>
        <v>207</v>
      </c>
      <c r="Y15" s="34">
        <f t="shared" si="5"/>
        <v>355</v>
      </c>
      <c r="Z15" s="34">
        <f t="shared" si="5"/>
        <v>490</v>
      </c>
      <c r="AA15" s="34">
        <f>Z15+AA13</f>
        <v>490</v>
      </c>
      <c r="AB15" s="34">
        <f t="shared" si="5"/>
        <v>490</v>
      </c>
      <c r="AC15" s="34">
        <f t="shared" si="5"/>
        <v>490</v>
      </c>
      <c r="AD15" s="34">
        <f t="shared" si="5"/>
        <v>490</v>
      </c>
      <c r="AE15" s="34">
        <f t="shared" si="5"/>
        <v>490</v>
      </c>
      <c r="AF15" s="34">
        <f t="shared" si="5"/>
        <v>490</v>
      </c>
      <c r="AG15" s="34">
        <v>1823</v>
      </c>
      <c r="AH15" s="34">
        <f t="shared" si="5"/>
        <v>1823</v>
      </c>
      <c r="AI15" s="34">
        <f>AI13</f>
        <v>141</v>
      </c>
      <c r="AJ15" s="34">
        <f t="shared" ref="AJ15:AT15" si="6">AI15+AJ13</f>
        <v>141</v>
      </c>
      <c r="AK15" s="34">
        <f t="shared" si="6"/>
        <v>141</v>
      </c>
      <c r="AL15" s="34">
        <f t="shared" si="6"/>
        <v>141</v>
      </c>
      <c r="AM15" s="34">
        <f t="shared" si="6"/>
        <v>141</v>
      </c>
      <c r="AN15" s="34">
        <f t="shared" si="6"/>
        <v>141</v>
      </c>
      <c r="AO15" s="34">
        <f t="shared" si="6"/>
        <v>141</v>
      </c>
      <c r="AP15" s="34">
        <f t="shared" si="6"/>
        <v>141</v>
      </c>
      <c r="AQ15" s="34">
        <f t="shared" si="6"/>
        <v>141</v>
      </c>
      <c r="AR15" s="34">
        <f t="shared" si="6"/>
        <v>141</v>
      </c>
      <c r="AS15" s="34">
        <f t="shared" si="6"/>
        <v>141</v>
      </c>
      <c r="AT15" s="34">
        <f t="shared" si="6"/>
        <v>141</v>
      </c>
    </row>
    <row r="16" spans="1:52" x14ac:dyDescent="0.25">
      <c r="B16" s="40" t="s">
        <v>25</v>
      </c>
      <c r="C16" s="34"/>
      <c r="D16" s="34"/>
      <c r="E16" s="34"/>
      <c r="F16" s="34"/>
      <c r="G16" s="34"/>
      <c r="H16" s="34"/>
      <c r="I16" s="34"/>
      <c r="J16" s="34"/>
      <c r="K16" s="35">
        <f>K5</f>
        <v>1125</v>
      </c>
      <c r="L16" s="35">
        <f>K16</f>
        <v>1125</v>
      </c>
      <c r="M16" s="35">
        <f t="shared" ref="M16:V16" si="7">L16</f>
        <v>1125</v>
      </c>
      <c r="N16" s="35">
        <f t="shared" si="7"/>
        <v>1125</v>
      </c>
      <c r="O16" s="35">
        <f t="shared" si="7"/>
        <v>1125</v>
      </c>
      <c r="P16" s="35">
        <f t="shared" si="7"/>
        <v>1125</v>
      </c>
      <c r="Q16" s="35">
        <f t="shared" si="7"/>
        <v>1125</v>
      </c>
      <c r="R16" s="35">
        <f t="shared" si="7"/>
        <v>1125</v>
      </c>
      <c r="S16" s="35">
        <f t="shared" si="7"/>
        <v>1125</v>
      </c>
      <c r="T16" s="35">
        <f t="shared" si="7"/>
        <v>1125</v>
      </c>
      <c r="U16" s="35">
        <f t="shared" si="7"/>
        <v>1125</v>
      </c>
      <c r="V16" s="35">
        <f t="shared" si="7"/>
        <v>1125</v>
      </c>
      <c r="W16" s="35">
        <f>W5</f>
        <v>1992</v>
      </c>
      <c r="X16" s="35">
        <f t="shared" ref="X16:AH16" si="8">W16</f>
        <v>1992</v>
      </c>
      <c r="Y16" s="35">
        <f t="shared" si="8"/>
        <v>1992</v>
      </c>
      <c r="Z16" s="35">
        <f t="shared" si="8"/>
        <v>1992</v>
      </c>
      <c r="AA16" s="35">
        <f t="shared" si="8"/>
        <v>1992</v>
      </c>
      <c r="AB16" s="35">
        <f t="shared" si="8"/>
        <v>1992</v>
      </c>
      <c r="AC16" s="35">
        <f t="shared" si="8"/>
        <v>1992</v>
      </c>
      <c r="AD16" s="35">
        <f t="shared" si="8"/>
        <v>1992</v>
      </c>
      <c r="AE16" s="35">
        <f t="shared" si="8"/>
        <v>1992</v>
      </c>
      <c r="AF16" s="35">
        <f t="shared" si="8"/>
        <v>1992</v>
      </c>
      <c r="AG16" s="35">
        <f t="shared" si="8"/>
        <v>1992</v>
      </c>
      <c r="AH16" s="35">
        <f t="shared" si="8"/>
        <v>1992</v>
      </c>
      <c r="AI16" s="35">
        <f>AI5</f>
        <v>2293</v>
      </c>
      <c r="AJ16" s="35">
        <f t="shared" ref="AJ16:AT16" si="9">AI16</f>
        <v>2293</v>
      </c>
      <c r="AK16" s="35">
        <f t="shared" si="9"/>
        <v>2293</v>
      </c>
      <c r="AL16" s="35">
        <f t="shared" si="9"/>
        <v>2293</v>
      </c>
      <c r="AM16" s="35">
        <f t="shared" si="9"/>
        <v>2293</v>
      </c>
      <c r="AN16" s="35">
        <f t="shared" si="9"/>
        <v>2293</v>
      </c>
      <c r="AO16" s="35">
        <f t="shared" si="9"/>
        <v>2293</v>
      </c>
      <c r="AP16" s="35">
        <f t="shared" si="9"/>
        <v>2293</v>
      </c>
      <c r="AQ16" s="35">
        <f t="shared" si="9"/>
        <v>2293</v>
      </c>
      <c r="AR16" s="35">
        <f t="shared" si="9"/>
        <v>2293</v>
      </c>
      <c r="AS16" s="35">
        <f t="shared" si="9"/>
        <v>2293</v>
      </c>
      <c r="AT16" s="35">
        <f t="shared" si="9"/>
        <v>2293</v>
      </c>
    </row>
    <row r="17" spans="1:46" x14ac:dyDescent="0.25">
      <c r="B17" s="34" t="s">
        <v>84</v>
      </c>
      <c r="C17" s="37"/>
      <c r="D17" s="37"/>
      <c r="E17" s="37"/>
      <c r="F17" s="37"/>
      <c r="G17" s="37"/>
      <c r="H17" s="37"/>
      <c r="I17" s="37"/>
      <c r="J17" s="37"/>
      <c r="K17" s="37">
        <f>K15/K16</f>
        <v>0</v>
      </c>
      <c r="L17" s="37">
        <f t="shared" ref="L17:V17" si="10">L15/L16</f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>W15/W16</f>
        <v>3.9156626506024098E-2</v>
      </c>
      <c r="X17" s="37">
        <f t="shared" ref="X17:AH17" si="11">X15/X16</f>
        <v>0.10391566265060241</v>
      </c>
      <c r="Y17" s="37">
        <f t="shared" si="11"/>
        <v>0.17821285140562249</v>
      </c>
      <c r="Z17" s="37">
        <f t="shared" si="11"/>
        <v>0.24598393574297189</v>
      </c>
      <c r="AA17" s="37">
        <f t="shared" si="11"/>
        <v>0.24598393574297189</v>
      </c>
      <c r="AB17" s="37">
        <f t="shared" si="11"/>
        <v>0.24598393574297189</v>
      </c>
      <c r="AC17" s="37">
        <f t="shared" si="11"/>
        <v>0.24598393574297189</v>
      </c>
      <c r="AD17" s="37">
        <f t="shared" si="11"/>
        <v>0.24598393574297189</v>
      </c>
      <c r="AE17" s="37">
        <f t="shared" si="11"/>
        <v>0.24598393574297189</v>
      </c>
      <c r="AF17" s="37">
        <f t="shared" si="11"/>
        <v>0.24598393574297189</v>
      </c>
      <c r="AG17" s="37">
        <f t="shared" si="11"/>
        <v>0.91516064257028118</v>
      </c>
      <c r="AH17" s="37">
        <f t="shared" si="11"/>
        <v>0.91516064257028118</v>
      </c>
      <c r="AI17" s="37">
        <f>AI15/AI16</f>
        <v>6.1491495856955951E-2</v>
      </c>
      <c r="AJ17" s="37">
        <f t="shared" ref="AJ17:AT17" si="12">AJ15/AJ16</f>
        <v>6.1491495856955951E-2</v>
      </c>
      <c r="AK17" s="37">
        <f t="shared" si="12"/>
        <v>6.1491495856955951E-2</v>
      </c>
      <c r="AL17" s="37">
        <f t="shared" si="12"/>
        <v>6.1491495856955951E-2</v>
      </c>
      <c r="AM17" s="37">
        <f t="shared" si="12"/>
        <v>6.1491495856955951E-2</v>
      </c>
      <c r="AN17" s="37">
        <f t="shared" si="12"/>
        <v>6.1491495856955951E-2</v>
      </c>
      <c r="AO17" s="37">
        <f t="shared" si="12"/>
        <v>6.1491495856955951E-2</v>
      </c>
      <c r="AP17" s="37">
        <f t="shared" si="12"/>
        <v>6.1491495856955951E-2</v>
      </c>
      <c r="AQ17" s="37">
        <f t="shared" si="12"/>
        <v>6.1491495856955951E-2</v>
      </c>
      <c r="AR17" s="37">
        <f t="shared" si="12"/>
        <v>6.1491495856955951E-2</v>
      </c>
      <c r="AS17" s="37">
        <f t="shared" si="12"/>
        <v>6.1491495856955951E-2</v>
      </c>
      <c r="AT17" s="37">
        <f t="shared" si="12"/>
        <v>6.1491495856955951E-2</v>
      </c>
    </row>
    <row r="19" spans="1:46" x14ac:dyDescent="0.25">
      <c r="B19" s="17" t="s">
        <v>29</v>
      </c>
    </row>
    <row r="20" spans="1:46" x14ac:dyDescent="0.25">
      <c r="A20" s="199" t="s">
        <v>21</v>
      </c>
      <c r="B20" s="9" t="s">
        <v>30</v>
      </c>
      <c r="C20" s="159"/>
      <c r="D20" s="159"/>
      <c r="E20" s="159"/>
      <c r="F20" s="159"/>
      <c r="G20" s="159"/>
      <c r="H20" s="159"/>
      <c r="I20" s="159"/>
      <c r="J20" s="159"/>
      <c r="K20" s="368"/>
      <c r="L20" s="368">
        <v>4</v>
      </c>
      <c r="M20" s="368">
        <v>9</v>
      </c>
      <c r="N20" s="368">
        <v>28</v>
      </c>
      <c r="O20" s="368"/>
      <c r="P20" s="368"/>
      <c r="Q20" s="368"/>
      <c r="R20" s="368"/>
      <c r="S20" s="368"/>
      <c r="T20" s="368"/>
      <c r="U20" s="159"/>
      <c r="V20" s="159"/>
      <c r="W20" s="159">
        <v>3</v>
      </c>
      <c r="X20" s="159">
        <v>2</v>
      </c>
      <c r="Y20" s="159">
        <v>9</v>
      </c>
      <c r="Z20" s="159">
        <v>9</v>
      </c>
      <c r="AA20" s="159"/>
      <c r="AB20" s="159">
        <v>0</v>
      </c>
      <c r="AC20" s="159">
        <v>0</v>
      </c>
      <c r="AD20" s="159">
        <v>0</v>
      </c>
      <c r="AE20" s="159">
        <v>0</v>
      </c>
      <c r="AF20" s="159">
        <v>0</v>
      </c>
      <c r="AG20" s="159">
        <v>0</v>
      </c>
      <c r="AH20" s="159">
        <v>0</v>
      </c>
      <c r="AI20" s="159">
        <v>0</v>
      </c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</row>
    <row r="21" spans="1:46" x14ac:dyDescent="0.25">
      <c r="B21" s="34" t="s">
        <v>35</v>
      </c>
      <c r="C21" s="34"/>
      <c r="D21" s="34"/>
      <c r="E21" s="34"/>
      <c r="F21" s="34"/>
      <c r="G21" s="34"/>
      <c r="H21" s="34"/>
      <c r="I21" s="34"/>
      <c r="J21" s="34"/>
      <c r="K21" s="34">
        <f>K20</f>
        <v>0</v>
      </c>
      <c r="L21" s="34">
        <f>K21+L20</f>
        <v>4</v>
      </c>
      <c r="M21" s="34">
        <f t="shared" ref="M21:V21" si="13">L21+M20</f>
        <v>13</v>
      </c>
      <c r="N21" s="34">
        <f t="shared" si="13"/>
        <v>41</v>
      </c>
      <c r="O21" s="34">
        <f t="shared" si="13"/>
        <v>41</v>
      </c>
      <c r="P21" s="34">
        <f t="shared" si="13"/>
        <v>41</v>
      </c>
      <c r="Q21" s="34">
        <f t="shared" si="13"/>
        <v>41</v>
      </c>
      <c r="R21" s="34">
        <f t="shared" si="13"/>
        <v>41</v>
      </c>
      <c r="S21" s="34">
        <f t="shared" si="13"/>
        <v>41</v>
      </c>
      <c r="T21" s="34">
        <f t="shared" si="13"/>
        <v>41</v>
      </c>
      <c r="U21" s="34">
        <f t="shared" si="13"/>
        <v>41</v>
      </c>
      <c r="V21" s="34">
        <f t="shared" si="13"/>
        <v>41</v>
      </c>
      <c r="W21" s="34">
        <f>W20</f>
        <v>3</v>
      </c>
      <c r="X21" s="34">
        <f t="shared" ref="X21:AT21" si="14">W21+X20</f>
        <v>5</v>
      </c>
      <c r="Y21" s="34">
        <f t="shared" si="14"/>
        <v>14</v>
      </c>
      <c r="Z21" s="34">
        <f t="shared" si="14"/>
        <v>23</v>
      </c>
      <c r="AA21" s="34">
        <f t="shared" si="14"/>
        <v>23</v>
      </c>
      <c r="AB21" s="34"/>
      <c r="AC21" s="34"/>
      <c r="AD21" s="34"/>
      <c r="AE21" s="34"/>
      <c r="AF21" s="34"/>
      <c r="AG21" s="34"/>
      <c r="AH21" s="34"/>
      <c r="AI21" s="34">
        <f>AI20</f>
        <v>0</v>
      </c>
      <c r="AJ21" s="34">
        <f t="shared" si="14"/>
        <v>0</v>
      </c>
      <c r="AK21" s="34">
        <f t="shared" si="14"/>
        <v>0</v>
      </c>
      <c r="AL21" s="34">
        <f t="shared" si="14"/>
        <v>0</v>
      </c>
      <c r="AM21" s="34">
        <f t="shared" si="14"/>
        <v>0</v>
      </c>
      <c r="AN21" s="34">
        <f t="shared" si="14"/>
        <v>0</v>
      </c>
      <c r="AO21" s="34">
        <f t="shared" si="14"/>
        <v>0</v>
      </c>
      <c r="AP21" s="34">
        <f t="shared" si="14"/>
        <v>0</v>
      </c>
      <c r="AQ21" s="34">
        <f t="shared" si="14"/>
        <v>0</v>
      </c>
      <c r="AR21" s="34">
        <f t="shared" si="14"/>
        <v>0</v>
      </c>
      <c r="AS21" s="34">
        <f t="shared" si="14"/>
        <v>0</v>
      </c>
      <c r="AT21" s="34">
        <f t="shared" si="14"/>
        <v>0</v>
      </c>
    </row>
    <row r="22" spans="1:46" x14ac:dyDescent="0.25">
      <c r="B22" s="34" t="s">
        <v>33</v>
      </c>
      <c r="C22" s="34"/>
      <c r="D22" s="34"/>
      <c r="E22" s="34"/>
      <c r="F22" s="34"/>
      <c r="G22" s="34"/>
      <c r="H22" s="34"/>
      <c r="I22" s="34"/>
      <c r="J22" s="34"/>
      <c r="K22" s="34">
        <f>K3-K21</f>
        <v>0</v>
      </c>
      <c r="L22" s="34">
        <f t="shared" ref="L22:U22" si="15">L3-L21</f>
        <v>-4</v>
      </c>
      <c r="M22" s="34">
        <f t="shared" si="15"/>
        <v>-13</v>
      </c>
      <c r="N22" s="34">
        <f t="shared" si="15"/>
        <v>-41</v>
      </c>
      <c r="O22" s="34">
        <f t="shared" si="15"/>
        <v>27</v>
      </c>
      <c r="P22" s="34">
        <f t="shared" si="15"/>
        <v>28</v>
      </c>
      <c r="Q22" s="34">
        <f t="shared" si="15"/>
        <v>28</v>
      </c>
      <c r="R22" s="34">
        <f>R3-R21</f>
        <v>28</v>
      </c>
      <c r="S22" s="34">
        <f t="shared" si="15"/>
        <v>33</v>
      </c>
      <c r="T22" s="34">
        <f t="shared" si="15"/>
        <v>30</v>
      </c>
      <c r="U22" s="34">
        <f t="shared" si="15"/>
        <v>30</v>
      </c>
      <c r="V22" s="34">
        <f>V3-V21</f>
        <v>32</v>
      </c>
      <c r="W22" s="34">
        <f t="shared" ref="W22:AT22" si="16">W3-W21</f>
        <v>70</v>
      </c>
      <c r="X22" s="34">
        <f t="shared" si="16"/>
        <v>68</v>
      </c>
      <c r="Y22" s="34">
        <f t="shared" si="16"/>
        <v>60</v>
      </c>
      <c r="Z22" s="34">
        <f t="shared" si="16"/>
        <v>52</v>
      </c>
      <c r="AA22" s="34">
        <f t="shared" si="16"/>
        <v>54</v>
      </c>
      <c r="AB22" s="34">
        <f t="shared" si="16"/>
        <v>0</v>
      </c>
      <c r="AC22" s="34">
        <f t="shared" si="16"/>
        <v>0</v>
      </c>
      <c r="AD22" s="34">
        <f t="shared" si="16"/>
        <v>0</v>
      </c>
      <c r="AE22" s="34">
        <f t="shared" si="16"/>
        <v>0</v>
      </c>
      <c r="AF22" s="34">
        <f t="shared" si="16"/>
        <v>0</v>
      </c>
      <c r="AG22" s="34">
        <f t="shared" si="16"/>
        <v>0</v>
      </c>
      <c r="AH22" s="34">
        <f t="shared" si="16"/>
        <v>0</v>
      </c>
      <c r="AI22" s="34">
        <f t="shared" si="16"/>
        <v>0</v>
      </c>
      <c r="AJ22" s="34">
        <f t="shared" si="16"/>
        <v>0</v>
      </c>
      <c r="AK22" s="34">
        <f t="shared" si="16"/>
        <v>0</v>
      </c>
      <c r="AL22" s="34">
        <f t="shared" si="16"/>
        <v>0</v>
      </c>
      <c r="AM22" s="34">
        <f t="shared" si="16"/>
        <v>0</v>
      </c>
      <c r="AN22" s="34">
        <f t="shared" si="16"/>
        <v>0</v>
      </c>
      <c r="AO22" s="34">
        <f t="shared" si="16"/>
        <v>0</v>
      </c>
      <c r="AP22" s="34">
        <f t="shared" si="16"/>
        <v>0</v>
      </c>
      <c r="AQ22" s="34">
        <f t="shared" si="16"/>
        <v>0</v>
      </c>
      <c r="AR22" s="34">
        <f t="shared" si="16"/>
        <v>0</v>
      </c>
      <c r="AS22" s="34">
        <f t="shared" si="16"/>
        <v>0</v>
      </c>
      <c r="AT22" s="34">
        <f t="shared" si="16"/>
        <v>0</v>
      </c>
    </row>
    <row r="23" spans="1:46" x14ac:dyDescent="0.25">
      <c r="B23" s="34" t="s">
        <v>34</v>
      </c>
      <c r="C23" s="34"/>
      <c r="D23" s="34"/>
      <c r="E23" s="34"/>
      <c r="F23" s="34"/>
      <c r="G23" s="34"/>
      <c r="H23" s="34"/>
      <c r="I23" s="34"/>
      <c r="J23" s="34"/>
      <c r="K23" s="37" t="e">
        <f>K21/K3</f>
        <v>#DIV/0!</v>
      </c>
      <c r="L23" s="37" t="e">
        <f t="shared" ref="L23:V23" si="17">L21/L3</f>
        <v>#DIV/0!</v>
      </c>
      <c r="M23" s="37" t="e">
        <f t="shared" si="17"/>
        <v>#DIV/0!</v>
      </c>
      <c r="N23" s="37" t="e">
        <f t="shared" si="17"/>
        <v>#DIV/0!</v>
      </c>
      <c r="O23" s="37">
        <f t="shared" si="17"/>
        <v>0.6029411764705882</v>
      </c>
      <c r="P23" s="37">
        <f t="shared" si="17"/>
        <v>0.59420289855072461</v>
      </c>
      <c r="Q23" s="37">
        <f t="shared" si="17"/>
        <v>0.59420289855072461</v>
      </c>
      <c r="R23" s="37">
        <f t="shared" si="17"/>
        <v>0.59420289855072461</v>
      </c>
      <c r="S23" s="37">
        <f t="shared" si="17"/>
        <v>0.55405405405405406</v>
      </c>
      <c r="T23" s="37">
        <f t="shared" si="17"/>
        <v>0.57746478873239437</v>
      </c>
      <c r="U23" s="37">
        <f t="shared" si="17"/>
        <v>0.57746478873239437</v>
      </c>
      <c r="V23" s="37">
        <f t="shared" si="17"/>
        <v>0.56164383561643838</v>
      </c>
      <c r="W23" s="37">
        <f t="shared" ref="W23:AT23" si="18">W21/W3</f>
        <v>4.1095890410958902E-2</v>
      </c>
      <c r="X23" s="37">
        <f t="shared" si="18"/>
        <v>6.8493150684931503E-2</v>
      </c>
      <c r="Y23" s="37">
        <f t="shared" si="18"/>
        <v>0.1891891891891892</v>
      </c>
      <c r="Z23" s="37">
        <f t="shared" si="18"/>
        <v>0.30666666666666664</v>
      </c>
      <c r="AA23" s="37">
        <f t="shared" si="18"/>
        <v>0.29870129870129869</v>
      </c>
      <c r="AB23" s="37" t="e">
        <f t="shared" si="18"/>
        <v>#DIV/0!</v>
      </c>
      <c r="AC23" s="37" t="e">
        <f t="shared" si="18"/>
        <v>#DIV/0!</v>
      </c>
      <c r="AD23" s="37" t="e">
        <f t="shared" si="18"/>
        <v>#DIV/0!</v>
      </c>
      <c r="AE23" s="37" t="e">
        <f t="shared" si="18"/>
        <v>#DIV/0!</v>
      </c>
      <c r="AF23" s="37" t="e">
        <f t="shared" si="18"/>
        <v>#DIV/0!</v>
      </c>
      <c r="AG23" s="37" t="e">
        <f t="shared" si="18"/>
        <v>#DIV/0!</v>
      </c>
      <c r="AH23" s="37" t="e">
        <f t="shared" si="18"/>
        <v>#DIV/0!</v>
      </c>
      <c r="AI23" s="37" t="e">
        <f t="shared" si="18"/>
        <v>#DIV/0!</v>
      </c>
      <c r="AJ23" s="37" t="e">
        <f t="shared" si="18"/>
        <v>#DIV/0!</v>
      </c>
      <c r="AK23" s="37" t="e">
        <f t="shared" si="18"/>
        <v>#DIV/0!</v>
      </c>
      <c r="AL23" s="37" t="e">
        <f t="shared" si="18"/>
        <v>#DIV/0!</v>
      </c>
      <c r="AM23" s="37" t="e">
        <f t="shared" si="18"/>
        <v>#DIV/0!</v>
      </c>
      <c r="AN23" s="37" t="e">
        <f t="shared" si="18"/>
        <v>#DIV/0!</v>
      </c>
      <c r="AO23" s="37" t="e">
        <f t="shared" si="18"/>
        <v>#DIV/0!</v>
      </c>
      <c r="AP23" s="37" t="e">
        <f t="shared" si="18"/>
        <v>#DIV/0!</v>
      </c>
      <c r="AQ23" s="37" t="e">
        <f t="shared" si="18"/>
        <v>#DIV/0!</v>
      </c>
      <c r="AR23" s="37" t="e">
        <f t="shared" si="18"/>
        <v>#DIV/0!</v>
      </c>
      <c r="AS23" s="37" t="e">
        <f t="shared" si="18"/>
        <v>#DIV/0!</v>
      </c>
      <c r="AT23" s="37" t="e">
        <f t="shared" si="18"/>
        <v>#DIV/0!</v>
      </c>
    </row>
    <row r="24" spans="1:46" x14ac:dyDescent="0.25">
      <c r="A24" s="199" t="s">
        <v>21</v>
      </c>
      <c r="B24" s="410" t="s">
        <v>301</v>
      </c>
      <c r="C24" s="371"/>
      <c r="D24" s="371"/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/>
      <c r="Q24" s="371"/>
      <c r="R24" s="371"/>
      <c r="S24" s="371"/>
      <c r="T24" s="371"/>
      <c r="U24" s="371"/>
      <c r="V24" s="371"/>
      <c r="W24" s="371">
        <v>2</v>
      </c>
      <c r="X24" s="371">
        <v>6</v>
      </c>
      <c r="Y24" s="371">
        <v>21</v>
      </c>
      <c r="Z24" s="371">
        <v>25</v>
      </c>
      <c r="AA24" s="371">
        <v>19</v>
      </c>
      <c r="AB24" s="371">
        <v>29</v>
      </c>
      <c r="AC24" s="371">
        <v>6</v>
      </c>
      <c r="AD24" s="371">
        <v>5</v>
      </c>
      <c r="AE24" s="371">
        <v>2</v>
      </c>
      <c r="AF24" s="371">
        <v>4</v>
      </c>
      <c r="AG24" s="371">
        <v>2</v>
      </c>
      <c r="AH24" s="371"/>
      <c r="AI24" s="371"/>
      <c r="AJ24" s="394"/>
      <c r="AK24" s="394"/>
      <c r="AL24" s="394"/>
      <c r="AM24" s="394"/>
      <c r="AN24" s="394"/>
      <c r="AO24" s="394"/>
      <c r="AP24" s="394"/>
      <c r="AQ24" s="394"/>
      <c r="AR24" s="394"/>
      <c r="AS24" s="394"/>
      <c r="AT24" s="394"/>
    </row>
    <row r="26" spans="1:46" x14ac:dyDescent="0.25">
      <c r="B26" s="34" t="s">
        <v>133</v>
      </c>
      <c r="C26" s="36">
        <f>'Dashboard Console - Entry'!C22</f>
        <v>0</v>
      </c>
      <c r="D26" s="36">
        <f>'Dashboard Console - Entry'!D22</f>
        <v>0</v>
      </c>
      <c r="E26" s="36">
        <f>'Dashboard Console - Entry'!E22</f>
        <v>0</v>
      </c>
      <c r="F26" s="36">
        <f>'Dashboard Console - Entry'!F22</f>
        <v>0</v>
      </c>
      <c r="G26" s="36">
        <f>'Dashboard Console - Entry'!G22</f>
        <v>0</v>
      </c>
      <c r="H26" s="36">
        <f>'Dashboard Console - Entry'!H22</f>
        <v>0</v>
      </c>
      <c r="I26" s="36">
        <f>'Dashboard Console - Entry'!I22</f>
        <v>0</v>
      </c>
      <c r="J26" s="35">
        <f>'Dashboard Console - Entry'!J22</f>
        <v>0</v>
      </c>
      <c r="K26" s="35">
        <f>'Dashboard Console - Entry'!K22</f>
        <v>0</v>
      </c>
      <c r="L26" s="35">
        <f>'Dashboard Console - Entry'!L22</f>
        <v>0</v>
      </c>
      <c r="M26" s="35">
        <f>'Dashboard Console - Entry'!M22</f>
        <v>0</v>
      </c>
      <c r="N26" s="35">
        <f>'Dashboard Console - Entry'!N22</f>
        <v>0</v>
      </c>
      <c r="O26" s="35">
        <f>'Dashboard Console - Entry'!O22</f>
        <v>400</v>
      </c>
      <c r="P26" s="35">
        <f>'Dashboard Console - Entry'!P22</f>
        <v>500</v>
      </c>
      <c r="Q26" s="35">
        <f>'Dashboard Console - Entry'!Q22</f>
        <v>800</v>
      </c>
      <c r="R26" s="35">
        <f>'Dashboard Console - Entry'!R22</f>
        <v>400</v>
      </c>
      <c r="S26" s="35">
        <f>'Dashboard Console - Entry'!S22</f>
        <v>128</v>
      </c>
      <c r="T26" s="35">
        <f>'Dashboard Console - Entry'!T22</f>
        <v>134</v>
      </c>
      <c r="U26" s="35">
        <f>'Dashboard Console - Entry'!U22</f>
        <v>129</v>
      </c>
      <c r="V26" s="35">
        <f>'Dashboard Console - Entry'!V22</f>
        <v>134</v>
      </c>
      <c r="W26" s="35">
        <f>'Dashboard Console - Entry'!W22</f>
        <v>74</v>
      </c>
      <c r="X26" s="35">
        <f>'Dashboard Console - Entry'!X22</f>
        <v>134</v>
      </c>
      <c r="Y26" s="35">
        <f>'Dashboard Console - Entry'!Y22</f>
        <v>200</v>
      </c>
      <c r="Z26" s="35">
        <f>'Dashboard Console - Entry'!Z22</f>
        <v>200</v>
      </c>
      <c r="AA26" s="35">
        <f>'Dashboard Console - Entry'!AA22</f>
        <v>300</v>
      </c>
      <c r="AB26" s="35">
        <f>'Dashboard Console - Entry'!AB22</f>
        <v>0</v>
      </c>
      <c r="AC26" s="35">
        <f>'Dashboard Console - Entry'!AC22</f>
        <v>0</v>
      </c>
      <c r="AD26" s="35">
        <f>'Dashboard Console - Entry'!AD22</f>
        <v>0</v>
      </c>
      <c r="AE26" s="35">
        <f>'Dashboard Console - Entry'!AE22</f>
        <v>0</v>
      </c>
      <c r="AF26" s="35">
        <f>'Dashboard Console - Entry'!AF22</f>
        <v>0</v>
      </c>
      <c r="AG26" s="35">
        <f>'Dashboard Console - Entry'!AG22</f>
        <v>0</v>
      </c>
      <c r="AH26" s="35">
        <f>'Dashboard Console - Entry'!AH22</f>
        <v>0</v>
      </c>
      <c r="AI26" s="35">
        <f>'Dashboard Console - Entry'!AI22</f>
        <v>0</v>
      </c>
      <c r="AJ26" s="36">
        <f>'Dashboard Console - Entry'!AJ22</f>
        <v>0</v>
      </c>
      <c r="AK26" s="36">
        <f>'Dashboard Console - Entry'!AK22</f>
        <v>0</v>
      </c>
      <c r="AL26" s="36">
        <f>'Dashboard Console - Entry'!AL22</f>
        <v>0</v>
      </c>
      <c r="AM26" s="36">
        <f>'Dashboard Console - Entry'!AM22</f>
        <v>0</v>
      </c>
      <c r="AN26" s="36">
        <f>'Dashboard Console - Entry'!AN22</f>
        <v>0</v>
      </c>
      <c r="AO26" s="36">
        <f>'Dashboard Console - Entry'!AO22</f>
        <v>0</v>
      </c>
      <c r="AP26" s="36">
        <f>'Dashboard Console - Entry'!AP22</f>
        <v>0</v>
      </c>
      <c r="AQ26" s="36">
        <f>'Dashboard Console - Entry'!AQ22</f>
        <v>0</v>
      </c>
      <c r="AR26" s="36">
        <f>'Dashboard Console - Entry'!AR22</f>
        <v>0</v>
      </c>
      <c r="AS26" s="36">
        <f>'Dashboard Console - Entry'!AS22</f>
        <v>0</v>
      </c>
      <c r="AT26" s="36">
        <f>'Dashboard Console - Entry'!AT22</f>
        <v>0</v>
      </c>
    </row>
    <row r="27" spans="1:46" x14ac:dyDescent="0.25">
      <c r="B27" s="34" t="s">
        <v>72</v>
      </c>
      <c r="C27" s="195">
        <f>'Dashboard Console - Entry'!C52</f>
        <v>0</v>
      </c>
      <c r="D27" s="195">
        <f>'Dashboard Console - Entry'!D52</f>
        <v>0</v>
      </c>
      <c r="E27" s="195">
        <f>'Dashboard Console - Entry'!E52</f>
        <v>0</v>
      </c>
      <c r="F27" s="195">
        <f>'Dashboard Console - Entry'!F52</f>
        <v>0</v>
      </c>
      <c r="G27" s="195">
        <f>'Dashboard Console - Entry'!G52</f>
        <v>0</v>
      </c>
      <c r="H27" s="195">
        <f>'Dashboard Console - Entry'!H52</f>
        <v>0</v>
      </c>
      <c r="I27" s="195">
        <f>'Dashboard Console - Entry'!I52</f>
        <v>0</v>
      </c>
      <c r="J27" s="38">
        <f>'Dashboard Console - Entry'!J52</f>
        <v>0</v>
      </c>
      <c r="K27" s="38">
        <f>'Dashboard Console - Entry'!K52</f>
        <v>0</v>
      </c>
      <c r="L27" s="38">
        <f>'Dashboard Console - Entry'!L52</f>
        <v>0</v>
      </c>
      <c r="M27" s="38">
        <f>'Dashboard Console - Entry'!M52</f>
        <v>0</v>
      </c>
      <c r="N27" s="38">
        <f>'Dashboard Console - Entry'!N52</f>
        <v>0</v>
      </c>
      <c r="O27" s="38">
        <f>'Dashboard Console - Entry'!O52</f>
        <v>400</v>
      </c>
      <c r="P27" s="38">
        <f>'Dashboard Console - Entry'!P52</f>
        <v>900</v>
      </c>
      <c r="Q27" s="38">
        <f>'Dashboard Console - Entry'!Q52</f>
        <v>1700</v>
      </c>
      <c r="R27" s="38">
        <f>'Dashboard Console - Entry'!R52</f>
        <v>2100</v>
      </c>
      <c r="S27" s="38">
        <f>'Dashboard Console - Entry'!S52</f>
        <v>2228</v>
      </c>
      <c r="T27" s="38">
        <f>'Dashboard Console - Entry'!T52</f>
        <v>2362</v>
      </c>
      <c r="U27" s="38">
        <f>'Dashboard Console - Entry'!U52</f>
        <v>2491</v>
      </c>
      <c r="V27" s="38">
        <f>'Dashboard Console - Entry'!V52</f>
        <v>2625</v>
      </c>
      <c r="W27" s="38">
        <f>'Dashboard Console - Entry'!W52</f>
        <v>74</v>
      </c>
      <c r="X27" s="38">
        <f>'Dashboard Console - Entry'!X52</f>
        <v>208</v>
      </c>
      <c r="Y27" s="38">
        <f>'Dashboard Console - Entry'!Y52</f>
        <v>408</v>
      </c>
      <c r="Z27" s="38">
        <f>'Dashboard Console - Entry'!Z52</f>
        <v>608</v>
      </c>
      <c r="AA27" s="38">
        <f>'Dashboard Console - Entry'!AA52</f>
        <v>908</v>
      </c>
      <c r="AB27" s="38">
        <f>'Dashboard Console - Entry'!AB52</f>
        <v>908</v>
      </c>
      <c r="AC27" s="38">
        <f>'Dashboard Console - Entry'!AC52</f>
        <v>908</v>
      </c>
      <c r="AD27" s="38">
        <f>'Dashboard Console - Entry'!AD52</f>
        <v>908</v>
      </c>
      <c r="AE27" s="38">
        <f>'Dashboard Console - Entry'!AE52</f>
        <v>908</v>
      </c>
      <c r="AF27" s="38">
        <f>'Dashboard Console - Entry'!AF52</f>
        <v>908</v>
      </c>
      <c r="AG27" s="38">
        <f>'Dashboard Console - Entry'!AG52</f>
        <v>908</v>
      </c>
      <c r="AH27" s="38">
        <f>'Dashboard Console - Entry'!AH52</f>
        <v>908</v>
      </c>
      <c r="AI27" s="38">
        <f>'Dashboard Console - Entry'!AI52</f>
        <v>0</v>
      </c>
      <c r="AJ27" s="195">
        <f>'Dashboard Console - Entry'!AJ52</f>
        <v>0</v>
      </c>
      <c r="AK27" s="195">
        <f>'Dashboard Console - Entry'!AK52</f>
        <v>0</v>
      </c>
      <c r="AL27" s="195">
        <f>'Dashboard Console - Entry'!AL52</f>
        <v>0</v>
      </c>
      <c r="AM27" s="195">
        <f>'Dashboard Console - Entry'!AM52</f>
        <v>0</v>
      </c>
      <c r="AN27" s="195">
        <f>'Dashboard Console - Entry'!AN52</f>
        <v>0</v>
      </c>
      <c r="AO27" s="195">
        <f>'Dashboard Console - Entry'!AO52</f>
        <v>0</v>
      </c>
      <c r="AP27" s="195">
        <f>'Dashboard Console - Entry'!AP52</f>
        <v>0</v>
      </c>
      <c r="AQ27" s="195">
        <f>'Dashboard Console - Entry'!AQ52</f>
        <v>0</v>
      </c>
      <c r="AR27" s="195">
        <f>'Dashboard Console - Entry'!AR52</f>
        <v>0</v>
      </c>
      <c r="AS27" s="195">
        <f>'Dashboard Console - Entry'!AS52</f>
        <v>0</v>
      </c>
      <c r="AT27" s="195">
        <f>'Dashboard Console - Entry'!AT52</f>
        <v>0</v>
      </c>
    </row>
    <row r="28" spans="1:46" x14ac:dyDescent="0.25">
      <c r="B28" s="34" t="s">
        <v>73</v>
      </c>
      <c r="C28" s="195">
        <f>'Dashboard Console - Entry'!C53</f>
        <v>0</v>
      </c>
      <c r="D28" s="195">
        <f>'Dashboard Console - Entry'!D53</f>
        <v>0</v>
      </c>
      <c r="E28" s="195">
        <f>'Dashboard Console - Entry'!E53</f>
        <v>0</v>
      </c>
      <c r="F28" s="195">
        <f>'Dashboard Console - Entry'!F53</f>
        <v>0</v>
      </c>
      <c r="G28" s="195">
        <f>'Dashboard Console - Entry'!G53</f>
        <v>0</v>
      </c>
      <c r="H28" s="195">
        <f>'Dashboard Console - Entry'!H53</f>
        <v>0</v>
      </c>
      <c r="I28" s="195">
        <f>'Dashboard Console - Entry'!I53</f>
        <v>0</v>
      </c>
      <c r="J28" s="38">
        <f>'Dashboard Console - Entry'!J53</f>
        <v>0</v>
      </c>
      <c r="K28" s="38">
        <f>'Dashboard Console - Entry'!K53</f>
        <v>246.66666666666666</v>
      </c>
      <c r="L28" s="38">
        <f>'Dashboard Console - Entry'!L53</f>
        <v>493.33333333333331</v>
      </c>
      <c r="M28" s="38">
        <f>'Dashboard Console - Entry'!M53</f>
        <v>740</v>
      </c>
      <c r="N28" s="38">
        <f>'Dashboard Console - Entry'!N53</f>
        <v>986.66666666666663</v>
      </c>
      <c r="O28" s="38">
        <f>'Dashboard Console - Entry'!O53</f>
        <v>1233.3333333333333</v>
      </c>
      <c r="P28" s="38">
        <f>'Dashboard Console - Entry'!P53</f>
        <v>1480</v>
      </c>
      <c r="Q28" s="38">
        <f>'Dashboard Console - Entry'!Q53</f>
        <v>1726.6666666666665</v>
      </c>
      <c r="R28" s="38">
        <f>'Dashboard Console - Entry'!R53</f>
        <v>1973.3333333333333</v>
      </c>
      <c r="S28" s="38">
        <f>'Dashboard Console - Entry'!S53</f>
        <v>2220</v>
      </c>
      <c r="T28" s="38">
        <f>'Dashboard Console - Entry'!T53</f>
        <v>2466.6666666666665</v>
      </c>
      <c r="U28" s="38">
        <f>'Dashboard Console - Entry'!U53</f>
        <v>2713.333333333333</v>
      </c>
      <c r="V28" s="38">
        <f>'Dashboard Console - Entry'!V53</f>
        <v>2960</v>
      </c>
      <c r="W28" s="38">
        <f>'Dashboard Console - Entry'!W53</f>
        <v>256.66666666666669</v>
      </c>
      <c r="X28" s="38">
        <f>'Dashboard Console - Entry'!X53</f>
        <v>513.33333333333337</v>
      </c>
      <c r="Y28" s="38">
        <f>'Dashboard Console - Entry'!Y53</f>
        <v>770</v>
      </c>
      <c r="Z28" s="38">
        <f>'Dashboard Console - Entry'!Z53</f>
        <v>1026.6666666666667</v>
      </c>
      <c r="AA28" s="38">
        <f>'Dashboard Console - Entry'!AA53</f>
        <v>1283.3333333333335</v>
      </c>
      <c r="AB28" s="38">
        <f>'Dashboard Console - Entry'!AB53</f>
        <v>1540</v>
      </c>
      <c r="AC28" s="38">
        <f>'Dashboard Console - Entry'!AC53</f>
        <v>1796.6666666666667</v>
      </c>
      <c r="AD28" s="38">
        <f>'Dashboard Console - Entry'!AD53</f>
        <v>2053.3333333333335</v>
      </c>
      <c r="AE28" s="38">
        <f>'Dashboard Console - Entry'!AE53</f>
        <v>2310</v>
      </c>
      <c r="AF28" s="38">
        <f>'Dashboard Console - Entry'!AF53</f>
        <v>2566.666666666667</v>
      </c>
      <c r="AG28" s="38">
        <f>'Dashboard Console - Entry'!AG53</f>
        <v>2823.3333333333335</v>
      </c>
      <c r="AH28" s="38">
        <f>'Dashboard Console - Entry'!AH53</f>
        <v>3080</v>
      </c>
      <c r="AI28" s="38">
        <f>'Dashboard Console - Entry'!AI53</f>
        <v>0</v>
      </c>
      <c r="AJ28" s="195">
        <f>'Dashboard Console - Entry'!AJ53</f>
        <v>0</v>
      </c>
      <c r="AK28" s="195">
        <f>'Dashboard Console - Entry'!AK53</f>
        <v>0</v>
      </c>
      <c r="AL28" s="195">
        <f>'Dashboard Console - Entry'!AL53</f>
        <v>0</v>
      </c>
      <c r="AM28" s="195">
        <f>'Dashboard Console - Entry'!AM53</f>
        <v>0</v>
      </c>
      <c r="AN28" s="195">
        <f>'Dashboard Console - Entry'!AN53</f>
        <v>0</v>
      </c>
      <c r="AO28" s="195">
        <f>'Dashboard Console - Entry'!AO53</f>
        <v>0</v>
      </c>
      <c r="AP28" s="195">
        <f>'Dashboard Console - Entry'!AP53</f>
        <v>0</v>
      </c>
      <c r="AQ28" s="195">
        <f>'Dashboard Console - Entry'!AQ53</f>
        <v>0</v>
      </c>
      <c r="AR28" s="195">
        <f>'Dashboard Console - Entry'!AR53</f>
        <v>0</v>
      </c>
      <c r="AS28" s="195">
        <f>'Dashboard Console - Entry'!AS53</f>
        <v>0</v>
      </c>
      <c r="AT28" s="195">
        <f>'Dashboard Console - Entry'!AT53</f>
        <v>0</v>
      </c>
    </row>
    <row r="30" spans="1:46" x14ac:dyDescent="0.25">
      <c r="AI30">
        <f>AG27/AG28</f>
        <v>0.32160566706021249</v>
      </c>
    </row>
  </sheetData>
  <sheetProtection selectLockedCells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7030A0"/>
  </sheetPr>
  <dimension ref="B1:U66"/>
  <sheetViews>
    <sheetView showGridLines="0" zoomScale="85" zoomScaleNormal="85" workbookViewId="0">
      <selection activeCell="K24" sqref="K24"/>
    </sheetView>
  </sheetViews>
  <sheetFormatPr defaultRowHeight="15" x14ac:dyDescent="0.25"/>
  <cols>
    <col min="1" max="1" width="2.85546875" customWidth="1"/>
    <col min="2" max="2" width="31.42578125" bestFit="1" customWidth="1"/>
    <col min="3" max="3" width="17.7109375" bestFit="1" customWidth="1"/>
    <col min="4" max="4" width="12" bestFit="1" customWidth="1"/>
    <col min="14" max="14" width="11.7109375" bestFit="1" customWidth="1"/>
    <col min="16" max="16" width="12.7109375" bestFit="1" customWidth="1"/>
  </cols>
  <sheetData>
    <row r="1" spans="2:21" x14ac:dyDescent="0.25">
      <c r="B1" s="51" t="str">
        <f>'Dashboard Console - Entry'!B1</f>
        <v>Kenya Parameters Selected</v>
      </c>
      <c r="E1" s="536" t="s">
        <v>194</v>
      </c>
      <c r="F1" s="536"/>
      <c r="G1" s="536"/>
      <c r="H1" s="536"/>
      <c r="I1" s="536"/>
      <c r="J1" s="536"/>
    </row>
    <row r="2" spans="2:21" x14ac:dyDescent="0.25">
      <c r="B2" s="248" t="s">
        <v>155</v>
      </c>
      <c r="C2" s="219">
        <v>-0.05</v>
      </c>
    </row>
    <row r="3" spans="2:21" x14ac:dyDescent="0.25">
      <c r="C3" s="12"/>
    </row>
    <row r="4" spans="2:21" x14ac:dyDescent="0.25">
      <c r="B4" s="203" t="s">
        <v>149</v>
      </c>
      <c r="C4" s="220" t="s">
        <v>150</v>
      </c>
      <c r="D4" s="251">
        <f>'Dashboard Console - Graphs'!C2+366</f>
        <v>41030</v>
      </c>
      <c r="E4" s="251">
        <f>'Dashboard Console - Graphs'!D2+366</f>
        <v>41061</v>
      </c>
      <c r="F4" s="251">
        <f>'Dashboard Console - Graphs'!E2+366</f>
        <v>41091</v>
      </c>
      <c r="G4" s="251">
        <f>'Dashboard Console - Graphs'!F2+366</f>
        <v>41122</v>
      </c>
      <c r="H4" s="251">
        <f>'Dashboard Console - Graphs'!G2+366</f>
        <v>41153</v>
      </c>
      <c r="I4" s="251">
        <f>'Dashboard Console - Graphs'!H2+366</f>
        <v>41183</v>
      </c>
      <c r="J4" s="251">
        <f>'Dashboard Console - Graphs'!I2+366</f>
        <v>41214</v>
      </c>
      <c r="K4" s="251">
        <f>'Dashboard Console - Graphs'!J2+366</f>
        <v>41244</v>
      </c>
      <c r="L4" s="251">
        <f>'Dashboard Console - Graphs'!K2+366</f>
        <v>41275</v>
      </c>
      <c r="M4" s="251">
        <f>'Dashboard Console - Graphs'!L2+366</f>
        <v>41306</v>
      </c>
      <c r="N4" s="251">
        <f>'Dashboard Console - Graphs'!M2+366</f>
        <v>41335</v>
      </c>
      <c r="O4" s="251">
        <f>'Dashboard Console - Graphs'!N2+366</f>
        <v>41366</v>
      </c>
      <c r="P4" s="220" t="s">
        <v>171</v>
      </c>
      <c r="U4" s="211"/>
    </row>
    <row r="5" spans="2:21" x14ac:dyDescent="0.25">
      <c r="B5" s="541" t="str">
        <f>'Org Chart &amp; P''meters'!K20</f>
        <v>Account Sevices</v>
      </c>
      <c r="C5" s="213" t="s">
        <v>151</v>
      </c>
      <c r="D5" s="249">
        <f>(('Dashboard Console - Graphs'!C19*$C$2)+('Dashboard Console - Graphs'!C19))/60/'Org Chart &amp; P''meters'!$L$4</f>
        <v>32.709580838323355</v>
      </c>
      <c r="E5" s="249">
        <f>(('Dashboard Console - Graphs'!D19*$C$2)+('Dashboard Console - Graphs'!D19))/60/'Org Chart &amp; P''meters'!$L$4</f>
        <v>59.066866267465066</v>
      </c>
      <c r="F5" s="249">
        <f>(('Dashboard Console - Graphs'!E19*$C$2)+('Dashboard Console - Graphs'!E19))/60/'Org Chart &amp; P''meters'!$L$4</f>
        <v>516.14770459081842</v>
      </c>
      <c r="G5" s="249">
        <f>(('Dashboard Console - Graphs'!F19*$C$2)+('Dashboard Console - Graphs'!F19))/60/'Org Chart &amp; P''meters'!$L$4</f>
        <v>37.450099800399201</v>
      </c>
      <c r="H5" s="249">
        <f>(('Dashboard Console - Graphs'!G19*$C$2)+('Dashboard Console - Graphs'!G19))/60/'Org Chart &amp; P''meters'!$L$4</f>
        <v>43.233532934131738</v>
      </c>
      <c r="I5" s="249">
        <f>(('Dashboard Console - Graphs'!H19*$C$2)+('Dashboard Console - Graphs'!H19))/60/'Org Chart &amp; P''meters'!$L$4</f>
        <v>34.890219560878243</v>
      </c>
      <c r="J5" s="249">
        <f>(('Dashboard Console - Graphs'!I19*$C$2)+('Dashboard Console - Graphs'!I19))/60/'Org Chart &amp; P''meters'!$L$4</f>
        <v>55.938123752495009</v>
      </c>
      <c r="K5" s="249">
        <f>(('Dashboard Console - Graphs'!J19*$C$2)+('Dashboard Console - Graphs'!J19))/60/'Org Chart &amp; P''meters'!$L$4</f>
        <v>49.491017964071858</v>
      </c>
      <c r="L5" s="249">
        <f>(('Dashboard Console - Graphs'!K19*$C$2)+('Dashboard Console - Graphs'!K19))/60/'Org Chart &amp; P''meters'!$L$4</f>
        <v>47.784431137724553</v>
      </c>
      <c r="M5" s="249">
        <f>(('Dashboard Console - Graphs'!L19*$C$2)+('Dashboard Console - Graphs'!L19))/60/'Org Chart &amp; P''meters'!$L$4</f>
        <v>50.15469061876248</v>
      </c>
      <c r="N5" s="249">
        <f>(('Dashboard Console - Graphs'!M19*$C$2)+('Dashboard Console - Graphs'!M19))/60/'Org Chart &amp; P''meters'!$L$4</f>
        <v>48.637724550898206</v>
      </c>
      <c r="O5" s="249">
        <f>(('Dashboard Console - Graphs'!N19*$C$2)+('Dashboard Console - Graphs'!N19))/60/'Org Chart &amp; P''meters'!$L$4</f>
        <v>48.54291417165669</v>
      </c>
      <c r="P5" s="339">
        <f>AVERAGE(D5:O5)</f>
        <v>85.337242182302077</v>
      </c>
      <c r="U5" s="211"/>
    </row>
    <row r="6" spans="2:21" x14ac:dyDescent="0.25">
      <c r="B6" s="541"/>
      <c r="C6" s="205" t="s">
        <v>152</v>
      </c>
      <c r="D6" s="218">
        <f>'Dashboard Console - Graphs'!$O$6</f>
        <v>66</v>
      </c>
      <c r="E6" s="218">
        <f>'Dashboard Console - Graphs'!$O$6</f>
        <v>66</v>
      </c>
      <c r="F6" s="218">
        <f>'Dashboard Console - Graphs'!$O$6</f>
        <v>66</v>
      </c>
      <c r="G6" s="218">
        <f>'Dashboard Console - Graphs'!$O$6</f>
        <v>66</v>
      </c>
      <c r="H6" s="218">
        <f>'Dashboard Console - Graphs'!$O$6</f>
        <v>66</v>
      </c>
      <c r="I6" s="218">
        <f>'Dashboard Console - Graphs'!$O$6</f>
        <v>66</v>
      </c>
      <c r="J6" s="218">
        <f>'Dashboard Console - Graphs'!$O$6</f>
        <v>66</v>
      </c>
      <c r="K6" s="218">
        <f>'Dashboard Console - Graphs'!$O$6</f>
        <v>66</v>
      </c>
      <c r="L6" s="218">
        <f>'Dashboard Console - Graphs'!$O$6</f>
        <v>66</v>
      </c>
      <c r="M6" s="218">
        <f>'Dashboard Console - Graphs'!$O$6</f>
        <v>66</v>
      </c>
      <c r="N6" s="218">
        <f>'Dashboard Console - Graphs'!$O$6</f>
        <v>66</v>
      </c>
      <c r="O6" s="218">
        <f>'Dashboard Console - Graphs'!$O$6</f>
        <v>66</v>
      </c>
      <c r="P6" s="339">
        <f>AVERAGE(D6:O6)</f>
        <v>66</v>
      </c>
    </row>
    <row r="7" spans="2:21" x14ac:dyDescent="0.25">
      <c r="B7" s="221"/>
      <c r="C7" s="543" t="s">
        <v>153</v>
      </c>
      <c r="D7" s="543"/>
      <c r="E7" s="543"/>
      <c r="F7" s="543"/>
      <c r="G7" s="543"/>
      <c r="H7" s="543"/>
      <c r="I7" s="543"/>
      <c r="J7" s="543"/>
      <c r="K7" s="543"/>
      <c r="L7" s="543"/>
      <c r="M7" s="543"/>
      <c r="N7" s="543"/>
      <c r="O7" s="543"/>
      <c r="P7" s="339"/>
    </row>
    <row r="8" spans="2:21" x14ac:dyDescent="0.25">
      <c r="B8" s="540" t="s">
        <v>60</v>
      </c>
      <c r="C8" s="206" t="s">
        <v>151</v>
      </c>
      <c r="D8" s="250">
        <f>D5</f>
        <v>32.709580838323355</v>
      </c>
      <c r="E8" s="250">
        <f t="shared" ref="E8:O8" si="0">E5</f>
        <v>59.066866267465066</v>
      </c>
      <c r="F8" s="250">
        <f t="shared" si="0"/>
        <v>516.14770459081842</v>
      </c>
      <c r="G8" s="250">
        <f t="shared" si="0"/>
        <v>37.450099800399201</v>
      </c>
      <c r="H8" s="250">
        <f t="shared" si="0"/>
        <v>43.233532934131738</v>
      </c>
      <c r="I8" s="250">
        <f t="shared" si="0"/>
        <v>34.890219560878243</v>
      </c>
      <c r="J8" s="250">
        <f t="shared" si="0"/>
        <v>55.938123752495009</v>
      </c>
      <c r="K8" s="250">
        <f t="shared" si="0"/>
        <v>49.491017964071858</v>
      </c>
      <c r="L8" s="250">
        <f t="shared" si="0"/>
        <v>47.784431137724553</v>
      </c>
      <c r="M8" s="250">
        <f t="shared" si="0"/>
        <v>50.15469061876248</v>
      </c>
      <c r="N8" s="250">
        <f t="shared" si="0"/>
        <v>48.637724550898206</v>
      </c>
      <c r="O8" s="250">
        <f t="shared" si="0"/>
        <v>48.54291417165669</v>
      </c>
      <c r="P8" s="339">
        <f>AVERAGE(D8:O8)</f>
        <v>85.337242182302077</v>
      </c>
    </row>
    <row r="9" spans="2:21" x14ac:dyDescent="0.25">
      <c r="B9" s="540"/>
      <c r="C9" s="207" t="s">
        <v>154</v>
      </c>
      <c r="D9" s="280">
        <f>'Dashboard Console - Graphs'!$O$6</f>
        <v>66</v>
      </c>
      <c r="E9" s="280">
        <f>'Dashboard Console - Graphs'!$O$6</f>
        <v>66</v>
      </c>
      <c r="F9" s="280">
        <f>'Dashboard Console - Graphs'!$O$6</f>
        <v>66</v>
      </c>
      <c r="G9" s="280">
        <f>'Dashboard Console - Graphs'!$O$6</f>
        <v>66</v>
      </c>
      <c r="H9" s="280">
        <f>'Dashboard Console - Graphs'!$O$6</f>
        <v>66</v>
      </c>
      <c r="I9" s="280">
        <f>'Dashboard Console - Graphs'!$O$6</f>
        <v>66</v>
      </c>
      <c r="J9" s="280">
        <f>'Dashboard Console - Graphs'!$O$6</f>
        <v>66</v>
      </c>
      <c r="K9" s="280">
        <f>'Dashboard Console - Graphs'!$O$6</f>
        <v>66</v>
      </c>
      <c r="L9" s="280">
        <f>'Dashboard Console - Graphs'!$O$6</f>
        <v>66</v>
      </c>
      <c r="M9" s="280">
        <f>'Dashboard Console - Graphs'!$O$6</f>
        <v>66</v>
      </c>
      <c r="N9" s="280">
        <f>'Dashboard Console - Graphs'!$O$6</f>
        <v>66</v>
      </c>
      <c r="O9" s="280">
        <f>'Dashboard Console - Graphs'!$O$6</f>
        <v>66</v>
      </c>
      <c r="P9" s="339">
        <f>AVERAGE(D9:O9)</f>
        <v>66</v>
      </c>
    </row>
    <row r="10" spans="2:21" x14ac:dyDescent="0.25">
      <c r="B10" s="208" t="s">
        <v>200</v>
      </c>
      <c r="C10" s="207"/>
      <c r="D10" s="253">
        <f>D9-D8</f>
        <v>33.290419161676645</v>
      </c>
      <c r="E10" s="253">
        <f t="shared" ref="E10:O10" si="1">E9-E8</f>
        <v>6.9331337325349338</v>
      </c>
      <c r="F10" s="253">
        <f t="shared" si="1"/>
        <v>-450.14770459081842</v>
      </c>
      <c r="G10" s="253">
        <f t="shared" si="1"/>
        <v>28.549900199600799</v>
      </c>
      <c r="H10" s="253">
        <f t="shared" si="1"/>
        <v>22.766467065868262</v>
      </c>
      <c r="I10" s="253">
        <f t="shared" si="1"/>
        <v>31.109780439121757</v>
      </c>
      <c r="J10" s="253">
        <f t="shared" si="1"/>
        <v>10.061876247504991</v>
      </c>
      <c r="K10" s="253">
        <f t="shared" si="1"/>
        <v>16.508982035928142</v>
      </c>
      <c r="L10" s="253">
        <f t="shared" si="1"/>
        <v>18.215568862275447</v>
      </c>
      <c r="M10" s="253">
        <f t="shared" si="1"/>
        <v>15.84530938123752</v>
      </c>
      <c r="N10" s="253">
        <f t="shared" si="1"/>
        <v>17.362275449101794</v>
      </c>
      <c r="O10" s="253">
        <f t="shared" si="1"/>
        <v>17.45708582834331</v>
      </c>
      <c r="P10" s="253">
        <f>AVERAGE(D10:O10)</f>
        <v>-19.337242182302067</v>
      </c>
    </row>
    <row r="11" spans="2:21" x14ac:dyDescent="0.25">
      <c r="B11" s="208" t="s">
        <v>172</v>
      </c>
      <c r="C11" s="207"/>
      <c r="D11" s="209">
        <f>IF(ISERROR(D8/D9),0,(D8/D9))</f>
        <v>0.49559970967156597</v>
      </c>
      <c r="E11" s="209">
        <f t="shared" ref="E11:O11" si="2">IF(ISERROR(E8/E9),0,(E8/E9))</f>
        <v>0.89495251920401619</v>
      </c>
      <c r="F11" s="209">
        <f t="shared" si="2"/>
        <v>7.8204197665275519</v>
      </c>
      <c r="G11" s="209">
        <f t="shared" si="2"/>
        <v>0.56742575455150301</v>
      </c>
      <c r="H11" s="209">
        <f t="shared" si="2"/>
        <v>0.65505352930502636</v>
      </c>
      <c r="I11" s="209">
        <f>IF(ISERROR(I8/I9),0,(I8/I9))</f>
        <v>0.52863969031633706</v>
      </c>
      <c r="J11" s="209">
        <f t="shared" si="2"/>
        <v>0.84754732958325774</v>
      </c>
      <c r="K11" s="209">
        <f t="shared" si="2"/>
        <v>0.74986390854654328</v>
      </c>
      <c r="L11" s="209">
        <f t="shared" si="2"/>
        <v>0.72400653238976598</v>
      </c>
      <c r="M11" s="209">
        <f t="shared" si="2"/>
        <v>0.7599195548297345</v>
      </c>
      <c r="N11" s="209">
        <f t="shared" si="2"/>
        <v>0.73693522046815463</v>
      </c>
      <c r="O11" s="209">
        <f t="shared" si="2"/>
        <v>0.73549869957055591</v>
      </c>
      <c r="P11" s="210">
        <f>P8/P9</f>
        <v>1.2929885179136678</v>
      </c>
    </row>
    <row r="13" spans="2:21" x14ac:dyDescent="0.25">
      <c r="Q13" s="290"/>
    </row>
    <row r="15" spans="2:21" ht="15" customHeight="1" x14ac:dyDescent="0.25">
      <c r="N15" s="539" t="str">
        <f>IF(P10&lt;0,"12 Month Forcasts An Increase in HCT of ", "12 Month Forcasts A Reduction in HCT of ")</f>
        <v xml:space="preserve">12 Month Forcasts An Increase in HCT of </v>
      </c>
      <c r="O15" s="539"/>
      <c r="P15" s="539"/>
    </row>
    <row r="16" spans="2:21" ht="15" customHeight="1" x14ac:dyDescent="0.25">
      <c r="N16" s="539"/>
      <c r="O16" s="539"/>
      <c r="P16" s="539"/>
    </row>
    <row r="17" spans="2:16" x14ac:dyDescent="0.25">
      <c r="N17" s="538">
        <f>ABS(P10)</f>
        <v>19.337242182302067</v>
      </c>
      <c r="O17" s="538"/>
      <c r="P17" s="538"/>
    </row>
    <row r="18" spans="2:16" x14ac:dyDescent="0.25">
      <c r="N18" s="538"/>
      <c r="O18" s="538"/>
      <c r="P18" s="538"/>
    </row>
    <row r="19" spans="2:16" x14ac:dyDescent="0.25">
      <c r="N19" s="539" t="s">
        <v>271</v>
      </c>
      <c r="O19" s="539"/>
      <c r="P19" s="539"/>
    </row>
    <row r="20" spans="2:16" x14ac:dyDescent="0.25">
      <c r="N20" s="539"/>
      <c r="O20" s="539"/>
      <c r="P20" s="539"/>
    </row>
    <row r="24" spans="2:16" x14ac:dyDescent="0.25">
      <c r="E24" s="536" t="s">
        <v>195</v>
      </c>
      <c r="F24" s="536"/>
      <c r="G24" s="536"/>
      <c r="H24" s="536"/>
      <c r="I24" s="536"/>
      <c r="J24" s="536"/>
    </row>
    <row r="26" spans="2:16" x14ac:dyDescent="0.25">
      <c r="B26" s="51" t="str">
        <f>'Dashboard Console - Entry'!B1</f>
        <v>Kenya Parameters Selected</v>
      </c>
      <c r="D26" s="225" t="str">
        <f>'Dashboard Console - Entry'!B65</f>
        <v>KEN</v>
      </c>
      <c r="E26" s="225" t="str">
        <f>'Dashboard Console - Entry'!B66</f>
        <v>UGA</v>
      </c>
      <c r="F26" s="225" t="str">
        <f>'Dashboard Console - Entry'!B67</f>
        <v>TZA</v>
      </c>
      <c r="G26" s="225" t="str">
        <f>'Dashboard Console - Entry'!B68</f>
        <v>ZAM</v>
      </c>
      <c r="H26" s="225" t="str">
        <f>'Dashboard Console - Entry'!B69</f>
        <v>BOT</v>
      </c>
      <c r="I26" s="226" t="str">
        <f>'Dashboard Console - Entry'!B79</f>
        <v>ZAR</v>
      </c>
    </row>
    <row r="27" spans="2:16" x14ac:dyDescent="0.25">
      <c r="B27" s="248" t="s">
        <v>193</v>
      </c>
      <c r="C27" s="265"/>
      <c r="D27" s="224">
        <v>0.02</v>
      </c>
      <c r="E27" s="224">
        <v>0.02</v>
      </c>
      <c r="F27" s="224">
        <v>0.02</v>
      </c>
      <c r="G27" s="224">
        <v>0.02</v>
      </c>
      <c r="H27" s="224">
        <v>0.02</v>
      </c>
      <c r="I27" s="224">
        <v>0.02</v>
      </c>
    </row>
    <row r="28" spans="2:16" x14ac:dyDescent="0.25">
      <c r="C28" s="12"/>
    </row>
    <row r="29" spans="2:16" x14ac:dyDescent="0.25">
      <c r="B29" s="220" t="s">
        <v>149</v>
      </c>
      <c r="C29" s="220" t="s">
        <v>150</v>
      </c>
      <c r="D29" s="251">
        <f>D4</f>
        <v>41030</v>
      </c>
      <c r="E29" s="251">
        <f t="shared" ref="E29:O29" si="3">E4</f>
        <v>41061</v>
      </c>
      <c r="F29" s="251">
        <f t="shared" si="3"/>
        <v>41091</v>
      </c>
      <c r="G29" s="251">
        <f t="shared" si="3"/>
        <v>41122</v>
      </c>
      <c r="H29" s="251">
        <f t="shared" si="3"/>
        <v>41153</v>
      </c>
      <c r="I29" s="251">
        <f t="shared" si="3"/>
        <v>41183</v>
      </c>
      <c r="J29" s="251">
        <f t="shared" si="3"/>
        <v>41214</v>
      </c>
      <c r="K29" s="251">
        <f t="shared" si="3"/>
        <v>41244</v>
      </c>
      <c r="L29" s="251">
        <f t="shared" si="3"/>
        <v>41275</v>
      </c>
      <c r="M29" s="251">
        <f t="shared" si="3"/>
        <v>41306</v>
      </c>
      <c r="N29" s="251">
        <f t="shared" si="3"/>
        <v>41335</v>
      </c>
      <c r="O29" s="251">
        <f t="shared" si="3"/>
        <v>41366</v>
      </c>
      <c r="P29" s="220" t="s">
        <v>198</v>
      </c>
    </row>
    <row r="30" spans="2:16" x14ac:dyDescent="0.25">
      <c r="B30" s="220"/>
      <c r="C30" s="257" t="str">
        <f>"Required FTE - "&amp;'Dashboard Console - Entry'!B74</f>
        <v>Required FTE - KEN</v>
      </c>
      <c r="D30" s="258">
        <f>(($D$27*'Dashboard Console - Graphs'!C74)+'Dashboard Console - Graphs'!C74)/60/'Org Chart &amp; P''meters'!$L$4</f>
        <v>30.519886227544909</v>
      </c>
      <c r="E30" s="258">
        <f>(($D$27*'Dashboard Console - Graphs'!D74)+'Dashboard Console - Graphs'!D74)/60/'Org Chart &amp; P''meters'!$L$4</f>
        <v>27.045167664670661</v>
      </c>
      <c r="F30" s="258">
        <f>(($D$27*'Dashboard Console - Graphs'!E74)+'Dashboard Console - Graphs'!E74)/60/'Org Chart &amp; P''meters'!$L$4</f>
        <v>26.035347305389223</v>
      </c>
      <c r="G30" s="258">
        <f>(($D$27*'Dashboard Console - Graphs'!F74)+'Dashboard Console - Graphs'!F74)/60/'Org Chart &amp; P''meters'!$L$4</f>
        <v>26.036670658682635</v>
      </c>
      <c r="H30" s="258">
        <f>(($D$27*'Dashboard Console - Graphs'!G74)+'Dashboard Console - Graphs'!G74)/60/'Org Chart &amp; P''meters'!$L$4</f>
        <v>32.965850299401204</v>
      </c>
      <c r="I30" s="258">
        <f>(($D$27*'Dashboard Console - Graphs'!H74)+'Dashboard Console - Graphs'!H74)/60/'Org Chart &amp; P''meters'!$L$4</f>
        <v>30.298071856287425</v>
      </c>
      <c r="J30" s="258">
        <f>(($D$27*'Dashboard Console - Graphs'!I74)+'Dashboard Console - Graphs'!I74)/60/'Org Chart &amp; P''meters'!$L$4</f>
        <v>31.215155688622751</v>
      </c>
      <c r="K30" s="258">
        <f>(($D$27*'Dashboard Console - Graphs'!J74)+'Dashboard Console - Graphs'!J74)/60/'Org Chart &amp; P''meters'!$L$4</f>
        <v>29.108275449101793</v>
      </c>
      <c r="L30" s="258">
        <f>(($D$27*'Dashboard Console - Graphs'!K74)+'Dashboard Console - Graphs'!K74)/60/'Org Chart &amp; P''meters'!$L$4</f>
        <v>28.951000000000001</v>
      </c>
      <c r="M30" s="258">
        <f>(($D$27*'Dashboard Console - Graphs'!L74)+'Dashboard Console - Graphs'!L74)/60/'Org Chart &amp; P''meters'!$L$4</f>
        <v>30.333700598802395</v>
      </c>
      <c r="N30" s="258">
        <f>(($D$27*'Dashboard Console - Graphs'!M74)+'Dashboard Console - Graphs'!M74)/60/'Org Chart &amp; P''meters'!$L$4</f>
        <v>33.321119760479036</v>
      </c>
      <c r="O30" s="258">
        <f>(($D$27*'Dashboard Console - Graphs'!N74)+'Dashboard Console - Graphs'!N74)/60/'Org Chart &amp; P''meters'!$L$4</f>
        <v>32.41289221556886</v>
      </c>
      <c r="P30" s="204">
        <f t="shared" ref="P30:P35" si="4">AVERAGE(D30:O30)</f>
        <v>29.853594810379246</v>
      </c>
    </row>
    <row r="31" spans="2:16" x14ac:dyDescent="0.25">
      <c r="B31" s="220"/>
      <c r="C31" s="257" t="str">
        <f>"Required FTE - "&amp;'Dashboard Console - Entry'!B75</f>
        <v>Required FTE - UGA</v>
      </c>
      <c r="D31" s="258">
        <f>(($E$27*'Dashboard Console - Graphs'!C75)+'Dashboard Console - Graphs'!C75)/60/'Org Chart &amp; P''meters'!$L$4</f>
        <v>6.1203053892215573</v>
      </c>
      <c r="E31" s="258">
        <f>(($E$27*'Dashboard Console - Graphs'!D75)+'Dashboard Console - Graphs'!D75)/60/'Org Chart &amp; P''meters'!$L$4</f>
        <v>10.251203592814372</v>
      </c>
      <c r="F31" s="258">
        <f>(($E$27*'Dashboard Console - Graphs'!E75)+'Dashboard Console - Graphs'!E75)/60/'Org Chart &amp; P''meters'!$L$4</f>
        <v>5.5249999999999995</v>
      </c>
      <c r="G31" s="258">
        <f>(($E$27*'Dashboard Console - Graphs'!F75)+'Dashboard Console - Graphs'!F75)/60/'Org Chart &amp; P''meters'!$L$4</f>
        <v>5.025383233532934</v>
      </c>
      <c r="H31" s="258">
        <f>(($E$27*'Dashboard Console - Graphs'!G75)+'Dashboard Console - Graphs'!G75)/60/'Org Chart &amp; P''meters'!$L$4</f>
        <v>5.9001197604790416</v>
      </c>
      <c r="I31" s="258">
        <f>(($E$27*'Dashboard Console - Graphs'!H75)+'Dashboard Console - Graphs'!H75)/60/'Org Chart &amp; P''meters'!$L$4</f>
        <v>5.7118982035928143</v>
      </c>
      <c r="J31" s="258">
        <f>(($E$27*'Dashboard Console - Graphs'!I75)+'Dashboard Console - Graphs'!I75)/60/'Org Chart &amp; P''meters'!$L$4</f>
        <v>6.060958083832336</v>
      </c>
      <c r="K31" s="258">
        <f>(($E$27*'Dashboard Console - Graphs'!J75)+'Dashboard Console - Graphs'!J75)/60/'Org Chart &amp; P''meters'!$L$4</f>
        <v>5.42788622754491</v>
      </c>
      <c r="L31" s="258">
        <f>(($E$27*'Dashboard Console - Graphs'!K75)+'Dashboard Console - Graphs'!K75)/60/'Org Chart &amp; P''meters'!$L$4</f>
        <v>4.4841317365269466</v>
      </c>
      <c r="M31" s="258">
        <f>(($E$27*'Dashboard Console - Graphs'!L75)+'Dashboard Console - Graphs'!L75)/60/'Org Chart &amp; P''meters'!$L$4</f>
        <v>5.3664011976047901</v>
      </c>
      <c r="N31" s="258">
        <f>(($E$27*'Dashboard Console - Graphs'!M75)+'Dashboard Console - Graphs'!M75)/60/'Org Chart &amp; P''meters'!$L$4</f>
        <v>5.5809880239520959</v>
      </c>
      <c r="O31" s="258">
        <f>(($E$27*'Dashboard Console - Graphs'!N75)+'Dashboard Console - Graphs'!N75)/60/'Org Chart &amp; P''meters'!$L$4</f>
        <v>5.2255149700598809</v>
      </c>
      <c r="P31" s="204">
        <f t="shared" si="4"/>
        <v>5.88998253493014</v>
      </c>
    </row>
    <row r="32" spans="2:16" x14ac:dyDescent="0.25">
      <c r="B32" s="220"/>
      <c r="C32" s="257" t="str">
        <f>"Required FTE - "&amp;'Dashboard Console - Entry'!B76</f>
        <v>Required FTE - TZA</v>
      </c>
      <c r="D32" s="258">
        <f>(($F$27*'Dashboard Console - Graphs'!C76)+'Dashboard Console - Graphs'!C76)/60/'Org Chart &amp; P''meters'!$L$4</f>
        <v>5.9771796407185622</v>
      </c>
      <c r="E32" s="258">
        <f>(($F$27*'Dashboard Console - Graphs'!D76)+'Dashboard Console - Graphs'!D76)/60/'Org Chart &amp; P''meters'!$L$4</f>
        <v>5.5855688622754496</v>
      </c>
      <c r="F32" s="258">
        <f>(($F$27*'Dashboard Console - Graphs'!E76)+'Dashboard Console - Graphs'!E76)/60/'Org Chart &amp; P''meters'!$L$4</f>
        <v>7.1032514970059877</v>
      </c>
      <c r="G32" s="258">
        <f>(($F$27*'Dashboard Console - Graphs'!F76)+'Dashboard Console - Graphs'!F76)/60/'Org Chart &amp; P''meters'!$L$4</f>
        <v>5.9222095808383237</v>
      </c>
      <c r="H32" s="258">
        <f>(($F$27*'Dashboard Console - Graphs'!G76)+'Dashboard Console - Graphs'!G76)/60/'Org Chart &amp; P''meters'!$L$4</f>
        <v>7.072000000000001</v>
      </c>
      <c r="I32" s="258">
        <f>(($F$27*'Dashboard Console - Graphs'!H76)+'Dashboard Console - Graphs'!H76)/60/'Org Chart &amp; P''meters'!$L$4</f>
        <v>5.935748502994012</v>
      </c>
      <c r="J32" s="258">
        <f>(($F$27*'Dashboard Console - Graphs'!I76)+'Dashboard Console - Graphs'!I76)/60/'Org Chart &amp; P''meters'!$L$4</f>
        <v>7.2423053892215563</v>
      </c>
      <c r="K32" s="258">
        <f>(($F$27*'Dashboard Console - Graphs'!J76)+'Dashboard Console - Graphs'!J76)/60/'Org Chart &amp; P''meters'!$L$4</f>
        <v>5.3850299401197601</v>
      </c>
      <c r="L32" s="258">
        <f>(($F$27*'Dashboard Console - Graphs'!K76)+'Dashboard Console - Graphs'!K76)/60/'Org Chart &amp; P''meters'!$L$4</f>
        <v>5.5148203592814369</v>
      </c>
      <c r="M32" s="258">
        <f>(($F$27*'Dashboard Console - Graphs'!L76)+'Dashboard Console - Graphs'!L76)/60/'Org Chart &amp; P''meters'!$L$4</f>
        <v>6.2283113772455083</v>
      </c>
      <c r="N32" s="258">
        <f>(($F$27*'Dashboard Console - Graphs'!M76)+'Dashboard Console - Graphs'!M76)/60/'Org Chart &amp; P''meters'!$L$4</f>
        <v>7.2364011976047911</v>
      </c>
      <c r="O32" s="258">
        <f>(($F$27*'Dashboard Console - Graphs'!N76)+'Dashboard Console - Graphs'!N76)/60/'Org Chart &amp; P''meters'!$L$4</f>
        <v>5.7720598802395209</v>
      </c>
      <c r="P32" s="204">
        <f t="shared" si="4"/>
        <v>6.2479071856287431</v>
      </c>
    </row>
    <row r="33" spans="2:16" x14ac:dyDescent="0.25">
      <c r="B33" s="220"/>
      <c r="C33" s="257" t="str">
        <f>"Required FTE - "&amp;'Dashboard Console - Entry'!B77</f>
        <v>Required FTE - ZAM</v>
      </c>
      <c r="D33" s="258">
        <f>(($G$27*'Dashboard Console - Graphs'!C77)+'Dashboard Console - Graphs'!C77)/60/'Org Chart &amp; P''meters'!$L$4</f>
        <v>4.9256227544910178</v>
      </c>
      <c r="E33" s="258">
        <f>(($G$27*'Dashboard Console - Graphs'!D77)+'Dashboard Console - Graphs'!D77)/60/'Org Chart &amp; P''meters'!$L$4</f>
        <v>4.2267904191616772</v>
      </c>
      <c r="F33" s="258">
        <f>(($G$27*'Dashboard Console - Graphs'!E77)+'Dashboard Console - Graphs'!E77)/60/'Org Chart &amp; P''meters'!$L$4</f>
        <v>4.1902455089820361</v>
      </c>
      <c r="G33" s="258">
        <f>(($G$27*'Dashboard Console - Graphs'!F77)+'Dashboard Console - Graphs'!F77)/60/'Org Chart &amp; P''meters'!$L$4</f>
        <v>4.5670958083832334</v>
      </c>
      <c r="H33" s="258">
        <f>(($G$27*'Dashboard Console - Graphs'!G77)+'Dashboard Console - Graphs'!G77)/60/'Org Chart &amp; P''meters'!$L$4</f>
        <v>7.6174251497005994</v>
      </c>
      <c r="I33" s="258">
        <f>(($G$27*'Dashboard Console - Graphs'!H77)+'Dashboard Console - Graphs'!H77)/60/'Org Chart &amp; P''meters'!$L$4</f>
        <v>4.6945449101796406</v>
      </c>
      <c r="J33" s="258">
        <f>(($G$27*'Dashboard Console - Graphs'!I77)+'Dashboard Console - Graphs'!I77)/60/'Org Chart &amp; P''meters'!$L$4</f>
        <v>5.0526646706586824</v>
      </c>
      <c r="K33" s="258">
        <f>(($G$27*'Dashboard Console - Graphs'!J77)+'Dashboard Console - Graphs'!J77)/60/'Org Chart &amp; P''meters'!$L$4</f>
        <v>5.0876826347305393</v>
      </c>
      <c r="L33" s="258">
        <f>(($G$27*'Dashboard Console - Graphs'!K77)+'Dashboard Console - Graphs'!K77)/60/'Org Chart &amp; P''meters'!$L$4</f>
        <v>4.6513832335329344</v>
      </c>
      <c r="M33" s="258">
        <f>(($G$27*'Dashboard Console - Graphs'!L77)+'Dashboard Console - Graphs'!L77)/60/'Org Chart &amp; P''meters'!$L$4</f>
        <v>4.561395209580839</v>
      </c>
      <c r="N33" s="258">
        <f>(($G$27*'Dashboard Console - Graphs'!M77)+'Dashboard Console - Graphs'!M77)/60/'Org Chart &amp; P''meters'!$L$4</f>
        <v>4.9909760479041916</v>
      </c>
      <c r="O33" s="258">
        <f>(($G$27*'Dashboard Console - Graphs'!N77)+'Dashboard Console - Graphs'!N77)/60/'Org Chart &amp; P''meters'!$L$4</f>
        <v>5.2972814371257488</v>
      </c>
      <c r="P33" s="204">
        <f t="shared" si="4"/>
        <v>4.9885923153692611</v>
      </c>
    </row>
    <row r="34" spans="2:16" x14ac:dyDescent="0.25">
      <c r="B34" s="220"/>
      <c r="C34" s="257" t="str">
        <f>"Required FTE - "&amp;'Dashboard Console - Entry'!B78</f>
        <v>Required FTE - BOT</v>
      </c>
      <c r="D34" s="258">
        <f>(($H$27*'Dashboard Console - Graphs'!C78)+'Dashboard Console - Graphs'!C78)/60/'Org Chart &amp; P''meters'!$L$4</f>
        <v>3.538443113772455</v>
      </c>
      <c r="E34" s="258">
        <f>(($H$27*'Dashboard Console - Graphs'!D78)+'Dashboard Console - Graphs'!D78)/60/'Org Chart &amp; P''meters'!$L$4</f>
        <v>3.4692215568862275</v>
      </c>
      <c r="F34" s="258">
        <f>(($H$27*'Dashboard Console - Graphs'!E78)+'Dashboard Console - Graphs'!E78)/60/'Org Chart &amp; P''meters'!$L$4</f>
        <v>3.2071976047904189</v>
      </c>
      <c r="G34" s="258">
        <f>(($H$27*'Dashboard Console - Graphs'!F78)+'Dashboard Console - Graphs'!F78)/60/'Org Chart &amp; P''meters'!$L$4</f>
        <v>3.5255149700598807</v>
      </c>
      <c r="H34" s="258">
        <f>(($H$27*'Dashboard Console - Graphs'!G78)+'Dashboard Console - Graphs'!G78)/60/'Org Chart &amp; P''meters'!$L$4</f>
        <v>3.5102455089820359</v>
      </c>
      <c r="I34" s="258">
        <f>(($H$27*'Dashboard Console - Graphs'!H78)+'Dashboard Console - Graphs'!H78)/60/'Org Chart &amp; P''meters'!$L$4</f>
        <v>3.4744131736526951</v>
      </c>
      <c r="J34" s="258">
        <f>(($H$27*'Dashboard Console - Graphs'!I78)+'Dashboard Console - Graphs'!I78)/60/'Org Chart &amp; P''meters'!$L$4</f>
        <v>3.9462395209580841</v>
      </c>
      <c r="K34" s="258">
        <f>(($H$27*'Dashboard Console - Graphs'!J78)+'Dashboard Console - Graphs'!J78)/60/'Org Chart &amp; P''meters'!$L$4</f>
        <v>3.6721017964071856</v>
      </c>
      <c r="L34" s="258">
        <f>(($H$27*'Dashboard Console - Graphs'!K78)+'Dashboard Console - Graphs'!K78)/60/'Org Chart &amp; P''meters'!$L$4</f>
        <v>3.4295209580838324</v>
      </c>
      <c r="M34" s="258">
        <f>(($H$27*'Dashboard Console - Graphs'!L78)+'Dashboard Console - Graphs'!L78)/60/'Org Chart &amp; P''meters'!$L$4</f>
        <v>3.7944610778443111</v>
      </c>
      <c r="N34" s="258">
        <f>(($H$27*'Dashboard Console - Graphs'!M78)+'Dashboard Console - Graphs'!M78)/60/'Org Chart &amp; P''meters'!$L$4</f>
        <v>3.6951077844311384</v>
      </c>
      <c r="O34" s="258">
        <f>(($H$27*'Dashboard Console - Graphs'!N78)+'Dashboard Console - Graphs'!N78)/60/'Org Chart &amp; P''meters'!$L$4</f>
        <v>3.5666407185628746</v>
      </c>
      <c r="P34" s="204">
        <f t="shared" si="4"/>
        <v>3.5690923153692613</v>
      </c>
    </row>
    <row r="35" spans="2:16" x14ac:dyDescent="0.25">
      <c r="B35" s="220"/>
      <c r="C35" s="257" t="str">
        <f>"Required FTE - "&amp;'Dashboard Console - Entry'!B79</f>
        <v>Required FTE - ZAR</v>
      </c>
      <c r="D35" s="258">
        <f>(($I$27*'Dashboard Console - Graphs'!C79)+'Dashboard Console - Graphs'!C79)/60/'Org Chart &amp; P''meters'!$L$4</f>
        <v>11.876179640718563</v>
      </c>
      <c r="E35" s="258">
        <f>(($I$27*'Dashboard Console - Graphs'!D79)+'Dashboard Console - Graphs'!D79)/60/'Org Chart &amp; P''meters'!$L$4</f>
        <v>13.526910179640719</v>
      </c>
      <c r="F35" s="258">
        <f>(($I$27*'Dashboard Console - Graphs'!E79)+'Dashboard Console - Graphs'!E79)/60/'Org Chart &amp; P''meters'!$L$4</f>
        <v>9.3721916167664663</v>
      </c>
      <c r="G35" s="258">
        <f>(($I$27*'Dashboard Console - Graphs'!F79)+'Dashboard Console - Graphs'!F79)/60/'Org Chart &amp; P''meters'!$L$4</f>
        <v>4.8843952095808385</v>
      </c>
      <c r="H35" s="258">
        <f>(($I$27*'Dashboard Console - Graphs'!G79)+'Dashboard Console - Graphs'!G79)/60/'Org Chart &amp; P''meters'!$L$4</f>
        <v>6.5084550898203597</v>
      </c>
      <c r="I35" s="258">
        <f>(($I$27*'Dashboard Console - Graphs'!H79)+'Dashboard Console - Graphs'!H79)/60/'Org Chart &amp; P''meters'!$L$4</f>
        <v>7.4838682634730542</v>
      </c>
      <c r="J35" s="258">
        <f>(($I$27*'Dashboard Console - Graphs'!I79)+'Dashboard Console - Graphs'!I79)/60/'Org Chart &amp; P''meters'!$L$4</f>
        <v>6.5019401197604791</v>
      </c>
      <c r="K35" s="258">
        <f>(($I$27*'Dashboard Console - Graphs'!J79)+'Dashboard Console - Graphs'!J79)/60/'Org Chart &amp; P''meters'!$L$4</f>
        <v>4.5482634730538916</v>
      </c>
      <c r="L35" s="258">
        <f>(($I$27*'Dashboard Console - Graphs'!K79)+'Dashboard Console - Graphs'!K79)/60/'Org Chart &amp; P''meters'!$L$4</f>
        <v>4.361976047904192</v>
      </c>
      <c r="M35" s="258">
        <f>(($I$27*'Dashboard Console - Graphs'!L79)+'Dashboard Console - Graphs'!L79)/60/'Org Chart &amp; P''meters'!$L$4</f>
        <v>4.6483293413173659</v>
      </c>
      <c r="N35" s="258">
        <f>(($I$27*'Dashboard Console - Graphs'!M79)+'Dashboard Console - Graphs'!M79)/60/'Org Chart &amp; P''meters'!$L$4</f>
        <v>4.995964071856287</v>
      </c>
      <c r="O35" s="258">
        <f>(($I$27*'Dashboard Console - Graphs'!N79)+'Dashboard Console - Graphs'!N79)/60/'Org Chart &amp; P''meters'!$L$4</f>
        <v>4.3728682634730536</v>
      </c>
      <c r="P35" s="204">
        <f t="shared" si="4"/>
        <v>6.923445109780439</v>
      </c>
    </row>
    <row r="36" spans="2:16" x14ac:dyDescent="0.25">
      <c r="B36" s="541" t="str">
        <f>B5</f>
        <v>Account Sevices</v>
      </c>
      <c r="C36" s="142" t="s">
        <v>151</v>
      </c>
      <c r="D36" s="259">
        <f>SUM(D30:D35)</f>
        <v>62.957616766467055</v>
      </c>
      <c r="E36" s="259">
        <f t="shared" ref="E36:P36" si="5">SUM(E30:E35)</f>
        <v>64.104862275449108</v>
      </c>
      <c r="F36" s="259">
        <f t="shared" si="5"/>
        <v>55.433233532934125</v>
      </c>
      <c r="G36" s="259">
        <f t="shared" si="5"/>
        <v>49.961269461077848</v>
      </c>
      <c r="H36" s="259">
        <f t="shared" si="5"/>
        <v>63.574095808383248</v>
      </c>
      <c r="I36" s="259">
        <f t="shared" si="5"/>
        <v>57.598544910179641</v>
      </c>
      <c r="J36" s="259">
        <f t="shared" si="5"/>
        <v>60.019263473053897</v>
      </c>
      <c r="K36" s="259">
        <f t="shared" si="5"/>
        <v>53.229239520958075</v>
      </c>
      <c r="L36" s="259">
        <f>SUM(L30:L35)</f>
        <v>51.392832335329345</v>
      </c>
      <c r="M36" s="259">
        <f t="shared" si="5"/>
        <v>54.932598802395205</v>
      </c>
      <c r="N36" s="259">
        <f t="shared" si="5"/>
        <v>59.820556886227536</v>
      </c>
      <c r="O36" s="259">
        <f t="shared" si="5"/>
        <v>56.647257485029932</v>
      </c>
      <c r="P36" s="283">
        <f t="shared" si="5"/>
        <v>57.472614271457083</v>
      </c>
    </row>
    <row r="37" spans="2:16" x14ac:dyDescent="0.25">
      <c r="B37" s="541"/>
      <c r="C37" s="218" t="s">
        <v>152</v>
      </c>
      <c r="D37" s="218">
        <f>'Dashboard Console - Graphs'!$O$6</f>
        <v>66</v>
      </c>
      <c r="E37" s="218">
        <f>'Dashboard Console - Graphs'!$O$6</f>
        <v>66</v>
      </c>
      <c r="F37" s="218">
        <f>'Dashboard Console - Graphs'!$O$6</f>
        <v>66</v>
      </c>
      <c r="G37" s="218">
        <f>'Dashboard Console - Graphs'!$O$6</f>
        <v>66</v>
      </c>
      <c r="H37" s="218">
        <f>'Dashboard Console - Graphs'!$O$6</f>
        <v>66</v>
      </c>
      <c r="I37" s="218">
        <f>'Dashboard Console - Graphs'!$O$6</f>
        <v>66</v>
      </c>
      <c r="J37" s="218">
        <f>'Dashboard Console - Graphs'!$O$6</f>
        <v>66</v>
      </c>
      <c r="K37" s="218">
        <f>'Dashboard Console - Graphs'!$O$6</f>
        <v>66</v>
      </c>
      <c r="L37" s="218">
        <f>'Dashboard Console - Graphs'!$O$6</f>
        <v>66</v>
      </c>
      <c r="M37" s="218">
        <f>'Dashboard Console - Graphs'!$O$6</f>
        <v>66</v>
      </c>
      <c r="N37" s="218">
        <f>'Dashboard Console - Graphs'!$O$6</f>
        <v>66</v>
      </c>
      <c r="O37" s="218">
        <f>'Dashboard Console - Graphs'!$O$6</f>
        <v>66</v>
      </c>
      <c r="P37" s="204">
        <f>MAX(D37:O37)</f>
        <v>66</v>
      </c>
    </row>
    <row r="38" spans="2:16" x14ac:dyDescent="0.25">
      <c r="B38" s="252"/>
      <c r="C38" s="542" t="s">
        <v>153</v>
      </c>
      <c r="D38" s="542"/>
      <c r="E38" s="542"/>
      <c r="F38" s="542"/>
      <c r="G38" s="542"/>
      <c r="H38" s="542"/>
      <c r="I38" s="542"/>
      <c r="J38" s="542"/>
      <c r="K38" s="542"/>
      <c r="L38" s="542"/>
      <c r="M38" s="542"/>
      <c r="N38" s="542"/>
      <c r="O38" s="542"/>
      <c r="P38" s="204"/>
    </row>
    <row r="39" spans="2:16" x14ac:dyDescent="0.25">
      <c r="B39" s="540" t="s">
        <v>60</v>
      </c>
      <c r="C39" s="260" t="s">
        <v>151</v>
      </c>
      <c r="D39" s="261">
        <f>D36</f>
        <v>62.957616766467055</v>
      </c>
      <c r="E39" s="261">
        <f t="shared" ref="E39:O39" si="6">E36</f>
        <v>64.104862275449108</v>
      </c>
      <c r="F39" s="261">
        <f t="shared" si="6"/>
        <v>55.433233532934125</v>
      </c>
      <c r="G39" s="261">
        <f t="shared" si="6"/>
        <v>49.961269461077848</v>
      </c>
      <c r="H39" s="261">
        <f t="shared" si="6"/>
        <v>63.574095808383248</v>
      </c>
      <c r="I39" s="261">
        <f t="shared" si="6"/>
        <v>57.598544910179641</v>
      </c>
      <c r="J39" s="261">
        <f t="shared" si="6"/>
        <v>60.019263473053897</v>
      </c>
      <c r="K39" s="261">
        <f t="shared" si="6"/>
        <v>53.229239520958075</v>
      </c>
      <c r="L39" s="261">
        <f t="shared" si="6"/>
        <v>51.392832335329345</v>
      </c>
      <c r="M39" s="261">
        <f t="shared" si="6"/>
        <v>54.932598802395205</v>
      </c>
      <c r="N39" s="261">
        <f t="shared" si="6"/>
        <v>59.820556886227536</v>
      </c>
      <c r="O39" s="261">
        <f t="shared" si="6"/>
        <v>56.647257485029932</v>
      </c>
      <c r="P39" s="250">
        <f>P36</f>
        <v>57.472614271457083</v>
      </c>
    </row>
    <row r="40" spans="2:16" x14ac:dyDescent="0.25">
      <c r="B40" s="540"/>
      <c r="C40" s="262" t="s">
        <v>154</v>
      </c>
      <c r="D40" s="281">
        <f>'Dashboard Console - Graphs'!$O$6</f>
        <v>66</v>
      </c>
      <c r="E40" s="281">
        <f>'Dashboard Console - Graphs'!$O$6</f>
        <v>66</v>
      </c>
      <c r="F40" s="281">
        <f>'Dashboard Console - Graphs'!$O$6</f>
        <v>66</v>
      </c>
      <c r="G40" s="281">
        <f>'Dashboard Console - Graphs'!$O$6</f>
        <v>66</v>
      </c>
      <c r="H40" s="281">
        <f>'Dashboard Console - Graphs'!$O$6</f>
        <v>66</v>
      </c>
      <c r="I40" s="281">
        <f>'Dashboard Console - Graphs'!$O$6</f>
        <v>66</v>
      </c>
      <c r="J40" s="281">
        <f>'Dashboard Console - Graphs'!$O$6</f>
        <v>66</v>
      </c>
      <c r="K40" s="281">
        <f>'Dashboard Console - Graphs'!$O$6</f>
        <v>66</v>
      </c>
      <c r="L40" s="281">
        <f>'Dashboard Console - Graphs'!$O$6</f>
        <v>66</v>
      </c>
      <c r="M40" s="281">
        <f>'Dashboard Console - Graphs'!$O$6</f>
        <v>66</v>
      </c>
      <c r="N40" s="281">
        <f>'Dashboard Console - Graphs'!$O$6</f>
        <v>66</v>
      </c>
      <c r="O40" s="281">
        <f>'Dashboard Console - Graphs'!$O$6</f>
        <v>66</v>
      </c>
      <c r="P40" s="282">
        <f>P37</f>
        <v>66</v>
      </c>
    </row>
    <row r="41" spans="2:16" x14ac:dyDescent="0.25">
      <c r="B41" s="208" t="s">
        <v>199</v>
      </c>
      <c r="C41" s="262"/>
      <c r="D41" s="263">
        <f>D40-D39</f>
        <v>3.042383233532945</v>
      </c>
      <c r="E41" s="263">
        <f t="shared" ref="E41:O41" si="7">E40-E39</f>
        <v>1.8951377245508922</v>
      </c>
      <c r="F41" s="263">
        <f t="shared" si="7"/>
        <v>10.566766467065875</v>
      </c>
      <c r="G41" s="263">
        <f t="shared" si="7"/>
        <v>16.038730538922152</v>
      </c>
      <c r="H41" s="263">
        <f t="shared" si="7"/>
        <v>2.4259041916167519</v>
      </c>
      <c r="I41" s="263">
        <f t="shared" si="7"/>
        <v>8.4014550898203595</v>
      </c>
      <c r="J41" s="263">
        <f t="shared" si="7"/>
        <v>5.980736526946103</v>
      </c>
      <c r="K41" s="263">
        <f t="shared" si="7"/>
        <v>12.770760479041925</v>
      </c>
      <c r="L41" s="263">
        <f t="shared" si="7"/>
        <v>14.607167664670655</v>
      </c>
      <c r="M41" s="263">
        <f t="shared" si="7"/>
        <v>11.067401197604795</v>
      </c>
      <c r="N41" s="263">
        <f t="shared" si="7"/>
        <v>6.1794431137724644</v>
      </c>
      <c r="O41" s="263">
        <f t="shared" si="7"/>
        <v>9.3527425149700676</v>
      </c>
      <c r="P41" s="254">
        <f>AVERAGE(D41:O41)</f>
        <v>8.5273857285429155</v>
      </c>
    </row>
    <row r="42" spans="2:16" x14ac:dyDescent="0.25">
      <c r="B42" s="208" t="s">
        <v>172</v>
      </c>
      <c r="C42" s="262"/>
      <c r="D42" s="264">
        <f t="shared" ref="D42:I42" si="8">IF(ISERROR(D39/D40),0,(D39/D40))</f>
        <v>0.95390328434040994</v>
      </c>
      <c r="E42" s="264">
        <f t="shared" si="8"/>
        <v>0.97128579205225918</v>
      </c>
      <c r="F42" s="264">
        <f t="shared" si="8"/>
        <v>0.83989747777172918</v>
      </c>
      <c r="G42" s="264">
        <f t="shared" si="8"/>
        <v>0.75698893122845223</v>
      </c>
      <c r="H42" s="264">
        <f t="shared" si="8"/>
        <v>0.9632438758845947</v>
      </c>
      <c r="I42" s="264">
        <f t="shared" si="8"/>
        <v>0.87270522591181277</v>
      </c>
      <c r="J42" s="264">
        <f t="shared" ref="J42:O42" si="9">IF(ISERROR(J39/J40),0,(J39/J40))</f>
        <v>0.90938277989475602</v>
      </c>
      <c r="K42" s="264">
        <f t="shared" si="9"/>
        <v>0.80650362910542539</v>
      </c>
      <c r="L42" s="264">
        <f t="shared" si="9"/>
        <v>0.77867927780802038</v>
      </c>
      <c r="M42" s="264">
        <f t="shared" si="9"/>
        <v>0.83231210306659398</v>
      </c>
      <c r="N42" s="264">
        <f t="shared" si="9"/>
        <v>0.90637207403375053</v>
      </c>
      <c r="O42" s="264">
        <f t="shared" si="9"/>
        <v>0.8582917800762111</v>
      </c>
      <c r="P42" s="210">
        <f>P39/P40</f>
        <v>0.87079718593116795</v>
      </c>
    </row>
    <row r="45" spans="2:16" ht="21.75" customHeight="1" x14ac:dyDescent="0.25">
      <c r="N45" s="537" t="str">
        <f>IF(P41&lt;0,"12 Month Forcasts An Increase in HCT of ", "12 Month Forcasts A Reduction in HCT of ")</f>
        <v xml:space="preserve">12 Month Forcasts A Reduction in HCT of </v>
      </c>
      <c r="O45" s="537"/>
      <c r="P45" s="537"/>
    </row>
    <row r="46" spans="2:16" ht="15" customHeight="1" x14ac:dyDescent="0.25">
      <c r="N46" s="537"/>
      <c r="O46" s="537"/>
      <c r="P46" s="537"/>
    </row>
    <row r="47" spans="2:16" x14ac:dyDescent="0.25">
      <c r="N47" s="538">
        <f>ABS(P41)</f>
        <v>8.5273857285429155</v>
      </c>
      <c r="O47" s="538"/>
      <c r="P47" s="538"/>
    </row>
    <row r="48" spans="2:16" x14ac:dyDescent="0.25">
      <c r="N48" s="538"/>
      <c r="O48" s="538"/>
      <c r="P48" s="538"/>
    </row>
    <row r="49" spans="2:16" x14ac:dyDescent="0.25">
      <c r="N49" s="539" t="s">
        <v>271</v>
      </c>
      <c r="O49" s="539"/>
      <c r="P49" s="539"/>
    </row>
    <row r="50" spans="2:16" x14ac:dyDescent="0.25">
      <c r="N50" s="539"/>
      <c r="O50" s="539"/>
      <c r="P50" s="539"/>
    </row>
    <row r="58" spans="2:16" x14ac:dyDescent="0.25">
      <c r="B58" s="396"/>
      <c r="C58" s="396"/>
      <c r="D58" s="396"/>
      <c r="E58" s="536" t="s">
        <v>294</v>
      </c>
      <c r="F58" s="536"/>
      <c r="G58" s="536"/>
      <c r="H58" s="536"/>
      <c r="I58" s="536"/>
      <c r="J58" s="536"/>
      <c r="K58" s="396"/>
      <c r="L58" s="396"/>
      <c r="M58" s="396"/>
      <c r="N58" s="396"/>
      <c r="O58" s="396"/>
      <c r="P58" s="396"/>
    </row>
    <row r="59" spans="2:16" x14ac:dyDescent="0.25">
      <c r="B59" s="396"/>
      <c r="C59" s="396"/>
      <c r="D59" s="396"/>
      <c r="E59" s="396"/>
      <c r="F59" s="396"/>
      <c r="G59" s="396"/>
      <c r="H59" s="396"/>
      <c r="I59" s="396"/>
      <c r="J59" s="396"/>
      <c r="K59" s="396"/>
      <c r="L59" s="396"/>
      <c r="M59" s="396"/>
      <c r="N59" s="396"/>
      <c r="O59" s="396"/>
      <c r="P59" s="396"/>
    </row>
    <row r="60" spans="2:16" x14ac:dyDescent="0.25">
      <c r="B60" s="396"/>
      <c r="C60" s="394" t="s">
        <v>9</v>
      </c>
      <c r="D60" s="401">
        <f>'Dashboard Console - Graphs'!C2</f>
        <v>40664</v>
      </c>
      <c r="E60" s="401">
        <f>'Dashboard Console - Graphs'!D2</f>
        <v>40695</v>
      </c>
      <c r="F60" s="401">
        <f>'Dashboard Console - Graphs'!E2</f>
        <v>40725</v>
      </c>
      <c r="G60" s="401">
        <f>'Dashboard Console - Graphs'!F2</f>
        <v>40756</v>
      </c>
      <c r="H60" s="401">
        <f>'Dashboard Console - Graphs'!G2</f>
        <v>40787</v>
      </c>
      <c r="I60" s="401">
        <f>'Dashboard Console - Graphs'!H2</f>
        <v>40817</v>
      </c>
      <c r="J60" s="401">
        <f>'Dashboard Console - Graphs'!I2</f>
        <v>40848</v>
      </c>
      <c r="K60" s="401">
        <f>'Dashboard Console - Graphs'!J2</f>
        <v>40878</v>
      </c>
      <c r="L60" s="401">
        <f>'Dashboard Console - Graphs'!K2</f>
        <v>40909</v>
      </c>
      <c r="M60" s="401">
        <f>'Dashboard Console - Graphs'!L2</f>
        <v>40940</v>
      </c>
      <c r="N60" s="401">
        <f>'Dashboard Console - Graphs'!M2</f>
        <v>40969</v>
      </c>
      <c r="O60" s="401">
        <f>'Dashboard Console - Graphs'!N2</f>
        <v>41000</v>
      </c>
      <c r="P60" s="401">
        <f>'Dashboard Console - Graphs'!O2</f>
        <v>41030</v>
      </c>
    </row>
    <row r="61" spans="2:16" x14ac:dyDescent="0.25">
      <c r="B61" s="396"/>
      <c r="C61" s="402" t="s">
        <v>295</v>
      </c>
      <c r="D61" s="402">
        <f>'Dashboard Console - Graphs'!C6</f>
        <v>58</v>
      </c>
      <c r="E61" s="402">
        <f>'Dashboard Console - Graphs'!D6</f>
        <v>58</v>
      </c>
      <c r="F61" s="402">
        <f>'Dashboard Console - Graphs'!E6</f>
        <v>58</v>
      </c>
      <c r="G61" s="402">
        <f>'Dashboard Console - Graphs'!F6</f>
        <v>58</v>
      </c>
      <c r="H61" s="402">
        <f>'Dashboard Console - Graphs'!G6</f>
        <v>60</v>
      </c>
      <c r="I61" s="402">
        <f>'Dashboard Console - Graphs'!H6</f>
        <v>60</v>
      </c>
      <c r="J61" s="402">
        <f>'Dashboard Console - Graphs'!I6</f>
        <v>60</v>
      </c>
      <c r="K61" s="402">
        <f>'Dashboard Console - Graphs'!J6</f>
        <v>62</v>
      </c>
      <c r="L61" s="402">
        <f>'Dashboard Console - Graphs'!K6</f>
        <v>62</v>
      </c>
      <c r="M61" s="402">
        <f>'Dashboard Console - Graphs'!L6</f>
        <v>62</v>
      </c>
      <c r="N61" s="402">
        <f>'Dashboard Console - Graphs'!M6</f>
        <v>63</v>
      </c>
      <c r="O61" s="402">
        <f>'Dashboard Console - Graphs'!N6</f>
        <v>64</v>
      </c>
      <c r="P61" s="402">
        <f>'Dashboard Console - Graphs'!O6</f>
        <v>66</v>
      </c>
    </row>
    <row r="62" spans="2:16" x14ac:dyDescent="0.25">
      <c r="B62" s="396"/>
      <c r="C62" s="403" t="s">
        <v>296</v>
      </c>
      <c r="D62" s="404">
        <f>'Dashboard Console - Graphs'!C39</f>
        <v>1.1100000000000001</v>
      </c>
      <c r="E62" s="404">
        <f>'Dashboard Console - Graphs'!D39</f>
        <v>1.1299999999999999</v>
      </c>
      <c r="F62" s="404">
        <f>'Dashboard Console - Graphs'!E39</f>
        <v>1.0900000000000001</v>
      </c>
      <c r="G62" s="404">
        <f>'Dashboard Console - Graphs'!F39</f>
        <v>0.67967513249363343</v>
      </c>
      <c r="H62" s="404">
        <f>'Dashboard Console - Graphs'!G39</f>
        <v>0.75848303393213568</v>
      </c>
      <c r="I62" s="404">
        <f>'Dashboard Console - Graphs'!H39</f>
        <v>0.61210911510312704</v>
      </c>
      <c r="J62" s="404">
        <f>'Dashboard Console - Graphs'!I39</f>
        <v>0.98137059214903533</v>
      </c>
      <c r="K62" s="404">
        <f>'Dashboard Console - Graphs'!J39</f>
        <v>0.84025497392312154</v>
      </c>
      <c r="L62" s="404">
        <f>'Dashboard Console - Graphs'!K39</f>
        <v>0.81128066447749658</v>
      </c>
      <c r="M62" s="404">
        <f>'Dashboard Console - Graphs'!L39</f>
        <v>0.85152276092975332</v>
      </c>
      <c r="N62" s="404">
        <f>'Dashboard Console - Graphs'!M39</f>
        <v>0.81266039349871688</v>
      </c>
      <c r="O62" s="404">
        <f>'Dashboard Console - Graphs'!N39</f>
        <v>0.79840319361277445</v>
      </c>
      <c r="P62" s="404">
        <f>'Dashboard Console - Graphs'!O39</f>
        <v>0.82410935704348887</v>
      </c>
    </row>
    <row r="63" spans="2:16" x14ac:dyDescent="0.25">
      <c r="B63" s="396"/>
      <c r="C63" s="394"/>
      <c r="D63" s="394"/>
      <c r="E63" s="394"/>
      <c r="F63" s="394"/>
      <c r="G63" s="394"/>
      <c r="H63" s="394"/>
      <c r="I63" s="394"/>
      <c r="J63" s="394"/>
      <c r="K63" s="394"/>
      <c r="L63" s="394"/>
      <c r="M63" s="394"/>
      <c r="N63" s="394"/>
      <c r="O63" s="394"/>
      <c r="P63" s="394"/>
    </row>
    <row r="64" spans="2:16" x14ac:dyDescent="0.25">
      <c r="B64" s="396"/>
      <c r="C64" s="217" t="s">
        <v>297</v>
      </c>
      <c r="D64" s="405">
        <f>(D62*D61)</f>
        <v>64.38000000000001</v>
      </c>
      <c r="E64" s="405">
        <f t="shared" ref="E64:P64" si="10">(E62*E61)</f>
        <v>65.539999999999992</v>
      </c>
      <c r="F64" s="405">
        <f t="shared" si="10"/>
        <v>63.220000000000006</v>
      </c>
      <c r="G64" s="405">
        <f t="shared" si="10"/>
        <v>39.421157684630742</v>
      </c>
      <c r="H64" s="405">
        <f t="shared" si="10"/>
        <v>45.508982035928142</v>
      </c>
      <c r="I64" s="405">
        <f t="shared" si="10"/>
        <v>36.726546906187622</v>
      </c>
      <c r="J64" s="405">
        <f t="shared" si="10"/>
        <v>58.882235528942118</v>
      </c>
      <c r="K64" s="405">
        <f t="shared" si="10"/>
        <v>52.095808383233532</v>
      </c>
      <c r="L64" s="405">
        <f t="shared" si="10"/>
        <v>50.299401197604787</v>
      </c>
      <c r="M64" s="405">
        <f t="shared" si="10"/>
        <v>52.794411177644704</v>
      </c>
      <c r="N64" s="405">
        <f t="shared" si="10"/>
        <v>51.197604790419163</v>
      </c>
      <c r="O64" s="405">
        <f t="shared" si="10"/>
        <v>51.097804391217565</v>
      </c>
      <c r="P64" s="405">
        <f t="shared" si="10"/>
        <v>54.391217564870267</v>
      </c>
    </row>
    <row r="65" spans="2:16" x14ac:dyDescent="0.25">
      <c r="B65" s="406" t="s">
        <v>300</v>
      </c>
      <c r="C65" s="45" t="s">
        <v>298</v>
      </c>
      <c r="D65" s="407">
        <v>60</v>
      </c>
      <c r="E65" s="407">
        <v>55</v>
      </c>
      <c r="F65" s="407">
        <v>55</v>
      </c>
      <c r="G65" s="407">
        <v>55</v>
      </c>
      <c r="H65" s="407">
        <v>55</v>
      </c>
      <c r="I65" s="407">
        <v>55</v>
      </c>
      <c r="J65" s="407">
        <v>55</v>
      </c>
      <c r="K65" s="407">
        <v>55</v>
      </c>
      <c r="L65" s="407">
        <v>55</v>
      </c>
      <c r="M65" s="407">
        <v>55</v>
      </c>
      <c r="N65" s="407">
        <v>55</v>
      </c>
      <c r="O65" s="407">
        <v>55</v>
      </c>
      <c r="P65" s="407">
        <v>55</v>
      </c>
    </row>
    <row r="66" spans="2:16" x14ac:dyDescent="0.25">
      <c r="B66" s="396"/>
      <c r="C66" s="408" t="s">
        <v>299</v>
      </c>
      <c r="D66" s="409">
        <f>'Dashboard Console - Graphs'!C19/60/('Capacity Forecast'!D65*'Org Chart &amp; P''meters'!$L$4)</f>
        <v>0.57385229540918159</v>
      </c>
      <c r="E66" s="409">
        <f>'Dashboard Console - Graphs'!D19/60/('Capacity Forecast'!E65*'Org Chart &amp; P''meters'!$L$4)</f>
        <v>1.1304663400471784</v>
      </c>
      <c r="F66" s="409">
        <f>'Dashboard Console - Graphs'!E19/60/('Capacity Forecast'!F65*'Org Chart &amp; P''meters'!$L$4)</f>
        <v>9.8784249682453265</v>
      </c>
      <c r="G66" s="409">
        <f>'Dashboard Console - Graphs'!F19/60/('Capacity Forecast'!G65*'Org Chart &amp; P''meters'!$L$4)</f>
        <v>0.71674832153874068</v>
      </c>
      <c r="H66" s="409">
        <f>'Dashboard Console - Graphs'!G19/60/('Capacity Forecast'!H65*'Org Chart &amp; P''meters'!$L$4)</f>
        <v>0.82743603701687529</v>
      </c>
      <c r="I66" s="409">
        <f>'Dashboard Console - Graphs'!H19/60/('Capacity Forecast'!I65*'Org Chart &amp; P''meters'!$L$4)</f>
        <v>0.6677553982943204</v>
      </c>
      <c r="J66" s="409">
        <f>'Dashboard Console - Graphs'!I19/60/('Capacity Forecast'!J65*'Org Chart &amp; P''meters'!$L$4)</f>
        <v>1.0705861005262203</v>
      </c>
      <c r="K66" s="409">
        <f>'Dashboard Console - Graphs'!J19/60/('Capacity Forecast'!K65*'Org Chart &amp; P''meters'!$L$4)</f>
        <v>0.94719651605879152</v>
      </c>
      <c r="L66" s="409">
        <f>'Dashboard Console - Graphs'!K19/60/('Capacity Forecast'!L65*'Org Chart &amp; P''meters'!$L$4)</f>
        <v>0.91453456722917803</v>
      </c>
      <c r="M66" s="409">
        <f>'Dashboard Console - Graphs'!L19/60/('Capacity Forecast'!M65*'Org Chart &amp; P''meters'!$L$4)</f>
        <v>0.95989838504808556</v>
      </c>
      <c r="N66" s="409">
        <f>'Dashboard Console - Graphs'!M19/60/('Capacity Forecast'!N65*'Org Chart &amp; P''meters'!$L$4)</f>
        <v>0.93086554164398472</v>
      </c>
      <c r="O66" s="409">
        <f>'Dashboard Console - Graphs'!N19/60/('Capacity Forecast'!O65*'Org Chart &amp; P''meters'!$L$4)</f>
        <v>0.92905098893122851</v>
      </c>
      <c r="P66" s="409">
        <f>'Dashboard Console - Graphs'!O19/60/('Capacity Forecast'!P65*'Org Chart &amp; P''meters'!$L$4)</f>
        <v>0.98893122845218662</v>
      </c>
    </row>
  </sheetData>
  <sheetProtection selectLockedCells="1"/>
  <mergeCells count="15">
    <mergeCell ref="B39:B40"/>
    <mergeCell ref="B36:B37"/>
    <mergeCell ref="C38:O38"/>
    <mergeCell ref="E1:J1"/>
    <mergeCell ref="E24:J24"/>
    <mergeCell ref="B5:B6"/>
    <mergeCell ref="B8:B9"/>
    <mergeCell ref="C7:O7"/>
    <mergeCell ref="N17:P18"/>
    <mergeCell ref="N15:P16"/>
    <mergeCell ref="E58:J58"/>
    <mergeCell ref="N45:P46"/>
    <mergeCell ref="N47:P48"/>
    <mergeCell ref="N19:P20"/>
    <mergeCell ref="N49:P50"/>
  </mergeCells>
  <pageMargins left="0.7" right="0.7" top="0.75" bottom="0.75" header="0.3" footer="0.3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-0.249977111117893"/>
  </sheetPr>
  <dimension ref="A1:M20"/>
  <sheetViews>
    <sheetView zoomScaleNormal="100" workbookViewId="0">
      <selection activeCell="R18" sqref="R18"/>
    </sheetView>
  </sheetViews>
  <sheetFormatPr defaultColWidth="5.42578125" defaultRowHeight="30.75" customHeight="1" x14ac:dyDescent="0.25"/>
  <cols>
    <col min="1" max="1" width="44.5703125" bestFit="1" customWidth="1"/>
    <col min="2" max="2" width="5.85546875" customWidth="1"/>
    <col min="3" max="3" width="6.28515625" customWidth="1"/>
    <col min="4" max="4" width="6.5703125" customWidth="1"/>
    <col min="5" max="5" width="6.140625" customWidth="1"/>
    <col min="6" max="6" width="6.85546875" customWidth="1"/>
    <col min="7" max="7" width="6" customWidth="1"/>
    <col min="9" max="9" width="6.42578125" customWidth="1"/>
    <col min="10" max="10" width="6.28515625" customWidth="1"/>
    <col min="11" max="11" width="6" customWidth="1"/>
    <col min="12" max="12" width="6.5703125" customWidth="1"/>
    <col min="13" max="13" width="6.28515625" customWidth="1"/>
  </cols>
  <sheetData>
    <row r="1" spans="1:13" ht="30.75" customHeight="1" x14ac:dyDescent="0.25">
      <c r="A1" s="333" t="s">
        <v>119</v>
      </c>
      <c r="B1" s="334" t="s">
        <v>92</v>
      </c>
      <c r="C1" s="334" t="s">
        <v>93</v>
      </c>
      <c r="D1" s="334" t="s">
        <v>94</v>
      </c>
      <c r="E1" s="334" t="s">
        <v>95</v>
      </c>
      <c r="F1" s="334" t="s">
        <v>96</v>
      </c>
      <c r="G1" s="334" t="s">
        <v>97</v>
      </c>
      <c r="H1" s="334" t="s">
        <v>118</v>
      </c>
      <c r="I1" s="334" t="s">
        <v>120</v>
      </c>
      <c r="J1" s="334" t="s">
        <v>121</v>
      </c>
      <c r="K1" s="334" t="s">
        <v>122</v>
      </c>
      <c r="L1" s="334" t="s">
        <v>123</v>
      </c>
      <c r="M1" s="335" t="s">
        <v>124</v>
      </c>
    </row>
    <row r="2" spans="1:13" ht="30.75" customHeight="1" x14ac:dyDescent="0.25">
      <c r="A2" s="331" t="s">
        <v>125</v>
      </c>
      <c r="B2" s="26">
        <v>0</v>
      </c>
      <c r="C2" s="26">
        <v>0</v>
      </c>
      <c r="D2" s="26">
        <v>0</v>
      </c>
      <c r="E2" s="26">
        <v>0</v>
      </c>
      <c r="F2" s="26">
        <v>0</v>
      </c>
      <c r="G2" s="374">
        <v>0</v>
      </c>
      <c r="H2" s="374">
        <v>0</v>
      </c>
      <c r="I2" s="375">
        <v>0</v>
      </c>
      <c r="J2" s="375">
        <v>0</v>
      </c>
      <c r="K2" s="375">
        <v>0</v>
      </c>
      <c r="L2" s="26">
        <v>0</v>
      </c>
      <c r="M2" s="332">
        <v>0</v>
      </c>
    </row>
    <row r="3" spans="1:13" ht="30.75" customHeight="1" x14ac:dyDescent="0.25">
      <c r="A3" s="331" t="s">
        <v>101</v>
      </c>
      <c r="B3" s="26">
        <v>0</v>
      </c>
      <c r="C3" s="26">
        <v>0</v>
      </c>
      <c r="D3" s="26">
        <v>0</v>
      </c>
      <c r="E3" s="26">
        <v>0</v>
      </c>
      <c r="F3" s="26">
        <v>0</v>
      </c>
      <c r="G3" s="374">
        <v>0</v>
      </c>
      <c r="H3" s="374">
        <v>0</v>
      </c>
      <c r="I3" s="375">
        <v>0</v>
      </c>
      <c r="J3" s="375">
        <v>0</v>
      </c>
      <c r="K3" s="375">
        <v>0</v>
      </c>
      <c r="L3" s="26">
        <v>0</v>
      </c>
      <c r="M3" s="332">
        <v>0</v>
      </c>
    </row>
    <row r="4" spans="1:13" ht="30.75" customHeight="1" x14ac:dyDescent="0.25">
      <c r="A4" s="331" t="s">
        <v>102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374">
        <v>0</v>
      </c>
      <c r="H4" s="374">
        <v>0</v>
      </c>
      <c r="I4" s="375">
        <v>0</v>
      </c>
      <c r="J4" s="375">
        <v>0</v>
      </c>
      <c r="K4" s="375">
        <v>0</v>
      </c>
      <c r="L4" s="26">
        <v>0</v>
      </c>
      <c r="M4" s="332">
        <v>0</v>
      </c>
    </row>
    <row r="5" spans="1:13" ht="30.75" customHeight="1" x14ac:dyDescent="0.25">
      <c r="A5" s="331" t="s">
        <v>103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374">
        <v>0</v>
      </c>
      <c r="H5" s="374">
        <v>0</v>
      </c>
      <c r="I5" s="375">
        <v>0</v>
      </c>
      <c r="J5" s="375">
        <v>0</v>
      </c>
      <c r="K5" s="375">
        <v>0</v>
      </c>
      <c r="L5" s="26">
        <v>0</v>
      </c>
      <c r="M5" s="332">
        <v>0</v>
      </c>
    </row>
    <row r="6" spans="1:13" ht="30.75" customHeight="1" x14ac:dyDescent="0.25">
      <c r="A6" s="331" t="s">
        <v>104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374">
        <v>0</v>
      </c>
      <c r="H6" s="374">
        <v>0</v>
      </c>
      <c r="I6" s="375">
        <v>0</v>
      </c>
      <c r="J6" s="375">
        <v>0</v>
      </c>
      <c r="K6" s="375">
        <v>0</v>
      </c>
      <c r="L6" s="26">
        <v>0</v>
      </c>
      <c r="M6" s="332">
        <v>0</v>
      </c>
    </row>
    <row r="7" spans="1:13" ht="30.75" customHeight="1" x14ac:dyDescent="0.25">
      <c r="A7" s="331" t="s">
        <v>105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374">
        <v>0</v>
      </c>
      <c r="H7" s="374">
        <v>0</v>
      </c>
      <c r="I7" s="375">
        <v>0</v>
      </c>
      <c r="J7" s="375">
        <v>0</v>
      </c>
      <c r="K7" s="375">
        <v>0</v>
      </c>
      <c r="L7" s="26">
        <v>0</v>
      </c>
      <c r="M7" s="332">
        <v>0</v>
      </c>
    </row>
    <row r="8" spans="1:13" ht="30.75" customHeight="1" x14ac:dyDescent="0.25">
      <c r="A8" s="331" t="s">
        <v>106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374">
        <v>0</v>
      </c>
      <c r="H8" s="374">
        <v>0</v>
      </c>
      <c r="I8" s="375">
        <v>0</v>
      </c>
      <c r="J8" s="375">
        <v>0</v>
      </c>
      <c r="K8" s="375">
        <v>0</v>
      </c>
      <c r="L8" s="26">
        <v>0</v>
      </c>
      <c r="M8" s="332">
        <v>0</v>
      </c>
    </row>
    <row r="9" spans="1:13" ht="30.75" customHeight="1" x14ac:dyDescent="0.25">
      <c r="A9" s="331" t="s">
        <v>107</v>
      </c>
      <c r="B9" s="26">
        <v>0</v>
      </c>
      <c r="C9" s="26">
        <v>0</v>
      </c>
      <c r="D9" s="26">
        <v>0</v>
      </c>
      <c r="E9" s="26">
        <v>0</v>
      </c>
      <c r="F9" s="26">
        <v>0</v>
      </c>
      <c r="G9" s="374">
        <v>0</v>
      </c>
      <c r="H9" s="374">
        <v>0</v>
      </c>
      <c r="I9" s="375">
        <v>0</v>
      </c>
      <c r="J9" s="375">
        <v>0</v>
      </c>
      <c r="K9" s="375">
        <v>0</v>
      </c>
      <c r="L9" s="26">
        <v>0</v>
      </c>
      <c r="M9" s="332">
        <v>0</v>
      </c>
    </row>
    <row r="10" spans="1:13" ht="30.75" customHeight="1" x14ac:dyDescent="0.25">
      <c r="A10" s="331" t="s">
        <v>108</v>
      </c>
      <c r="B10" s="26">
        <v>0</v>
      </c>
      <c r="C10" s="26">
        <v>0</v>
      </c>
      <c r="D10" s="26">
        <v>0</v>
      </c>
      <c r="E10" s="26">
        <v>0</v>
      </c>
      <c r="F10" s="26">
        <v>0</v>
      </c>
      <c r="G10" s="374">
        <v>0</v>
      </c>
      <c r="H10" s="374">
        <v>0</v>
      </c>
      <c r="I10" s="375">
        <v>0</v>
      </c>
      <c r="J10" s="375">
        <v>0</v>
      </c>
      <c r="K10" s="375">
        <v>0</v>
      </c>
      <c r="L10" s="26">
        <v>0</v>
      </c>
      <c r="M10" s="332">
        <v>0</v>
      </c>
    </row>
    <row r="11" spans="1:13" ht="30.75" customHeight="1" x14ac:dyDescent="0.25">
      <c r="A11" s="331" t="s">
        <v>109</v>
      </c>
      <c r="B11" s="26">
        <v>0</v>
      </c>
      <c r="C11" s="26">
        <v>0</v>
      </c>
      <c r="D11" s="26">
        <v>0</v>
      </c>
      <c r="E11" s="26">
        <v>0</v>
      </c>
      <c r="F11" s="26">
        <v>0</v>
      </c>
      <c r="G11" s="374">
        <v>0</v>
      </c>
      <c r="H11" s="374">
        <v>0</v>
      </c>
      <c r="I11" s="375">
        <v>0</v>
      </c>
      <c r="J11" s="375">
        <v>0</v>
      </c>
      <c r="K11" s="375">
        <v>0</v>
      </c>
      <c r="L11" s="26">
        <v>0</v>
      </c>
      <c r="M11" s="332">
        <v>0</v>
      </c>
    </row>
    <row r="12" spans="1:13" ht="30.75" customHeight="1" x14ac:dyDescent="0.25">
      <c r="A12" s="331" t="s">
        <v>110</v>
      </c>
      <c r="B12" s="26">
        <v>0</v>
      </c>
      <c r="C12" s="26">
        <v>0</v>
      </c>
      <c r="D12" s="26">
        <v>0</v>
      </c>
      <c r="E12" s="26">
        <v>0</v>
      </c>
      <c r="F12" s="26">
        <v>0</v>
      </c>
      <c r="G12" s="374">
        <v>0</v>
      </c>
      <c r="H12" s="374">
        <v>0</v>
      </c>
      <c r="I12" s="375">
        <v>0</v>
      </c>
      <c r="J12" s="375">
        <v>0</v>
      </c>
      <c r="K12" s="375">
        <v>0</v>
      </c>
      <c r="L12" s="26">
        <v>0</v>
      </c>
      <c r="M12" s="332">
        <v>0</v>
      </c>
    </row>
    <row r="13" spans="1:13" ht="30.75" customHeight="1" x14ac:dyDescent="0.25">
      <c r="A13" s="331" t="s">
        <v>111</v>
      </c>
      <c r="B13" s="26">
        <v>0</v>
      </c>
      <c r="C13" s="26">
        <v>0</v>
      </c>
      <c r="D13" s="26">
        <v>0</v>
      </c>
      <c r="E13" s="26">
        <v>0</v>
      </c>
      <c r="F13" s="26">
        <v>0</v>
      </c>
      <c r="G13" s="374">
        <v>0</v>
      </c>
      <c r="H13" s="374">
        <v>0</v>
      </c>
      <c r="I13" s="375">
        <v>0</v>
      </c>
      <c r="J13" s="375">
        <v>0</v>
      </c>
      <c r="K13" s="375">
        <v>0</v>
      </c>
      <c r="L13" s="26">
        <v>0</v>
      </c>
      <c r="M13" s="332">
        <v>0</v>
      </c>
    </row>
    <row r="14" spans="1:13" ht="30.75" customHeight="1" x14ac:dyDescent="0.25">
      <c r="A14" s="331" t="s">
        <v>112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374">
        <v>0</v>
      </c>
      <c r="H14" s="374">
        <v>0</v>
      </c>
      <c r="I14" s="375">
        <v>0</v>
      </c>
      <c r="J14" s="375">
        <v>0</v>
      </c>
      <c r="K14" s="375">
        <v>0</v>
      </c>
      <c r="L14" s="26">
        <v>0</v>
      </c>
      <c r="M14" s="332">
        <v>0</v>
      </c>
    </row>
    <row r="15" spans="1:13" ht="30.75" customHeight="1" x14ac:dyDescent="0.25">
      <c r="A15" s="331" t="s">
        <v>113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374">
        <v>0</v>
      </c>
      <c r="H15" s="374">
        <v>0</v>
      </c>
      <c r="I15" s="375">
        <v>0</v>
      </c>
      <c r="J15" s="375">
        <v>0</v>
      </c>
      <c r="K15" s="375">
        <v>0</v>
      </c>
      <c r="L15" s="26">
        <v>0</v>
      </c>
      <c r="M15" s="332">
        <v>0</v>
      </c>
    </row>
    <row r="16" spans="1:13" ht="30.75" customHeight="1" x14ac:dyDescent="0.25">
      <c r="A16" s="331" t="s">
        <v>114</v>
      </c>
      <c r="B16" s="26">
        <v>29</v>
      </c>
      <c r="C16" s="26">
        <v>10</v>
      </c>
      <c r="D16" s="26">
        <v>14</v>
      </c>
      <c r="E16" s="26">
        <v>9</v>
      </c>
      <c r="F16" s="26">
        <v>0</v>
      </c>
      <c r="G16" s="374">
        <v>0</v>
      </c>
      <c r="H16" s="374">
        <v>0</v>
      </c>
      <c r="I16" s="375">
        <v>0</v>
      </c>
      <c r="J16" s="375">
        <v>0</v>
      </c>
      <c r="K16" s="375">
        <v>0</v>
      </c>
      <c r="L16" s="26">
        <v>0</v>
      </c>
      <c r="M16" s="332">
        <v>0</v>
      </c>
    </row>
    <row r="17" spans="1:13" ht="30.75" customHeight="1" x14ac:dyDescent="0.25">
      <c r="A17" s="331" t="s">
        <v>115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374">
        <v>0</v>
      </c>
      <c r="H17" s="374">
        <v>0</v>
      </c>
      <c r="I17" s="375">
        <v>0</v>
      </c>
      <c r="J17" s="375">
        <v>0</v>
      </c>
      <c r="K17" s="375">
        <v>0</v>
      </c>
      <c r="L17" s="26">
        <v>0</v>
      </c>
      <c r="M17" s="332">
        <v>0</v>
      </c>
    </row>
    <row r="18" spans="1:13" ht="30.75" customHeight="1" x14ac:dyDescent="0.25">
      <c r="A18" s="331" t="s">
        <v>116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374">
        <v>0</v>
      </c>
      <c r="H18" s="374">
        <v>0</v>
      </c>
      <c r="I18" s="375">
        <v>0</v>
      </c>
      <c r="J18" s="375">
        <v>0</v>
      </c>
      <c r="K18" s="375">
        <v>0</v>
      </c>
      <c r="L18" s="26">
        <v>0</v>
      </c>
      <c r="M18" s="332">
        <v>0</v>
      </c>
    </row>
    <row r="19" spans="1:13" ht="30.75" customHeight="1" x14ac:dyDescent="0.25">
      <c r="A19" s="336" t="s">
        <v>117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374">
        <v>0</v>
      </c>
      <c r="H19" s="374">
        <v>0</v>
      </c>
      <c r="I19" s="375">
        <v>0</v>
      </c>
      <c r="J19" s="375">
        <v>0</v>
      </c>
      <c r="K19" s="375">
        <v>0</v>
      </c>
      <c r="L19" s="26">
        <v>0</v>
      </c>
      <c r="M19" s="332">
        <v>0</v>
      </c>
    </row>
    <row r="20" spans="1:13" ht="30.75" customHeight="1" x14ac:dyDescent="0.25">
      <c r="A20" s="331" t="s">
        <v>60</v>
      </c>
      <c r="B20" s="26">
        <f>SUBTOTAL(109,B2:B19)</f>
        <v>29</v>
      </c>
      <c r="C20" s="394">
        <f t="shared" ref="C20:M20" si="0">SUBTOTAL(109,C2:C19)</f>
        <v>10</v>
      </c>
      <c r="D20" s="394">
        <f t="shared" si="0"/>
        <v>14</v>
      </c>
      <c r="E20" s="394">
        <f t="shared" si="0"/>
        <v>9</v>
      </c>
      <c r="F20" s="394">
        <f t="shared" si="0"/>
        <v>0</v>
      </c>
      <c r="G20" s="394">
        <f t="shared" si="0"/>
        <v>0</v>
      </c>
      <c r="H20" s="394">
        <f t="shared" si="0"/>
        <v>0</v>
      </c>
      <c r="I20" s="394">
        <f t="shared" si="0"/>
        <v>0</v>
      </c>
      <c r="J20" s="394">
        <f t="shared" si="0"/>
        <v>0</v>
      </c>
      <c r="K20" s="394">
        <f t="shared" si="0"/>
        <v>0</v>
      </c>
      <c r="L20" s="394">
        <f t="shared" si="0"/>
        <v>0</v>
      </c>
      <c r="M20" s="394">
        <f t="shared" si="0"/>
        <v>0</v>
      </c>
    </row>
  </sheetData>
  <pageMargins left="0.7" right="0.7" top="0.75" bottom="0.75" header="0.3" footer="0.3"/>
  <pageSetup scale="88"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3" tint="0.39997558519241921"/>
  </sheetPr>
  <dimension ref="A1:J22"/>
  <sheetViews>
    <sheetView workbookViewId="0">
      <selection activeCell="J4" sqref="J4"/>
    </sheetView>
  </sheetViews>
  <sheetFormatPr defaultRowHeight="15" x14ac:dyDescent="0.25"/>
  <cols>
    <col min="1" max="1" width="27.42578125" customWidth="1"/>
    <col min="2" max="3" width="13.7109375" customWidth="1"/>
    <col min="4" max="4" width="27.42578125" customWidth="1"/>
    <col min="5" max="6" width="13.7109375" customWidth="1"/>
  </cols>
  <sheetData>
    <row r="1" spans="1:6" x14ac:dyDescent="0.25">
      <c r="A1" s="544" t="s">
        <v>283</v>
      </c>
      <c r="B1" s="545"/>
      <c r="C1" s="546"/>
      <c r="D1" s="547" t="s">
        <v>284</v>
      </c>
      <c r="E1" s="548"/>
      <c r="F1" s="549"/>
    </row>
    <row r="2" spans="1:6" ht="22.5" x14ac:dyDescent="0.25">
      <c r="A2" s="381" t="s">
        <v>285</v>
      </c>
      <c r="B2" s="382" t="s">
        <v>286</v>
      </c>
      <c r="C2" s="383" t="s">
        <v>287</v>
      </c>
      <c r="D2" s="384" t="s">
        <v>285</v>
      </c>
      <c r="E2" s="385" t="s">
        <v>286</v>
      </c>
      <c r="F2" s="386" t="s">
        <v>287</v>
      </c>
    </row>
    <row r="3" spans="1:6" x14ac:dyDescent="0.25">
      <c r="A3" s="377"/>
      <c r="B3" s="26"/>
      <c r="C3" s="378"/>
      <c r="D3" s="377"/>
      <c r="E3" s="26"/>
      <c r="F3" s="397"/>
    </row>
    <row r="4" spans="1:6" x14ac:dyDescent="0.25">
      <c r="A4" s="377"/>
      <c r="B4" s="26"/>
      <c r="C4" s="378"/>
      <c r="D4" s="377"/>
      <c r="E4" s="26"/>
      <c r="F4" s="378"/>
    </row>
    <row r="5" spans="1:6" x14ac:dyDescent="0.25">
      <c r="A5" s="377"/>
      <c r="B5" s="26"/>
      <c r="C5" s="378"/>
      <c r="D5" s="377"/>
      <c r="E5" s="26"/>
      <c r="F5" s="378"/>
    </row>
    <row r="6" spans="1:6" x14ac:dyDescent="0.25">
      <c r="A6" s="377"/>
      <c r="B6" s="26"/>
      <c r="C6" s="378"/>
      <c r="D6" s="377"/>
      <c r="E6" s="26"/>
      <c r="F6" s="378"/>
    </row>
    <row r="7" spans="1:6" x14ac:dyDescent="0.25">
      <c r="A7" s="377"/>
      <c r="B7" s="26"/>
      <c r="C7" s="378"/>
      <c r="D7" s="377"/>
      <c r="E7" s="26"/>
      <c r="F7" s="378"/>
    </row>
    <row r="8" spans="1:6" x14ac:dyDescent="0.25">
      <c r="A8" s="377"/>
      <c r="B8" s="26"/>
      <c r="C8" s="378"/>
      <c r="D8" s="377"/>
      <c r="E8" s="26"/>
      <c r="F8" s="378"/>
    </row>
    <row r="9" spans="1:6" x14ac:dyDescent="0.25">
      <c r="A9" s="377"/>
      <c r="B9" s="26"/>
      <c r="C9" s="378"/>
      <c r="D9" s="377"/>
      <c r="E9" s="26"/>
      <c r="F9" s="378"/>
    </row>
    <row r="10" spans="1:6" x14ac:dyDescent="0.25">
      <c r="A10" s="377"/>
      <c r="B10" s="26"/>
      <c r="C10" s="378"/>
      <c r="D10" s="377"/>
      <c r="E10" s="26"/>
      <c r="F10" s="378"/>
    </row>
    <row r="11" spans="1:6" x14ac:dyDescent="0.25">
      <c r="A11" s="377"/>
      <c r="B11" s="26"/>
      <c r="C11" s="378"/>
      <c r="D11" s="377"/>
      <c r="E11" s="26"/>
      <c r="F11" s="378"/>
    </row>
    <row r="12" spans="1:6" x14ac:dyDescent="0.25">
      <c r="A12" s="377"/>
      <c r="B12" s="26"/>
      <c r="C12" s="378"/>
      <c r="D12" s="377"/>
      <c r="E12" s="26"/>
      <c r="F12" s="378"/>
    </row>
    <row r="13" spans="1:6" x14ac:dyDescent="0.25">
      <c r="A13" s="377"/>
      <c r="B13" s="26"/>
      <c r="C13" s="378"/>
      <c r="D13" s="377"/>
      <c r="E13" s="26"/>
      <c r="F13" s="378"/>
    </row>
    <row r="14" spans="1:6" x14ac:dyDescent="0.25">
      <c r="A14" s="377"/>
      <c r="B14" s="26"/>
      <c r="C14" s="378"/>
      <c r="D14" s="377"/>
      <c r="E14" s="26"/>
      <c r="F14" s="378"/>
    </row>
    <row r="15" spans="1:6" x14ac:dyDescent="0.25">
      <c r="A15" s="377"/>
      <c r="B15" s="26"/>
      <c r="C15" s="378"/>
      <c r="D15" s="377"/>
      <c r="E15" s="26"/>
      <c r="F15" s="378"/>
    </row>
    <row r="16" spans="1:6" x14ac:dyDescent="0.25">
      <c r="A16" s="377"/>
      <c r="B16" s="26"/>
      <c r="C16" s="378"/>
      <c r="D16" s="377"/>
      <c r="E16" s="26"/>
      <c r="F16" s="378"/>
    </row>
    <row r="17" spans="1:10" x14ac:dyDescent="0.25">
      <c r="A17" s="377"/>
      <c r="B17" s="26"/>
      <c r="C17" s="378"/>
      <c r="D17" s="377"/>
      <c r="E17" s="26"/>
      <c r="F17" s="378"/>
    </row>
    <row r="18" spans="1:10" x14ac:dyDescent="0.25">
      <c r="A18" s="377"/>
      <c r="B18" s="26"/>
      <c r="C18" s="378"/>
      <c r="D18" s="377"/>
      <c r="E18" s="26"/>
      <c r="F18" s="378"/>
    </row>
    <row r="19" spans="1:10" x14ac:dyDescent="0.25">
      <c r="A19" s="377"/>
      <c r="B19" s="26"/>
      <c r="C19" s="378"/>
      <c r="D19" s="377"/>
      <c r="E19" s="26"/>
      <c r="F19" s="378"/>
      <c r="H19" s="398"/>
    </row>
    <row r="20" spans="1:10" ht="15.75" thickBot="1" x14ac:dyDescent="0.3">
      <c r="A20" s="379"/>
      <c r="B20" s="387"/>
      <c r="C20" s="380"/>
      <c r="D20" s="379"/>
      <c r="E20" s="387"/>
      <c r="F20" s="380"/>
      <c r="H20" s="398"/>
    </row>
    <row r="22" spans="1:10" x14ac:dyDescent="0.25">
      <c r="J22" s="391"/>
    </row>
  </sheetData>
  <mergeCells count="2">
    <mergeCell ref="A1:C1"/>
    <mergeCell ref="D1:F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C000"/>
  </sheetPr>
  <dimension ref="B1:N3"/>
  <sheetViews>
    <sheetView workbookViewId="0">
      <selection activeCell="K21" sqref="K21"/>
    </sheetView>
  </sheetViews>
  <sheetFormatPr defaultRowHeight="15" x14ac:dyDescent="0.25"/>
  <cols>
    <col min="2" max="2" width="16.85546875" bestFit="1" customWidth="1"/>
    <col min="10" max="10" width="9.5703125" bestFit="1" customWidth="1"/>
  </cols>
  <sheetData>
    <row r="1" spans="2:14" x14ac:dyDescent="0.25">
      <c r="B1" s="389"/>
      <c r="C1" s="389">
        <v>40909</v>
      </c>
      <c r="D1" s="389">
        <v>40940</v>
      </c>
      <c r="E1" s="389">
        <v>40969</v>
      </c>
      <c r="F1" s="389">
        <v>41000</v>
      </c>
      <c r="G1" s="389">
        <v>41030</v>
      </c>
      <c r="H1" s="389">
        <v>41061</v>
      </c>
      <c r="I1" s="389">
        <v>41091</v>
      </c>
      <c r="J1" s="389">
        <v>41122</v>
      </c>
      <c r="K1" s="389">
        <v>41153</v>
      </c>
      <c r="L1" s="389">
        <v>41183</v>
      </c>
      <c r="M1" s="389">
        <v>41214</v>
      </c>
      <c r="N1" s="389">
        <v>41244</v>
      </c>
    </row>
    <row r="2" spans="2:14" x14ac:dyDescent="0.25">
      <c r="B2" s="389" t="s">
        <v>289</v>
      </c>
      <c r="C2" s="371">
        <v>0</v>
      </c>
      <c r="D2" s="371">
        <v>0</v>
      </c>
      <c r="E2" s="371">
        <v>0</v>
      </c>
      <c r="F2" s="371">
        <v>0</v>
      </c>
      <c r="G2" s="371">
        <v>0</v>
      </c>
      <c r="H2" s="371">
        <v>0</v>
      </c>
      <c r="I2" s="371">
        <v>0</v>
      </c>
      <c r="J2" s="371">
        <v>0</v>
      </c>
      <c r="K2" s="371">
        <v>0</v>
      </c>
      <c r="L2" s="371">
        <v>0</v>
      </c>
      <c r="M2" s="371">
        <v>0</v>
      </c>
      <c r="N2" s="371">
        <v>0</v>
      </c>
    </row>
    <row r="3" spans="2:14" x14ac:dyDescent="0.25">
      <c r="B3" s="389" t="s">
        <v>290</v>
      </c>
      <c r="C3" s="371">
        <v>0</v>
      </c>
      <c r="D3" s="371">
        <v>0</v>
      </c>
      <c r="E3" s="371">
        <v>0</v>
      </c>
      <c r="F3" s="371">
        <v>0</v>
      </c>
      <c r="G3" s="371">
        <v>0</v>
      </c>
      <c r="H3" s="371">
        <v>0</v>
      </c>
      <c r="I3" s="371">
        <v>0</v>
      </c>
      <c r="J3" s="371">
        <v>0</v>
      </c>
      <c r="K3" s="371">
        <v>0</v>
      </c>
      <c r="L3" s="371">
        <v>0</v>
      </c>
      <c r="M3" s="371">
        <v>0</v>
      </c>
      <c r="N3" s="371">
        <v>0</v>
      </c>
    </row>
  </sheetData>
  <sheetProtection sheet="1" objects="1" scenarios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00B050"/>
  </sheetPr>
  <dimension ref="A1:I45"/>
  <sheetViews>
    <sheetView zoomScale="115" zoomScaleNormal="115" workbookViewId="0">
      <selection activeCell="B12" sqref="B12"/>
    </sheetView>
  </sheetViews>
  <sheetFormatPr defaultRowHeight="15" x14ac:dyDescent="0.25"/>
  <cols>
    <col min="1" max="1" width="42.28515625" style="290" bestFit="1" customWidth="1"/>
    <col min="2" max="3" width="9.140625" style="290"/>
    <col min="4" max="4" width="9.28515625" style="290" bestFit="1" customWidth="1"/>
    <col min="5" max="5" width="9.140625" style="290"/>
    <col min="6" max="6" width="45" style="286" bestFit="1" customWidth="1"/>
    <col min="7" max="7" width="24.5703125" style="286" customWidth="1"/>
    <col min="8" max="16384" width="9.140625" style="290"/>
  </cols>
  <sheetData>
    <row r="1" spans="1:7" ht="15.75" thickBot="1" x14ac:dyDescent="0.3">
      <c r="A1" s="550" t="s">
        <v>268</v>
      </c>
      <c r="B1" s="551"/>
      <c r="C1" s="551"/>
      <c r="D1" s="551"/>
    </row>
    <row r="2" spans="1:7" ht="15" customHeight="1" x14ac:dyDescent="0.25">
      <c r="A2" s="552" t="s">
        <v>208</v>
      </c>
      <c r="B2" s="555" t="s">
        <v>209</v>
      </c>
      <c r="C2" s="556"/>
      <c r="D2" s="557"/>
    </row>
    <row r="3" spans="1:7" x14ac:dyDescent="0.25">
      <c r="A3" s="553"/>
      <c r="B3" s="291" t="s">
        <v>210</v>
      </c>
      <c r="C3" s="558" t="s">
        <v>211</v>
      </c>
      <c r="D3" s="559"/>
    </row>
    <row r="4" spans="1:7" ht="15.75" thickBot="1" x14ac:dyDescent="0.3">
      <c r="A4" s="554"/>
      <c r="B4" s="292"/>
      <c r="C4" s="293"/>
      <c r="D4" s="294"/>
      <c r="E4" s="290">
        <f>C4*5+2.75</f>
        <v>2.75</v>
      </c>
      <c r="F4" s="286" t="s">
        <v>212</v>
      </c>
      <c r="G4" s="290" t="s">
        <v>219</v>
      </c>
    </row>
    <row r="5" spans="1:7" x14ac:dyDescent="0.25">
      <c r="A5" s="295" t="s">
        <v>213</v>
      </c>
      <c r="B5" s="296">
        <v>365</v>
      </c>
      <c r="C5" s="297"/>
      <c r="D5" s="298"/>
      <c r="F5" s="286" t="s">
        <v>214</v>
      </c>
      <c r="G5" s="290" t="s">
        <v>222</v>
      </c>
    </row>
    <row r="6" spans="1:7" x14ac:dyDescent="0.25">
      <c r="A6" s="299" t="s">
        <v>215</v>
      </c>
      <c r="B6" s="300">
        <v>52</v>
      </c>
      <c r="C6" s="297"/>
      <c r="D6" s="301"/>
      <c r="F6" s="286" t="s">
        <v>216</v>
      </c>
      <c r="G6" s="290" t="s">
        <v>225</v>
      </c>
    </row>
    <row r="7" spans="1:7" x14ac:dyDescent="0.25">
      <c r="A7" s="299" t="s">
        <v>217</v>
      </c>
      <c r="B7" s="300">
        <v>52</v>
      </c>
      <c r="C7" s="297"/>
      <c r="D7" s="301"/>
      <c r="F7" s="286" t="s">
        <v>218</v>
      </c>
      <c r="G7" s="290" t="s">
        <v>228</v>
      </c>
    </row>
    <row r="8" spans="1:7" x14ac:dyDescent="0.25">
      <c r="A8" s="299" t="s">
        <v>220</v>
      </c>
      <c r="B8" s="329">
        <v>9.2810000000000006</v>
      </c>
      <c r="C8" s="297"/>
      <c r="D8" s="301"/>
      <c r="F8" s="286" t="s">
        <v>221</v>
      </c>
      <c r="G8" s="290" t="s">
        <v>231</v>
      </c>
    </row>
    <row r="9" spans="1:7" x14ac:dyDescent="0.25">
      <c r="A9" s="299" t="s">
        <v>223</v>
      </c>
      <c r="B9" s="300">
        <v>25</v>
      </c>
      <c r="C9" s="297"/>
      <c r="D9" s="301"/>
      <c r="F9" s="286" t="s">
        <v>224</v>
      </c>
      <c r="G9" s="290" t="s">
        <v>233</v>
      </c>
    </row>
    <row r="10" spans="1:7" x14ac:dyDescent="0.25">
      <c r="A10" s="299" t="s">
        <v>226</v>
      </c>
      <c r="B10" s="300">
        <v>3</v>
      </c>
      <c r="C10" s="297"/>
      <c r="D10" s="301"/>
      <c r="F10" s="286" t="s">
        <v>227</v>
      </c>
      <c r="G10" s="290" t="s">
        <v>235</v>
      </c>
    </row>
    <row r="11" spans="1:7" x14ac:dyDescent="0.25">
      <c r="A11" s="299" t="s">
        <v>229</v>
      </c>
      <c r="B11" s="300">
        <v>5</v>
      </c>
      <c r="C11" s="297"/>
      <c r="D11" s="301"/>
      <c r="F11" s="286" t="s">
        <v>230</v>
      </c>
      <c r="G11" s="290"/>
    </row>
    <row r="12" spans="1:7" ht="27" thickBot="1" x14ac:dyDescent="0.3">
      <c r="A12" s="302" t="s">
        <v>232</v>
      </c>
      <c r="B12" s="303">
        <f>B5-SUM(B6:B11)</f>
        <v>218.71899999999999</v>
      </c>
      <c r="C12" s="304" t="s">
        <v>211</v>
      </c>
      <c r="D12" s="305"/>
      <c r="E12" s="306"/>
      <c r="G12" s="290" t="s">
        <v>238</v>
      </c>
    </row>
    <row r="13" spans="1:7" ht="15.75" thickTop="1" x14ac:dyDescent="0.25">
      <c r="A13" s="32" t="s">
        <v>234</v>
      </c>
      <c r="B13" s="307"/>
      <c r="C13" s="308">
        <v>7.75</v>
      </c>
      <c r="D13" s="309"/>
      <c r="E13" s="310"/>
      <c r="G13" s="290" t="s">
        <v>240</v>
      </c>
    </row>
    <row r="14" spans="1:7" x14ac:dyDescent="0.25">
      <c r="A14" s="284" t="s">
        <v>236</v>
      </c>
      <c r="B14" s="311"/>
      <c r="C14" s="308">
        <v>0.75</v>
      </c>
      <c r="D14" s="309"/>
      <c r="E14" s="310"/>
      <c r="F14" s="413">
        <f>C14+C13</f>
        <v>8.5</v>
      </c>
      <c r="G14" s="290" t="s">
        <v>242</v>
      </c>
    </row>
    <row r="15" spans="1:7" x14ac:dyDescent="0.25">
      <c r="A15" s="284" t="s">
        <v>237</v>
      </c>
      <c r="B15" s="311"/>
      <c r="C15" s="312">
        <v>-0.25</v>
      </c>
      <c r="D15" s="309"/>
      <c r="E15" s="414"/>
      <c r="G15" s="290" t="s">
        <v>243</v>
      </c>
    </row>
    <row r="16" spans="1:7" ht="27.75" x14ac:dyDescent="0.25">
      <c r="A16" s="284" t="s">
        <v>239</v>
      </c>
      <c r="B16" s="311"/>
      <c r="C16" s="312">
        <v>-0.2</v>
      </c>
      <c r="D16" s="309"/>
    </row>
    <row r="17" spans="1:9" ht="15.75" thickBot="1" x14ac:dyDescent="0.3">
      <c r="A17" s="313" t="s">
        <v>241</v>
      </c>
      <c r="B17" s="314">
        <f>SUM(B12:B16)</f>
        <v>218.71899999999999</v>
      </c>
      <c r="C17" s="315">
        <f>C13+SUM(C14:C16)</f>
        <v>8.0500000000000007</v>
      </c>
      <c r="D17" s="316"/>
    </row>
    <row r="18" spans="1:9" x14ac:dyDescent="0.25">
      <c r="A18" s="317"/>
      <c r="B18" s="318"/>
      <c r="C18" s="319"/>
      <c r="D18" s="320"/>
    </row>
    <row r="19" spans="1:9" x14ac:dyDescent="0.25">
      <c r="A19" s="317"/>
      <c r="B19" s="318"/>
      <c r="C19" s="319"/>
      <c r="D19" s="320"/>
      <c r="E19" s="321"/>
      <c r="F19" s="285"/>
      <c r="G19" s="285"/>
      <c r="H19" s="321"/>
    </row>
    <row r="20" spans="1:9" ht="24" thickBot="1" x14ac:dyDescent="0.3">
      <c r="A20" s="322"/>
      <c r="B20" s="323" t="s">
        <v>244</v>
      </c>
      <c r="C20" s="324" t="s">
        <v>245</v>
      </c>
      <c r="D20" s="323" t="s">
        <v>246</v>
      </c>
      <c r="E20" s="321"/>
      <c r="F20" s="285"/>
      <c r="G20" s="285"/>
      <c r="H20" s="321"/>
      <c r="I20" s="321"/>
    </row>
    <row r="21" spans="1:9" ht="15.75" thickBot="1" x14ac:dyDescent="0.3">
      <c r="A21" s="325" t="s">
        <v>247</v>
      </c>
      <c r="B21" s="421">
        <f>B17/12</f>
        <v>18.226583333333334</v>
      </c>
      <c r="C21" s="326">
        <f>B21*C17</f>
        <v>146.72399583333336</v>
      </c>
      <c r="D21" s="327">
        <f>C21*60</f>
        <v>8803.4397500000014</v>
      </c>
      <c r="E21" s="328"/>
      <c r="F21" s="11"/>
      <c r="G21" s="11"/>
      <c r="H21" s="328"/>
      <c r="I21" s="321"/>
    </row>
    <row r="24" spans="1:9" ht="15.75" thickBot="1" x14ac:dyDescent="0.3"/>
    <row r="25" spans="1:9" ht="15.75" thickBot="1" x14ac:dyDescent="0.3">
      <c r="A25" s="550" t="s">
        <v>269</v>
      </c>
      <c r="B25" s="551"/>
      <c r="C25" s="551"/>
      <c r="D25" s="551"/>
      <c r="E25" s="321"/>
      <c r="F25" s="285"/>
    </row>
    <row r="26" spans="1:9" ht="15" customHeight="1" x14ac:dyDescent="0.25">
      <c r="A26" s="552" t="s">
        <v>208</v>
      </c>
      <c r="B26" s="555" t="s">
        <v>209</v>
      </c>
      <c r="C26" s="556"/>
      <c r="D26" s="557"/>
      <c r="E26" s="321"/>
      <c r="F26" s="330" t="s">
        <v>219</v>
      </c>
      <c r="G26" s="285"/>
    </row>
    <row r="27" spans="1:9" x14ac:dyDescent="0.25">
      <c r="A27" s="553"/>
      <c r="B27" s="291" t="s">
        <v>210</v>
      </c>
      <c r="C27" s="558" t="s">
        <v>211</v>
      </c>
      <c r="D27" s="559"/>
      <c r="F27" s="287">
        <v>2011</v>
      </c>
      <c r="G27" s="288"/>
    </row>
    <row r="28" spans="1:9" ht="15.75" thickBot="1" x14ac:dyDescent="0.3">
      <c r="A28" s="554"/>
      <c r="B28" s="292"/>
      <c r="C28" s="293">
        <v>8</v>
      </c>
      <c r="D28" s="294">
        <v>8</v>
      </c>
      <c r="E28" s="310">
        <v>1</v>
      </c>
      <c r="F28" s="289" t="s">
        <v>248</v>
      </c>
      <c r="G28" s="289" t="s">
        <v>249</v>
      </c>
    </row>
    <row r="29" spans="1:9" x14ac:dyDescent="0.25">
      <c r="A29" s="295" t="s">
        <v>213</v>
      </c>
      <c r="B29" s="296">
        <v>365</v>
      </c>
      <c r="C29" s="297"/>
      <c r="D29" s="298"/>
      <c r="E29" s="310">
        <v>2</v>
      </c>
      <c r="F29" s="289" t="s">
        <v>250</v>
      </c>
      <c r="G29" s="289" t="s">
        <v>251</v>
      </c>
    </row>
    <row r="30" spans="1:9" x14ac:dyDescent="0.25">
      <c r="A30" s="299" t="s">
        <v>215</v>
      </c>
      <c r="B30" s="300">
        <v>52</v>
      </c>
      <c r="C30" s="297"/>
      <c r="D30" s="301"/>
      <c r="E30" s="310">
        <v>3</v>
      </c>
      <c r="F30" s="289" t="s">
        <v>225</v>
      </c>
      <c r="G30" s="289" t="s">
        <v>252</v>
      </c>
    </row>
    <row r="31" spans="1:9" x14ac:dyDescent="0.25">
      <c r="A31" s="299" t="s">
        <v>217</v>
      </c>
      <c r="B31" s="300">
        <v>52</v>
      </c>
      <c r="C31" s="297"/>
      <c r="D31" s="301"/>
      <c r="E31" s="310">
        <v>4</v>
      </c>
      <c r="F31" s="289" t="s">
        <v>228</v>
      </c>
      <c r="G31" s="289" t="s">
        <v>253</v>
      </c>
    </row>
    <row r="32" spans="1:9" x14ac:dyDescent="0.25">
      <c r="A32" s="299" t="s">
        <v>220</v>
      </c>
      <c r="B32" s="329">
        <v>13</v>
      </c>
      <c r="C32" s="297"/>
      <c r="D32" s="301"/>
      <c r="E32" s="310">
        <v>5</v>
      </c>
      <c r="F32" s="289" t="s">
        <v>254</v>
      </c>
      <c r="G32" s="289" t="s">
        <v>252</v>
      </c>
    </row>
    <row r="33" spans="1:7" x14ac:dyDescent="0.25">
      <c r="A33" s="299" t="s">
        <v>223</v>
      </c>
      <c r="B33" s="300">
        <v>25</v>
      </c>
      <c r="C33" s="297"/>
      <c r="D33" s="301"/>
      <c r="E33" s="310">
        <v>6</v>
      </c>
      <c r="F33" s="289" t="s">
        <v>255</v>
      </c>
      <c r="G33" s="289" t="s">
        <v>256</v>
      </c>
    </row>
    <row r="34" spans="1:7" x14ac:dyDescent="0.25">
      <c r="A34" s="299" t="s">
        <v>226</v>
      </c>
      <c r="B34" s="300">
        <v>3</v>
      </c>
      <c r="C34" s="297"/>
      <c r="D34" s="301"/>
      <c r="E34" s="310">
        <v>7</v>
      </c>
      <c r="F34" s="289" t="s">
        <v>257</v>
      </c>
      <c r="G34" s="289" t="s">
        <v>258</v>
      </c>
    </row>
    <row r="35" spans="1:7" x14ac:dyDescent="0.25">
      <c r="A35" s="299" t="s">
        <v>229</v>
      </c>
      <c r="B35" s="300">
        <v>5</v>
      </c>
      <c r="C35" s="297"/>
      <c r="D35" s="301"/>
      <c r="E35" s="310">
        <v>8</v>
      </c>
      <c r="F35" s="289" t="s">
        <v>259</v>
      </c>
      <c r="G35" s="289" t="s">
        <v>252</v>
      </c>
    </row>
    <row r="36" spans="1:7" ht="27" thickBot="1" x14ac:dyDescent="0.3">
      <c r="A36" s="302" t="s">
        <v>232</v>
      </c>
      <c r="B36" s="311">
        <f>B29-SUM(B30:B35)</f>
        <v>215</v>
      </c>
      <c r="C36" s="304" t="s">
        <v>211</v>
      </c>
      <c r="D36" s="305"/>
      <c r="E36" s="310">
        <v>9</v>
      </c>
      <c r="F36" s="289" t="s">
        <v>260</v>
      </c>
      <c r="G36" s="289" t="s">
        <v>261</v>
      </c>
    </row>
    <row r="37" spans="1:7" x14ac:dyDescent="0.25">
      <c r="A37" s="32" t="s">
        <v>234</v>
      </c>
      <c r="B37" s="32"/>
      <c r="C37" s="308">
        <v>8</v>
      </c>
      <c r="D37" s="309"/>
      <c r="E37" s="310">
        <v>10</v>
      </c>
      <c r="F37" s="289" t="s">
        <v>262</v>
      </c>
      <c r="G37" s="289" t="s">
        <v>263</v>
      </c>
    </row>
    <row r="38" spans="1:7" x14ac:dyDescent="0.25">
      <c r="A38" s="284" t="s">
        <v>236</v>
      </c>
      <c r="B38" s="311"/>
      <c r="C38" s="308">
        <v>0</v>
      </c>
      <c r="D38" s="309"/>
      <c r="E38" s="310">
        <v>11</v>
      </c>
      <c r="F38" s="289" t="s">
        <v>264</v>
      </c>
      <c r="G38" s="289" t="s">
        <v>252</v>
      </c>
    </row>
    <row r="39" spans="1:7" x14ac:dyDescent="0.25">
      <c r="A39" s="284" t="s">
        <v>237</v>
      </c>
      <c r="B39" s="311"/>
      <c r="C39" s="312">
        <v>-0.25</v>
      </c>
      <c r="D39" s="309"/>
      <c r="E39" s="310">
        <v>12</v>
      </c>
      <c r="F39" s="289" t="s">
        <v>265</v>
      </c>
      <c r="G39" s="289" t="s">
        <v>266</v>
      </c>
    </row>
    <row r="40" spans="1:7" ht="27.75" x14ac:dyDescent="0.25">
      <c r="A40" s="284" t="s">
        <v>239</v>
      </c>
      <c r="B40" s="311"/>
      <c r="C40" s="312">
        <v>-0.2</v>
      </c>
      <c r="D40" s="309"/>
      <c r="E40" s="310">
        <v>13</v>
      </c>
      <c r="F40" s="289" t="s">
        <v>267</v>
      </c>
      <c r="G40" s="289" t="s">
        <v>252</v>
      </c>
    </row>
    <row r="41" spans="1:7" ht="15.75" thickBot="1" x14ac:dyDescent="0.3">
      <c r="A41" s="313" t="s">
        <v>241</v>
      </c>
      <c r="B41" s="314">
        <f>SUM(B36:B40)</f>
        <v>215</v>
      </c>
      <c r="C41" s="315">
        <f>C28+SUM(C38:C40)</f>
        <v>7.55</v>
      </c>
      <c r="D41" s="316"/>
      <c r="E41" s="321"/>
      <c r="F41" s="285"/>
      <c r="G41" s="285"/>
    </row>
    <row r="42" spans="1:7" x14ac:dyDescent="0.25">
      <c r="A42" s="317"/>
      <c r="B42" s="318"/>
      <c r="C42" s="319"/>
      <c r="D42" s="320"/>
      <c r="E42" s="321"/>
      <c r="F42" s="285"/>
      <c r="G42" s="285"/>
    </row>
    <row r="43" spans="1:7" x14ac:dyDescent="0.25">
      <c r="A43" s="317"/>
      <c r="B43" s="318"/>
      <c r="C43" s="319"/>
      <c r="D43" s="320"/>
      <c r="E43" s="328"/>
      <c r="F43" s="11"/>
      <c r="G43" s="11"/>
    </row>
    <row r="44" spans="1:7" ht="24" thickBot="1" x14ac:dyDescent="0.3">
      <c r="A44" s="322"/>
      <c r="B44" s="323" t="s">
        <v>244</v>
      </c>
      <c r="C44" s="324" t="s">
        <v>245</v>
      </c>
      <c r="D44" s="323" t="s">
        <v>246</v>
      </c>
    </row>
    <row r="45" spans="1:7" ht="15.75" thickBot="1" x14ac:dyDescent="0.3">
      <c r="A45" s="325" t="s">
        <v>247</v>
      </c>
      <c r="B45" s="421">
        <f>B41/12</f>
        <v>17.916666666666668</v>
      </c>
      <c r="C45" s="326">
        <f>B45*C41</f>
        <v>135.27083333333334</v>
      </c>
      <c r="D45" s="327">
        <f>C45*60</f>
        <v>8116.2500000000009</v>
      </c>
    </row>
  </sheetData>
  <mergeCells count="8">
    <mergeCell ref="A25:D25"/>
    <mergeCell ref="A26:A28"/>
    <mergeCell ref="B26:D26"/>
    <mergeCell ref="C27:D27"/>
    <mergeCell ref="A1:D1"/>
    <mergeCell ref="A2:A4"/>
    <mergeCell ref="B2:D2"/>
    <mergeCell ref="C3:D3"/>
  </mergeCells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2060"/>
  </sheetPr>
  <dimension ref="A2:T258"/>
  <sheetViews>
    <sheetView topLeftCell="A259" workbookViewId="0">
      <selection activeCell="G267" sqref="G267"/>
    </sheetView>
  </sheetViews>
  <sheetFormatPr defaultRowHeight="12.75" x14ac:dyDescent="0.2"/>
  <cols>
    <col min="1" max="1" width="9.140625" style="424"/>
    <col min="2" max="2" width="11.5703125" style="424" bestFit="1" customWidth="1"/>
    <col min="3" max="3" width="27" style="424" bestFit="1" customWidth="1"/>
    <col min="4" max="5" width="9.140625" style="424"/>
    <col min="6" max="6" width="11.5703125" style="424" customWidth="1"/>
    <col min="7" max="7" width="12.28515625" style="424" customWidth="1"/>
    <col min="8" max="8" width="11.7109375" style="424" bestFit="1" customWidth="1"/>
    <col min="9" max="9" width="16.5703125" style="424" customWidth="1"/>
    <col min="10" max="16384" width="9.140625" style="424"/>
  </cols>
  <sheetData>
    <row r="2" spans="1:20" x14ac:dyDescent="0.2">
      <c r="A2" s="423" t="s">
        <v>310</v>
      </c>
    </row>
    <row r="4" spans="1:20" x14ac:dyDescent="0.2">
      <c r="A4" s="425" t="s">
        <v>311</v>
      </c>
      <c r="B4" s="426"/>
      <c r="C4" s="426"/>
      <c r="D4" s="426"/>
      <c r="E4" s="426"/>
      <c r="F4" s="426"/>
      <c r="G4" s="426"/>
      <c r="H4" s="426"/>
      <c r="I4" s="426"/>
      <c r="J4" s="426"/>
      <c r="K4" s="426"/>
      <c r="L4" s="426"/>
      <c r="M4" s="426"/>
      <c r="N4" s="426"/>
      <c r="O4" s="426"/>
      <c r="P4" s="426"/>
      <c r="Q4" s="426"/>
      <c r="R4" s="426"/>
      <c r="S4" s="426"/>
      <c r="T4" s="426"/>
    </row>
    <row r="5" spans="1:20" x14ac:dyDescent="0.2">
      <c r="A5" s="426"/>
      <c r="B5" s="426"/>
      <c r="C5" s="426"/>
      <c r="D5" s="426"/>
      <c r="E5" s="426"/>
      <c r="F5" s="426"/>
      <c r="G5" s="426"/>
      <c r="H5" s="426"/>
      <c r="I5" s="426"/>
      <c r="J5" s="426"/>
      <c r="K5" s="426"/>
      <c r="L5" s="426"/>
      <c r="M5" s="426"/>
      <c r="N5" s="426"/>
      <c r="O5" s="426"/>
      <c r="P5" s="426"/>
      <c r="Q5" s="426"/>
      <c r="R5" s="426"/>
      <c r="S5" s="426"/>
      <c r="T5" s="426"/>
    </row>
    <row r="6" spans="1:20" x14ac:dyDescent="0.2">
      <c r="A6" s="426"/>
      <c r="B6" s="426"/>
      <c r="C6" s="426"/>
      <c r="D6" s="426"/>
      <c r="E6" s="426"/>
      <c r="F6" s="426"/>
      <c r="G6" s="426"/>
      <c r="H6" s="426"/>
      <c r="I6" s="426"/>
      <c r="J6" s="426"/>
      <c r="K6" s="426"/>
      <c r="L6" s="426"/>
      <c r="M6" s="426"/>
      <c r="N6" s="426"/>
      <c r="O6" s="426"/>
      <c r="P6" s="426"/>
      <c r="Q6" s="426"/>
      <c r="R6" s="426"/>
      <c r="S6" s="426"/>
      <c r="T6" s="426"/>
    </row>
    <row r="7" spans="1:20" x14ac:dyDescent="0.2">
      <c r="A7" s="426"/>
      <c r="B7" s="426"/>
      <c r="C7" s="426"/>
      <c r="D7" s="426"/>
      <c r="E7" s="426"/>
      <c r="F7" s="426"/>
      <c r="G7" s="426"/>
      <c r="H7" s="426"/>
      <c r="I7" s="426"/>
      <c r="J7" s="426"/>
      <c r="K7" s="426"/>
      <c r="L7" s="426"/>
      <c r="M7" s="426"/>
      <c r="N7" s="426"/>
      <c r="O7" s="426"/>
      <c r="P7" s="426"/>
      <c r="Q7" s="426"/>
      <c r="R7" s="426"/>
      <c r="S7" s="426"/>
      <c r="T7" s="426"/>
    </row>
    <row r="8" spans="1:20" x14ac:dyDescent="0.2">
      <c r="A8" s="426"/>
      <c r="B8" s="426"/>
      <c r="C8" s="426"/>
      <c r="D8" s="426"/>
      <c r="E8" s="426"/>
      <c r="F8" s="426"/>
      <c r="G8" s="426"/>
      <c r="H8" s="426"/>
      <c r="I8" s="426"/>
      <c r="J8" s="426"/>
      <c r="K8" s="426"/>
      <c r="L8" s="426"/>
      <c r="M8" s="426"/>
      <c r="N8" s="426"/>
      <c r="O8" s="426"/>
      <c r="P8" s="426"/>
      <c r="Q8" s="426"/>
      <c r="R8" s="426"/>
      <c r="S8" s="426"/>
      <c r="T8" s="426"/>
    </row>
    <row r="9" spans="1:20" x14ac:dyDescent="0.2">
      <c r="A9" s="426"/>
      <c r="B9" s="426"/>
      <c r="C9" s="426"/>
      <c r="D9" s="426"/>
      <c r="E9" s="426"/>
      <c r="F9" s="426"/>
      <c r="G9" s="426"/>
      <c r="H9" s="426"/>
      <c r="I9" s="426"/>
      <c r="J9" s="426"/>
      <c r="K9" s="426"/>
      <c r="L9" s="426"/>
      <c r="M9" s="426"/>
      <c r="N9" s="426"/>
      <c r="O9" s="426"/>
      <c r="P9" s="426"/>
      <c r="Q9" s="426"/>
      <c r="R9" s="426"/>
      <c r="S9" s="426"/>
      <c r="T9" s="426"/>
    </row>
    <row r="10" spans="1:20" x14ac:dyDescent="0.2">
      <c r="A10" s="426"/>
      <c r="B10" s="426"/>
      <c r="C10" s="426"/>
      <c r="D10" s="426"/>
      <c r="E10" s="426"/>
      <c r="F10" s="426"/>
      <c r="G10" s="426"/>
      <c r="H10" s="426"/>
      <c r="I10" s="426"/>
      <c r="J10" s="426"/>
      <c r="K10" s="426"/>
      <c r="L10" s="426"/>
      <c r="M10" s="426"/>
      <c r="N10" s="426"/>
      <c r="O10" s="426"/>
      <c r="P10" s="426"/>
      <c r="Q10" s="426"/>
      <c r="R10" s="426"/>
      <c r="S10" s="426"/>
      <c r="T10" s="426"/>
    </row>
    <row r="11" spans="1:20" x14ac:dyDescent="0.2">
      <c r="A11" s="426"/>
      <c r="B11" s="426"/>
      <c r="C11" s="426"/>
      <c r="D11" s="426"/>
      <c r="E11" s="426"/>
      <c r="F11" s="426"/>
      <c r="G11" s="426"/>
      <c r="H11" s="426"/>
      <c r="I11" s="426"/>
      <c r="J11" s="426"/>
      <c r="K11" s="426"/>
      <c r="L11" s="426"/>
      <c r="M11" s="426"/>
      <c r="N11" s="426"/>
      <c r="O11" s="426"/>
      <c r="P11" s="426"/>
      <c r="Q11" s="426"/>
      <c r="R11" s="426"/>
      <c r="S11" s="426"/>
      <c r="T11" s="426"/>
    </row>
    <row r="12" spans="1:20" x14ac:dyDescent="0.2">
      <c r="A12" s="426"/>
      <c r="B12" s="426"/>
      <c r="C12" s="426"/>
      <c r="D12" s="426"/>
      <c r="E12" s="426"/>
      <c r="F12" s="426"/>
      <c r="G12" s="426"/>
      <c r="H12" s="426"/>
      <c r="I12" s="426"/>
      <c r="J12" s="426"/>
      <c r="K12" s="426"/>
      <c r="L12" s="426"/>
      <c r="M12" s="426"/>
      <c r="N12" s="426"/>
      <c r="O12" s="426"/>
      <c r="P12" s="426"/>
      <c r="Q12" s="426"/>
      <c r="R12" s="426"/>
      <c r="S12" s="426"/>
      <c r="T12" s="426"/>
    </row>
    <row r="13" spans="1:20" x14ac:dyDescent="0.2">
      <c r="A13" s="426"/>
      <c r="B13" s="426"/>
      <c r="C13" s="426"/>
      <c r="D13" s="426"/>
      <c r="E13" s="426"/>
      <c r="F13" s="426"/>
      <c r="G13" s="426"/>
      <c r="H13" s="426"/>
      <c r="I13" s="426"/>
      <c r="J13" s="426"/>
      <c r="K13" s="426"/>
      <c r="L13" s="426"/>
      <c r="M13" s="426"/>
      <c r="N13" s="426"/>
      <c r="O13" s="426"/>
      <c r="P13" s="426"/>
      <c r="Q13" s="426"/>
      <c r="R13" s="426"/>
      <c r="S13" s="426"/>
      <c r="T13" s="426"/>
    </row>
    <row r="14" spans="1:20" x14ac:dyDescent="0.2">
      <c r="A14" s="426"/>
      <c r="B14" s="426"/>
      <c r="C14" s="426"/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  <c r="R14" s="426"/>
      <c r="S14" s="426"/>
      <c r="T14" s="426"/>
    </row>
    <row r="15" spans="1:20" x14ac:dyDescent="0.2">
      <c r="A15" s="426"/>
      <c r="B15" s="426"/>
      <c r="C15" s="426"/>
      <c r="D15" s="426"/>
      <c r="E15" s="426"/>
      <c r="F15" s="426"/>
      <c r="G15" s="426"/>
      <c r="H15" s="426"/>
      <c r="I15" s="426"/>
      <c r="J15" s="426"/>
      <c r="K15" s="426"/>
      <c r="L15" s="426"/>
      <c r="M15" s="426"/>
      <c r="N15" s="426"/>
      <c r="O15" s="426"/>
      <c r="P15" s="426"/>
      <c r="Q15" s="426"/>
      <c r="R15" s="426"/>
      <c r="S15" s="426"/>
      <c r="T15" s="426"/>
    </row>
    <row r="16" spans="1:20" x14ac:dyDescent="0.2">
      <c r="A16" s="426"/>
      <c r="B16" s="426"/>
      <c r="C16" s="426"/>
      <c r="D16" s="426"/>
      <c r="E16" s="426"/>
      <c r="F16" s="426"/>
      <c r="G16" s="426"/>
      <c r="H16" s="426"/>
      <c r="I16" s="426"/>
      <c r="J16" s="426"/>
      <c r="K16" s="426"/>
      <c r="L16" s="426"/>
      <c r="M16" s="426"/>
      <c r="N16" s="426"/>
      <c r="O16" s="426"/>
      <c r="P16" s="426"/>
      <c r="Q16" s="426"/>
      <c r="R16" s="426"/>
      <c r="S16" s="426"/>
      <c r="T16" s="426"/>
    </row>
    <row r="17" spans="1:20" x14ac:dyDescent="0.2">
      <c r="A17" s="426"/>
      <c r="B17" s="426"/>
      <c r="C17" s="426"/>
      <c r="D17" s="426"/>
      <c r="E17" s="426"/>
      <c r="F17" s="426"/>
      <c r="G17" s="426"/>
      <c r="H17" s="426"/>
      <c r="I17" s="426"/>
      <c r="J17" s="426"/>
      <c r="K17" s="426"/>
      <c r="L17" s="426"/>
      <c r="M17" s="426"/>
      <c r="N17" s="426"/>
      <c r="O17" s="426"/>
      <c r="P17" s="426"/>
      <c r="Q17" s="426"/>
      <c r="R17" s="426"/>
      <c r="S17" s="426"/>
      <c r="T17" s="426"/>
    </row>
    <row r="18" spans="1:20" x14ac:dyDescent="0.2">
      <c r="A18" s="426" t="s">
        <v>312</v>
      </c>
      <c r="B18" s="426"/>
      <c r="C18" s="426"/>
      <c r="D18" s="426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426"/>
      <c r="T18" s="426"/>
    </row>
    <row r="19" spans="1:20" x14ac:dyDescent="0.2">
      <c r="A19" s="426"/>
      <c r="B19" s="426"/>
      <c r="C19" s="426"/>
      <c r="D19" s="426"/>
      <c r="E19" s="426"/>
      <c r="F19" s="426"/>
      <c r="G19" s="426"/>
      <c r="H19" s="426"/>
      <c r="I19" s="426"/>
      <c r="J19" s="426"/>
      <c r="K19" s="426"/>
      <c r="L19" s="426"/>
      <c r="M19" s="426"/>
      <c r="N19" s="426"/>
      <c r="O19" s="426"/>
      <c r="P19" s="426"/>
      <c r="Q19" s="426"/>
      <c r="R19" s="426"/>
      <c r="S19" s="426"/>
      <c r="T19" s="426"/>
    </row>
    <row r="20" spans="1:20" x14ac:dyDescent="0.2">
      <c r="A20" s="426" t="s">
        <v>313</v>
      </c>
      <c r="B20" s="426"/>
      <c r="C20" s="426"/>
      <c r="D20" s="426"/>
      <c r="E20" s="426"/>
      <c r="F20" s="426"/>
      <c r="G20" s="426"/>
      <c r="H20" s="426"/>
      <c r="I20" s="426"/>
      <c r="J20" s="426"/>
      <c r="K20" s="426"/>
      <c r="L20" s="426"/>
      <c r="M20" s="426"/>
      <c r="N20" s="426"/>
      <c r="O20" s="426"/>
      <c r="P20" s="426"/>
      <c r="Q20" s="426"/>
      <c r="R20" s="426"/>
      <c r="S20" s="426"/>
      <c r="T20" s="426"/>
    </row>
    <row r="21" spans="1:20" x14ac:dyDescent="0.2">
      <c r="A21" s="426"/>
      <c r="B21" s="426"/>
      <c r="C21" s="426"/>
      <c r="D21" s="426"/>
      <c r="E21" s="426"/>
      <c r="F21" s="426"/>
      <c r="G21" s="426"/>
      <c r="H21" s="426"/>
      <c r="I21" s="426"/>
      <c r="J21" s="426"/>
      <c r="K21" s="426"/>
      <c r="L21" s="426"/>
      <c r="M21" s="426"/>
      <c r="N21" s="426"/>
      <c r="O21" s="426"/>
      <c r="P21" s="426"/>
      <c r="Q21" s="426"/>
      <c r="R21" s="426"/>
      <c r="S21" s="426"/>
      <c r="T21" s="426"/>
    </row>
    <row r="22" spans="1:20" x14ac:dyDescent="0.2">
      <c r="A22" s="427" t="s">
        <v>314</v>
      </c>
      <c r="B22" s="426"/>
      <c r="C22" s="426"/>
      <c r="D22" s="426"/>
      <c r="E22" s="426"/>
      <c r="F22" s="426"/>
      <c r="G22" s="426"/>
      <c r="H22" s="426"/>
      <c r="I22" s="426"/>
      <c r="J22" s="426"/>
      <c r="K22" s="426"/>
      <c r="L22" s="426"/>
      <c r="M22" s="426"/>
      <c r="N22" s="426"/>
      <c r="O22" s="426"/>
      <c r="P22" s="426"/>
      <c r="Q22" s="426"/>
      <c r="R22" s="426"/>
      <c r="S22" s="426"/>
      <c r="T22" s="426"/>
    </row>
    <row r="23" spans="1:20" x14ac:dyDescent="0.2">
      <c r="A23" s="426"/>
      <c r="B23" s="426"/>
      <c r="C23" s="426"/>
      <c r="D23" s="426"/>
      <c r="E23" s="426"/>
      <c r="F23" s="426"/>
      <c r="G23" s="426"/>
      <c r="H23" s="426"/>
      <c r="I23" s="426"/>
      <c r="J23" s="426"/>
      <c r="K23" s="426"/>
      <c r="L23" s="426"/>
      <c r="M23" s="426"/>
      <c r="N23" s="426"/>
      <c r="O23" s="426"/>
      <c r="P23" s="426"/>
      <c r="Q23" s="426"/>
      <c r="R23" s="426"/>
      <c r="S23" s="426"/>
      <c r="T23" s="426"/>
    </row>
    <row r="25" spans="1:20" x14ac:dyDescent="0.2">
      <c r="A25" s="425" t="s">
        <v>315</v>
      </c>
      <c r="B25" s="426"/>
      <c r="C25" s="426"/>
      <c r="D25" s="426"/>
      <c r="E25" s="426"/>
      <c r="F25" s="426"/>
      <c r="G25" s="426"/>
      <c r="H25" s="426"/>
    </row>
    <row r="26" spans="1:20" x14ac:dyDescent="0.2">
      <c r="A26" s="426"/>
      <c r="B26" s="426"/>
      <c r="C26" s="426"/>
      <c r="D26" s="426"/>
      <c r="E26" s="426"/>
      <c r="F26" s="426"/>
      <c r="G26" s="426"/>
      <c r="H26" s="426"/>
    </row>
    <row r="27" spans="1:20" x14ac:dyDescent="0.2">
      <c r="A27" s="426"/>
      <c r="B27" s="426"/>
      <c r="C27" s="426"/>
      <c r="D27" s="426"/>
      <c r="E27" s="426"/>
      <c r="F27" s="426"/>
      <c r="G27" s="426"/>
      <c r="H27" s="426"/>
    </row>
    <row r="28" spans="1:20" x14ac:dyDescent="0.2">
      <c r="A28" s="426"/>
      <c r="B28" s="426"/>
      <c r="C28" s="426"/>
      <c r="D28" s="426"/>
      <c r="E28" s="426"/>
      <c r="F28" s="426"/>
      <c r="G28" s="426"/>
      <c r="H28" s="426"/>
    </row>
    <row r="29" spans="1:20" x14ac:dyDescent="0.2">
      <c r="A29" s="426"/>
      <c r="B29" s="426"/>
      <c r="C29" s="426"/>
      <c r="D29" s="426"/>
      <c r="E29" s="426"/>
      <c r="F29" s="426"/>
      <c r="G29" s="426"/>
      <c r="H29" s="426"/>
    </row>
    <row r="30" spans="1:20" x14ac:dyDescent="0.2">
      <c r="A30" s="426"/>
      <c r="B30" s="426"/>
      <c r="C30" s="426"/>
      <c r="D30" s="426"/>
      <c r="E30" s="426"/>
      <c r="F30" s="426"/>
      <c r="G30" s="426"/>
      <c r="H30" s="426"/>
    </row>
    <row r="31" spans="1:20" x14ac:dyDescent="0.2">
      <c r="A31" s="426"/>
      <c r="B31" s="426"/>
      <c r="C31" s="426"/>
      <c r="D31" s="426"/>
      <c r="E31" s="426"/>
      <c r="F31" s="426"/>
      <c r="G31" s="426"/>
      <c r="H31" s="426"/>
    </row>
    <row r="32" spans="1:20" x14ac:dyDescent="0.2">
      <c r="A32" s="426"/>
      <c r="B32" s="426"/>
      <c r="C32" s="426"/>
      <c r="D32" s="426"/>
      <c r="E32" s="426"/>
      <c r="F32" s="426"/>
      <c r="G32" s="426"/>
      <c r="H32" s="426"/>
    </row>
    <row r="33" spans="1:16" x14ac:dyDescent="0.2">
      <c r="A33" s="426"/>
      <c r="B33" s="426"/>
      <c r="C33" s="426"/>
      <c r="D33" s="426"/>
      <c r="E33" s="426"/>
      <c r="F33" s="426"/>
      <c r="G33" s="426"/>
      <c r="H33" s="426"/>
    </row>
    <row r="34" spans="1:16" x14ac:dyDescent="0.2">
      <c r="A34" s="426"/>
      <c r="B34" s="426"/>
      <c r="C34" s="426"/>
      <c r="D34" s="426"/>
      <c r="E34" s="426"/>
      <c r="F34" s="426"/>
      <c r="G34" s="426"/>
      <c r="H34" s="426"/>
    </row>
    <row r="35" spans="1:16" x14ac:dyDescent="0.2">
      <c r="A35" s="426"/>
      <c r="B35" s="426"/>
      <c r="C35" s="426"/>
      <c r="D35" s="426"/>
      <c r="E35" s="426"/>
      <c r="F35" s="426"/>
      <c r="G35" s="426"/>
      <c r="H35" s="426"/>
    </row>
    <row r="36" spans="1:16" x14ac:dyDescent="0.2">
      <c r="A36" s="426"/>
      <c r="B36" s="426"/>
      <c r="C36" s="426"/>
      <c r="D36" s="426"/>
      <c r="E36" s="426"/>
      <c r="F36" s="426"/>
      <c r="G36" s="426"/>
      <c r="H36" s="426"/>
    </row>
    <row r="37" spans="1:16" x14ac:dyDescent="0.2">
      <c r="A37" s="426" t="s">
        <v>316</v>
      </c>
      <c r="B37" s="426"/>
      <c r="C37" s="426"/>
      <c r="D37" s="426"/>
      <c r="E37" s="426"/>
      <c r="F37" s="426"/>
      <c r="G37" s="426"/>
      <c r="H37" s="426"/>
    </row>
    <row r="38" spans="1:16" x14ac:dyDescent="0.2">
      <c r="A38" s="426"/>
      <c r="B38" s="426"/>
      <c r="C38" s="426"/>
      <c r="D38" s="426"/>
      <c r="E38" s="426"/>
      <c r="F38" s="426"/>
      <c r="G38" s="426"/>
      <c r="H38" s="426"/>
    </row>
    <row r="39" spans="1:16" x14ac:dyDescent="0.2">
      <c r="A39" s="426" t="s">
        <v>317</v>
      </c>
      <c r="B39" s="426"/>
      <c r="C39" s="426"/>
      <c r="D39" s="426"/>
      <c r="E39" s="426"/>
      <c r="F39" s="426"/>
      <c r="G39" s="426"/>
      <c r="H39" s="426"/>
    </row>
    <row r="40" spans="1:16" x14ac:dyDescent="0.2">
      <c r="A40" s="426"/>
      <c r="B40" s="426"/>
      <c r="C40" s="426"/>
      <c r="D40" s="426"/>
      <c r="E40" s="426"/>
      <c r="F40" s="426"/>
      <c r="G40" s="426"/>
      <c r="H40" s="426"/>
    </row>
    <row r="43" spans="1:16" ht="15" x14ac:dyDescent="0.25">
      <c r="A43" s="396"/>
      <c r="B43" s="396"/>
      <c r="C43" s="396"/>
      <c r="D43" s="396"/>
      <c r="E43" s="396"/>
      <c r="F43" s="396"/>
      <c r="G43" s="396"/>
      <c r="H43" s="396"/>
      <c r="I43" s="396"/>
      <c r="J43" s="396"/>
      <c r="K43" s="396"/>
      <c r="L43" s="396"/>
      <c r="M43" s="396"/>
      <c r="N43" s="396"/>
      <c r="O43" s="396"/>
      <c r="P43" s="396"/>
    </row>
    <row r="44" spans="1:16" ht="15" x14ac:dyDescent="0.25">
      <c r="A44" s="428" t="s">
        <v>318</v>
      </c>
      <c r="B44" s="396"/>
      <c r="C44" s="396"/>
      <c r="D44" s="396"/>
      <c r="E44" s="396"/>
      <c r="F44" s="396"/>
      <c r="G44" s="396"/>
      <c r="H44" s="396"/>
      <c r="I44" s="396"/>
      <c r="J44" s="396"/>
      <c r="K44" s="396"/>
      <c r="L44" s="396"/>
      <c r="M44" s="396"/>
      <c r="N44" s="396"/>
      <c r="O44" s="396"/>
      <c r="P44" s="396"/>
    </row>
    <row r="45" spans="1:16" ht="15" x14ac:dyDescent="0.25">
      <c r="A45" s="396"/>
      <c r="B45" s="396"/>
      <c r="C45" s="396"/>
      <c r="D45" s="396"/>
      <c r="E45" s="396"/>
      <c r="F45" s="396"/>
      <c r="G45" s="396"/>
      <c r="H45" s="396"/>
      <c r="I45" s="396"/>
      <c r="J45" s="396"/>
      <c r="K45" s="396"/>
      <c r="L45" s="396"/>
      <c r="M45" s="396"/>
      <c r="N45" s="396"/>
      <c r="O45" s="396"/>
      <c r="P45" s="396"/>
    </row>
    <row r="46" spans="1:16" ht="15" x14ac:dyDescent="0.25">
      <c r="A46" s="429" t="s">
        <v>319</v>
      </c>
      <c r="B46" s="430"/>
      <c r="C46" s="430"/>
      <c r="D46" s="430"/>
      <c r="E46" s="430"/>
      <c r="F46" s="431"/>
      <c r="G46" s="396"/>
      <c r="H46" s="396"/>
      <c r="I46" s="396"/>
      <c r="J46" s="396"/>
      <c r="K46" s="396"/>
      <c r="L46" s="396"/>
      <c r="M46" s="396"/>
      <c r="N46" s="396"/>
      <c r="O46" s="396"/>
      <c r="P46" s="396"/>
    </row>
    <row r="47" spans="1:16" ht="15" x14ac:dyDescent="0.25">
      <c r="A47" s="432"/>
      <c r="B47" s="433"/>
      <c r="C47" s="433"/>
      <c r="D47" s="433"/>
      <c r="E47" s="433"/>
      <c r="F47" s="434"/>
      <c r="G47" s="396"/>
      <c r="H47" s="396"/>
      <c r="I47" s="396"/>
      <c r="J47" s="396"/>
      <c r="K47" s="396"/>
      <c r="L47" s="396"/>
      <c r="M47" s="396"/>
      <c r="N47" s="396"/>
      <c r="O47" s="396"/>
      <c r="P47" s="396"/>
    </row>
    <row r="48" spans="1:16" ht="15" x14ac:dyDescent="0.25">
      <c r="A48" s="435" t="s">
        <v>320</v>
      </c>
      <c r="B48" s="433"/>
      <c r="C48" s="433"/>
      <c r="D48" s="433"/>
      <c r="E48" s="433"/>
      <c r="F48" s="434"/>
      <c r="G48" s="396"/>
      <c r="H48" s="396"/>
      <c r="I48" s="396"/>
      <c r="J48" s="396"/>
      <c r="K48" s="396"/>
      <c r="L48" s="396"/>
      <c r="M48" s="396"/>
      <c r="N48" s="396"/>
      <c r="O48" s="396"/>
      <c r="P48" s="396"/>
    </row>
    <row r="49" spans="1:16" ht="15" x14ac:dyDescent="0.25">
      <c r="A49" s="435" t="s">
        <v>321</v>
      </c>
      <c r="B49" s="560" t="s">
        <v>322</v>
      </c>
      <c r="C49" s="560"/>
      <c r="D49" s="560"/>
      <c r="E49" s="560"/>
      <c r="F49" s="561"/>
      <c r="G49" s="396"/>
      <c r="H49" s="396"/>
      <c r="I49" s="396"/>
      <c r="J49" s="396"/>
      <c r="K49" s="396"/>
      <c r="L49" s="396"/>
      <c r="M49" s="396"/>
      <c r="N49" s="396"/>
      <c r="O49" s="396"/>
      <c r="P49" s="396"/>
    </row>
    <row r="50" spans="1:16" ht="15" x14ac:dyDescent="0.25">
      <c r="A50" s="435" t="s">
        <v>323</v>
      </c>
      <c r="B50" s="433"/>
      <c r="C50" s="433"/>
      <c r="D50" s="433"/>
      <c r="E50" s="433"/>
      <c r="F50" s="434"/>
      <c r="G50" s="396"/>
      <c r="H50" s="396"/>
      <c r="I50" s="396"/>
      <c r="J50" s="396"/>
      <c r="K50" s="396"/>
      <c r="L50" s="396"/>
      <c r="M50" s="396"/>
      <c r="N50" s="396"/>
      <c r="O50" s="396"/>
      <c r="P50" s="396"/>
    </row>
    <row r="51" spans="1:16" ht="15" x14ac:dyDescent="0.25">
      <c r="A51" s="435" t="s">
        <v>321</v>
      </c>
      <c r="B51" s="560" t="s">
        <v>324</v>
      </c>
      <c r="C51" s="560"/>
      <c r="D51" s="560"/>
      <c r="E51" s="433"/>
      <c r="F51" s="434"/>
      <c r="G51" s="396"/>
      <c r="H51" s="396"/>
      <c r="I51" s="396"/>
      <c r="J51" s="396"/>
      <c r="K51" s="396"/>
      <c r="L51" s="396"/>
      <c r="M51" s="396"/>
      <c r="N51" s="396"/>
      <c r="O51" s="396"/>
      <c r="P51" s="396"/>
    </row>
    <row r="52" spans="1:16" ht="15" x14ac:dyDescent="0.25">
      <c r="A52" s="436" t="s">
        <v>325</v>
      </c>
      <c r="B52" s="437"/>
      <c r="C52" s="437"/>
      <c r="D52" s="437"/>
      <c r="E52" s="437"/>
      <c r="F52" s="438"/>
      <c r="G52" s="396"/>
      <c r="H52" s="396"/>
      <c r="I52" s="396"/>
      <c r="J52" s="396"/>
      <c r="K52" s="396"/>
      <c r="L52" s="396"/>
      <c r="M52" s="396"/>
      <c r="N52" s="396"/>
      <c r="O52" s="396"/>
      <c r="P52" s="396"/>
    </row>
    <row r="53" spans="1:16" ht="15" x14ac:dyDescent="0.25">
      <c r="A53" s="396"/>
      <c r="B53" s="396"/>
      <c r="C53" s="396"/>
      <c r="D53" s="396"/>
      <c r="E53" s="396"/>
      <c r="F53" s="396"/>
      <c r="G53" s="396"/>
      <c r="H53" s="396"/>
      <c r="I53" s="396"/>
      <c r="J53" s="396"/>
      <c r="K53" s="396"/>
      <c r="L53" s="396"/>
      <c r="M53" s="396"/>
      <c r="N53" s="396"/>
      <c r="O53" s="396"/>
      <c r="P53" s="396"/>
    </row>
    <row r="54" spans="1:16" ht="15" x14ac:dyDescent="0.25">
      <c r="A54" s="439" t="s">
        <v>326</v>
      </c>
      <c r="B54" s="440"/>
      <c r="C54" s="440"/>
      <c r="D54" s="440"/>
      <c r="E54" s="440"/>
      <c r="F54" s="440"/>
      <c r="G54" s="440"/>
      <c r="H54" s="440"/>
      <c r="I54" s="440"/>
      <c r="J54" s="440"/>
      <c r="K54" s="440"/>
      <c r="L54" s="440"/>
      <c r="M54" s="440"/>
      <c r="N54" s="440"/>
      <c r="O54" s="396"/>
      <c r="P54" s="396"/>
    </row>
    <row r="55" spans="1:16" ht="15" x14ac:dyDescent="0.25">
      <c r="A55" s="441"/>
      <c r="B55" s="440"/>
      <c r="C55" s="440"/>
      <c r="D55" s="440"/>
      <c r="E55" s="440"/>
      <c r="F55" s="440"/>
      <c r="G55" s="440"/>
      <c r="H55" s="440"/>
      <c r="I55" s="440"/>
      <c r="J55" s="440"/>
      <c r="K55" s="440"/>
      <c r="L55" s="440"/>
      <c r="M55" s="440"/>
      <c r="N55" s="440"/>
      <c r="O55" s="396"/>
      <c r="P55" s="396"/>
    </row>
    <row r="56" spans="1:16" ht="15" x14ac:dyDescent="0.25">
      <c r="A56" s="441" t="s">
        <v>327</v>
      </c>
      <c r="B56" s="440"/>
      <c r="C56" s="440"/>
      <c r="D56" s="440"/>
      <c r="E56" s="440"/>
      <c r="F56" s="440"/>
      <c r="G56" s="440"/>
      <c r="H56" s="440"/>
      <c r="I56" s="440"/>
      <c r="J56" s="440"/>
      <c r="K56" s="440"/>
      <c r="L56" s="440"/>
      <c r="M56" s="440"/>
      <c r="N56" s="440"/>
      <c r="O56" s="396"/>
      <c r="P56" s="396"/>
    </row>
    <row r="57" spans="1:16" ht="15" x14ac:dyDescent="0.25">
      <c r="A57" s="440"/>
      <c r="B57" s="440"/>
      <c r="C57" s="441" t="s">
        <v>328</v>
      </c>
      <c r="D57" s="440"/>
      <c r="E57" s="440"/>
      <c r="F57" s="440"/>
      <c r="G57" s="440"/>
      <c r="H57" s="440"/>
      <c r="I57" s="440"/>
      <c r="J57" s="440"/>
      <c r="K57" s="440"/>
      <c r="L57" s="440"/>
      <c r="M57" s="440"/>
      <c r="N57" s="440"/>
      <c r="O57" s="396"/>
      <c r="P57" s="396"/>
    </row>
    <row r="58" spans="1:16" ht="15" x14ac:dyDescent="0.25">
      <c r="A58" s="440"/>
      <c r="B58" s="440"/>
      <c r="C58" s="440"/>
      <c r="D58" s="440"/>
      <c r="E58" s="440"/>
      <c r="F58" s="440"/>
      <c r="G58" s="440"/>
      <c r="H58" s="440"/>
      <c r="I58" s="440"/>
      <c r="J58" s="440"/>
      <c r="K58" s="440"/>
      <c r="L58" s="440"/>
      <c r="M58" s="440"/>
      <c r="N58" s="440"/>
      <c r="O58" s="396"/>
      <c r="P58" s="396"/>
    </row>
    <row r="59" spans="1:16" ht="15" x14ac:dyDescent="0.25">
      <c r="A59" s="442" t="s">
        <v>329</v>
      </c>
      <c r="B59" s="430"/>
      <c r="C59" s="431"/>
      <c r="D59" s="440"/>
      <c r="E59" s="442" t="s">
        <v>330</v>
      </c>
      <c r="F59" s="430"/>
      <c r="G59" s="431"/>
      <c r="H59" s="440"/>
      <c r="I59" s="442" t="s">
        <v>331</v>
      </c>
      <c r="J59" s="430"/>
      <c r="K59" s="430"/>
      <c r="L59" s="430"/>
      <c r="M59" s="431"/>
      <c r="N59" s="440"/>
      <c r="O59" s="396"/>
      <c r="P59" s="396"/>
    </row>
    <row r="60" spans="1:16" ht="15" x14ac:dyDescent="0.25">
      <c r="A60" s="432" t="s">
        <v>332</v>
      </c>
      <c r="B60" s="443"/>
      <c r="C60" s="434"/>
      <c r="D60" s="440"/>
      <c r="E60" s="432" t="s">
        <v>333</v>
      </c>
      <c r="F60" s="433"/>
      <c r="G60" s="434"/>
      <c r="H60" s="440"/>
      <c r="I60" s="432" t="s">
        <v>334</v>
      </c>
      <c r="J60" s="433"/>
      <c r="K60" s="433"/>
      <c r="L60" s="433"/>
      <c r="M60" s="434"/>
      <c r="N60" s="440"/>
      <c r="O60" s="396"/>
      <c r="P60" s="396"/>
    </row>
    <row r="61" spans="1:16" ht="15" x14ac:dyDescent="0.25">
      <c r="A61" s="444" t="s">
        <v>335</v>
      </c>
      <c r="B61" s="437"/>
      <c r="C61" s="438"/>
      <c r="D61" s="440"/>
      <c r="E61" s="444" t="s">
        <v>336</v>
      </c>
      <c r="F61" s="437"/>
      <c r="G61" s="438"/>
      <c r="H61" s="440"/>
      <c r="I61" s="444" t="s">
        <v>337</v>
      </c>
      <c r="J61" s="437"/>
      <c r="K61" s="437"/>
      <c r="L61" s="437"/>
      <c r="M61" s="438"/>
      <c r="N61" s="440"/>
      <c r="O61" s="396"/>
      <c r="P61" s="396"/>
    </row>
    <row r="62" spans="1:16" ht="15" x14ac:dyDescent="0.25">
      <c r="A62" s="440"/>
      <c r="B62" s="440"/>
      <c r="C62" s="440"/>
      <c r="D62" s="440"/>
      <c r="E62" s="440"/>
      <c r="F62" s="440"/>
      <c r="G62" s="440"/>
      <c r="H62" s="440"/>
      <c r="I62" s="440"/>
      <c r="J62" s="440"/>
      <c r="K62" s="440"/>
      <c r="L62" s="440"/>
      <c r="M62" s="440"/>
      <c r="N62" s="440"/>
      <c r="O62" s="396"/>
      <c r="P62" s="396"/>
    </row>
    <row r="63" spans="1:16" ht="15" x14ac:dyDescent="0.25">
      <c r="A63" s="442" t="s">
        <v>338</v>
      </c>
      <c r="B63" s="430"/>
      <c r="C63" s="431"/>
      <c r="D63" s="440"/>
      <c r="E63" s="442" t="s">
        <v>339</v>
      </c>
      <c r="F63" s="430"/>
      <c r="G63" s="431"/>
      <c r="H63" s="440"/>
      <c r="I63" s="442" t="s">
        <v>340</v>
      </c>
      <c r="J63" s="430"/>
      <c r="K63" s="430"/>
      <c r="L63" s="430"/>
      <c r="M63" s="431"/>
      <c r="N63" s="440"/>
      <c r="O63" s="396"/>
      <c r="P63" s="396"/>
    </row>
    <row r="64" spans="1:16" ht="15" x14ac:dyDescent="0.25">
      <c r="A64" s="432" t="s">
        <v>341</v>
      </c>
      <c r="B64" s="433"/>
      <c r="C64" s="434"/>
      <c r="D64" s="440"/>
      <c r="E64" s="432" t="s">
        <v>341</v>
      </c>
      <c r="F64" s="433"/>
      <c r="G64" s="434"/>
      <c r="H64" s="440"/>
      <c r="I64" s="432" t="s">
        <v>342</v>
      </c>
      <c r="J64" s="433"/>
      <c r="K64" s="433"/>
      <c r="L64" s="433"/>
      <c r="M64" s="434"/>
      <c r="N64" s="440"/>
      <c r="O64" s="396"/>
      <c r="P64" s="396"/>
    </row>
    <row r="65" spans="1:16" ht="15" x14ac:dyDescent="0.25">
      <c r="A65" s="444" t="s">
        <v>343</v>
      </c>
      <c r="B65" s="437"/>
      <c r="C65" s="438"/>
      <c r="D65" s="440"/>
      <c r="E65" s="444" t="s">
        <v>344</v>
      </c>
      <c r="F65" s="437"/>
      <c r="G65" s="438"/>
      <c r="H65" s="440"/>
      <c r="I65" s="444" t="s">
        <v>345</v>
      </c>
      <c r="J65" s="437"/>
      <c r="K65" s="437"/>
      <c r="L65" s="437"/>
      <c r="M65" s="438"/>
      <c r="N65" s="440"/>
      <c r="O65" s="396"/>
      <c r="P65" s="396"/>
    </row>
    <row r="66" spans="1:16" ht="15" x14ac:dyDescent="0.25">
      <c r="A66" s="440"/>
      <c r="B66" s="440"/>
      <c r="C66" s="440"/>
      <c r="D66" s="440"/>
      <c r="E66" s="440"/>
      <c r="F66" s="440"/>
      <c r="G66" s="440"/>
      <c r="H66" s="440"/>
      <c r="I66" s="440"/>
      <c r="J66" s="440"/>
      <c r="K66" s="440"/>
      <c r="L66" s="440"/>
      <c r="M66" s="440"/>
      <c r="N66" s="440"/>
      <c r="O66" s="396"/>
      <c r="P66" s="396"/>
    </row>
    <row r="67" spans="1:16" ht="15" x14ac:dyDescent="0.25">
      <c r="A67" s="442" t="s">
        <v>346</v>
      </c>
      <c r="B67" s="430"/>
      <c r="C67" s="431"/>
      <c r="D67" s="440"/>
      <c r="E67" s="440"/>
      <c r="F67" s="440"/>
      <c r="G67" s="440"/>
      <c r="H67" s="440"/>
      <c r="I67" s="440"/>
      <c r="J67" s="440"/>
      <c r="K67" s="440"/>
      <c r="L67" s="440"/>
      <c r="M67" s="440"/>
      <c r="N67" s="440"/>
      <c r="O67" s="396"/>
      <c r="P67" s="396"/>
    </row>
    <row r="68" spans="1:16" ht="15" x14ac:dyDescent="0.25">
      <c r="A68" s="432" t="s">
        <v>347</v>
      </c>
      <c r="B68" s="433"/>
      <c r="C68" s="434"/>
      <c r="D68" s="440"/>
      <c r="E68" s="440"/>
      <c r="F68" s="440"/>
      <c r="G68" s="440"/>
      <c r="H68" s="440"/>
      <c r="I68" s="440"/>
      <c r="J68" s="440"/>
      <c r="K68" s="440"/>
      <c r="L68" s="440"/>
      <c r="M68" s="440"/>
      <c r="N68" s="440"/>
      <c r="O68" s="396"/>
      <c r="P68" s="396"/>
    </row>
    <row r="69" spans="1:16" ht="15" x14ac:dyDescent="0.25">
      <c r="A69" s="444" t="s">
        <v>348</v>
      </c>
      <c r="B69" s="437"/>
      <c r="C69" s="438"/>
      <c r="D69" s="440"/>
      <c r="E69" s="440"/>
      <c r="F69" s="440"/>
      <c r="G69" s="440"/>
      <c r="H69" s="440"/>
      <c r="I69" s="440"/>
      <c r="J69" s="440"/>
      <c r="K69" s="440"/>
      <c r="L69" s="440"/>
      <c r="M69" s="440"/>
      <c r="N69" s="440"/>
      <c r="O69" s="396"/>
      <c r="P69" s="396"/>
    </row>
    <row r="70" spans="1:16" ht="15" x14ac:dyDescent="0.25">
      <c r="A70" s="440"/>
      <c r="B70" s="440"/>
      <c r="C70" s="440"/>
      <c r="D70" s="440"/>
      <c r="E70" s="440"/>
      <c r="F70" s="440"/>
      <c r="G70" s="440"/>
      <c r="H70" s="440"/>
      <c r="I70" s="440"/>
      <c r="J70" s="440"/>
      <c r="K70" s="440"/>
      <c r="L70" s="440"/>
      <c r="M70" s="440"/>
      <c r="N70" s="440"/>
      <c r="O70" s="396"/>
      <c r="P70" s="396"/>
    </row>
    <row r="71" spans="1:16" ht="15" x14ac:dyDescent="0.25">
      <c r="A71" s="443" t="s">
        <v>349</v>
      </c>
      <c r="B71" s="440"/>
      <c r="C71" s="440"/>
      <c r="D71" s="440"/>
      <c r="E71" s="440"/>
      <c r="F71" s="440"/>
      <c r="G71" s="440"/>
      <c r="H71" s="440"/>
      <c r="I71" s="440"/>
      <c r="J71" s="440"/>
      <c r="K71" s="440"/>
      <c r="L71" s="440"/>
      <c r="M71" s="440"/>
      <c r="N71" s="440"/>
      <c r="O71" s="396"/>
      <c r="P71" s="396"/>
    </row>
    <row r="72" spans="1:16" ht="15" x14ac:dyDescent="0.25">
      <c r="A72" s="445" t="s">
        <v>350</v>
      </c>
      <c r="B72" s="440"/>
      <c r="C72" s="440"/>
      <c r="D72" s="440"/>
      <c r="E72" s="440"/>
      <c r="F72" s="440"/>
      <c r="G72" s="440"/>
      <c r="H72" s="440"/>
      <c r="I72" s="440"/>
      <c r="J72" s="440"/>
      <c r="K72" s="440"/>
      <c r="L72" s="440"/>
      <c r="M72" s="440"/>
      <c r="N72" s="440"/>
      <c r="O72" s="396"/>
      <c r="P72" s="396"/>
    </row>
    <row r="73" spans="1:16" ht="15" x14ac:dyDescent="0.25">
      <c r="A73" s="396"/>
      <c r="B73" s="396"/>
      <c r="C73" s="396"/>
      <c r="D73" s="396"/>
      <c r="E73" s="396"/>
      <c r="F73" s="396"/>
      <c r="G73" s="396"/>
      <c r="H73" s="396"/>
      <c r="I73" s="396"/>
      <c r="J73" s="396"/>
      <c r="K73" s="396"/>
      <c r="L73" s="396"/>
      <c r="M73" s="396"/>
      <c r="N73" s="396"/>
      <c r="O73" s="396"/>
      <c r="P73" s="396"/>
    </row>
    <row r="74" spans="1:16" ht="15" x14ac:dyDescent="0.25">
      <c r="A74" s="439" t="s">
        <v>351</v>
      </c>
      <c r="B74" s="440"/>
      <c r="C74" s="440"/>
      <c r="D74" s="440"/>
      <c r="E74" s="440"/>
      <c r="F74" s="440"/>
      <c r="G74" s="440"/>
      <c r="H74" s="440"/>
      <c r="I74" s="440"/>
      <c r="J74" s="440"/>
      <c r="K74" s="440"/>
      <c r="L74" s="440"/>
      <c r="M74" s="440"/>
      <c r="N74" s="440"/>
      <c r="O74" s="396"/>
      <c r="P74" s="396"/>
    </row>
    <row r="75" spans="1:16" ht="15" x14ac:dyDescent="0.25">
      <c r="A75" s="441"/>
      <c r="B75" s="440"/>
      <c r="C75" s="440"/>
      <c r="D75" s="440"/>
      <c r="E75" s="440"/>
      <c r="F75" s="440"/>
      <c r="G75" s="440"/>
      <c r="H75" s="440"/>
      <c r="I75" s="440"/>
      <c r="J75" s="440"/>
      <c r="K75" s="440"/>
      <c r="L75" s="440"/>
      <c r="M75" s="440"/>
      <c r="N75" s="440"/>
      <c r="O75" s="396"/>
      <c r="P75" s="396"/>
    </row>
    <row r="76" spans="1:16" ht="15" x14ac:dyDescent="0.25">
      <c r="A76" s="441" t="s">
        <v>352</v>
      </c>
      <c r="B76" s="440"/>
      <c r="C76" s="440"/>
      <c r="D76" s="440"/>
      <c r="E76" s="440"/>
      <c r="F76" s="440"/>
      <c r="G76" s="440"/>
      <c r="H76" s="440"/>
      <c r="I76" s="440"/>
      <c r="J76" s="440"/>
      <c r="K76" s="440"/>
      <c r="L76" s="440"/>
      <c r="M76" s="440"/>
      <c r="N76" s="440"/>
      <c r="O76" s="396"/>
      <c r="P76" s="396"/>
    </row>
    <row r="77" spans="1:16" ht="15" x14ac:dyDescent="0.25">
      <c r="A77" s="440"/>
      <c r="B77" s="440"/>
      <c r="C77" s="441" t="s">
        <v>328</v>
      </c>
      <c r="D77" s="440"/>
      <c r="E77" s="440"/>
      <c r="F77" s="440"/>
      <c r="G77" s="440"/>
      <c r="H77" s="440"/>
      <c r="I77" s="440"/>
      <c r="J77" s="440"/>
      <c r="K77" s="440"/>
      <c r="L77" s="440"/>
      <c r="M77" s="440"/>
      <c r="N77" s="440"/>
      <c r="O77" s="396"/>
      <c r="P77" s="396"/>
    </row>
    <row r="78" spans="1:16" ht="15" x14ac:dyDescent="0.25">
      <c r="A78" s="440"/>
      <c r="B78" s="440"/>
      <c r="C78" s="440"/>
      <c r="D78" s="440"/>
      <c r="E78" s="440"/>
      <c r="F78" s="440"/>
      <c r="G78" s="440"/>
      <c r="H78" s="440"/>
      <c r="I78" s="440"/>
      <c r="J78" s="440"/>
      <c r="K78" s="440"/>
      <c r="L78" s="440"/>
      <c r="M78" s="440"/>
      <c r="N78" s="440"/>
      <c r="O78" s="396"/>
      <c r="P78" s="396"/>
    </row>
    <row r="79" spans="1:16" ht="15" x14ac:dyDescent="0.25">
      <c r="A79" s="442" t="s">
        <v>353</v>
      </c>
      <c r="B79" s="430"/>
      <c r="C79" s="431"/>
      <c r="D79" s="440"/>
      <c r="E79" s="442" t="s">
        <v>354</v>
      </c>
      <c r="F79" s="430"/>
      <c r="G79" s="431"/>
      <c r="H79" s="440"/>
      <c r="I79" s="442" t="s">
        <v>355</v>
      </c>
      <c r="J79" s="430"/>
      <c r="K79" s="430"/>
      <c r="L79" s="430"/>
      <c r="M79" s="431"/>
      <c r="N79" s="440"/>
      <c r="O79" s="396"/>
      <c r="P79" s="396"/>
    </row>
    <row r="80" spans="1:16" ht="15" x14ac:dyDescent="0.25">
      <c r="A80" s="432" t="s">
        <v>332</v>
      </c>
      <c r="B80" s="443"/>
      <c r="C80" s="434"/>
      <c r="D80" s="440"/>
      <c r="E80" s="432" t="s">
        <v>333</v>
      </c>
      <c r="F80" s="433"/>
      <c r="G80" s="434"/>
      <c r="H80" s="440"/>
      <c r="I80" s="432" t="s">
        <v>334</v>
      </c>
      <c r="J80" s="433"/>
      <c r="K80" s="433"/>
      <c r="L80" s="433"/>
      <c r="M80" s="434"/>
      <c r="N80" s="440"/>
      <c r="O80" s="396"/>
      <c r="P80" s="396"/>
    </row>
    <row r="81" spans="1:16" ht="15" x14ac:dyDescent="0.25">
      <c r="A81" s="444" t="s">
        <v>356</v>
      </c>
      <c r="B81" s="437"/>
      <c r="C81" s="438"/>
      <c r="D81" s="440"/>
      <c r="E81" s="444" t="s">
        <v>357</v>
      </c>
      <c r="F81" s="437"/>
      <c r="G81" s="438"/>
      <c r="H81" s="440"/>
      <c r="I81" s="444" t="s">
        <v>358</v>
      </c>
      <c r="J81" s="437"/>
      <c r="K81" s="437"/>
      <c r="L81" s="437"/>
      <c r="M81" s="438"/>
      <c r="N81" s="440"/>
      <c r="O81" s="396"/>
      <c r="P81" s="396"/>
    </row>
    <row r="82" spans="1:16" ht="15" x14ac:dyDescent="0.25">
      <c r="A82" s="440"/>
      <c r="B82" s="440"/>
      <c r="C82" s="440"/>
      <c r="D82" s="440"/>
      <c r="E82" s="440"/>
      <c r="F82" s="440"/>
      <c r="G82" s="440"/>
      <c r="H82" s="440"/>
      <c r="I82" s="440"/>
      <c r="J82" s="440"/>
      <c r="K82" s="440"/>
      <c r="L82" s="440"/>
      <c r="M82" s="440"/>
      <c r="N82" s="440"/>
      <c r="O82" s="396"/>
      <c r="P82" s="396"/>
    </row>
    <row r="83" spans="1:16" ht="15" x14ac:dyDescent="0.25">
      <c r="A83" s="442" t="s">
        <v>359</v>
      </c>
      <c r="B83" s="430"/>
      <c r="C83" s="431"/>
      <c r="D83" s="440"/>
      <c r="E83" s="442" t="s">
        <v>360</v>
      </c>
      <c r="F83" s="430"/>
      <c r="G83" s="431"/>
      <c r="H83" s="440"/>
      <c r="I83" s="442" t="s">
        <v>361</v>
      </c>
      <c r="J83" s="430"/>
      <c r="K83" s="430"/>
      <c r="L83" s="430"/>
      <c r="M83" s="431"/>
      <c r="N83" s="440"/>
      <c r="O83" s="396"/>
      <c r="P83" s="396"/>
    </row>
    <row r="84" spans="1:16" ht="15" x14ac:dyDescent="0.25">
      <c r="A84" s="432" t="s">
        <v>341</v>
      </c>
      <c r="B84" s="433"/>
      <c r="C84" s="434"/>
      <c r="D84" s="440"/>
      <c r="E84" s="432" t="s">
        <v>341</v>
      </c>
      <c r="F84" s="433"/>
      <c r="G84" s="434"/>
      <c r="H84" s="440"/>
      <c r="I84" s="432" t="s">
        <v>342</v>
      </c>
      <c r="J84" s="433"/>
      <c r="K84" s="433"/>
      <c r="L84" s="433"/>
      <c r="M84" s="434"/>
      <c r="N84" s="440"/>
      <c r="O84" s="396"/>
      <c r="P84" s="396"/>
    </row>
    <row r="85" spans="1:16" ht="15" x14ac:dyDescent="0.25">
      <c r="A85" s="444" t="s">
        <v>362</v>
      </c>
      <c r="B85" s="437"/>
      <c r="C85" s="438"/>
      <c r="D85" s="440"/>
      <c r="E85" s="444" t="s">
        <v>363</v>
      </c>
      <c r="F85" s="437"/>
      <c r="G85" s="438"/>
      <c r="H85" s="440"/>
      <c r="I85" s="444" t="s">
        <v>364</v>
      </c>
      <c r="J85" s="437"/>
      <c r="K85" s="437"/>
      <c r="L85" s="437"/>
      <c r="M85" s="438"/>
      <c r="N85" s="440"/>
      <c r="O85" s="396"/>
      <c r="P85" s="396"/>
    </row>
    <row r="86" spans="1:16" ht="15" x14ac:dyDescent="0.25">
      <c r="A86" s="440"/>
      <c r="B86" s="440"/>
      <c r="C86" s="440"/>
      <c r="D86" s="440"/>
      <c r="E86" s="440"/>
      <c r="F86" s="440"/>
      <c r="G86" s="440"/>
      <c r="H86" s="440"/>
      <c r="I86" s="440"/>
      <c r="J86" s="440"/>
      <c r="K86" s="440"/>
      <c r="L86" s="440"/>
      <c r="M86" s="440"/>
      <c r="N86" s="440"/>
      <c r="O86" s="396"/>
      <c r="P86" s="396"/>
    </row>
    <row r="87" spans="1:16" ht="15" x14ac:dyDescent="0.25">
      <c r="A87" s="442" t="s">
        <v>365</v>
      </c>
      <c r="B87" s="430"/>
      <c r="C87" s="431"/>
      <c r="D87" s="440"/>
      <c r="E87" s="440"/>
      <c r="F87" s="440"/>
      <c r="G87" s="440"/>
      <c r="H87" s="440"/>
      <c r="I87" s="440"/>
      <c r="J87" s="440"/>
      <c r="K87" s="440"/>
      <c r="L87" s="440"/>
      <c r="M87" s="440"/>
      <c r="N87" s="440"/>
      <c r="O87" s="396"/>
      <c r="P87" s="396"/>
    </row>
    <row r="88" spans="1:16" ht="15" x14ac:dyDescent="0.25">
      <c r="A88" s="432" t="s">
        <v>347</v>
      </c>
      <c r="B88" s="433"/>
      <c r="C88" s="434"/>
      <c r="D88" s="440"/>
      <c r="E88" s="440"/>
      <c r="F88" s="440"/>
      <c r="G88" s="440"/>
      <c r="H88" s="440"/>
      <c r="I88" s="440"/>
      <c r="J88" s="440"/>
      <c r="K88" s="440"/>
      <c r="L88" s="440"/>
      <c r="M88" s="440"/>
      <c r="N88" s="440"/>
      <c r="O88" s="396"/>
      <c r="P88" s="396"/>
    </row>
    <row r="89" spans="1:16" ht="15" x14ac:dyDescent="0.25">
      <c r="A89" s="444" t="s">
        <v>366</v>
      </c>
      <c r="B89" s="437"/>
      <c r="C89" s="438"/>
      <c r="D89" s="440"/>
      <c r="E89" s="440"/>
      <c r="F89" s="440"/>
      <c r="G89" s="440"/>
      <c r="H89" s="440"/>
      <c r="I89" s="440"/>
      <c r="J89" s="440"/>
      <c r="K89" s="440"/>
      <c r="L89" s="440"/>
      <c r="M89" s="440"/>
      <c r="N89" s="440"/>
      <c r="O89" s="396"/>
      <c r="P89" s="396"/>
    </row>
    <row r="90" spans="1:16" ht="15" x14ac:dyDescent="0.25">
      <c r="A90" s="440"/>
      <c r="B90" s="440"/>
      <c r="C90" s="440"/>
      <c r="D90" s="440"/>
      <c r="E90" s="440"/>
      <c r="F90" s="440"/>
      <c r="G90" s="440"/>
      <c r="H90" s="440"/>
      <c r="I90" s="440"/>
      <c r="J90" s="440"/>
      <c r="K90" s="440"/>
      <c r="L90" s="440"/>
      <c r="M90" s="440"/>
      <c r="N90" s="440"/>
      <c r="O90" s="396"/>
      <c r="P90" s="396"/>
    </row>
    <row r="91" spans="1:16" ht="15" x14ac:dyDescent="0.25">
      <c r="A91" s="443" t="s">
        <v>367</v>
      </c>
      <c r="B91" s="440"/>
      <c r="C91" s="440"/>
      <c r="D91" s="440"/>
      <c r="E91" s="440"/>
      <c r="F91" s="440"/>
      <c r="G91" s="440"/>
      <c r="H91" s="440"/>
      <c r="I91" s="440"/>
      <c r="J91" s="440"/>
      <c r="K91" s="440"/>
      <c r="L91" s="440"/>
      <c r="M91" s="440"/>
      <c r="N91" s="440"/>
      <c r="O91" s="396"/>
      <c r="P91" s="396"/>
    </row>
    <row r="92" spans="1:16" ht="15" x14ac:dyDescent="0.25">
      <c r="A92" s="445" t="s">
        <v>368</v>
      </c>
      <c r="B92" s="440"/>
      <c r="C92" s="440"/>
      <c r="D92" s="440"/>
      <c r="E92" s="440"/>
      <c r="F92" s="440"/>
      <c r="G92" s="440"/>
      <c r="H92" s="440"/>
      <c r="I92" s="440"/>
      <c r="J92" s="440"/>
      <c r="K92" s="440"/>
      <c r="L92" s="440"/>
      <c r="M92" s="440"/>
      <c r="N92" s="440"/>
      <c r="O92" s="396"/>
      <c r="P92" s="396"/>
    </row>
    <row r="93" spans="1:16" ht="15" x14ac:dyDescent="0.25">
      <c r="A93" s="396"/>
      <c r="B93" s="396"/>
      <c r="C93" s="396"/>
      <c r="D93" s="396"/>
      <c r="E93" s="396"/>
      <c r="F93" s="396"/>
      <c r="G93" s="396"/>
      <c r="H93" s="396"/>
      <c r="I93" s="396"/>
      <c r="J93" s="396"/>
      <c r="K93" s="396"/>
      <c r="L93" s="396"/>
      <c r="M93" s="396"/>
      <c r="N93" s="396"/>
      <c r="O93" s="396"/>
      <c r="P93" s="396"/>
    </row>
    <row r="94" spans="1:16" ht="15" x14ac:dyDescent="0.25">
      <c r="A94" s="429" t="s">
        <v>369</v>
      </c>
      <c r="B94" s="430"/>
      <c r="C94" s="430"/>
      <c r="D94" s="430"/>
      <c r="E94" s="430"/>
      <c r="F94" s="431"/>
      <c r="G94" s="396"/>
      <c r="H94" s="396"/>
      <c r="I94" s="396"/>
      <c r="J94" s="396"/>
      <c r="K94" s="396"/>
      <c r="L94" s="396"/>
      <c r="M94" s="396"/>
      <c r="N94" s="396"/>
      <c r="O94" s="396"/>
      <c r="P94" s="396"/>
    </row>
    <row r="95" spans="1:16" ht="15" x14ac:dyDescent="0.25">
      <c r="A95" s="432"/>
      <c r="B95" s="433"/>
      <c r="C95" s="433"/>
      <c r="D95" s="433"/>
      <c r="E95" s="433"/>
      <c r="F95" s="434"/>
      <c r="G95" s="396"/>
      <c r="H95" s="396"/>
      <c r="I95" s="396"/>
      <c r="J95" s="396"/>
      <c r="K95" s="396"/>
      <c r="L95" s="396"/>
      <c r="M95" s="396"/>
      <c r="N95" s="396"/>
      <c r="O95" s="396"/>
      <c r="P95" s="396"/>
    </row>
    <row r="96" spans="1:16" ht="15" x14ac:dyDescent="0.25">
      <c r="A96" s="435" t="s">
        <v>370</v>
      </c>
      <c r="B96" s="433"/>
      <c r="C96" s="433"/>
      <c r="D96" s="433"/>
      <c r="E96" s="433"/>
      <c r="F96" s="434"/>
      <c r="G96" s="396"/>
      <c r="H96" s="396"/>
      <c r="I96" s="396"/>
      <c r="J96" s="396"/>
      <c r="K96" s="396"/>
      <c r="L96" s="396"/>
      <c r="M96" s="396"/>
      <c r="N96" s="396"/>
      <c r="O96" s="396"/>
      <c r="P96" s="396"/>
    </row>
    <row r="97" spans="1:16" ht="15" x14ac:dyDescent="0.25">
      <c r="A97" s="435" t="s">
        <v>321</v>
      </c>
      <c r="B97" s="443"/>
      <c r="C97" s="433"/>
      <c r="D97" s="433"/>
      <c r="E97" s="433"/>
      <c r="F97" s="434"/>
      <c r="G97" s="396"/>
      <c r="H97" s="396"/>
      <c r="I97" s="396"/>
      <c r="J97" s="396"/>
      <c r="K97" s="396"/>
      <c r="L97" s="396"/>
      <c r="M97" s="396"/>
      <c r="N97" s="396"/>
      <c r="O97" s="396"/>
      <c r="P97" s="396"/>
    </row>
    <row r="98" spans="1:16" ht="15" x14ac:dyDescent="0.25">
      <c r="A98" s="435" t="s">
        <v>371</v>
      </c>
      <c r="B98" s="433"/>
      <c r="C98" s="433"/>
      <c r="D98" s="433"/>
      <c r="E98" s="433"/>
      <c r="F98" s="434"/>
      <c r="G98" s="396"/>
      <c r="H98" s="396"/>
      <c r="I98" s="396"/>
      <c r="J98" s="396"/>
      <c r="K98" s="396"/>
      <c r="L98" s="396"/>
      <c r="M98" s="396"/>
      <c r="N98" s="396"/>
      <c r="O98" s="396"/>
      <c r="P98" s="396"/>
    </row>
    <row r="99" spans="1:16" ht="15" x14ac:dyDescent="0.25">
      <c r="A99" s="435" t="s">
        <v>321</v>
      </c>
      <c r="B99" s="443"/>
      <c r="C99" s="433"/>
      <c r="D99" s="433"/>
      <c r="E99" s="433"/>
      <c r="F99" s="434"/>
      <c r="G99" s="396"/>
      <c r="H99" s="396"/>
      <c r="I99" s="396"/>
      <c r="J99" s="396"/>
      <c r="K99" s="396"/>
      <c r="L99" s="396"/>
      <c r="M99" s="396"/>
      <c r="N99" s="396"/>
      <c r="O99" s="396"/>
      <c r="P99" s="396"/>
    </row>
    <row r="100" spans="1:16" ht="15" x14ac:dyDescent="0.25">
      <c r="A100" s="436" t="s">
        <v>372</v>
      </c>
      <c r="B100" s="437"/>
      <c r="C100" s="437"/>
      <c r="D100" s="437"/>
      <c r="E100" s="437"/>
      <c r="F100" s="438"/>
      <c r="G100" s="396"/>
      <c r="H100" s="396"/>
      <c r="I100" s="396"/>
      <c r="J100" s="396"/>
      <c r="K100" s="396"/>
      <c r="L100" s="396"/>
      <c r="M100" s="396"/>
      <c r="N100" s="396"/>
      <c r="O100" s="396"/>
      <c r="P100" s="396"/>
    </row>
    <row r="101" spans="1:16" ht="15" x14ac:dyDescent="0.25">
      <c r="A101" s="396"/>
      <c r="B101" s="396"/>
      <c r="C101" s="396"/>
      <c r="D101" s="396"/>
      <c r="E101" s="396"/>
      <c r="F101" s="396"/>
      <c r="G101" s="396"/>
      <c r="H101" s="396"/>
      <c r="I101" s="396"/>
      <c r="J101" s="396"/>
      <c r="K101" s="396"/>
      <c r="L101" s="396"/>
      <c r="M101" s="396"/>
      <c r="N101" s="396"/>
      <c r="O101" s="396"/>
      <c r="P101" s="396"/>
    </row>
    <row r="102" spans="1:16" ht="15" x14ac:dyDescent="0.25">
      <c r="A102" s="396"/>
      <c r="B102" s="396"/>
      <c r="C102" s="396"/>
      <c r="D102" s="396"/>
      <c r="E102" s="396"/>
      <c r="F102" s="396"/>
      <c r="G102" s="396"/>
      <c r="H102" s="396"/>
      <c r="I102" s="396"/>
      <c r="J102" s="396"/>
      <c r="K102" s="396"/>
      <c r="L102" s="396"/>
      <c r="M102" s="396"/>
      <c r="N102" s="396"/>
      <c r="O102" s="396"/>
      <c r="P102" s="396"/>
    </row>
    <row r="103" spans="1:16" ht="15" x14ac:dyDescent="0.25">
      <c r="A103" s="429" t="s">
        <v>373</v>
      </c>
      <c r="B103" s="430"/>
      <c r="C103" s="430"/>
      <c r="D103" s="430"/>
      <c r="E103" s="430"/>
      <c r="F103" s="430"/>
      <c r="G103" s="430"/>
      <c r="H103" s="430"/>
      <c r="I103" s="431"/>
      <c r="J103" s="396"/>
      <c r="K103" s="396"/>
      <c r="L103" s="396"/>
      <c r="M103" s="396"/>
      <c r="N103" s="396"/>
      <c r="O103" s="396"/>
      <c r="P103" s="396"/>
    </row>
    <row r="104" spans="1:16" ht="15" x14ac:dyDescent="0.25">
      <c r="A104" s="432"/>
      <c r="B104" s="433"/>
      <c r="C104" s="433"/>
      <c r="D104" s="433"/>
      <c r="E104" s="433"/>
      <c r="F104" s="433"/>
      <c r="G104" s="433"/>
      <c r="H104" s="433"/>
      <c r="I104" s="434"/>
      <c r="J104" s="396"/>
      <c r="K104" s="396"/>
      <c r="L104" s="396"/>
      <c r="M104" s="396"/>
      <c r="N104" s="396"/>
      <c r="O104" s="396"/>
      <c r="P104" s="396"/>
    </row>
    <row r="105" spans="1:16" ht="15" x14ac:dyDescent="0.25">
      <c r="A105" s="432"/>
      <c r="B105" s="433"/>
      <c r="C105" s="433"/>
      <c r="D105" s="433"/>
      <c r="E105" s="433"/>
      <c r="F105" s="433"/>
      <c r="G105" s="433"/>
      <c r="H105" s="433"/>
      <c r="I105" s="434"/>
      <c r="J105" s="396"/>
      <c r="K105" s="396"/>
      <c r="L105" s="396"/>
      <c r="M105" s="396"/>
      <c r="N105" s="396"/>
      <c r="O105" s="396"/>
      <c r="P105" s="396"/>
    </row>
    <row r="106" spans="1:16" ht="15" x14ac:dyDescent="0.25">
      <c r="A106" s="432"/>
      <c r="B106" s="433"/>
      <c r="C106" s="433"/>
      <c r="D106" s="433"/>
      <c r="E106" s="433"/>
      <c r="F106" s="433"/>
      <c r="G106" s="433"/>
      <c r="H106" s="433"/>
      <c r="I106" s="434"/>
      <c r="J106" s="396"/>
      <c r="K106" s="396"/>
      <c r="L106" s="396"/>
      <c r="M106" s="396"/>
      <c r="N106" s="396"/>
      <c r="O106" s="396"/>
      <c r="P106" s="396"/>
    </row>
    <row r="107" spans="1:16" ht="15" x14ac:dyDescent="0.25">
      <c r="A107" s="432"/>
      <c r="B107" s="433"/>
      <c r="C107" s="433"/>
      <c r="D107" s="433"/>
      <c r="E107" s="433"/>
      <c r="F107" s="433"/>
      <c r="G107" s="433"/>
      <c r="H107" s="433"/>
      <c r="I107" s="434"/>
      <c r="J107" s="396"/>
      <c r="K107" s="396"/>
      <c r="L107" s="396"/>
      <c r="M107" s="396"/>
      <c r="N107" s="396"/>
      <c r="O107" s="396"/>
      <c r="P107" s="396"/>
    </row>
    <row r="108" spans="1:16" ht="15" x14ac:dyDescent="0.25">
      <c r="A108" s="432"/>
      <c r="B108" s="433"/>
      <c r="C108" s="433"/>
      <c r="D108" s="433"/>
      <c r="E108" s="433"/>
      <c r="F108" s="433"/>
      <c r="G108" s="433"/>
      <c r="H108" s="433"/>
      <c r="I108" s="434"/>
      <c r="J108" s="396"/>
      <c r="K108" s="396"/>
      <c r="L108" s="396"/>
      <c r="M108" s="396"/>
      <c r="N108" s="396"/>
      <c r="O108" s="396"/>
      <c r="P108" s="396"/>
    </row>
    <row r="109" spans="1:16" ht="15" x14ac:dyDescent="0.25">
      <c r="A109" s="432"/>
      <c r="B109" s="433"/>
      <c r="C109" s="433"/>
      <c r="D109" s="433"/>
      <c r="E109" s="433"/>
      <c r="F109" s="433"/>
      <c r="G109" s="433"/>
      <c r="H109" s="433"/>
      <c r="I109" s="434"/>
      <c r="J109" s="396"/>
      <c r="K109" s="396"/>
      <c r="L109" s="396"/>
      <c r="M109" s="396"/>
      <c r="N109" s="396"/>
      <c r="O109" s="396"/>
      <c r="P109" s="396"/>
    </row>
    <row r="110" spans="1:16" ht="15" x14ac:dyDescent="0.25">
      <c r="A110" s="432"/>
      <c r="B110" s="433"/>
      <c r="C110" s="433"/>
      <c r="D110" s="433"/>
      <c r="E110" s="433"/>
      <c r="F110" s="433"/>
      <c r="G110" s="433"/>
      <c r="H110" s="433"/>
      <c r="I110" s="434"/>
      <c r="J110" s="396"/>
      <c r="K110" s="396"/>
      <c r="L110" s="396"/>
      <c r="M110" s="396"/>
      <c r="N110" s="396"/>
      <c r="O110" s="396"/>
      <c r="P110" s="396"/>
    </row>
    <row r="111" spans="1:16" ht="15" x14ac:dyDescent="0.25">
      <c r="A111" s="432"/>
      <c r="B111" s="433"/>
      <c r="C111" s="433"/>
      <c r="D111" s="433"/>
      <c r="E111" s="433"/>
      <c r="F111" s="433"/>
      <c r="G111" s="433"/>
      <c r="H111" s="433"/>
      <c r="I111" s="434"/>
      <c r="J111" s="396"/>
      <c r="K111" s="396"/>
      <c r="L111" s="396"/>
      <c r="M111" s="396"/>
      <c r="N111" s="396"/>
      <c r="O111" s="396"/>
      <c r="P111" s="396"/>
    </row>
    <row r="112" spans="1:16" ht="15" x14ac:dyDescent="0.25">
      <c r="A112" s="432"/>
      <c r="B112" s="433"/>
      <c r="C112" s="433"/>
      <c r="D112" s="433"/>
      <c r="E112" s="433"/>
      <c r="F112" s="433"/>
      <c r="G112" s="433"/>
      <c r="H112" s="433"/>
      <c r="I112" s="434"/>
      <c r="J112" s="396"/>
      <c r="K112" s="396"/>
      <c r="L112" s="396"/>
      <c r="M112" s="396"/>
      <c r="N112" s="396"/>
      <c r="O112" s="396"/>
      <c r="P112" s="396"/>
    </row>
    <row r="113" spans="1:16" ht="15" x14ac:dyDescent="0.25">
      <c r="A113" s="432" t="s">
        <v>374</v>
      </c>
      <c r="B113" s="433"/>
      <c r="C113" s="433"/>
      <c r="D113" s="433"/>
      <c r="E113" s="433"/>
      <c r="F113" s="433"/>
      <c r="G113" s="433"/>
      <c r="H113" s="433"/>
      <c r="I113" s="434"/>
      <c r="J113" s="396"/>
      <c r="K113" s="396"/>
      <c r="L113" s="396"/>
      <c r="M113" s="396"/>
      <c r="N113" s="396"/>
      <c r="O113" s="396"/>
      <c r="P113" s="396"/>
    </row>
    <row r="114" spans="1:16" ht="15" x14ac:dyDescent="0.25">
      <c r="A114" s="432"/>
      <c r="B114" s="433"/>
      <c r="C114" s="433"/>
      <c r="D114" s="433"/>
      <c r="E114" s="433"/>
      <c r="F114" s="433"/>
      <c r="G114" s="433"/>
      <c r="H114" s="433"/>
      <c r="I114" s="434"/>
      <c r="J114" s="396"/>
      <c r="K114" s="396"/>
      <c r="L114" s="396"/>
      <c r="M114" s="396"/>
      <c r="N114" s="396"/>
      <c r="O114" s="396"/>
      <c r="P114" s="396"/>
    </row>
    <row r="115" spans="1:16" ht="15" x14ac:dyDescent="0.25">
      <c r="A115" s="432" t="s">
        <v>375</v>
      </c>
      <c r="B115" s="433"/>
      <c r="C115" s="433"/>
      <c r="D115" s="433"/>
      <c r="E115" s="433"/>
      <c r="F115" s="433"/>
      <c r="G115" s="433"/>
      <c r="H115" s="433"/>
      <c r="I115" s="434"/>
      <c r="J115" s="396"/>
      <c r="K115" s="396"/>
      <c r="L115" s="396"/>
      <c r="M115" s="396"/>
      <c r="N115" s="396"/>
      <c r="O115" s="396"/>
      <c r="P115" s="396"/>
    </row>
    <row r="116" spans="1:16" ht="15" x14ac:dyDescent="0.25">
      <c r="A116" s="432" t="s">
        <v>376</v>
      </c>
      <c r="B116" s="433"/>
      <c r="C116" s="433"/>
      <c r="D116" s="433"/>
      <c r="E116" s="433"/>
      <c r="F116" s="433"/>
      <c r="G116" s="433"/>
      <c r="H116" s="433"/>
      <c r="I116" s="434"/>
      <c r="J116" s="396"/>
      <c r="K116" s="396"/>
      <c r="L116" s="396"/>
      <c r="M116" s="396"/>
      <c r="N116" s="396"/>
      <c r="O116" s="396"/>
      <c r="P116" s="396"/>
    </row>
    <row r="117" spans="1:16" ht="15" x14ac:dyDescent="0.25">
      <c r="A117" s="432"/>
      <c r="B117" s="433"/>
      <c r="C117" s="433"/>
      <c r="D117" s="433"/>
      <c r="E117" s="433"/>
      <c r="F117" s="433"/>
      <c r="G117" s="433"/>
      <c r="H117" s="433"/>
      <c r="I117" s="434"/>
      <c r="J117" s="396"/>
      <c r="K117" s="396"/>
      <c r="L117" s="396"/>
      <c r="M117" s="396"/>
      <c r="N117" s="396"/>
      <c r="O117" s="396"/>
      <c r="P117" s="396"/>
    </row>
    <row r="118" spans="1:16" ht="15" x14ac:dyDescent="0.25">
      <c r="A118" s="446" t="s">
        <v>377</v>
      </c>
      <c r="B118" s="437"/>
      <c r="C118" s="437"/>
      <c r="D118" s="437"/>
      <c r="E118" s="437"/>
      <c r="F118" s="437"/>
      <c r="G118" s="437"/>
      <c r="H118" s="437"/>
      <c r="I118" s="438"/>
      <c r="J118" s="396"/>
      <c r="K118" s="396"/>
      <c r="L118" s="396"/>
      <c r="M118" s="396"/>
      <c r="N118" s="396"/>
      <c r="O118" s="396"/>
      <c r="P118" s="396"/>
    </row>
    <row r="119" spans="1:16" ht="15" x14ac:dyDescent="0.25">
      <c r="A119" s="396"/>
      <c r="B119" s="396"/>
      <c r="C119" s="396"/>
      <c r="D119" s="396"/>
      <c r="E119" s="396"/>
      <c r="F119" s="396"/>
      <c r="G119" s="396"/>
      <c r="H119" s="396"/>
      <c r="I119" s="396"/>
      <c r="J119" s="396"/>
      <c r="K119" s="396"/>
      <c r="L119" s="396"/>
      <c r="M119" s="396"/>
      <c r="N119" s="396"/>
      <c r="O119" s="396"/>
      <c r="P119" s="396"/>
    </row>
    <row r="120" spans="1:16" ht="15" x14ac:dyDescent="0.25">
      <c r="A120" s="429" t="s">
        <v>378</v>
      </c>
      <c r="B120" s="430"/>
      <c r="C120" s="430"/>
      <c r="D120" s="430"/>
      <c r="E120" s="430"/>
      <c r="F120" s="430"/>
      <c r="G120" s="430"/>
      <c r="H120" s="430"/>
      <c r="I120" s="430"/>
      <c r="J120" s="430"/>
      <c r="K120" s="431"/>
      <c r="L120" s="396"/>
      <c r="M120" s="396"/>
      <c r="N120" s="396"/>
      <c r="O120" s="396"/>
      <c r="P120" s="396"/>
    </row>
    <row r="121" spans="1:16" ht="15" x14ac:dyDescent="0.25">
      <c r="A121" s="432"/>
      <c r="B121" s="433"/>
      <c r="C121" s="433"/>
      <c r="D121" s="433"/>
      <c r="E121" s="433"/>
      <c r="F121" s="433"/>
      <c r="G121" s="433"/>
      <c r="H121" s="433"/>
      <c r="I121" s="433"/>
      <c r="J121" s="433"/>
      <c r="K121" s="434"/>
      <c r="L121" s="396"/>
      <c r="M121" s="396"/>
      <c r="N121" s="396"/>
      <c r="O121" s="396"/>
      <c r="P121" s="396"/>
    </row>
    <row r="122" spans="1:16" ht="15" x14ac:dyDescent="0.25">
      <c r="A122" s="432"/>
      <c r="B122" s="433"/>
      <c r="C122" s="433"/>
      <c r="D122" s="433"/>
      <c r="E122" s="433"/>
      <c r="F122" s="433"/>
      <c r="G122" s="433"/>
      <c r="H122" s="433"/>
      <c r="I122" s="433"/>
      <c r="J122" s="433"/>
      <c r="K122" s="434"/>
      <c r="L122" s="396"/>
      <c r="M122" s="396"/>
      <c r="N122" s="396"/>
      <c r="O122" s="396"/>
      <c r="P122" s="396"/>
    </row>
    <row r="123" spans="1:16" ht="15" x14ac:dyDescent="0.25">
      <c r="A123" s="432"/>
      <c r="B123" s="433"/>
      <c r="C123" s="433"/>
      <c r="D123" s="433"/>
      <c r="E123" s="433"/>
      <c r="F123" s="433"/>
      <c r="G123" s="433"/>
      <c r="H123" s="433"/>
      <c r="I123" s="433"/>
      <c r="J123" s="433"/>
      <c r="K123" s="434"/>
      <c r="L123" s="396"/>
      <c r="M123" s="396"/>
      <c r="N123" s="396"/>
      <c r="O123" s="396"/>
      <c r="P123" s="396"/>
    </row>
    <row r="124" spans="1:16" ht="15" x14ac:dyDescent="0.25">
      <c r="A124" s="432"/>
      <c r="B124" s="433"/>
      <c r="C124" s="433"/>
      <c r="D124" s="433"/>
      <c r="E124" s="433"/>
      <c r="F124" s="433"/>
      <c r="G124" s="433"/>
      <c r="H124" s="433"/>
      <c r="I124" s="433"/>
      <c r="J124" s="433"/>
      <c r="K124" s="434"/>
      <c r="L124" s="396"/>
      <c r="M124" s="396"/>
      <c r="N124" s="396"/>
      <c r="O124" s="396"/>
      <c r="P124" s="396"/>
    </row>
    <row r="125" spans="1:16" ht="15" x14ac:dyDescent="0.25">
      <c r="A125" s="432"/>
      <c r="B125" s="433"/>
      <c r="C125" s="433"/>
      <c r="D125" s="433"/>
      <c r="E125" s="433"/>
      <c r="F125" s="433"/>
      <c r="G125" s="433"/>
      <c r="H125" s="433"/>
      <c r="I125" s="433"/>
      <c r="J125" s="433"/>
      <c r="K125" s="434"/>
      <c r="L125" s="396"/>
      <c r="M125" s="396"/>
      <c r="N125" s="396"/>
      <c r="O125" s="396"/>
      <c r="P125" s="396"/>
    </row>
    <row r="126" spans="1:16" ht="15" x14ac:dyDescent="0.25">
      <c r="A126" s="432"/>
      <c r="B126" s="433"/>
      <c r="C126" s="433"/>
      <c r="D126" s="433"/>
      <c r="E126" s="433"/>
      <c r="F126" s="433"/>
      <c r="G126" s="433"/>
      <c r="H126" s="433"/>
      <c r="I126" s="433"/>
      <c r="J126" s="433"/>
      <c r="K126" s="434"/>
      <c r="L126" s="396"/>
      <c r="M126" s="396"/>
      <c r="N126" s="396"/>
      <c r="O126" s="396"/>
      <c r="P126" s="396"/>
    </row>
    <row r="127" spans="1:16" ht="15" x14ac:dyDescent="0.25">
      <c r="A127" s="432"/>
      <c r="B127" s="433"/>
      <c r="C127" s="433"/>
      <c r="D127" s="433"/>
      <c r="E127" s="433"/>
      <c r="F127" s="433"/>
      <c r="G127" s="433"/>
      <c r="H127" s="433"/>
      <c r="I127" s="433"/>
      <c r="J127" s="433"/>
      <c r="K127" s="434"/>
      <c r="L127" s="396"/>
      <c r="M127" s="396"/>
      <c r="N127" s="396"/>
      <c r="O127" s="396"/>
      <c r="P127" s="396"/>
    </row>
    <row r="128" spans="1:16" ht="15" x14ac:dyDescent="0.25">
      <c r="A128" s="432"/>
      <c r="B128" s="433"/>
      <c r="C128" s="433"/>
      <c r="D128" s="433"/>
      <c r="E128" s="433"/>
      <c r="F128" s="433"/>
      <c r="G128" s="433"/>
      <c r="H128" s="433"/>
      <c r="I128" s="433"/>
      <c r="J128" s="433"/>
      <c r="K128" s="434"/>
      <c r="L128" s="396"/>
      <c r="M128" s="396"/>
      <c r="N128" s="396"/>
      <c r="O128" s="396"/>
      <c r="P128" s="396"/>
    </row>
    <row r="129" spans="1:16" ht="15" x14ac:dyDescent="0.25">
      <c r="A129" s="432"/>
      <c r="B129" s="433"/>
      <c r="C129" s="433"/>
      <c r="D129" s="433"/>
      <c r="E129" s="433"/>
      <c r="F129" s="433"/>
      <c r="G129" s="433"/>
      <c r="H129" s="433"/>
      <c r="I129" s="433"/>
      <c r="J129" s="433"/>
      <c r="K129" s="434"/>
      <c r="L129" s="396"/>
      <c r="M129" s="396"/>
      <c r="N129" s="396"/>
      <c r="O129" s="396"/>
      <c r="P129" s="396"/>
    </row>
    <row r="130" spans="1:16" ht="15" x14ac:dyDescent="0.25">
      <c r="A130" s="432"/>
      <c r="B130" s="433"/>
      <c r="C130" s="433"/>
      <c r="D130" s="433"/>
      <c r="E130" s="433"/>
      <c r="F130" s="433"/>
      <c r="G130" s="433"/>
      <c r="H130" s="433"/>
      <c r="I130" s="433"/>
      <c r="J130" s="433"/>
      <c r="K130" s="434"/>
      <c r="L130" s="396"/>
      <c r="M130" s="396"/>
      <c r="N130" s="396"/>
      <c r="O130" s="396"/>
      <c r="P130" s="396"/>
    </row>
    <row r="131" spans="1:16" ht="15" x14ac:dyDescent="0.25">
      <c r="A131" s="432" t="s">
        <v>379</v>
      </c>
      <c r="B131" s="433"/>
      <c r="C131" s="433"/>
      <c r="D131" s="433"/>
      <c r="E131" s="433"/>
      <c r="F131" s="433"/>
      <c r="G131" s="433"/>
      <c r="H131" s="433"/>
      <c r="I131" s="433"/>
      <c r="J131" s="433"/>
      <c r="K131" s="434"/>
      <c r="L131" s="396"/>
      <c r="M131" s="396"/>
      <c r="N131" s="396"/>
      <c r="O131" s="396"/>
      <c r="P131" s="396"/>
    </row>
    <row r="132" spans="1:16" ht="15" x14ac:dyDescent="0.25">
      <c r="A132" s="446" t="s">
        <v>380</v>
      </c>
      <c r="B132" s="437"/>
      <c r="C132" s="437"/>
      <c r="D132" s="437"/>
      <c r="E132" s="437"/>
      <c r="F132" s="437"/>
      <c r="G132" s="437"/>
      <c r="H132" s="437"/>
      <c r="I132" s="437"/>
      <c r="J132" s="437"/>
      <c r="K132" s="438"/>
      <c r="L132" s="396"/>
      <c r="M132" s="396"/>
      <c r="N132" s="396"/>
      <c r="O132" s="396"/>
      <c r="P132" s="396"/>
    </row>
    <row r="133" spans="1:16" ht="15" x14ac:dyDescent="0.25">
      <c r="A133" s="396"/>
      <c r="B133" s="396"/>
      <c r="C133" s="396"/>
      <c r="D133" s="396"/>
      <c r="E133" s="396"/>
      <c r="F133" s="396"/>
      <c r="G133" s="396"/>
      <c r="H133" s="396"/>
      <c r="I133" s="396"/>
      <c r="J133" s="396"/>
      <c r="K133" s="396"/>
      <c r="L133" s="396"/>
      <c r="M133" s="396"/>
      <c r="N133" s="396"/>
      <c r="O133" s="396"/>
      <c r="P133" s="396"/>
    </row>
    <row r="134" spans="1:16" ht="15" x14ac:dyDescent="0.25">
      <c r="A134" s="429" t="s">
        <v>381</v>
      </c>
      <c r="B134" s="430"/>
      <c r="C134" s="430"/>
      <c r="D134" s="430"/>
      <c r="E134" s="430"/>
      <c r="F134" s="430"/>
      <c r="G134" s="430"/>
      <c r="H134" s="430"/>
      <c r="I134" s="430"/>
      <c r="J134" s="430"/>
      <c r="K134" s="430"/>
      <c r="L134" s="430"/>
      <c r="M134" s="430"/>
      <c r="N134" s="431"/>
      <c r="O134" s="396"/>
      <c r="P134" s="396"/>
    </row>
    <row r="135" spans="1:16" ht="15" x14ac:dyDescent="0.25">
      <c r="A135" s="432"/>
      <c r="B135" s="433"/>
      <c r="C135" s="433"/>
      <c r="D135" s="433"/>
      <c r="E135" s="433"/>
      <c r="F135" s="433"/>
      <c r="G135" s="433"/>
      <c r="H135" s="433"/>
      <c r="I135" s="433"/>
      <c r="J135" s="433"/>
      <c r="K135" s="433"/>
      <c r="L135" s="433"/>
      <c r="M135" s="433"/>
      <c r="N135" s="434"/>
      <c r="O135" s="396"/>
      <c r="P135" s="396"/>
    </row>
    <row r="136" spans="1:16" ht="15" x14ac:dyDescent="0.25">
      <c r="A136" s="432"/>
      <c r="B136" s="433"/>
      <c r="C136" s="433"/>
      <c r="D136" s="433"/>
      <c r="E136" s="433"/>
      <c r="F136" s="433"/>
      <c r="G136" s="433"/>
      <c r="H136" s="433"/>
      <c r="I136" s="433"/>
      <c r="J136" s="433"/>
      <c r="K136" s="433"/>
      <c r="L136" s="433"/>
      <c r="M136" s="433"/>
      <c r="N136" s="434"/>
      <c r="O136" s="396"/>
      <c r="P136" s="396"/>
    </row>
    <row r="137" spans="1:16" ht="15" x14ac:dyDescent="0.25">
      <c r="A137" s="432"/>
      <c r="B137" s="433"/>
      <c r="C137" s="433"/>
      <c r="D137" s="433"/>
      <c r="E137" s="433"/>
      <c r="F137" s="433"/>
      <c r="G137" s="433"/>
      <c r="H137" s="433"/>
      <c r="I137" s="433"/>
      <c r="J137" s="433"/>
      <c r="K137" s="433"/>
      <c r="L137" s="433"/>
      <c r="M137" s="433"/>
      <c r="N137" s="434"/>
      <c r="O137" s="396"/>
      <c r="P137" s="396"/>
    </row>
    <row r="138" spans="1:16" ht="15" x14ac:dyDescent="0.25">
      <c r="A138" s="432"/>
      <c r="B138" s="433"/>
      <c r="C138" s="433"/>
      <c r="D138" s="433"/>
      <c r="E138" s="433"/>
      <c r="F138" s="433"/>
      <c r="G138" s="433"/>
      <c r="H138" s="433"/>
      <c r="I138" s="433"/>
      <c r="J138" s="433"/>
      <c r="K138" s="433"/>
      <c r="L138" s="433"/>
      <c r="M138" s="433"/>
      <c r="N138" s="434"/>
      <c r="O138" s="396"/>
      <c r="P138" s="396"/>
    </row>
    <row r="139" spans="1:16" ht="15" x14ac:dyDescent="0.25">
      <c r="A139" s="432"/>
      <c r="B139" s="433"/>
      <c r="C139" s="433"/>
      <c r="D139" s="433"/>
      <c r="E139" s="433"/>
      <c r="F139" s="433"/>
      <c r="G139" s="433"/>
      <c r="H139" s="433"/>
      <c r="I139" s="433"/>
      <c r="J139" s="433"/>
      <c r="K139" s="433"/>
      <c r="L139" s="433"/>
      <c r="M139" s="433"/>
      <c r="N139" s="434"/>
      <c r="O139" s="396"/>
      <c r="P139" s="396"/>
    </row>
    <row r="140" spans="1:16" ht="15" x14ac:dyDescent="0.25">
      <c r="A140" s="432"/>
      <c r="B140" s="433"/>
      <c r="C140" s="433"/>
      <c r="D140" s="433"/>
      <c r="E140" s="433"/>
      <c r="F140" s="433"/>
      <c r="G140" s="433"/>
      <c r="H140" s="433"/>
      <c r="I140" s="433"/>
      <c r="J140" s="433"/>
      <c r="K140" s="433"/>
      <c r="L140" s="433"/>
      <c r="M140" s="433"/>
      <c r="N140" s="434"/>
      <c r="O140" s="396"/>
      <c r="P140" s="396"/>
    </row>
    <row r="141" spans="1:16" ht="15" x14ac:dyDescent="0.25">
      <c r="A141" s="432"/>
      <c r="B141" s="433"/>
      <c r="C141" s="433"/>
      <c r="D141" s="433"/>
      <c r="E141" s="433"/>
      <c r="F141" s="433"/>
      <c r="G141" s="433"/>
      <c r="H141" s="433"/>
      <c r="I141" s="433"/>
      <c r="J141" s="433"/>
      <c r="K141" s="433"/>
      <c r="L141" s="433"/>
      <c r="M141" s="433"/>
      <c r="N141" s="434"/>
      <c r="O141" s="396"/>
      <c r="P141" s="396"/>
    </row>
    <row r="142" spans="1:16" ht="15" x14ac:dyDescent="0.25">
      <c r="A142" s="432"/>
      <c r="B142" s="433"/>
      <c r="C142" s="433"/>
      <c r="D142" s="433"/>
      <c r="E142" s="433"/>
      <c r="F142" s="433"/>
      <c r="G142" s="433"/>
      <c r="H142" s="433"/>
      <c r="I142" s="433"/>
      <c r="J142" s="433"/>
      <c r="K142" s="433"/>
      <c r="L142" s="433"/>
      <c r="M142" s="433"/>
      <c r="N142" s="434"/>
      <c r="O142" s="396"/>
      <c r="P142" s="396"/>
    </row>
    <row r="143" spans="1:16" ht="15" x14ac:dyDescent="0.25">
      <c r="A143" s="432"/>
      <c r="B143" s="433"/>
      <c r="C143" s="433"/>
      <c r="D143" s="433"/>
      <c r="E143" s="433"/>
      <c r="F143" s="433"/>
      <c r="G143" s="433"/>
      <c r="H143" s="433"/>
      <c r="I143" s="433"/>
      <c r="J143" s="433"/>
      <c r="K143" s="433"/>
      <c r="L143" s="433"/>
      <c r="M143" s="433"/>
      <c r="N143" s="434"/>
      <c r="O143" s="396"/>
      <c r="P143" s="396"/>
    </row>
    <row r="144" spans="1:16" ht="15" x14ac:dyDescent="0.25">
      <c r="A144" s="432"/>
      <c r="B144" s="433"/>
      <c r="C144" s="433"/>
      <c r="D144" s="433"/>
      <c r="E144" s="433"/>
      <c r="F144" s="433"/>
      <c r="G144" s="433"/>
      <c r="H144" s="433"/>
      <c r="I144" s="433"/>
      <c r="J144" s="433"/>
      <c r="K144" s="433"/>
      <c r="L144" s="433"/>
      <c r="M144" s="433"/>
      <c r="N144" s="434"/>
      <c r="O144" s="396"/>
      <c r="P144" s="396"/>
    </row>
    <row r="145" spans="1:16" ht="15" x14ac:dyDescent="0.25">
      <c r="A145" s="432"/>
      <c r="B145" s="433"/>
      <c r="C145" s="433"/>
      <c r="D145" s="433"/>
      <c r="E145" s="433"/>
      <c r="F145" s="433"/>
      <c r="G145" s="433"/>
      <c r="H145" s="433"/>
      <c r="I145" s="433"/>
      <c r="J145" s="433"/>
      <c r="K145" s="433"/>
      <c r="L145" s="433"/>
      <c r="M145" s="433"/>
      <c r="N145" s="434"/>
      <c r="O145" s="396"/>
      <c r="P145" s="396"/>
    </row>
    <row r="146" spans="1:16" ht="15" x14ac:dyDescent="0.25">
      <c r="A146" s="432"/>
      <c r="B146" s="433"/>
      <c r="C146" s="433"/>
      <c r="D146" s="433"/>
      <c r="E146" s="433"/>
      <c r="F146" s="433"/>
      <c r="G146" s="433"/>
      <c r="H146" s="433"/>
      <c r="I146" s="433"/>
      <c r="J146" s="433"/>
      <c r="K146" s="433"/>
      <c r="L146" s="433"/>
      <c r="M146" s="433"/>
      <c r="N146" s="434"/>
      <c r="O146" s="396"/>
      <c r="P146" s="396"/>
    </row>
    <row r="147" spans="1:16" ht="15" x14ac:dyDescent="0.25">
      <c r="A147" s="432"/>
      <c r="B147" s="433"/>
      <c r="C147" s="433"/>
      <c r="D147" s="433"/>
      <c r="E147" s="433"/>
      <c r="F147" s="433"/>
      <c r="G147" s="433"/>
      <c r="H147" s="433"/>
      <c r="I147" s="433"/>
      <c r="J147" s="433"/>
      <c r="K147" s="433"/>
      <c r="L147" s="433"/>
      <c r="M147" s="433"/>
      <c r="N147" s="434"/>
      <c r="O147" s="396"/>
      <c r="P147" s="396"/>
    </row>
    <row r="148" spans="1:16" ht="15" x14ac:dyDescent="0.25">
      <c r="A148" s="432"/>
      <c r="B148" s="433"/>
      <c r="C148" s="433"/>
      <c r="D148" s="433"/>
      <c r="E148" s="433"/>
      <c r="F148" s="433"/>
      <c r="G148" s="433"/>
      <c r="H148" s="433"/>
      <c r="I148" s="433"/>
      <c r="J148" s="433"/>
      <c r="K148" s="433"/>
      <c r="L148" s="433"/>
      <c r="M148" s="433"/>
      <c r="N148" s="434"/>
      <c r="O148" s="396"/>
      <c r="P148" s="396"/>
    </row>
    <row r="149" spans="1:16" ht="15" x14ac:dyDescent="0.25">
      <c r="A149" s="432"/>
      <c r="B149" s="433"/>
      <c r="C149" s="433"/>
      <c r="D149" s="433"/>
      <c r="E149" s="433"/>
      <c r="F149" s="433"/>
      <c r="G149" s="433"/>
      <c r="H149" s="433"/>
      <c r="I149" s="433"/>
      <c r="J149" s="433"/>
      <c r="K149" s="433"/>
      <c r="L149" s="433"/>
      <c r="M149" s="433"/>
      <c r="N149" s="434"/>
      <c r="O149" s="396"/>
      <c r="P149" s="396"/>
    </row>
    <row r="150" spans="1:16" ht="15" x14ac:dyDescent="0.25">
      <c r="A150" s="432"/>
      <c r="B150" s="433"/>
      <c r="C150" s="433"/>
      <c r="D150" s="433"/>
      <c r="E150" s="433"/>
      <c r="F150" s="433"/>
      <c r="G150" s="433"/>
      <c r="H150" s="433"/>
      <c r="I150" s="433"/>
      <c r="J150" s="433"/>
      <c r="K150" s="433"/>
      <c r="L150" s="433"/>
      <c r="M150" s="433"/>
      <c r="N150" s="434"/>
      <c r="O150" s="396"/>
      <c r="P150" s="396"/>
    </row>
    <row r="151" spans="1:16" ht="15" x14ac:dyDescent="0.25">
      <c r="A151" s="432"/>
      <c r="B151" s="433"/>
      <c r="C151" s="433"/>
      <c r="D151" s="433"/>
      <c r="E151" s="433"/>
      <c r="F151" s="433"/>
      <c r="G151" s="433"/>
      <c r="H151" s="433"/>
      <c r="I151" s="433"/>
      <c r="J151" s="433"/>
      <c r="K151" s="433"/>
      <c r="L151" s="433"/>
      <c r="M151" s="433"/>
      <c r="N151" s="434"/>
      <c r="O151" s="396"/>
      <c r="P151" s="396"/>
    </row>
    <row r="152" spans="1:16" ht="15" x14ac:dyDescent="0.25">
      <c r="A152" s="432"/>
      <c r="B152" s="433"/>
      <c r="C152" s="433"/>
      <c r="D152" s="433"/>
      <c r="E152" s="433"/>
      <c r="F152" s="433"/>
      <c r="G152" s="433"/>
      <c r="H152" s="433"/>
      <c r="I152" s="433"/>
      <c r="J152" s="433"/>
      <c r="K152" s="433"/>
      <c r="L152" s="433"/>
      <c r="M152" s="433"/>
      <c r="N152" s="434"/>
      <c r="O152" s="396"/>
      <c r="P152" s="396"/>
    </row>
    <row r="153" spans="1:16" ht="15" x14ac:dyDescent="0.25">
      <c r="A153" s="432"/>
      <c r="B153" s="433"/>
      <c r="C153" s="433"/>
      <c r="D153" s="433"/>
      <c r="E153" s="433"/>
      <c r="F153" s="433"/>
      <c r="G153" s="433"/>
      <c r="H153" s="433"/>
      <c r="I153" s="433"/>
      <c r="J153" s="433"/>
      <c r="K153" s="433"/>
      <c r="L153" s="433"/>
      <c r="M153" s="433"/>
      <c r="N153" s="434"/>
      <c r="O153" s="396"/>
      <c r="P153" s="396"/>
    </row>
    <row r="154" spans="1:16" ht="15" x14ac:dyDescent="0.25">
      <c r="A154" s="432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4"/>
      <c r="O154" s="396"/>
      <c r="P154" s="396"/>
    </row>
    <row r="155" spans="1:16" ht="15" x14ac:dyDescent="0.25">
      <c r="A155" s="432"/>
      <c r="B155" s="433"/>
      <c r="C155" s="433"/>
      <c r="D155" s="433"/>
      <c r="E155" s="433"/>
      <c r="F155" s="433"/>
      <c r="G155" s="433"/>
      <c r="H155" s="433"/>
      <c r="I155" s="433"/>
      <c r="J155" s="433"/>
      <c r="K155" s="433"/>
      <c r="L155" s="433"/>
      <c r="M155" s="433"/>
      <c r="N155" s="434"/>
      <c r="O155" s="396"/>
      <c r="P155" s="396"/>
    </row>
    <row r="156" spans="1:16" ht="15" x14ac:dyDescent="0.25">
      <c r="A156" s="432"/>
      <c r="B156" s="433"/>
      <c r="C156" s="433"/>
      <c r="D156" s="433"/>
      <c r="E156" s="433"/>
      <c r="F156" s="433"/>
      <c r="G156" s="433"/>
      <c r="H156" s="433"/>
      <c r="I156" s="433"/>
      <c r="J156" s="433"/>
      <c r="K156" s="433"/>
      <c r="L156" s="433"/>
      <c r="M156" s="433"/>
      <c r="N156" s="434"/>
      <c r="O156" s="396"/>
      <c r="P156" s="396"/>
    </row>
    <row r="157" spans="1:16" ht="15" x14ac:dyDescent="0.25">
      <c r="A157" s="432"/>
      <c r="B157" s="433"/>
      <c r="C157" s="433"/>
      <c r="D157" s="433"/>
      <c r="E157" s="433"/>
      <c r="F157" s="433"/>
      <c r="G157" s="433"/>
      <c r="H157" s="433"/>
      <c r="I157" s="433"/>
      <c r="J157" s="433"/>
      <c r="K157" s="433"/>
      <c r="L157" s="433"/>
      <c r="M157" s="433"/>
      <c r="N157" s="434"/>
      <c r="O157" s="396"/>
      <c r="P157" s="396"/>
    </row>
    <row r="158" spans="1:16" ht="15" x14ac:dyDescent="0.25">
      <c r="A158" s="432"/>
      <c r="B158" s="433"/>
      <c r="C158" s="433"/>
      <c r="D158" s="433"/>
      <c r="E158" s="433"/>
      <c r="F158" s="433"/>
      <c r="G158" s="433"/>
      <c r="H158" s="433"/>
      <c r="I158" s="433"/>
      <c r="J158" s="433"/>
      <c r="K158" s="433"/>
      <c r="L158" s="433"/>
      <c r="M158" s="433"/>
      <c r="N158" s="434"/>
      <c r="O158" s="396"/>
      <c r="P158" s="396"/>
    </row>
    <row r="159" spans="1:16" ht="15" x14ac:dyDescent="0.25">
      <c r="A159" s="432"/>
      <c r="B159" s="433"/>
      <c r="C159" s="433"/>
      <c r="D159" s="433"/>
      <c r="E159" s="433"/>
      <c r="F159" s="433"/>
      <c r="G159" s="433"/>
      <c r="H159" s="433"/>
      <c r="I159" s="433"/>
      <c r="J159" s="433"/>
      <c r="K159" s="433"/>
      <c r="L159" s="433"/>
      <c r="M159" s="433"/>
      <c r="N159" s="434"/>
      <c r="O159" s="396"/>
      <c r="P159" s="396"/>
    </row>
    <row r="160" spans="1:16" ht="15" x14ac:dyDescent="0.25">
      <c r="A160" s="432"/>
      <c r="B160" s="433"/>
      <c r="C160" s="433"/>
      <c r="D160" s="433"/>
      <c r="E160" s="433"/>
      <c r="F160" s="433"/>
      <c r="G160" s="433"/>
      <c r="H160" s="433"/>
      <c r="I160" s="433"/>
      <c r="J160" s="433"/>
      <c r="K160" s="433"/>
      <c r="L160" s="433"/>
      <c r="M160" s="433"/>
      <c r="N160" s="434"/>
      <c r="O160" s="396"/>
      <c r="P160" s="396"/>
    </row>
    <row r="161" spans="1:16" ht="15" x14ac:dyDescent="0.25">
      <c r="A161" s="432"/>
      <c r="B161" s="433"/>
      <c r="C161" s="433"/>
      <c r="D161" s="433"/>
      <c r="E161" s="433"/>
      <c r="F161" s="433"/>
      <c r="G161" s="433"/>
      <c r="H161" s="433"/>
      <c r="I161" s="433"/>
      <c r="J161" s="433"/>
      <c r="K161" s="433"/>
      <c r="L161" s="433"/>
      <c r="M161" s="433"/>
      <c r="N161" s="434"/>
      <c r="O161" s="396"/>
      <c r="P161" s="396"/>
    </row>
    <row r="162" spans="1:16" ht="15" x14ac:dyDescent="0.25">
      <c r="A162" s="432"/>
      <c r="B162" s="433"/>
      <c r="C162" s="433"/>
      <c r="D162" s="433"/>
      <c r="E162" s="433"/>
      <c r="F162" s="433"/>
      <c r="G162" s="433"/>
      <c r="H162" s="433"/>
      <c r="I162" s="433"/>
      <c r="J162" s="433"/>
      <c r="K162" s="433"/>
      <c r="L162" s="433"/>
      <c r="M162" s="433"/>
      <c r="N162" s="434"/>
      <c r="O162" s="396"/>
      <c r="P162" s="396"/>
    </row>
    <row r="163" spans="1:16" ht="15" x14ac:dyDescent="0.25">
      <c r="A163" s="432"/>
      <c r="B163" s="433"/>
      <c r="C163" s="433"/>
      <c r="D163" s="433"/>
      <c r="E163" s="433"/>
      <c r="F163" s="433"/>
      <c r="G163" s="433"/>
      <c r="H163" s="433"/>
      <c r="I163" s="433"/>
      <c r="J163" s="433"/>
      <c r="K163" s="433"/>
      <c r="L163" s="433"/>
      <c r="M163" s="433"/>
      <c r="N163" s="434"/>
      <c r="O163" s="396"/>
      <c r="P163" s="396"/>
    </row>
    <row r="164" spans="1:16" ht="15" x14ac:dyDescent="0.25">
      <c r="A164" s="432" t="s">
        <v>382</v>
      </c>
      <c r="B164" s="433"/>
      <c r="C164" s="433"/>
      <c r="D164" s="433"/>
      <c r="E164" s="433"/>
      <c r="F164" s="433"/>
      <c r="G164" s="433"/>
      <c r="H164" s="433"/>
      <c r="I164" s="433"/>
      <c r="J164" s="433"/>
      <c r="K164" s="433"/>
      <c r="L164" s="433"/>
      <c r="M164" s="433"/>
      <c r="N164" s="434"/>
      <c r="O164" s="396"/>
      <c r="P164" s="396"/>
    </row>
    <row r="165" spans="1:16" ht="15" x14ac:dyDescent="0.25">
      <c r="A165" s="432" t="s">
        <v>383</v>
      </c>
      <c r="B165" s="433"/>
      <c r="C165" s="433"/>
      <c r="D165" s="433"/>
      <c r="E165" s="433"/>
      <c r="F165" s="433"/>
      <c r="G165" s="433"/>
      <c r="H165" s="433"/>
      <c r="I165" s="433"/>
      <c r="J165" s="433"/>
      <c r="K165" s="433"/>
      <c r="L165" s="433"/>
      <c r="M165" s="433"/>
      <c r="N165" s="434"/>
      <c r="O165" s="396"/>
      <c r="P165" s="396"/>
    </row>
    <row r="166" spans="1:16" ht="15" x14ac:dyDescent="0.25">
      <c r="A166" s="433" t="s">
        <v>384</v>
      </c>
      <c r="B166" s="433"/>
      <c r="C166" s="433"/>
      <c r="D166" s="433"/>
      <c r="E166" s="433"/>
      <c r="F166" s="433"/>
      <c r="G166" s="433"/>
      <c r="H166" s="433"/>
      <c r="I166" s="433"/>
      <c r="J166" s="433"/>
      <c r="K166" s="433"/>
      <c r="L166" s="433"/>
      <c r="M166" s="433"/>
      <c r="N166" s="434"/>
      <c r="O166" s="396"/>
      <c r="P166" s="396"/>
    </row>
    <row r="167" spans="1:16" ht="15" x14ac:dyDescent="0.25">
      <c r="A167" s="437" t="s">
        <v>385</v>
      </c>
      <c r="B167" s="437"/>
      <c r="C167" s="437"/>
      <c r="D167" s="437"/>
      <c r="E167" s="437"/>
      <c r="F167" s="437"/>
      <c r="G167" s="437"/>
      <c r="H167" s="437"/>
      <c r="I167" s="437"/>
      <c r="J167" s="437"/>
      <c r="K167" s="437"/>
      <c r="L167" s="437"/>
      <c r="M167" s="437"/>
      <c r="N167" s="438"/>
      <c r="O167" s="396"/>
      <c r="P167" s="396"/>
    </row>
    <row r="168" spans="1:16" ht="15" x14ac:dyDescent="0.25">
      <c r="A168" s="396"/>
      <c r="B168" s="396"/>
      <c r="C168" s="396"/>
      <c r="D168" s="396"/>
      <c r="E168" s="396"/>
      <c r="F168" s="396"/>
      <c r="G168" s="396"/>
      <c r="H168" s="396"/>
      <c r="I168" s="396"/>
      <c r="J168" s="396"/>
      <c r="K168" s="396"/>
      <c r="L168" s="396"/>
      <c r="M168" s="396"/>
      <c r="N168" s="396"/>
      <c r="O168" s="396"/>
      <c r="P168" s="396"/>
    </row>
    <row r="169" spans="1:16" ht="15" x14ac:dyDescent="0.25">
      <c r="A169" s="447" t="s">
        <v>386</v>
      </c>
      <c r="B169" s="430"/>
      <c r="C169" s="430"/>
      <c r="D169" s="430"/>
      <c r="E169" s="430"/>
      <c r="F169" s="430"/>
      <c r="G169" s="430"/>
      <c r="H169" s="430"/>
      <c r="I169" s="430"/>
      <c r="J169" s="430"/>
      <c r="K169" s="430"/>
      <c r="L169" s="430"/>
      <c r="M169" s="430"/>
      <c r="N169" s="431"/>
      <c r="O169" s="396"/>
      <c r="P169" s="396"/>
    </row>
    <row r="170" spans="1:16" ht="15" x14ac:dyDescent="0.25">
      <c r="A170" s="432"/>
      <c r="B170" s="433"/>
      <c r="C170" s="433"/>
      <c r="D170" s="433"/>
      <c r="E170" s="433"/>
      <c r="F170" s="433"/>
      <c r="G170" s="433"/>
      <c r="H170" s="433"/>
      <c r="I170" s="433"/>
      <c r="J170" s="433"/>
      <c r="K170" s="433"/>
      <c r="L170" s="433"/>
      <c r="M170" s="433"/>
      <c r="N170" s="434"/>
      <c r="O170" s="396"/>
      <c r="P170" s="396"/>
    </row>
    <row r="171" spans="1:16" ht="15" x14ac:dyDescent="0.25">
      <c r="A171" s="432" t="s">
        <v>387</v>
      </c>
      <c r="B171" s="433"/>
      <c r="C171" s="433"/>
      <c r="D171" s="433"/>
      <c r="E171" s="433"/>
      <c r="F171" s="433"/>
      <c r="G171" s="433"/>
      <c r="H171" s="433"/>
      <c r="I171" s="433"/>
      <c r="J171" s="433"/>
      <c r="K171" s="433"/>
      <c r="L171" s="433"/>
      <c r="M171" s="433"/>
      <c r="N171" s="434"/>
      <c r="O171" s="396"/>
      <c r="P171" s="396"/>
    </row>
    <row r="172" spans="1:16" ht="15" x14ac:dyDescent="0.25">
      <c r="A172" s="432" t="s">
        <v>388</v>
      </c>
      <c r="B172" s="433"/>
      <c r="C172" s="433"/>
      <c r="D172" s="433"/>
      <c r="E172" s="433"/>
      <c r="F172" s="433"/>
      <c r="G172" s="433"/>
      <c r="H172" s="433"/>
      <c r="I172" s="433"/>
      <c r="J172" s="433"/>
      <c r="K172" s="433"/>
      <c r="L172" s="433"/>
      <c r="M172" s="433"/>
      <c r="N172" s="434"/>
      <c r="O172" s="396"/>
      <c r="P172" s="396"/>
    </row>
    <row r="173" spans="1:16" ht="15" x14ac:dyDescent="0.25">
      <c r="A173" s="432" t="s">
        <v>389</v>
      </c>
      <c r="B173" s="433"/>
      <c r="C173" s="433"/>
      <c r="D173" s="433"/>
      <c r="E173" s="433"/>
      <c r="F173" s="433"/>
      <c r="G173" s="433"/>
      <c r="H173" s="433"/>
      <c r="I173" s="433"/>
      <c r="J173" s="433"/>
      <c r="K173" s="433"/>
      <c r="L173" s="433"/>
      <c r="M173" s="433"/>
      <c r="N173" s="434"/>
      <c r="O173" s="396"/>
      <c r="P173" s="396"/>
    </row>
    <row r="174" spans="1:16" ht="15" x14ac:dyDescent="0.25">
      <c r="A174" s="448" t="s">
        <v>390</v>
      </c>
      <c r="B174" s="433"/>
      <c r="C174" s="433"/>
      <c r="D174" s="433"/>
      <c r="E174" s="433"/>
      <c r="F174" s="433"/>
      <c r="G174" s="433"/>
      <c r="H174" s="433"/>
      <c r="I174" s="433"/>
      <c r="J174" s="433"/>
      <c r="K174" s="433"/>
      <c r="L174" s="433"/>
      <c r="M174" s="433"/>
      <c r="N174" s="434"/>
      <c r="O174" s="396"/>
      <c r="P174" s="396"/>
    </row>
    <row r="175" spans="1:16" ht="15" x14ac:dyDescent="0.25">
      <c r="A175" s="446"/>
      <c r="B175" s="437"/>
      <c r="C175" s="437"/>
      <c r="D175" s="437"/>
      <c r="E175" s="437"/>
      <c r="F175" s="437"/>
      <c r="G175" s="437"/>
      <c r="H175" s="437"/>
      <c r="I175" s="437"/>
      <c r="J175" s="437"/>
      <c r="K175" s="437"/>
      <c r="L175" s="437"/>
      <c r="M175" s="437"/>
      <c r="N175" s="438"/>
      <c r="O175" s="396"/>
      <c r="P175" s="396"/>
    </row>
    <row r="176" spans="1:16" ht="15" x14ac:dyDescent="0.25">
      <c r="A176" s="396"/>
      <c r="B176" s="396"/>
      <c r="C176" s="396"/>
      <c r="D176" s="396"/>
      <c r="E176" s="396"/>
      <c r="F176" s="396"/>
      <c r="G176" s="396"/>
      <c r="H176" s="396"/>
      <c r="I176" s="396"/>
      <c r="J176" s="396"/>
      <c r="K176" s="396"/>
      <c r="L176" s="396"/>
      <c r="M176" s="396"/>
      <c r="N176" s="396"/>
      <c r="O176" s="396"/>
      <c r="P176" s="396"/>
    </row>
    <row r="177" spans="1:16" ht="15" x14ac:dyDescent="0.25">
      <c r="A177" s="429" t="s">
        <v>391</v>
      </c>
      <c r="B177" s="430"/>
      <c r="C177" s="430"/>
      <c r="D177" s="430"/>
      <c r="E177" s="430"/>
      <c r="F177" s="430"/>
      <c r="G177" s="430"/>
      <c r="H177" s="430"/>
      <c r="I177" s="431"/>
      <c r="J177" s="396"/>
      <c r="K177" s="396"/>
      <c r="L177" s="396"/>
      <c r="M177" s="396"/>
      <c r="N177" s="396"/>
      <c r="O177" s="396"/>
      <c r="P177" s="396"/>
    </row>
    <row r="178" spans="1:16" ht="15" x14ac:dyDescent="0.25">
      <c r="A178" s="449"/>
      <c r="B178" s="433"/>
      <c r="C178" s="433"/>
      <c r="D178" s="433"/>
      <c r="E178" s="433"/>
      <c r="F178" s="433"/>
      <c r="G178" s="433"/>
      <c r="H178" s="433"/>
      <c r="I178" s="434"/>
      <c r="J178" s="396"/>
      <c r="K178" s="396"/>
      <c r="L178" s="396"/>
      <c r="M178" s="396"/>
      <c r="N178" s="396"/>
      <c r="O178" s="396"/>
      <c r="P178" s="396"/>
    </row>
    <row r="179" spans="1:16" ht="15" x14ac:dyDescent="0.25">
      <c r="A179" s="449"/>
      <c r="B179" s="433"/>
      <c r="C179" s="433"/>
      <c r="D179" s="433"/>
      <c r="E179" s="433"/>
      <c r="F179" s="433"/>
      <c r="G179" s="433"/>
      <c r="H179" s="433"/>
      <c r="I179" s="434"/>
      <c r="J179" s="396"/>
      <c r="K179" s="396"/>
      <c r="L179" s="396"/>
      <c r="M179" s="396"/>
      <c r="N179" s="396"/>
      <c r="O179" s="396"/>
      <c r="P179" s="396"/>
    </row>
    <row r="180" spans="1:16" ht="15" x14ac:dyDescent="0.25">
      <c r="A180" s="449"/>
      <c r="B180" s="433"/>
      <c r="C180" s="433"/>
      <c r="D180" s="433"/>
      <c r="E180" s="433"/>
      <c r="F180" s="433"/>
      <c r="G180" s="433"/>
      <c r="H180" s="433"/>
      <c r="I180" s="434"/>
      <c r="J180" s="396"/>
      <c r="K180" s="396"/>
      <c r="L180" s="396"/>
      <c r="M180" s="396"/>
      <c r="N180" s="396"/>
      <c r="O180" s="396"/>
      <c r="P180" s="396"/>
    </row>
    <row r="181" spans="1:16" ht="15" x14ac:dyDescent="0.25">
      <c r="A181" s="449"/>
      <c r="B181" s="433"/>
      <c r="C181" s="433"/>
      <c r="D181" s="433"/>
      <c r="E181" s="433"/>
      <c r="F181" s="433"/>
      <c r="G181" s="433"/>
      <c r="H181" s="433"/>
      <c r="I181" s="434"/>
      <c r="J181" s="396"/>
      <c r="K181" s="396"/>
      <c r="L181" s="396"/>
      <c r="M181" s="396"/>
      <c r="N181" s="396"/>
      <c r="O181" s="396"/>
      <c r="P181" s="396"/>
    </row>
    <row r="182" spans="1:16" ht="15" x14ac:dyDescent="0.25">
      <c r="A182" s="449"/>
      <c r="B182" s="433"/>
      <c r="C182" s="433"/>
      <c r="D182" s="433"/>
      <c r="E182" s="433"/>
      <c r="F182" s="433"/>
      <c r="G182" s="433"/>
      <c r="H182" s="433"/>
      <c r="I182" s="434"/>
      <c r="J182" s="396"/>
      <c r="K182" s="396"/>
      <c r="L182" s="396"/>
      <c r="M182" s="396"/>
      <c r="N182" s="396"/>
      <c r="O182" s="396"/>
      <c r="P182" s="396"/>
    </row>
    <row r="183" spans="1:16" ht="15" x14ac:dyDescent="0.25">
      <c r="A183" s="449"/>
      <c r="B183" s="433"/>
      <c r="C183" s="433"/>
      <c r="D183" s="433"/>
      <c r="E183" s="433"/>
      <c r="F183" s="433"/>
      <c r="G183" s="433"/>
      <c r="H183" s="433"/>
      <c r="I183" s="434"/>
      <c r="J183" s="396"/>
      <c r="K183" s="396"/>
      <c r="L183" s="396"/>
      <c r="M183" s="396"/>
      <c r="N183" s="396"/>
      <c r="O183" s="396"/>
      <c r="P183" s="396"/>
    </row>
    <row r="184" spans="1:16" ht="15" x14ac:dyDescent="0.25">
      <c r="A184" s="449"/>
      <c r="B184" s="433"/>
      <c r="C184" s="433"/>
      <c r="D184" s="433"/>
      <c r="E184" s="433"/>
      <c r="F184" s="433"/>
      <c r="G184" s="433"/>
      <c r="H184" s="433"/>
      <c r="I184" s="434"/>
      <c r="J184" s="396"/>
      <c r="K184" s="396"/>
      <c r="L184" s="396"/>
      <c r="M184" s="396"/>
      <c r="N184" s="396"/>
      <c r="O184" s="396"/>
      <c r="P184" s="396"/>
    </row>
    <row r="185" spans="1:16" ht="15" x14ac:dyDescent="0.25">
      <c r="A185" s="449"/>
      <c r="B185" s="433"/>
      <c r="C185" s="433"/>
      <c r="D185" s="433"/>
      <c r="E185" s="433"/>
      <c r="F185" s="433"/>
      <c r="G185" s="433"/>
      <c r="H185" s="433"/>
      <c r="I185" s="434"/>
      <c r="J185" s="396"/>
      <c r="K185" s="396"/>
      <c r="L185" s="396"/>
      <c r="M185" s="396"/>
      <c r="N185" s="396"/>
      <c r="O185" s="396"/>
      <c r="P185" s="396"/>
    </row>
    <row r="186" spans="1:16" ht="15" x14ac:dyDescent="0.25">
      <c r="A186" s="449"/>
      <c r="B186" s="433"/>
      <c r="C186" s="433"/>
      <c r="D186" s="433"/>
      <c r="E186" s="433"/>
      <c r="F186" s="433"/>
      <c r="G186" s="433"/>
      <c r="H186" s="433"/>
      <c r="I186" s="434"/>
      <c r="J186" s="396"/>
      <c r="K186" s="396"/>
      <c r="L186" s="396"/>
      <c r="M186" s="396"/>
      <c r="N186" s="396"/>
      <c r="O186" s="396"/>
      <c r="P186" s="396"/>
    </row>
    <row r="187" spans="1:16" ht="15" x14ac:dyDescent="0.25">
      <c r="A187" s="449"/>
      <c r="B187" s="433"/>
      <c r="C187" s="433"/>
      <c r="D187" s="433"/>
      <c r="E187" s="433"/>
      <c r="F187" s="433"/>
      <c r="G187" s="433"/>
      <c r="H187" s="433"/>
      <c r="I187" s="434"/>
      <c r="J187" s="396"/>
      <c r="K187" s="396"/>
      <c r="L187" s="396"/>
      <c r="M187" s="396"/>
      <c r="N187" s="396"/>
      <c r="O187" s="396"/>
      <c r="P187" s="396"/>
    </row>
    <row r="188" spans="1:16" ht="15" x14ac:dyDescent="0.25">
      <c r="A188" s="449"/>
      <c r="B188" s="433"/>
      <c r="C188" s="433"/>
      <c r="D188" s="433"/>
      <c r="E188" s="433"/>
      <c r="F188" s="433"/>
      <c r="G188" s="433"/>
      <c r="H188" s="433"/>
      <c r="I188" s="434"/>
      <c r="J188" s="396"/>
      <c r="K188" s="396"/>
      <c r="L188" s="396"/>
      <c r="M188" s="396"/>
      <c r="N188" s="396"/>
      <c r="O188" s="396"/>
      <c r="P188" s="396"/>
    </row>
    <row r="189" spans="1:16" ht="15" x14ac:dyDescent="0.25">
      <c r="A189" s="449"/>
      <c r="B189" s="433"/>
      <c r="C189" s="433"/>
      <c r="D189" s="433"/>
      <c r="E189" s="433"/>
      <c r="F189" s="433"/>
      <c r="G189" s="433"/>
      <c r="H189" s="433"/>
      <c r="I189" s="434"/>
      <c r="J189" s="396"/>
      <c r="K189" s="396"/>
      <c r="L189" s="396"/>
      <c r="M189" s="396"/>
      <c r="N189" s="396"/>
      <c r="O189" s="396"/>
      <c r="P189" s="396"/>
    </row>
    <row r="190" spans="1:16" ht="15" x14ac:dyDescent="0.25">
      <c r="A190" s="449"/>
      <c r="B190" s="433"/>
      <c r="C190" s="433"/>
      <c r="D190" s="433"/>
      <c r="E190" s="433"/>
      <c r="F190" s="433"/>
      <c r="G190" s="433"/>
      <c r="H190" s="433"/>
      <c r="I190" s="434"/>
      <c r="J190" s="396"/>
      <c r="K190" s="396"/>
      <c r="L190" s="396"/>
      <c r="M190" s="396"/>
      <c r="N190" s="396"/>
      <c r="O190" s="396"/>
      <c r="P190" s="396"/>
    </row>
    <row r="191" spans="1:16" ht="15" x14ac:dyDescent="0.25">
      <c r="A191" s="449"/>
      <c r="B191" s="433"/>
      <c r="C191" s="433"/>
      <c r="D191" s="433"/>
      <c r="E191" s="433"/>
      <c r="F191" s="433"/>
      <c r="G191" s="433"/>
      <c r="H191" s="433"/>
      <c r="I191" s="434"/>
      <c r="J191" s="396"/>
      <c r="K191" s="396"/>
      <c r="L191" s="396"/>
      <c r="M191" s="396"/>
      <c r="N191" s="396"/>
      <c r="O191" s="396"/>
      <c r="P191" s="396"/>
    </row>
    <row r="192" spans="1:16" ht="15" x14ac:dyDescent="0.25">
      <c r="A192" s="449"/>
      <c r="B192" s="433"/>
      <c r="C192" s="433"/>
      <c r="D192" s="433"/>
      <c r="E192" s="433"/>
      <c r="F192" s="433"/>
      <c r="G192" s="433"/>
      <c r="H192" s="433"/>
      <c r="I192" s="434"/>
      <c r="J192" s="396"/>
      <c r="K192" s="396"/>
      <c r="L192" s="396"/>
      <c r="M192" s="396"/>
      <c r="N192" s="396"/>
      <c r="O192" s="396"/>
      <c r="P192" s="396"/>
    </row>
    <row r="193" spans="1:16" ht="15" x14ac:dyDescent="0.25">
      <c r="A193" s="450" t="s">
        <v>392</v>
      </c>
      <c r="B193" s="433"/>
      <c r="C193" s="433"/>
      <c r="D193" s="433"/>
      <c r="E193" s="433"/>
      <c r="F193" s="433"/>
      <c r="G193" s="433"/>
      <c r="H193" s="433"/>
      <c r="I193" s="434"/>
      <c r="J193" s="396"/>
      <c r="K193" s="396"/>
      <c r="L193" s="396"/>
      <c r="M193" s="396"/>
      <c r="N193" s="396"/>
      <c r="O193" s="396"/>
      <c r="P193" s="396"/>
    </row>
    <row r="194" spans="1:16" ht="15" x14ac:dyDescent="0.25">
      <c r="A194" s="450" t="s">
        <v>393</v>
      </c>
      <c r="B194" s="433"/>
      <c r="C194" s="433"/>
      <c r="D194" s="433"/>
      <c r="E194" s="433"/>
      <c r="F194" s="433"/>
      <c r="G194" s="433"/>
      <c r="H194" s="433"/>
      <c r="I194" s="434"/>
      <c r="J194" s="396"/>
      <c r="K194" s="396"/>
      <c r="L194" s="396"/>
      <c r="M194" s="396"/>
      <c r="N194" s="396"/>
      <c r="O194" s="396"/>
      <c r="P194" s="396"/>
    </row>
    <row r="195" spans="1:16" ht="15" x14ac:dyDescent="0.25">
      <c r="A195" s="450"/>
      <c r="B195" s="433"/>
      <c r="C195" s="433"/>
      <c r="D195" s="433"/>
      <c r="E195" s="433"/>
      <c r="F195" s="433"/>
      <c r="G195" s="433"/>
      <c r="H195" s="433"/>
      <c r="I195" s="434"/>
      <c r="J195" s="396"/>
      <c r="K195" s="396"/>
      <c r="L195" s="396"/>
      <c r="M195" s="396"/>
      <c r="N195" s="396"/>
      <c r="O195" s="396"/>
      <c r="P195" s="396"/>
    </row>
    <row r="196" spans="1:16" ht="15" x14ac:dyDescent="0.25">
      <c r="A196" s="451" t="s">
        <v>394</v>
      </c>
      <c r="B196" s="433"/>
      <c r="C196" s="433"/>
      <c r="D196" s="433"/>
      <c r="E196" s="433"/>
      <c r="F196" s="433"/>
      <c r="G196" s="433"/>
      <c r="H196" s="433"/>
      <c r="I196" s="434"/>
      <c r="J196" s="396"/>
      <c r="K196" s="396"/>
      <c r="L196" s="396"/>
      <c r="M196" s="396"/>
      <c r="N196" s="396"/>
      <c r="O196" s="396"/>
      <c r="P196" s="396"/>
    </row>
    <row r="197" spans="1:16" ht="15" x14ac:dyDescent="0.25">
      <c r="A197" s="451" t="s">
        <v>395</v>
      </c>
      <c r="B197" s="433"/>
      <c r="C197" s="433"/>
      <c r="D197" s="433"/>
      <c r="E197" s="433"/>
      <c r="F197" s="433"/>
      <c r="G197" s="433"/>
      <c r="H197" s="433"/>
      <c r="I197" s="434"/>
      <c r="J197" s="396"/>
      <c r="K197" s="396"/>
      <c r="L197" s="396"/>
      <c r="M197" s="396"/>
      <c r="N197" s="396"/>
      <c r="O197" s="396"/>
      <c r="P197" s="396"/>
    </row>
    <row r="198" spans="1:16" ht="15" x14ac:dyDescent="0.25">
      <c r="A198" s="451"/>
      <c r="B198" s="433"/>
      <c r="C198" s="433"/>
      <c r="D198" s="433"/>
      <c r="E198" s="433"/>
      <c r="F198" s="433"/>
      <c r="G198" s="433"/>
      <c r="H198" s="433"/>
      <c r="I198" s="434"/>
      <c r="J198" s="396"/>
      <c r="K198" s="396"/>
      <c r="L198" s="396"/>
      <c r="M198" s="396"/>
      <c r="N198" s="396"/>
      <c r="O198" s="396"/>
      <c r="P198" s="396"/>
    </row>
    <row r="199" spans="1:16" ht="15" x14ac:dyDescent="0.25">
      <c r="A199" s="451" t="s">
        <v>396</v>
      </c>
      <c r="B199" s="433"/>
      <c r="C199" s="433"/>
      <c r="D199" s="433"/>
      <c r="E199" s="433"/>
      <c r="F199" s="433"/>
      <c r="G199" s="433"/>
      <c r="H199" s="433"/>
      <c r="I199" s="434"/>
      <c r="J199" s="396"/>
      <c r="K199" s="396"/>
      <c r="L199" s="396"/>
      <c r="M199" s="396"/>
      <c r="N199" s="396"/>
      <c r="O199" s="396"/>
      <c r="P199" s="396"/>
    </row>
    <row r="200" spans="1:16" ht="15" x14ac:dyDescent="0.25">
      <c r="A200" s="451" t="s">
        <v>397</v>
      </c>
      <c r="B200" s="433"/>
      <c r="C200" s="433"/>
      <c r="D200" s="433"/>
      <c r="E200" s="433"/>
      <c r="F200" s="433"/>
      <c r="G200" s="433"/>
      <c r="H200" s="433"/>
      <c r="I200" s="434"/>
      <c r="J200" s="396"/>
      <c r="K200" s="396"/>
      <c r="L200" s="396"/>
      <c r="M200" s="396"/>
      <c r="N200" s="396"/>
      <c r="O200" s="396"/>
      <c r="P200" s="396"/>
    </row>
    <row r="201" spans="1:16" ht="15" x14ac:dyDescent="0.25">
      <c r="A201" s="452" t="s">
        <v>398</v>
      </c>
      <c r="B201" s="437"/>
      <c r="C201" s="437"/>
      <c r="D201" s="437"/>
      <c r="E201" s="437"/>
      <c r="F201" s="437"/>
      <c r="G201" s="437"/>
      <c r="H201" s="437"/>
      <c r="I201" s="438"/>
      <c r="J201" s="396"/>
      <c r="K201" s="396"/>
      <c r="L201" s="396"/>
      <c r="M201" s="396"/>
      <c r="N201" s="396"/>
      <c r="O201" s="396"/>
      <c r="P201" s="396"/>
    </row>
    <row r="207" spans="1:16" ht="15" x14ac:dyDescent="0.25">
      <c r="A207" s="453" t="s">
        <v>399</v>
      </c>
      <c r="B207" s="454"/>
      <c r="C207" s="454"/>
      <c r="D207" s="454"/>
      <c r="E207" s="396"/>
      <c r="F207" s="453" t="s">
        <v>400</v>
      </c>
      <c r="G207" s="396"/>
      <c r="H207" s="396"/>
      <c r="I207" s="396"/>
      <c r="J207" s="396"/>
      <c r="K207" s="396"/>
      <c r="L207" s="396"/>
      <c r="M207" s="396"/>
      <c r="N207" s="396"/>
      <c r="O207" s="396"/>
    </row>
    <row r="208" spans="1:16" ht="15" x14ac:dyDescent="0.25">
      <c r="A208" s="455" t="s">
        <v>401</v>
      </c>
      <c r="B208" s="455" t="s">
        <v>402</v>
      </c>
      <c r="C208" s="455" t="s">
        <v>403</v>
      </c>
      <c r="D208" s="455" t="s">
        <v>404</v>
      </c>
      <c r="E208" s="396"/>
      <c r="F208" s="455" t="s">
        <v>401</v>
      </c>
      <c r="G208" s="455" t="s">
        <v>405</v>
      </c>
      <c r="H208" s="455" t="s">
        <v>402</v>
      </c>
      <c r="I208" s="455" t="s">
        <v>403</v>
      </c>
      <c r="J208" s="455" t="s">
        <v>404</v>
      </c>
      <c r="K208" s="396"/>
      <c r="L208" s="396"/>
      <c r="M208" s="396"/>
      <c r="N208" s="396"/>
      <c r="O208" s="396"/>
    </row>
    <row r="209" spans="1:15" ht="15" x14ac:dyDescent="0.25">
      <c r="A209" s="456" t="s">
        <v>406</v>
      </c>
      <c r="B209" s="457">
        <v>0.375</v>
      </c>
      <c r="C209" s="457">
        <v>0.83333333333333337</v>
      </c>
      <c r="D209" s="458">
        <f>(HOUR(B209)*60 + MINUTE(B209))-(HOUR(C209)*60 + MINUTE(C209))</f>
        <v>-660</v>
      </c>
      <c r="E209" s="396"/>
      <c r="F209" s="456" t="s">
        <v>407</v>
      </c>
      <c r="G209" s="456" t="s">
        <v>408</v>
      </c>
      <c r="H209" s="457">
        <v>0.70833333333333337</v>
      </c>
      <c r="I209" s="457">
        <v>0.75</v>
      </c>
      <c r="J209" s="458">
        <f>(HOUR(H209)*60 + MINUTE(H209))-(HOUR(I209)*60 + MINUTE(I209))</f>
        <v>-60</v>
      </c>
      <c r="K209" s="396"/>
      <c r="L209" s="396"/>
      <c r="M209" s="396"/>
      <c r="N209" s="396"/>
      <c r="O209" s="396"/>
    </row>
    <row r="210" spans="1:15" ht="15" x14ac:dyDescent="0.25">
      <c r="A210" s="456" t="s">
        <v>409</v>
      </c>
      <c r="B210" s="457">
        <v>0.52083333333333337</v>
      </c>
      <c r="C210" s="459">
        <v>0.5625</v>
      </c>
      <c r="D210" s="460">
        <f>(HOUR(B210)*60 + MINUTE(B210))-(HOUR(C210)*60 + MINUTE(C210))</f>
        <v>-60</v>
      </c>
      <c r="E210" s="31"/>
      <c r="F210" s="461"/>
      <c r="G210" s="462"/>
      <c r="H210" s="463"/>
      <c r="I210" s="464"/>
      <c r="J210" s="31"/>
      <c r="K210" s="396"/>
      <c r="L210" s="396"/>
      <c r="M210" s="396"/>
      <c r="N210" s="396"/>
      <c r="O210" s="396"/>
    </row>
    <row r="211" spans="1:15" ht="15" x14ac:dyDescent="0.25">
      <c r="A211" s="456" t="s">
        <v>409</v>
      </c>
      <c r="B211" s="457">
        <v>0.64583333333333337</v>
      </c>
      <c r="C211" s="459">
        <v>0.65972222222222221</v>
      </c>
      <c r="D211" s="460">
        <f>(HOUR(B211)*60 + MINUTE(B211))-(HOUR(C211)*60 + MINUTE(C211))</f>
        <v>-20</v>
      </c>
      <c r="E211" s="31"/>
      <c r="F211" s="465"/>
      <c r="G211" s="466"/>
      <c r="H211" s="467"/>
      <c r="I211" s="464"/>
      <c r="J211" s="31"/>
      <c r="K211" s="396"/>
      <c r="L211" s="396"/>
      <c r="M211" s="396"/>
      <c r="N211" s="396"/>
      <c r="O211" s="396"/>
    </row>
    <row r="212" spans="1:15" ht="15" x14ac:dyDescent="0.25">
      <c r="A212" s="456" t="s">
        <v>410</v>
      </c>
      <c r="B212" s="457">
        <v>0.60416666666666663</v>
      </c>
      <c r="C212" s="459">
        <v>0.64583333333333337</v>
      </c>
      <c r="D212" s="460">
        <f>(HOUR(B212)*60 + MINUTE(B212))-(HOUR(C212)*60 + MINUTE(C212))</f>
        <v>-60</v>
      </c>
      <c r="E212" s="31"/>
      <c r="F212" s="465"/>
      <c r="G212" s="465"/>
      <c r="H212" s="467"/>
      <c r="I212" s="464"/>
      <c r="J212" s="31"/>
      <c r="K212" s="396"/>
      <c r="L212" s="396"/>
      <c r="M212" s="396"/>
      <c r="N212" s="396"/>
      <c r="O212" s="396"/>
    </row>
    <row r="213" spans="1:15" ht="15" x14ac:dyDescent="0.25">
      <c r="A213" s="456" t="s">
        <v>411</v>
      </c>
      <c r="B213" s="457">
        <v>0.66666666666666663</v>
      </c>
      <c r="C213" s="459">
        <v>0.6875</v>
      </c>
      <c r="D213" s="460">
        <f>(HOUR(B213)*60 + MINUTE(B213))-(HOUR(C213)*60 + MINUTE(C213))</f>
        <v>-30</v>
      </c>
      <c r="E213" s="31"/>
      <c r="F213" s="468"/>
      <c r="G213" s="468"/>
      <c r="H213" s="467"/>
      <c r="I213" s="464"/>
      <c r="J213" s="31"/>
      <c r="K213" s="396"/>
      <c r="L213" s="396"/>
      <c r="M213" s="396"/>
      <c r="N213" s="396"/>
      <c r="O213" s="396"/>
    </row>
    <row r="214" spans="1:15" ht="15" x14ac:dyDescent="0.25">
      <c r="A214" s="461"/>
      <c r="B214" s="462"/>
      <c r="C214" s="463"/>
      <c r="D214" s="464"/>
      <c r="E214" s="31"/>
      <c r="F214" s="468"/>
      <c r="G214" s="469"/>
      <c r="H214" s="467"/>
      <c r="I214" s="464"/>
      <c r="J214" s="31"/>
      <c r="K214" s="396"/>
      <c r="L214" s="396"/>
      <c r="M214" s="396"/>
      <c r="N214" s="396"/>
      <c r="O214" s="396"/>
    </row>
    <row r="215" spans="1:15" ht="15" x14ac:dyDescent="0.25">
      <c r="A215" s="468" t="s">
        <v>412</v>
      </c>
      <c r="B215" s="464">
        <f>D209</f>
        <v>-660</v>
      </c>
      <c r="C215" s="463"/>
      <c r="D215" s="464"/>
      <c r="E215" s="31"/>
      <c r="F215" s="465"/>
      <c r="G215" s="466"/>
      <c r="H215" s="467"/>
      <c r="I215" s="464"/>
      <c r="J215" s="31"/>
      <c r="K215" s="396"/>
      <c r="L215" s="396"/>
      <c r="M215" s="396"/>
      <c r="N215" s="396"/>
      <c r="O215" s="396"/>
    </row>
    <row r="216" spans="1:15" ht="15" x14ac:dyDescent="0.25">
      <c r="A216" s="468" t="s">
        <v>413</v>
      </c>
      <c r="B216" s="464">
        <f>D210+D211</f>
        <v>-80</v>
      </c>
      <c r="C216" s="463"/>
      <c r="D216" s="464"/>
      <c r="E216" s="31"/>
      <c r="F216" s="465"/>
      <c r="G216" s="465"/>
      <c r="H216" s="467"/>
      <c r="I216" s="464"/>
      <c r="J216" s="31"/>
      <c r="K216" s="396"/>
      <c r="L216" s="396"/>
      <c r="M216" s="396"/>
      <c r="N216" s="396"/>
      <c r="O216" s="396"/>
    </row>
    <row r="217" spans="1:15" ht="15" x14ac:dyDescent="0.25">
      <c r="A217" s="468" t="s">
        <v>410</v>
      </c>
      <c r="B217" s="464">
        <f>D212</f>
        <v>-60</v>
      </c>
      <c r="C217" s="463"/>
      <c r="D217" s="464"/>
      <c r="E217" s="31"/>
      <c r="F217" s="468"/>
      <c r="G217" s="468"/>
      <c r="H217" s="467"/>
      <c r="I217" s="464"/>
      <c r="J217" s="31"/>
      <c r="K217" s="396"/>
      <c r="L217" s="396"/>
      <c r="M217" s="396"/>
      <c r="N217" s="396"/>
      <c r="O217" s="396"/>
    </row>
    <row r="218" spans="1:15" ht="15" x14ac:dyDescent="0.25">
      <c r="A218" s="468" t="s">
        <v>411</v>
      </c>
      <c r="B218" s="464">
        <f>D213</f>
        <v>-30</v>
      </c>
      <c r="C218" s="463"/>
      <c r="D218" s="464"/>
      <c r="E218" s="31"/>
      <c r="F218" s="468"/>
      <c r="G218" s="469"/>
      <c r="H218" s="463"/>
      <c r="I218" s="464"/>
      <c r="J218" s="31"/>
      <c r="K218" s="396"/>
      <c r="L218" s="396"/>
      <c r="M218" s="396"/>
      <c r="N218" s="396"/>
      <c r="O218" s="396"/>
    </row>
    <row r="219" spans="1:15" ht="15" x14ac:dyDescent="0.25">
      <c r="A219" s="396"/>
      <c r="B219" s="396"/>
      <c r="C219" s="396"/>
      <c r="D219" s="396"/>
      <c r="E219" s="396"/>
      <c r="F219" s="10"/>
      <c r="G219" s="10"/>
      <c r="H219" s="396"/>
      <c r="I219" s="396"/>
      <c r="J219" s="396"/>
      <c r="K219" s="396"/>
      <c r="L219" s="396"/>
      <c r="M219" s="396"/>
      <c r="N219" s="396"/>
      <c r="O219" s="396"/>
    </row>
    <row r="220" spans="1:15" ht="15" x14ac:dyDescent="0.25">
      <c r="A220" s="453" t="s">
        <v>414</v>
      </c>
      <c r="B220" s="396"/>
      <c r="C220" s="396"/>
      <c r="D220" s="396"/>
      <c r="E220" s="396"/>
      <c r="F220" s="396"/>
      <c r="G220" s="396"/>
      <c r="H220" s="396"/>
      <c r="I220" s="396"/>
      <c r="J220" s="453" t="s">
        <v>415</v>
      </c>
      <c r="K220" s="396"/>
      <c r="L220" s="396"/>
      <c r="M220" s="396"/>
      <c r="N220" s="396"/>
      <c r="O220" s="396"/>
    </row>
    <row r="221" spans="1:15" x14ac:dyDescent="0.2">
      <c r="A221" s="455" t="s">
        <v>416</v>
      </c>
      <c r="B221" s="455" t="s">
        <v>417</v>
      </c>
      <c r="C221" s="455" t="s">
        <v>418</v>
      </c>
      <c r="D221" s="455" t="s">
        <v>419</v>
      </c>
      <c r="E221" s="455" t="s">
        <v>420</v>
      </c>
      <c r="F221" s="455" t="s">
        <v>402</v>
      </c>
      <c r="G221" s="455" t="s">
        <v>403</v>
      </c>
      <c r="H221" s="455" t="s">
        <v>421</v>
      </c>
      <c r="I221" s="455" t="s">
        <v>422</v>
      </c>
      <c r="J221" s="455" t="s">
        <v>423</v>
      </c>
      <c r="K221" s="455" t="s">
        <v>424</v>
      </c>
      <c r="L221" s="455" t="s">
        <v>425</v>
      </c>
      <c r="M221" s="455" t="s">
        <v>426</v>
      </c>
      <c r="N221" s="455" t="s">
        <v>427</v>
      </c>
      <c r="O221" s="455" t="s">
        <v>428</v>
      </c>
    </row>
    <row r="222" spans="1:15" ht="15" x14ac:dyDescent="0.25">
      <c r="A222" s="394">
        <v>1</v>
      </c>
      <c r="B222" s="456" t="s">
        <v>429</v>
      </c>
      <c r="C222" s="456">
        <v>3</v>
      </c>
      <c r="D222" s="456">
        <v>5</v>
      </c>
      <c r="E222" s="456">
        <f t="shared" ref="E222:E228" si="0">C222*D222</f>
        <v>15</v>
      </c>
      <c r="F222" s="457">
        <f>TIME(9,10,0)</f>
        <v>0.38194444444444442</v>
      </c>
      <c r="G222" s="457">
        <v>0.4513888888888889</v>
      </c>
      <c r="H222" s="470">
        <v>85</v>
      </c>
      <c r="I222" s="458">
        <f>(HOUR(F222)*60 + MINUTE(F222))-(HOUR(G222)*60 + MINUTE(G222) - H222)</f>
        <v>-15</v>
      </c>
      <c r="J222" s="394">
        <v>0</v>
      </c>
      <c r="K222" s="394">
        <v>0</v>
      </c>
      <c r="L222" s="394">
        <v>0</v>
      </c>
      <c r="M222" s="394">
        <v>0</v>
      </c>
      <c r="N222" s="394">
        <v>0</v>
      </c>
      <c r="O222" s="394">
        <v>0</v>
      </c>
    </row>
    <row r="223" spans="1:15" ht="15" x14ac:dyDescent="0.25">
      <c r="A223" s="394">
        <v>2</v>
      </c>
      <c r="B223" s="456" t="s">
        <v>430</v>
      </c>
      <c r="C223" s="456">
        <v>60</v>
      </c>
      <c r="D223" s="456">
        <v>2</v>
      </c>
      <c r="E223" s="456">
        <f t="shared" si="0"/>
        <v>120</v>
      </c>
      <c r="F223" s="457">
        <f>TIME(9,20,0)</f>
        <v>0.3888888888888889</v>
      </c>
      <c r="G223" s="457">
        <f>TIME(11,30,0)</f>
        <v>0.47916666666666669</v>
      </c>
      <c r="H223" s="470">
        <v>5</v>
      </c>
      <c r="I223" s="458">
        <f t="shared" ref="I223:I228" si="1">(HOUR(F223)*60 + MINUTE(F223))-(HOUR(G223)*60 + MINUTE(G223) - H223)</f>
        <v>-125</v>
      </c>
      <c r="J223" s="394">
        <v>0</v>
      </c>
      <c r="K223" s="394">
        <v>0</v>
      </c>
      <c r="L223" s="394">
        <v>0</v>
      </c>
      <c r="M223" s="394">
        <v>0</v>
      </c>
      <c r="N223" s="394">
        <v>0</v>
      </c>
      <c r="O223" s="394">
        <v>0</v>
      </c>
    </row>
    <row r="224" spans="1:15" ht="15" x14ac:dyDescent="0.25">
      <c r="A224" s="394">
        <v>3</v>
      </c>
      <c r="B224" s="456" t="s">
        <v>431</v>
      </c>
      <c r="C224" s="456">
        <v>18</v>
      </c>
      <c r="D224" s="456">
        <v>3</v>
      </c>
      <c r="E224" s="456">
        <f t="shared" si="0"/>
        <v>54</v>
      </c>
      <c r="F224" s="457">
        <f>TIME(11,33,0)</f>
        <v>0.48125000000000001</v>
      </c>
      <c r="G224" s="457">
        <f>TIME(12,30,0)</f>
        <v>0.52083333333333337</v>
      </c>
      <c r="H224" s="470">
        <v>0</v>
      </c>
      <c r="I224" s="458">
        <f t="shared" si="1"/>
        <v>-57</v>
      </c>
      <c r="J224" s="394">
        <v>0</v>
      </c>
      <c r="K224" s="394">
        <v>0</v>
      </c>
      <c r="L224" s="394">
        <v>0</v>
      </c>
      <c r="M224" s="394">
        <v>0</v>
      </c>
      <c r="N224" s="394">
        <v>0</v>
      </c>
      <c r="O224" s="394">
        <v>0</v>
      </c>
    </row>
    <row r="225" spans="1:15" ht="15" x14ac:dyDescent="0.25">
      <c r="A225" s="394">
        <v>4</v>
      </c>
      <c r="B225" s="456" t="s">
        <v>432</v>
      </c>
      <c r="C225" s="456">
        <v>1</v>
      </c>
      <c r="D225" s="456">
        <v>11</v>
      </c>
      <c r="E225" s="456">
        <f t="shared" si="0"/>
        <v>11</v>
      </c>
      <c r="F225" s="457">
        <f>TIME(13,33,0)</f>
        <v>0.56458333333333333</v>
      </c>
      <c r="G225" s="457">
        <f>TIME(14,40,0)</f>
        <v>0.61111111111111105</v>
      </c>
      <c r="H225" s="470">
        <v>50</v>
      </c>
      <c r="I225" s="458">
        <f t="shared" si="1"/>
        <v>-17</v>
      </c>
      <c r="J225" s="394">
        <v>0</v>
      </c>
      <c r="K225" s="394">
        <v>0</v>
      </c>
      <c r="L225" s="394">
        <v>0</v>
      </c>
      <c r="M225" s="394">
        <v>1</v>
      </c>
      <c r="N225" s="394">
        <v>0</v>
      </c>
      <c r="O225" s="394">
        <v>0</v>
      </c>
    </row>
    <row r="226" spans="1:15" ht="15" x14ac:dyDescent="0.25">
      <c r="A226" s="394">
        <v>5</v>
      </c>
      <c r="B226" s="456" t="s">
        <v>433</v>
      </c>
      <c r="C226" s="456">
        <v>4</v>
      </c>
      <c r="D226" s="456">
        <v>11</v>
      </c>
      <c r="E226" s="456">
        <f t="shared" si="0"/>
        <v>44</v>
      </c>
      <c r="F226" s="457">
        <f>TIME(13,40,0)</f>
        <v>0.56944444444444442</v>
      </c>
      <c r="G226" s="457">
        <f>TIME(14,30,0)</f>
        <v>0.60416666666666663</v>
      </c>
      <c r="H226" s="470">
        <v>0</v>
      </c>
      <c r="I226" s="458">
        <f t="shared" si="1"/>
        <v>-50</v>
      </c>
      <c r="J226" s="394">
        <v>0</v>
      </c>
      <c r="K226" s="394">
        <v>0</v>
      </c>
      <c r="L226" s="394">
        <v>0</v>
      </c>
      <c r="M226" s="394">
        <v>0</v>
      </c>
      <c r="N226" s="394">
        <v>0</v>
      </c>
      <c r="O226" s="394">
        <v>0</v>
      </c>
    </row>
    <row r="227" spans="1:15" ht="15" x14ac:dyDescent="0.25">
      <c r="A227" s="394">
        <v>6</v>
      </c>
      <c r="B227" s="456" t="s">
        <v>434</v>
      </c>
      <c r="C227" s="456">
        <v>2</v>
      </c>
      <c r="D227" s="456">
        <v>14</v>
      </c>
      <c r="E227" s="456">
        <f t="shared" si="0"/>
        <v>28</v>
      </c>
      <c r="F227" s="457">
        <f>TIME(15,30,0)</f>
        <v>0.64583333333333337</v>
      </c>
      <c r="G227" s="457">
        <f>TIME(16,0,0)</f>
        <v>0.66666666666666663</v>
      </c>
      <c r="H227" s="470">
        <v>0</v>
      </c>
      <c r="I227" s="458">
        <f t="shared" si="1"/>
        <v>-30</v>
      </c>
      <c r="J227" s="394">
        <v>0</v>
      </c>
      <c r="K227" s="394">
        <v>0</v>
      </c>
      <c r="L227" s="394">
        <v>0</v>
      </c>
      <c r="M227" s="394">
        <v>0</v>
      </c>
      <c r="N227" s="394">
        <v>0</v>
      </c>
      <c r="O227" s="394">
        <v>0</v>
      </c>
    </row>
    <row r="228" spans="1:15" ht="15" x14ac:dyDescent="0.25">
      <c r="A228" s="394">
        <v>7</v>
      </c>
      <c r="B228" s="456" t="s">
        <v>435</v>
      </c>
      <c r="C228" s="456">
        <v>7</v>
      </c>
      <c r="D228" s="456">
        <v>20</v>
      </c>
      <c r="E228" s="456">
        <f t="shared" si="0"/>
        <v>140</v>
      </c>
      <c r="F228" s="457">
        <f>TIME(16,30,0)</f>
        <v>0.6875</v>
      </c>
      <c r="G228" s="457">
        <f>TIME(20,0,0)</f>
        <v>0.83333333333333337</v>
      </c>
      <c r="H228" s="470">
        <v>60</v>
      </c>
      <c r="I228" s="458">
        <f t="shared" si="1"/>
        <v>-150</v>
      </c>
      <c r="J228" s="394">
        <v>1</v>
      </c>
      <c r="K228" s="394">
        <v>0</v>
      </c>
      <c r="L228" s="394">
        <v>0</v>
      </c>
      <c r="M228" s="394">
        <v>0</v>
      </c>
      <c r="N228" s="394">
        <v>1</v>
      </c>
      <c r="O228" s="394">
        <v>0</v>
      </c>
    </row>
    <row r="229" spans="1:15" ht="15" x14ac:dyDescent="0.25">
      <c r="A229" s="456"/>
      <c r="B229" s="456"/>
      <c r="C229" s="456"/>
      <c r="D229" s="394">
        <f>SUM(D222:D228)</f>
        <v>66</v>
      </c>
      <c r="E229" s="471">
        <f>SUM(E222:E228)</f>
        <v>412</v>
      </c>
      <c r="F229" s="456"/>
      <c r="G229" s="394"/>
      <c r="H229" s="472"/>
      <c r="I229" s="473">
        <f t="shared" ref="I229:O229" si="2">SUM(I222:I228)</f>
        <v>-444</v>
      </c>
      <c r="J229" s="474">
        <f t="shared" si="2"/>
        <v>1</v>
      </c>
      <c r="K229" s="474">
        <f t="shared" si="2"/>
        <v>0</v>
      </c>
      <c r="L229" s="474">
        <f t="shared" si="2"/>
        <v>0</v>
      </c>
      <c r="M229" s="474">
        <f t="shared" si="2"/>
        <v>1</v>
      </c>
      <c r="N229" s="474">
        <f t="shared" si="2"/>
        <v>1</v>
      </c>
      <c r="O229" s="474">
        <f t="shared" si="2"/>
        <v>0</v>
      </c>
    </row>
    <row r="230" spans="1:15" ht="15" x14ac:dyDescent="0.25">
      <c r="A230" s="461"/>
      <c r="B230" s="461"/>
      <c r="C230" s="461"/>
      <c r="D230" s="31"/>
      <c r="E230" s="469"/>
      <c r="F230" s="468"/>
      <c r="G230" s="10"/>
      <c r="H230" s="475"/>
      <c r="I230" s="476"/>
      <c r="J230" s="396"/>
      <c r="K230" s="396"/>
      <c r="L230" s="396"/>
      <c r="M230" s="396"/>
      <c r="N230" s="396"/>
      <c r="O230" s="396"/>
    </row>
    <row r="231" spans="1:15" ht="15" x14ac:dyDescent="0.25">
      <c r="A231" s="461" t="s">
        <v>436</v>
      </c>
      <c r="B231" s="477">
        <f>E229</f>
        <v>412</v>
      </c>
      <c r="C231" s="461"/>
      <c r="D231" s="31"/>
      <c r="E231" s="469"/>
      <c r="F231" s="468"/>
      <c r="G231" s="10"/>
      <c r="H231" s="475"/>
      <c r="I231" s="476"/>
      <c r="J231" s="396"/>
      <c r="K231" s="396"/>
      <c r="L231" s="396"/>
      <c r="M231" s="396"/>
      <c r="N231" s="396"/>
      <c r="O231" s="396"/>
    </row>
    <row r="232" spans="1:15" ht="15" x14ac:dyDescent="0.25">
      <c r="A232" s="396" t="s">
        <v>437</v>
      </c>
      <c r="B232" s="478">
        <f>I229</f>
        <v>-444</v>
      </c>
      <c r="C232" s="396"/>
      <c r="D232" s="396"/>
      <c r="E232" s="396"/>
      <c r="F232" s="396"/>
      <c r="G232" s="396"/>
      <c r="H232" s="396"/>
      <c r="I232" s="396"/>
      <c r="J232" s="396"/>
      <c r="K232" s="396"/>
      <c r="L232" s="396"/>
      <c r="M232" s="396"/>
      <c r="N232" s="396"/>
      <c r="O232" s="396"/>
    </row>
    <row r="233" spans="1:15" ht="15" x14ac:dyDescent="0.25">
      <c r="A233" s="396" t="s">
        <v>438</v>
      </c>
      <c r="B233" s="479">
        <f>D229</f>
        <v>66</v>
      </c>
      <c r="C233" s="396"/>
      <c r="D233" s="396"/>
      <c r="E233" s="396"/>
      <c r="F233" s="396"/>
      <c r="G233" s="396"/>
      <c r="H233" s="396"/>
      <c r="I233" s="396"/>
      <c r="J233" s="396"/>
      <c r="K233" s="396"/>
      <c r="L233" s="396"/>
      <c r="M233" s="396"/>
      <c r="N233" s="396"/>
      <c r="O233" s="396"/>
    </row>
    <row r="234" spans="1:15" ht="15.75" thickBot="1" x14ac:dyDescent="0.3">
      <c r="A234" s="396"/>
      <c r="B234" s="396"/>
      <c r="C234" s="396"/>
      <c r="D234" s="396"/>
      <c r="E234" s="396"/>
      <c r="F234" s="396"/>
      <c r="G234" s="396"/>
      <c r="H234" s="453" t="s">
        <v>439</v>
      </c>
      <c r="I234" s="396"/>
      <c r="J234" s="396"/>
      <c r="K234" s="396"/>
      <c r="L234" s="396"/>
      <c r="M234" s="396"/>
      <c r="N234" s="396"/>
      <c r="O234" s="396"/>
    </row>
    <row r="235" spans="1:15" ht="15" x14ac:dyDescent="0.25">
      <c r="A235" s="480" t="s">
        <v>440</v>
      </c>
      <c r="B235" s="481"/>
      <c r="C235" s="481"/>
      <c r="D235" s="481"/>
      <c r="E235" s="481"/>
      <c r="F235" s="482"/>
      <c r="G235" s="396"/>
      <c r="H235" s="396" t="s">
        <v>441</v>
      </c>
      <c r="I235" s="396" t="s">
        <v>442</v>
      </c>
      <c r="J235" s="396"/>
      <c r="K235" s="396"/>
      <c r="L235" s="396"/>
      <c r="M235" s="396"/>
      <c r="N235" s="396"/>
      <c r="O235" s="396"/>
    </row>
    <row r="236" spans="1:15" ht="15" x14ac:dyDescent="0.25">
      <c r="A236" s="562" t="s">
        <v>443</v>
      </c>
      <c r="B236" s="563"/>
      <c r="C236" s="563"/>
      <c r="D236" s="563"/>
      <c r="E236" s="563"/>
      <c r="F236" s="483"/>
      <c r="G236" s="396"/>
      <c r="H236" s="396" t="s">
        <v>369</v>
      </c>
      <c r="I236" s="396" t="s">
        <v>444</v>
      </c>
      <c r="J236" s="396"/>
      <c r="K236" s="396"/>
      <c r="L236" s="396"/>
      <c r="M236" s="396"/>
      <c r="N236" s="396"/>
      <c r="O236" s="396"/>
    </row>
    <row r="237" spans="1:15" ht="15" x14ac:dyDescent="0.25">
      <c r="A237" s="484" t="s">
        <v>445</v>
      </c>
      <c r="B237" s="485"/>
      <c r="C237" s="485"/>
      <c r="D237" s="485"/>
      <c r="E237" s="485"/>
      <c r="F237" s="483"/>
      <c r="G237" s="396"/>
      <c r="H237" s="396"/>
      <c r="I237" s="396"/>
      <c r="J237" s="396"/>
      <c r="K237" s="396"/>
      <c r="L237" s="396"/>
      <c r="M237" s="396"/>
      <c r="N237" s="396"/>
      <c r="O237" s="396"/>
    </row>
    <row r="238" spans="1:15" ht="15" x14ac:dyDescent="0.25">
      <c r="A238" s="486"/>
      <c r="B238" s="485"/>
      <c r="C238" s="485"/>
      <c r="D238" s="485"/>
      <c r="E238" s="485"/>
      <c r="F238" s="483"/>
      <c r="G238" s="396"/>
      <c r="H238" s="396"/>
      <c r="I238" s="396"/>
      <c r="J238" s="396"/>
      <c r="K238" s="396"/>
      <c r="L238" s="396"/>
      <c r="M238" s="396"/>
      <c r="N238" s="396"/>
      <c r="O238" s="396"/>
    </row>
    <row r="239" spans="1:15" ht="15" x14ac:dyDescent="0.25">
      <c r="A239" s="487" t="s">
        <v>446</v>
      </c>
      <c r="B239" s="485"/>
      <c r="C239" s="485"/>
      <c r="D239" s="485"/>
      <c r="E239" s="485"/>
      <c r="F239" s="483"/>
      <c r="G239" s="396"/>
      <c r="H239" s="396"/>
      <c r="I239" s="396"/>
      <c r="J239" s="396"/>
      <c r="K239" s="396"/>
      <c r="L239" s="396"/>
      <c r="M239" s="396"/>
      <c r="N239" s="396"/>
      <c r="O239" s="396"/>
    </row>
    <row r="240" spans="1:15" ht="15" x14ac:dyDescent="0.25">
      <c r="A240" s="484" t="s">
        <v>447</v>
      </c>
      <c r="B240" s="485"/>
      <c r="C240" s="485"/>
      <c r="D240" s="485"/>
      <c r="E240" s="485"/>
      <c r="F240" s="483"/>
      <c r="G240" s="396"/>
      <c r="H240" s="396"/>
      <c r="I240" s="396"/>
      <c r="J240" s="396"/>
      <c r="K240" s="396"/>
      <c r="L240" s="396"/>
      <c r="M240" s="396"/>
      <c r="N240" s="396"/>
      <c r="O240" s="396"/>
    </row>
    <row r="241" spans="1:15" ht="15" x14ac:dyDescent="0.25">
      <c r="A241" s="484" t="s">
        <v>448</v>
      </c>
      <c r="B241" s="485"/>
      <c r="C241" s="485"/>
      <c r="D241" s="485"/>
      <c r="E241" s="485"/>
      <c r="F241" s="483"/>
      <c r="G241" s="396"/>
      <c r="H241" s="396"/>
      <c r="I241" s="396"/>
      <c r="J241" s="396"/>
      <c r="K241" s="396"/>
      <c r="L241" s="396"/>
      <c r="M241" s="396"/>
      <c r="N241" s="396"/>
      <c r="O241" s="396"/>
    </row>
    <row r="242" spans="1:15" ht="15.75" thickBot="1" x14ac:dyDescent="0.3">
      <c r="A242" s="488" t="s">
        <v>449</v>
      </c>
      <c r="B242" s="489"/>
      <c r="C242" s="489"/>
      <c r="D242" s="489"/>
      <c r="E242" s="489"/>
      <c r="F242" s="490"/>
      <c r="G242" s="396"/>
      <c r="H242" s="396"/>
      <c r="I242" s="396"/>
      <c r="J242" s="396"/>
      <c r="K242" s="396"/>
      <c r="L242" s="396"/>
      <c r="M242" s="396"/>
      <c r="N242" s="396"/>
      <c r="O242" s="396"/>
    </row>
    <row r="243" spans="1:15" ht="15.75" thickBot="1" x14ac:dyDescent="0.3">
      <c r="A243" s="491"/>
      <c r="B243" s="10"/>
      <c r="C243" s="10"/>
      <c r="D243" s="10"/>
      <c r="E243" s="10"/>
      <c r="F243" s="10"/>
      <c r="G243" s="12"/>
      <c r="H243" s="12"/>
      <c r="I243" s="12"/>
      <c r="J243" s="12"/>
      <c r="K243" s="12"/>
      <c r="L243" s="12"/>
      <c r="M243" s="12"/>
      <c r="N243" s="12"/>
      <c r="O243" s="12"/>
    </row>
    <row r="244" spans="1:15" ht="15" x14ac:dyDescent="0.25">
      <c r="A244" s="492" t="s">
        <v>450</v>
      </c>
      <c r="B244" s="493"/>
      <c r="C244" s="493"/>
      <c r="D244" s="493"/>
      <c r="E244" s="493"/>
      <c r="F244" s="494"/>
      <c r="G244" s="12"/>
      <c r="H244" s="12"/>
      <c r="I244" s="12"/>
      <c r="J244" s="12"/>
      <c r="K244" s="12"/>
      <c r="L244" s="12"/>
      <c r="M244" s="12"/>
      <c r="N244" s="12"/>
      <c r="O244" s="12"/>
    </row>
    <row r="245" spans="1:15" ht="15" x14ac:dyDescent="0.25">
      <c r="A245" s="495" t="s">
        <v>451</v>
      </c>
      <c r="B245" s="496"/>
      <c r="C245" s="496"/>
      <c r="D245" s="496"/>
      <c r="E245" s="496"/>
      <c r="F245" s="497"/>
      <c r="G245" s="12"/>
      <c r="H245" s="12"/>
      <c r="I245" s="12"/>
      <c r="J245" s="12"/>
      <c r="K245" s="12"/>
      <c r="L245" s="12"/>
      <c r="M245" s="12"/>
      <c r="N245" s="12"/>
      <c r="O245" s="12"/>
    </row>
    <row r="246" spans="1:15" ht="15" x14ac:dyDescent="0.25">
      <c r="A246" s="495" t="s">
        <v>452</v>
      </c>
      <c r="B246" s="496"/>
      <c r="C246" s="496"/>
      <c r="D246" s="496"/>
      <c r="E246" s="496"/>
      <c r="F246" s="497"/>
      <c r="G246" s="12"/>
      <c r="H246" s="12"/>
      <c r="I246" s="12"/>
      <c r="J246" s="12"/>
      <c r="K246" s="12"/>
      <c r="L246" s="12"/>
      <c r="M246" s="12"/>
      <c r="N246" s="12"/>
      <c r="O246" s="12"/>
    </row>
    <row r="247" spans="1:15" ht="15" x14ac:dyDescent="0.25">
      <c r="A247" s="495" t="s">
        <v>453</v>
      </c>
      <c r="B247" s="496"/>
      <c r="C247" s="496"/>
      <c r="D247" s="496"/>
      <c r="E247" s="496"/>
      <c r="F247" s="497"/>
      <c r="G247" s="12"/>
      <c r="H247" s="12"/>
      <c r="I247" s="12"/>
      <c r="J247" s="12"/>
      <c r="K247" s="12"/>
      <c r="L247" s="12"/>
      <c r="M247" s="12"/>
      <c r="N247" s="12"/>
      <c r="O247" s="12"/>
    </row>
    <row r="248" spans="1:15" ht="15.75" thickBot="1" x14ac:dyDescent="0.3">
      <c r="A248" s="498"/>
      <c r="B248" s="499"/>
      <c r="C248" s="499"/>
      <c r="D248" s="499"/>
      <c r="E248" s="499"/>
      <c r="F248" s="500"/>
      <c r="G248" s="12"/>
      <c r="H248" s="12"/>
      <c r="I248" s="12"/>
      <c r="J248" s="12"/>
      <c r="K248" s="12"/>
      <c r="L248" s="12"/>
      <c r="M248" s="12"/>
      <c r="N248" s="12"/>
      <c r="O248" s="12"/>
    </row>
    <row r="249" spans="1:15" ht="15" x14ac:dyDescent="0.25">
      <c r="A249" s="491"/>
      <c r="B249" s="10"/>
      <c r="C249" s="10"/>
      <c r="D249" s="10"/>
      <c r="E249" s="10"/>
      <c r="F249" s="10"/>
      <c r="G249" s="12"/>
      <c r="H249" s="12"/>
      <c r="I249" s="12"/>
      <c r="J249" s="12"/>
      <c r="K249" s="12"/>
      <c r="L249" s="12"/>
      <c r="M249" s="12"/>
      <c r="N249" s="12"/>
      <c r="O249" s="12"/>
    </row>
    <row r="250" spans="1:15" ht="15.75" thickBot="1" x14ac:dyDescent="0.3">
      <c r="A250" s="396"/>
      <c r="B250" s="396"/>
      <c r="C250" s="396"/>
      <c r="D250" s="396"/>
      <c r="E250" s="396"/>
      <c r="F250" s="396"/>
      <c r="G250" s="396"/>
      <c r="H250" s="396"/>
      <c r="I250" s="396"/>
      <c r="J250" s="396"/>
      <c r="K250" s="396"/>
      <c r="L250" s="396"/>
      <c r="M250" s="396"/>
      <c r="N250" s="396"/>
      <c r="O250" s="396"/>
    </row>
    <row r="251" spans="1:15" ht="15" x14ac:dyDescent="0.25">
      <c r="A251" s="501" t="s">
        <v>454</v>
      </c>
      <c r="B251" s="502"/>
      <c r="C251" s="502"/>
      <c r="D251" s="502"/>
      <c r="E251" s="502"/>
      <c r="F251" s="502"/>
      <c r="G251" s="502"/>
      <c r="H251" s="502"/>
      <c r="I251" s="502"/>
      <c r="J251" s="502"/>
      <c r="K251" s="503"/>
      <c r="L251" s="396"/>
      <c r="M251" s="396"/>
      <c r="N251" s="396"/>
      <c r="O251" s="396"/>
    </row>
    <row r="252" spans="1:15" ht="15" x14ac:dyDescent="0.25">
      <c r="A252" s="504" t="s">
        <v>455</v>
      </c>
      <c r="B252" s="505"/>
      <c r="C252" s="505"/>
      <c r="D252" s="505"/>
      <c r="E252" s="505"/>
      <c r="F252" s="505"/>
      <c r="G252" s="505"/>
      <c r="H252" s="505"/>
      <c r="I252" s="505"/>
      <c r="J252" s="505"/>
      <c r="K252" s="506"/>
      <c r="L252" s="396"/>
      <c r="M252" s="396"/>
      <c r="N252" s="396"/>
      <c r="O252" s="396"/>
    </row>
    <row r="253" spans="1:15" ht="15" x14ac:dyDescent="0.25">
      <c r="A253" s="507" t="s">
        <v>456</v>
      </c>
      <c r="B253" s="505"/>
      <c r="C253" s="505"/>
      <c r="D253" s="505"/>
      <c r="E253" s="505"/>
      <c r="F253" s="505"/>
      <c r="G253" s="505"/>
      <c r="H253" s="505"/>
      <c r="I253" s="505"/>
      <c r="J253" s="505"/>
      <c r="K253" s="506"/>
      <c r="L253" s="396"/>
      <c r="M253" s="396"/>
      <c r="N253" s="396"/>
      <c r="O253" s="396"/>
    </row>
    <row r="254" spans="1:15" ht="15" x14ac:dyDescent="0.25">
      <c r="A254" s="508"/>
      <c r="B254" s="505"/>
      <c r="C254" s="505"/>
      <c r="D254" s="505"/>
      <c r="E254" s="505"/>
      <c r="F254" s="505"/>
      <c r="G254" s="505"/>
      <c r="H254" s="505"/>
      <c r="I254" s="505"/>
      <c r="J254" s="505"/>
      <c r="K254" s="506"/>
      <c r="L254" s="396"/>
      <c r="M254" s="396"/>
      <c r="N254" s="396"/>
      <c r="O254" s="396"/>
    </row>
    <row r="255" spans="1:15" ht="15" x14ac:dyDescent="0.25">
      <c r="A255" s="509" t="s">
        <v>457</v>
      </c>
      <c r="B255" s="510"/>
      <c r="C255" s="510"/>
      <c r="D255" s="505"/>
      <c r="E255" s="505"/>
      <c r="F255" s="505"/>
      <c r="G255" s="505"/>
      <c r="H255" s="505"/>
      <c r="I255" s="505"/>
      <c r="J255" s="505"/>
      <c r="K255" s="506"/>
      <c r="L255" s="396"/>
      <c r="M255" s="396"/>
      <c r="N255" s="396"/>
      <c r="O255" s="396"/>
    </row>
    <row r="256" spans="1:15" ht="15" x14ac:dyDescent="0.25">
      <c r="A256" s="507" t="s">
        <v>458</v>
      </c>
      <c r="B256" s="505"/>
      <c r="C256" s="505"/>
      <c r="D256" s="505"/>
      <c r="E256" s="505"/>
      <c r="F256" s="505"/>
      <c r="G256" s="505"/>
      <c r="H256" s="505"/>
      <c r="I256" s="505"/>
      <c r="J256" s="505"/>
      <c r="K256" s="506"/>
      <c r="L256" s="396"/>
      <c r="M256" s="396"/>
      <c r="N256" s="396"/>
      <c r="O256" s="396"/>
    </row>
    <row r="257" spans="1:15" ht="15" x14ac:dyDescent="0.25">
      <c r="A257" s="511"/>
      <c r="B257" s="505"/>
      <c r="C257" s="505"/>
      <c r="D257" s="505"/>
      <c r="E257" s="505"/>
      <c r="F257" s="505"/>
      <c r="G257" s="505"/>
      <c r="H257" s="505"/>
      <c r="I257" s="505"/>
      <c r="J257" s="505"/>
      <c r="K257" s="506"/>
      <c r="L257" s="396"/>
      <c r="M257" s="396"/>
      <c r="N257" s="396"/>
      <c r="O257" s="396"/>
    </row>
    <row r="258" spans="1:15" ht="15.75" thickBot="1" x14ac:dyDescent="0.3">
      <c r="A258" s="512" t="s">
        <v>459</v>
      </c>
      <c r="B258" s="513"/>
      <c r="C258" s="513"/>
      <c r="D258" s="513"/>
      <c r="E258" s="513"/>
      <c r="F258" s="513"/>
      <c r="G258" s="513"/>
      <c r="H258" s="513"/>
      <c r="I258" s="513"/>
      <c r="J258" s="513"/>
      <c r="K258" s="514"/>
      <c r="L258" s="396"/>
      <c r="M258" s="396"/>
      <c r="N258" s="396"/>
      <c r="O258" s="396"/>
    </row>
  </sheetData>
  <mergeCells count="3">
    <mergeCell ref="B49:F49"/>
    <mergeCell ref="B51:D51"/>
    <mergeCell ref="A236:E236"/>
  </mergeCells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O130"/>
  <sheetViews>
    <sheetView tabSelected="1" workbookViewId="0">
      <selection activeCell="D9" sqref="D9"/>
    </sheetView>
  </sheetViews>
  <sheetFormatPr defaultRowHeight="15" x14ac:dyDescent="0.25"/>
  <cols>
    <col min="2" max="2" width="38.85546875" customWidth="1"/>
    <col min="3" max="3" width="21" customWidth="1"/>
  </cols>
  <sheetData>
    <row r="2" spans="2:15" x14ac:dyDescent="0.25">
      <c r="B2" s="396" t="s">
        <v>9</v>
      </c>
      <c r="C2" s="564">
        <v>40664</v>
      </c>
      <c r="D2" s="564">
        <v>40695</v>
      </c>
      <c r="E2" s="564">
        <v>40725</v>
      </c>
      <c r="F2" s="564">
        <v>40756</v>
      </c>
      <c r="G2" s="564">
        <v>40787</v>
      </c>
      <c r="H2" s="564">
        <v>40817</v>
      </c>
      <c r="I2" s="564">
        <v>40848</v>
      </c>
      <c r="J2" s="564">
        <v>40878</v>
      </c>
      <c r="K2" s="564">
        <v>40909</v>
      </c>
      <c r="L2" s="564">
        <v>40940</v>
      </c>
      <c r="M2" s="564">
        <v>40969</v>
      </c>
      <c r="N2" s="564">
        <v>41000</v>
      </c>
      <c r="O2" s="564">
        <v>41030</v>
      </c>
    </row>
    <row r="3" spans="2:15" x14ac:dyDescent="0.25">
      <c r="B3" s="396" t="s">
        <v>80</v>
      </c>
      <c r="C3" s="565">
        <v>63</v>
      </c>
      <c r="D3" s="565">
        <v>64</v>
      </c>
      <c r="E3" s="565">
        <v>64</v>
      </c>
      <c r="F3" s="565">
        <v>64</v>
      </c>
      <c r="G3" s="565">
        <v>65</v>
      </c>
      <c r="H3" s="565">
        <v>65</v>
      </c>
      <c r="I3" s="565">
        <v>65</v>
      </c>
      <c r="J3" s="565">
        <v>65</v>
      </c>
      <c r="K3" s="565">
        <v>65</v>
      </c>
      <c r="L3" s="565">
        <v>65</v>
      </c>
      <c r="M3" s="565">
        <v>66</v>
      </c>
      <c r="N3" s="565">
        <v>66</v>
      </c>
      <c r="O3" s="565">
        <v>66</v>
      </c>
    </row>
    <row r="4" spans="2:15" x14ac:dyDescent="0.25">
      <c r="B4" s="396" t="s">
        <v>81</v>
      </c>
      <c r="C4" s="565">
        <v>5</v>
      </c>
      <c r="D4" s="565">
        <v>5</v>
      </c>
      <c r="E4" s="565">
        <v>5</v>
      </c>
      <c r="F4" s="565">
        <v>5</v>
      </c>
      <c r="G4" s="565">
        <v>9</v>
      </c>
      <c r="H4" s="565">
        <v>6</v>
      </c>
      <c r="I4" s="565">
        <v>6</v>
      </c>
      <c r="J4" s="565">
        <v>8</v>
      </c>
      <c r="K4" s="565">
        <v>8</v>
      </c>
      <c r="L4" s="565">
        <v>8</v>
      </c>
      <c r="M4" s="565">
        <v>8</v>
      </c>
      <c r="N4" s="565">
        <v>9</v>
      </c>
      <c r="O4" s="565">
        <v>11</v>
      </c>
    </row>
    <row r="5" spans="2:15" x14ac:dyDescent="0.25">
      <c r="B5" s="396" t="s">
        <v>18</v>
      </c>
      <c r="C5" s="565">
        <v>68</v>
      </c>
      <c r="D5" s="565">
        <v>69</v>
      </c>
      <c r="E5" s="565">
        <v>69</v>
      </c>
      <c r="F5" s="565">
        <v>69</v>
      </c>
      <c r="G5" s="565">
        <v>74</v>
      </c>
      <c r="H5" s="565">
        <v>71</v>
      </c>
      <c r="I5" s="565">
        <v>71</v>
      </c>
      <c r="J5" s="565">
        <v>73</v>
      </c>
      <c r="K5" s="565">
        <v>73</v>
      </c>
      <c r="L5" s="565">
        <v>73</v>
      </c>
      <c r="M5" s="565">
        <v>74</v>
      </c>
      <c r="N5" s="565">
        <v>75</v>
      </c>
      <c r="O5" s="565">
        <v>77</v>
      </c>
    </row>
    <row r="6" spans="2:15" x14ac:dyDescent="0.25">
      <c r="B6" s="396" t="s">
        <v>11</v>
      </c>
      <c r="C6" s="565">
        <v>58</v>
      </c>
      <c r="D6" s="565">
        <v>58</v>
      </c>
      <c r="E6" s="565">
        <v>58</v>
      </c>
      <c r="F6" s="565">
        <v>58</v>
      </c>
      <c r="G6" s="565">
        <v>60</v>
      </c>
      <c r="H6" s="565">
        <v>60</v>
      </c>
      <c r="I6" s="565">
        <v>60</v>
      </c>
      <c r="J6" s="565">
        <v>62</v>
      </c>
      <c r="K6" s="565">
        <v>62</v>
      </c>
      <c r="L6" s="565">
        <v>62</v>
      </c>
      <c r="M6" s="565">
        <v>63</v>
      </c>
      <c r="N6" s="565">
        <v>64</v>
      </c>
      <c r="O6" s="565">
        <v>66</v>
      </c>
    </row>
    <row r="7" spans="2:15" x14ac:dyDescent="0.25">
      <c r="B7" s="396" t="s">
        <v>12</v>
      </c>
      <c r="C7" s="565">
        <v>10</v>
      </c>
      <c r="D7" s="565">
        <v>11</v>
      </c>
      <c r="E7" s="565">
        <v>11</v>
      </c>
      <c r="F7" s="565">
        <v>11</v>
      </c>
      <c r="G7" s="565">
        <v>11</v>
      </c>
      <c r="H7" s="565">
        <v>11</v>
      </c>
      <c r="I7" s="565">
        <v>11</v>
      </c>
      <c r="J7" s="565">
        <v>11</v>
      </c>
      <c r="K7" s="565">
        <v>11</v>
      </c>
      <c r="L7" s="565">
        <v>11</v>
      </c>
      <c r="M7" s="565">
        <v>11</v>
      </c>
      <c r="N7" s="565">
        <v>11</v>
      </c>
      <c r="O7" s="565">
        <v>11</v>
      </c>
    </row>
    <row r="8" spans="2:15" x14ac:dyDescent="0.25">
      <c r="B8" s="396" t="s">
        <v>18</v>
      </c>
      <c r="C8" s="565">
        <v>68</v>
      </c>
      <c r="D8" s="565">
        <v>69</v>
      </c>
      <c r="E8" s="565">
        <v>69</v>
      </c>
      <c r="F8" s="565">
        <v>69</v>
      </c>
      <c r="G8" s="565">
        <v>71</v>
      </c>
      <c r="H8" s="565">
        <v>71</v>
      </c>
      <c r="I8" s="565">
        <v>71</v>
      </c>
      <c r="J8" s="565">
        <v>73</v>
      </c>
      <c r="K8" s="565">
        <v>73</v>
      </c>
      <c r="L8" s="565">
        <v>73</v>
      </c>
      <c r="M8" s="565">
        <v>74</v>
      </c>
      <c r="N8" s="565">
        <v>75</v>
      </c>
      <c r="O8" s="565">
        <v>77</v>
      </c>
    </row>
    <row r="9" spans="2:15" x14ac:dyDescent="0.25">
      <c r="B9" s="396" t="s">
        <v>10</v>
      </c>
      <c r="C9" s="211">
        <v>7.3529411764705899E-2</v>
      </c>
      <c r="D9" s="211">
        <v>7.2463768115942032E-2</v>
      </c>
      <c r="E9" s="211">
        <v>7.2463768115942032E-2</v>
      </c>
      <c r="F9" s="211">
        <v>7.2463768115942032E-2</v>
      </c>
      <c r="G9" s="211">
        <v>0.12162162162162163</v>
      </c>
      <c r="H9" s="211">
        <v>8.4507042253521125E-2</v>
      </c>
      <c r="I9" s="211">
        <v>8.4507042253521125E-2</v>
      </c>
      <c r="J9" s="211">
        <v>0.1095890410958904</v>
      </c>
      <c r="K9" s="211">
        <v>0.1095890410958904</v>
      </c>
      <c r="L9" s="211">
        <v>0.1095890410958904</v>
      </c>
      <c r="M9" s="211">
        <v>0.10810810810810811</v>
      </c>
      <c r="N9" s="211">
        <v>0.12</v>
      </c>
      <c r="O9" s="211">
        <v>0.14285714285714285</v>
      </c>
    </row>
    <row r="10" spans="2:15" x14ac:dyDescent="0.25">
      <c r="B10" s="396" t="s">
        <v>62</v>
      </c>
      <c r="C10" s="565" t="s">
        <v>468</v>
      </c>
      <c r="D10" s="565" t="s">
        <v>468</v>
      </c>
      <c r="E10" s="565" t="s">
        <v>468</v>
      </c>
      <c r="F10" s="565" t="s">
        <v>468</v>
      </c>
      <c r="G10" s="565" t="s">
        <v>469</v>
      </c>
      <c r="H10" s="565" t="s">
        <v>468</v>
      </c>
      <c r="I10" s="565" t="s">
        <v>468</v>
      </c>
      <c r="J10" s="565" t="s">
        <v>468</v>
      </c>
      <c r="K10" s="565" t="s">
        <v>468</v>
      </c>
      <c r="L10" s="565" t="s">
        <v>468</v>
      </c>
      <c r="M10" s="565" t="s">
        <v>468</v>
      </c>
      <c r="N10" s="565" t="s">
        <v>468</v>
      </c>
      <c r="O10" s="565" t="s">
        <v>468</v>
      </c>
    </row>
    <row r="11" spans="2:15" x14ac:dyDescent="0.25">
      <c r="B11" s="396" t="s">
        <v>77</v>
      </c>
      <c r="C11" s="565">
        <v>52</v>
      </c>
      <c r="D11" s="565">
        <v>52</v>
      </c>
      <c r="E11" s="565">
        <v>52</v>
      </c>
      <c r="F11" s="565">
        <v>52</v>
      </c>
      <c r="G11" s="565">
        <v>54</v>
      </c>
      <c r="H11" s="565">
        <v>54</v>
      </c>
      <c r="I11" s="565">
        <v>54</v>
      </c>
      <c r="J11" s="565">
        <v>54</v>
      </c>
      <c r="K11" s="565">
        <v>54</v>
      </c>
      <c r="L11" s="565">
        <v>54</v>
      </c>
      <c r="M11" s="565">
        <v>55</v>
      </c>
      <c r="N11" s="565">
        <v>55</v>
      </c>
      <c r="O11" s="565">
        <v>55</v>
      </c>
    </row>
    <row r="12" spans="2:15" x14ac:dyDescent="0.25">
      <c r="B12" s="396" t="s">
        <v>78</v>
      </c>
      <c r="C12" s="565">
        <v>6</v>
      </c>
      <c r="D12" s="565">
        <v>6</v>
      </c>
      <c r="E12" s="565">
        <v>6</v>
      </c>
      <c r="F12" s="565">
        <v>6</v>
      </c>
      <c r="G12" s="565">
        <v>6</v>
      </c>
      <c r="H12" s="565">
        <v>6</v>
      </c>
      <c r="I12" s="565">
        <v>6</v>
      </c>
      <c r="J12" s="565">
        <v>8</v>
      </c>
      <c r="K12" s="565">
        <v>8</v>
      </c>
      <c r="L12" s="565">
        <v>8</v>
      </c>
      <c r="M12" s="565">
        <v>8</v>
      </c>
      <c r="N12" s="565">
        <v>9</v>
      </c>
      <c r="O12" s="565">
        <v>11</v>
      </c>
    </row>
    <row r="13" spans="2:15" x14ac:dyDescent="0.25">
      <c r="B13" s="396" t="s">
        <v>10</v>
      </c>
      <c r="C13" s="211">
        <v>0.10344827586206896</v>
      </c>
      <c r="D13" s="211">
        <v>0.10344827586206896</v>
      </c>
      <c r="E13" s="211">
        <v>0.10344827586206896</v>
      </c>
      <c r="F13" s="211">
        <v>0.10344827586206896</v>
      </c>
      <c r="G13" s="211">
        <v>0.1</v>
      </c>
      <c r="H13" s="211">
        <v>0.1</v>
      </c>
      <c r="I13" s="211">
        <v>8.4507042253521125E-2</v>
      </c>
      <c r="J13" s="211">
        <v>0.1095890410958904</v>
      </c>
      <c r="K13" s="211">
        <v>0.1095890410958904</v>
      </c>
      <c r="L13" s="211">
        <v>0.1095890410958904</v>
      </c>
      <c r="M13" s="211">
        <v>0.10810810810810811</v>
      </c>
      <c r="N13" s="211">
        <v>0.12</v>
      </c>
      <c r="O13" s="211">
        <v>0.14285714285714285</v>
      </c>
    </row>
    <row r="14" spans="2:15" x14ac:dyDescent="0.25">
      <c r="B14" s="396" t="s">
        <v>79</v>
      </c>
      <c r="C14" s="396" t="s">
        <v>468</v>
      </c>
      <c r="D14" s="396" t="s">
        <v>468</v>
      </c>
      <c r="E14" s="396" t="s">
        <v>468</v>
      </c>
      <c r="F14" s="396" t="s">
        <v>468</v>
      </c>
      <c r="G14" s="396" t="s">
        <v>468</v>
      </c>
      <c r="H14" s="396" t="s">
        <v>468</v>
      </c>
      <c r="I14" s="396" t="s">
        <v>468</v>
      </c>
      <c r="J14" s="396" t="s">
        <v>468</v>
      </c>
      <c r="K14" s="396" t="s">
        <v>468</v>
      </c>
      <c r="L14" s="396" t="s">
        <v>468</v>
      </c>
      <c r="M14" s="396" t="s">
        <v>468</v>
      </c>
      <c r="N14" s="396" t="s">
        <v>468</v>
      </c>
      <c r="O14" s="396" t="s">
        <v>468</v>
      </c>
    </row>
    <row r="17" spans="2:15" x14ac:dyDescent="0.25">
      <c r="B17" t="s">
        <v>14</v>
      </c>
      <c r="C17">
        <v>1.1100000000000001</v>
      </c>
      <c r="D17">
        <v>1.1299999999999999</v>
      </c>
      <c r="E17">
        <v>1.0900000000000001</v>
      </c>
      <c r="F17">
        <v>0.67967513249363343</v>
      </c>
      <c r="G17">
        <v>0.75848303393213568</v>
      </c>
      <c r="H17">
        <v>0.61210911510312704</v>
      </c>
      <c r="I17">
        <v>0.98137059214903533</v>
      </c>
      <c r="J17">
        <v>0.84025497392312154</v>
      </c>
      <c r="K17">
        <v>0.81128066447749658</v>
      </c>
      <c r="L17">
        <v>0.85152276092975332</v>
      </c>
      <c r="M17">
        <v>0.81266039349871688</v>
      </c>
      <c r="N17">
        <v>0.79840319361277445</v>
      </c>
      <c r="O17">
        <v>0.82410935704348887</v>
      </c>
    </row>
    <row r="18" spans="2:15" x14ac:dyDescent="0.25">
      <c r="B18" t="s">
        <v>13</v>
      </c>
      <c r="C18">
        <v>1.07</v>
      </c>
      <c r="D18">
        <v>1.04</v>
      </c>
      <c r="E18">
        <v>1.05</v>
      </c>
      <c r="F18">
        <v>0.96813725490196079</v>
      </c>
      <c r="G18">
        <v>0.95333667837431013</v>
      </c>
      <c r="H18">
        <v>0.80006957126706668</v>
      </c>
      <c r="I18">
        <v>1.2336386066156484</v>
      </c>
      <c r="J18">
        <v>1.1131013306038895</v>
      </c>
      <c r="K18">
        <v>1.0465985546972341</v>
      </c>
      <c r="L18">
        <v>1.0538688341700533</v>
      </c>
      <c r="M18">
        <v>0.9606741573033708</v>
      </c>
      <c r="N18">
        <v>1.0406504065040652</v>
      </c>
      <c r="O18">
        <v>1.0686274509803921</v>
      </c>
    </row>
    <row r="19" spans="2:15" x14ac:dyDescent="0.25">
      <c r="B19" t="s">
        <v>16</v>
      </c>
      <c r="C19">
        <v>1.04</v>
      </c>
      <c r="D19">
        <v>1.03</v>
      </c>
      <c r="E19">
        <v>1.01</v>
      </c>
      <c r="F19">
        <v>0.80284552845528456</v>
      </c>
      <c r="G19">
        <v>0.84444444444444444</v>
      </c>
      <c r="H19">
        <v>0.76666666666666661</v>
      </c>
      <c r="I19">
        <v>1.1568627450980393</v>
      </c>
      <c r="J19">
        <v>1.0874999999999999</v>
      </c>
      <c r="K19">
        <v>0.93333333333333335</v>
      </c>
      <c r="L19">
        <v>1.0372549019607842</v>
      </c>
      <c r="M19">
        <v>0.95</v>
      </c>
      <c r="N19">
        <v>1.0666666666666667</v>
      </c>
      <c r="O19">
        <v>0.9511343804537522</v>
      </c>
    </row>
    <row r="21" spans="2:15" x14ac:dyDescent="0.25">
      <c r="B21" t="s">
        <v>80</v>
      </c>
      <c r="C21">
        <v>63</v>
      </c>
      <c r="D21">
        <v>64</v>
      </c>
      <c r="E21">
        <v>64</v>
      </c>
      <c r="F21">
        <v>64</v>
      </c>
      <c r="G21">
        <v>65</v>
      </c>
      <c r="H21">
        <v>65</v>
      </c>
      <c r="I21">
        <v>65</v>
      </c>
      <c r="J21">
        <v>65</v>
      </c>
      <c r="K21">
        <v>65</v>
      </c>
      <c r="L21">
        <v>65</v>
      </c>
      <c r="M21">
        <v>66</v>
      </c>
      <c r="N21">
        <v>66</v>
      </c>
      <c r="O21">
        <v>66</v>
      </c>
    </row>
    <row r="22" spans="2:15" x14ac:dyDescent="0.25">
      <c r="B22" t="s">
        <v>81</v>
      </c>
      <c r="C22">
        <v>5</v>
      </c>
      <c r="D22">
        <v>5</v>
      </c>
      <c r="E22">
        <v>5</v>
      </c>
      <c r="F22">
        <v>5</v>
      </c>
      <c r="G22">
        <v>9</v>
      </c>
      <c r="H22">
        <v>6</v>
      </c>
      <c r="I22">
        <v>6</v>
      </c>
      <c r="J22">
        <v>8</v>
      </c>
      <c r="K22">
        <v>8</v>
      </c>
      <c r="L22">
        <v>8</v>
      </c>
      <c r="M22">
        <v>8</v>
      </c>
      <c r="N22">
        <v>9</v>
      </c>
      <c r="O22">
        <v>11</v>
      </c>
    </row>
    <row r="23" spans="2:15" x14ac:dyDescent="0.25">
      <c r="B23" t="s">
        <v>10</v>
      </c>
      <c r="C23">
        <v>0.10344827586206896</v>
      </c>
      <c r="D23">
        <v>0.10344827586206896</v>
      </c>
      <c r="E23">
        <v>0.10344827586206896</v>
      </c>
      <c r="F23">
        <v>0.10344827586206896</v>
      </c>
      <c r="G23">
        <v>0.1</v>
      </c>
      <c r="H23">
        <v>0.1</v>
      </c>
      <c r="I23">
        <v>8.4507042253521125E-2</v>
      </c>
      <c r="J23">
        <v>0.1095890410958904</v>
      </c>
      <c r="K23">
        <v>0.1095890410958904</v>
      </c>
      <c r="L23">
        <v>0.1095890410958904</v>
      </c>
      <c r="M23">
        <v>0.10810810810810811</v>
      </c>
      <c r="N23">
        <v>0.12</v>
      </c>
      <c r="O23">
        <v>0.14285714285714285</v>
      </c>
    </row>
    <row r="25" spans="2:15" x14ac:dyDescent="0.25">
      <c r="B25" t="s">
        <v>306</v>
      </c>
      <c r="C25">
        <v>11.494252873563218</v>
      </c>
      <c r="D25">
        <v>13.409961685823756</v>
      </c>
      <c r="E25">
        <v>12.835249042145595</v>
      </c>
      <c r="F25">
        <v>13.793103448275861</v>
      </c>
      <c r="G25">
        <v>15</v>
      </c>
      <c r="H25">
        <v>14.444444444444445</v>
      </c>
      <c r="I25">
        <v>15</v>
      </c>
      <c r="J25">
        <v>14.24731182795699</v>
      </c>
      <c r="K25">
        <v>14.516129032258064</v>
      </c>
      <c r="L25">
        <v>15.232974910394265</v>
      </c>
      <c r="M25">
        <v>16.049382716049383</v>
      </c>
      <c r="N25">
        <v>14.583333333333334</v>
      </c>
      <c r="O25">
        <v>14.814814814814815</v>
      </c>
    </row>
    <row r="26" spans="2:15" x14ac:dyDescent="0.25">
      <c r="B26" t="s">
        <v>309</v>
      </c>
      <c r="C26">
        <v>18.2</v>
      </c>
      <c r="D26">
        <v>18.2</v>
      </c>
      <c r="E26">
        <v>18.2</v>
      </c>
      <c r="F26">
        <v>18.2</v>
      </c>
      <c r="G26">
        <v>18.2</v>
      </c>
      <c r="H26">
        <v>18.2</v>
      </c>
      <c r="I26">
        <v>18.2</v>
      </c>
      <c r="J26">
        <v>18.2</v>
      </c>
      <c r="K26">
        <v>18.2</v>
      </c>
      <c r="L26">
        <v>18.2</v>
      </c>
      <c r="M26">
        <v>18.2</v>
      </c>
      <c r="N26">
        <v>18.2</v>
      </c>
      <c r="O26">
        <v>18.2</v>
      </c>
    </row>
    <row r="28" spans="2:15" x14ac:dyDescent="0.25">
      <c r="B28" t="s">
        <v>202</v>
      </c>
      <c r="C28">
        <v>5948.2758620689656</v>
      </c>
      <c r="D28">
        <v>10741.379310344828</v>
      </c>
      <c r="E28">
        <v>93862.068965517246</v>
      </c>
      <c r="F28">
        <v>6810.3448275862065</v>
      </c>
      <c r="G28">
        <v>7600</v>
      </c>
      <c r="H28">
        <v>6133.333333333333</v>
      </c>
      <c r="I28">
        <v>9833.3333333333339</v>
      </c>
      <c r="J28">
        <v>8419.354838709678</v>
      </c>
      <c r="K28">
        <v>8129.0322580645161</v>
      </c>
      <c r="L28">
        <v>8532.2580645161288</v>
      </c>
      <c r="M28">
        <v>8142.8571428571431</v>
      </c>
      <c r="N28">
        <v>8000</v>
      </c>
      <c r="O28">
        <v>8257.575757575758</v>
      </c>
    </row>
    <row r="29" spans="2:15" x14ac:dyDescent="0.25">
      <c r="B29" t="s">
        <v>11</v>
      </c>
      <c r="C29">
        <v>58</v>
      </c>
      <c r="D29">
        <v>58</v>
      </c>
      <c r="E29">
        <v>58</v>
      </c>
      <c r="F29">
        <v>58</v>
      </c>
      <c r="G29">
        <v>60</v>
      </c>
      <c r="H29">
        <v>60</v>
      </c>
      <c r="I29">
        <v>60</v>
      </c>
      <c r="J29">
        <v>62</v>
      </c>
      <c r="K29">
        <v>62</v>
      </c>
      <c r="L29">
        <v>62</v>
      </c>
      <c r="M29">
        <v>63</v>
      </c>
      <c r="N29">
        <v>64</v>
      </c>
      <c r="O29">
        <v>66</v>
      </c>
    </row>
    <row r="30" spans="2:15" x14ac:dyDescent="0.25">
      <c r="B30" t="s">
        <v>203</v>
      </c>
      <c r="C30">
        <v>10020</v>
      </c>
      <c r="D30">
        <v>10020</v>
      </c>
      <c r="E30">
        <v>10020</v>
      </c>
      <c r="F30">
        <v>10020</v>
      </c>
      <c r="G30">
        <v>10020</v>
      </c>
      <c r="H30">
        <v>10020</v>
      </c>
      <c r="I30">
        <v>10020</v>
      </c>
      <c r="J30">
        <v>10020</v>
      </c>
      <c r="K30">
        <v>10020</v>
      </c>
      <c r="L30">
        <v>10020</v>
      </c>
      <c r="M30">
        <v>10020</v>
      </c>
      <c r="N30">
        <v>10020</v>
      </c>
      <c r="O30">
        <v>10020</v>
      </c>
    </row>
    <row r="31" spans="2:15" s="396" customFormat="1" x14ac:dyDescent="0.25"/>
    <row r="33" spans="2:15" x14ac:dyDescent="0.25">
      <c r="B33" t="s">
        <v>465</v>
      </c>
      <c r="C33">
        <v>1636.666666666667</v>
      </c>
      <c r="D33">
        <v>1966.1111111111104</v>
      </c>
      <c r="E33">
        <v>870.27777777777737</v>
      </c>
      <c r="F33">
        <v>1038</v>
      </c>
      <c r="G33">
        <v>768</v>
      </c>
      <c r="H33">
        <v>0</v>
      </c>
      <c r="I33">
        <v>88.5</v>
      </c>
      <c r="J33">
        <v>0</v>
      </c>
      <c r="K33">
        <v>533.5</v>
      </c>
      <c r="L33">
        <v>0</v>
      </c>
      <c r="M33">
        <v>0</v>
      </c>
      <c r="N33">
        <v>0</v>
      </c>
      <c r="O33">
        <v>589.61111111111131</v>
      </c>
    </row>
    <row r="34" spans="2:15" x14ac:dyDescent="0.25">
      <c r="B34" t="s">
        <v>464</v>
      </c>
      <c r="C34">
        <v>11.868131868131869</v>
      </c>
      <c r="D34">
        <v>11.777059773828755</v>
      </c>
      <c r="E34">
        <v>10.357197258187357</v>
      </c>
      <c r="F34">
        <v>10.678391959798995</v>
      </c>
      <c r="G34">
        <v>9.3533333333333335</v>
      </c>
      <c r="H34">
        <v>8.5</v>
      </c>
      <c r="I34">
        <v>8.5983333333333327</v>
      </c>
      <c r="J34">
        <v>8.5</v>
      </c>
      <c r="K34">
        <v>9.0927777777777781</v>
      </c>
      <c r="L34">
        <v>8.5</v>
      </c>
      <c r="M34">
        <v>8.5</v>
      </c>
      <c r="N34">
        <v>8.5</v>
      </c>
      <c r="O34">
        <v>9.1030113636363641</v>
      </c>
    </row>
    <row r="35" spans="2:15" x14ac:dyDescent="0.25">
      <c r="B35" t="s">
        <v>460</v>
      </c>
      <c r="C35">
        <v>200</v>
      </c>
      <c r="D35">
        <v>400</v>
      </c>
      <c r="E35">
        <v>245</v>
      </c>
      <c r="F35">
        <v>100</v>
      </c>
      <c r="G35">
        <v>200</v>
      </c>
      <c r="H35">
        <v>100</v>
      </c>
      <c r="I35">
        <v>12</v>
      </c>
      <c r="J35">
        <v>90</v>
      </c>
      <c r="K35">
        <v>90</v>
      </c>
      <c r="L35">
        <v>90</v>
      </c>
      <c r="M35">
        <v>50</v>
      </c>
      <c r="N35">
        <v>18</v>
      </c>
      <c r="O35">
        <v>12</v>
      </c>
    </row>
    <row r="36" spans="2:15" x14ac:dyDescent="0.25">
      <c r="B36" t="s">
        <v>462</v>
      </c>
      <c r="C36">
        <v>9.5</v>
      </c>
      <c r="D36">
        <v>9.5</v>
      </c>
      <c r="E36">
        <v>9.5</v>
      </c>
      <c r="F36">
        <v>9.5</v>
      </c>
      <c r="G36">
        <v>9.5</v>
      </c>
      <c r="H36">
        <v>9.5</v>
      </c>
      <c r="I36">
        <v>9.5</v>
      </c>
      <c r="J36">
        <v>9.5</v>
      </c>
      <c r="K36">
        <v>9.5</v>
      </c>
      <c r="L36">
        <v>9.5</v>
      </c>
      <c r="M36">
        <v>9.5</v>
      </c>
      <c r="N36">
        <v>9.5</v>
      </c>
      <c r="O36">
        <v>9.5</v>
      </c>
    </row>
    <row r="39" spans="2:15" x14ac:dyDescent="0.25">
      <c r="B39" t="s">
        <v>461</v>
      </c>
      <c r="C39">
        <v>1836.666666666667</v>
      </c>
      <c r="D39">
        <v>2366.1111111111104</v>
      </c>
      <c r="E39">
        <v>1115.2777777777774</v>
      </c>
      <c r="F39">
        <v>1138</v>
      </c>
      <c r="G39">
        <v>968</v>
      </c>
      <c r="H39">
        <v>100</v>
      </c>
      <c r="I39">
        <v>100.5</v>
      </c>
      <c r="J39">
        <v>90</v>
      </c>
      <c r="K39">
        <v>623.5</v>
      </c>
      <c r="L39">
        <v>90</v>
      </c>
      <c r="M39">
        <v>50</v>
      </c>
      <c r="N39">
        <v>18</v>
      </c>
      <c r="O39">
        <v>601.61111111111131</v>
      </c>
    </row>
    <row r="40" spans="2:15" x14ac:dyDescent="0.25">
      <c r="B40" t="s">
        <v>17</v>
      </c>
      <c r="C40">
        <v>0.31868131868131877</v>
      </c>
      <c r="D40">
        <v>0.36212907065725691</v>
      </c>
      <c r="E40">
        <v>0.16094119533410825</v>
      </c>
      <c r="F40">
        <v>0.15048928854800317</v>
      </c>
      <c r="G40">
        <v>0.11578947368421053</v>
      </c>
      <c r="H40">
        <v>1.215977950266502E-2</v>
      </c>
      <c r="I40">
        <v>1.1767460921491717E-2</v>
      </c>
      <c r="J40">
        <v>1.0737080707056647E-2</v>
      </c>
      <c r="K40">
        <v>7.3005093378607805E-2</v>
      </c>
      <c r="L40">
        <v>1.006292433550535E-2</v>
      </c>
      <c r="M40">
        <v>5.2208113140782084E-3</v>
      </c>
      <c r="N40">
        <v>2.0344346908789507E-3</v>
      </c>
      <c r="O40">
        <v>6.4966074138955068E-2</v>
      </c>
    </row>
    <row r="42" spans="2:15" x14ac:dyDescent="0.25">
      <c r="B42" t="s">
        <v>74</v>
      </c>
      <c r="C42">
        <v>345000</v>
      </c>
      <c r="D42">
        <v>623000</v>
      </c>
      <c r="E42">
        <v>5444000</v>
      </c>
      <c r="F42">
        <v>395000</v>
      </c>
      <c r="G42">
        <v>456000</v>
      </c>
      <c r="H42">
        <v>368000</v>
      </c>
      <c r="I42">
        <v>590000</v>
      </c>
      <c r="J42">
        <v>522000</v>
      </c>
      <c r="K42">
        <v>504000</v>
      </c>
      <c r="L42">
        <v>529000</v>
      </c>
      <c r="M42">
        <v>513000</v>
      </c>
      <c r="N42">
        <v>512000</v>
      </c>
      <c r="O42">
        <v>545000</v>
      </c>
    </row>
    <row r="43" spans="2:15" x14ac:dyDescent="0.25">
      <c r="B43" t="s">
        <v>41</v>
      </c>
      <c r="C43">
        <v>0</v>
      </c>
      <c r="D43">
        <v>0</v>
      </c>
      <c r="E43">
        <v>95054.999999999985</v>
      </c>
      <c r="F43">
        <v>101474</v>
      </c>
      <c r="G43">
        <v>127179</v>
      </c>
      <c r="H43">
        <v>96517</v>
      </c>
      <c r="I43">
        <v>101454</v>
      </c>
      <c r="J43">
        <v>99305</v>
      </c>
      <c r="K43">
        <v>94423</v>
      </c>
      <c r="L43">
        <v>97849</v>
      </c>
      <c r="M43">
        <v>105330</v>
      </c>
      <c r="N43">
        <v>93392</v>
      </c>
      <c r="O43">
        <v>105626</v>
      </c>
    </row>
    <row r="44" spans="2:15" x14ac:dyDescent="0.25">
      <c r="B44" t="s">
        <v>39</v>
      </c>
      <c r="C44">
        <v>99333.999999999985</v>
      </c>
      <c r="D44">
        <v>100396.99999999999</v>
      </c>
      <c r="E44">
        <v>95054.999999999985</v>
      </c>
      <c r="F44">
        <v>101820.99999999999</v>
      </c>
      <c r="G44">
        <v>128168</v>
      </c>
      <c r="H44">
        <v>120663</v>
      </c>
      <c r="I44">
        <v>126948</v>
      </c>
      <c r="J44">
        <v>127082</v>
      </c>
      <c r="K44">
        <v>208128</v>
      </c>
      <c r="L44">
        <v>221587</v>
      </c>
      <c r="M44">
        <v>241484</v>
      </c>
      <c r="N44">
        <v>224190</v>
      </c>
      <c r="O44">
        <v>258848</v>
      </c>
    </row>
    <row r="47" spans="2:15" x14ac:dyDescent="0.25">
      <c r="B47" t="s">
        <v>175</v>
      </c>
      <c r="C47">
        <v>37.013950617283953</v>
      </c>
      <c r="D47">
        <v>32.799876543209876</v>
      </c>
      <c r="E47">
        <v>31.575185185185184</v>
      </c>
      <c r="F47">
        <v>31.576790123456792</v>
      </c>
      <c r="G47">
        <v>39.980370370370373</v>
      </c>
      <c r="H47">
        <v>36.744938271604937</v>
      </c>
      <c r="I47">
        <v>37.857160493827159</v>
      </c>
      <c r="J47">
        <v>35.301975308641971</v>
      </c>
      <c r="K47">
        <v>35.111234567901235</v>
      </c>
      <c r="L47">
        <v>36.788148148148146</v>
      </c>
      <c r="M47">
        <v>40.411234567901232</v>
      </c>
      <c r="N47">
        <v>39.309753086419754</v>
      </c>
      <c r="O47">
        <v>45.007530864197527</v>
      </c>
    </row>
    <row r="48" spans="2:15" x14ac:dyDescent="0.25">
      <c r="B48" t="s">
        <v>177</v>
      </c>
      <c r="C48">
        <v>7.4225925925925926</v>
      </c>
      <c r="D48">
        <v>12.432469135802469</v>
      </c>
      <c r="E48">
        <v>6.700617283950618</v>
      </c>
      <c r="F48">
        <v>6.0946913580246909</v>
      </c>
      <c r="G48">
        <v>7.1555555555555559</v>
      </c>
      <c r="H48">
        <v>6.9272839506172836</v>
      </c>
      <c r="I48">
        <v>7.3506172839506174</v>
      </c>
      <c r="J48">
        <v>6.5828395061728395</v>
      </c>
      <c r="K48">
        <v>5.4382716049382713</v>
      </c>
      <c r="L48">
        <v>6.5082716049382716</v>
      </c>
      <c r="M48">
        <v>6.7685185185185182</v>
      </c>
      <c r="N48">
        <v>6.3374074074074072</v>
      </c>
      <c r="O48">
        <v>7.7344444444444447</v>
      </c>
    </row>
    <row r="49" spans="2:15" x14ac:dyDescent="0.25">
      <c r="B49" t="s">
        <v>176</v>
      </c>
      <c r="C49">
        <v>7.2490123456790121</v>
      </c>
      <c r="D49">
        <v>6.7740740740740737</v>
      </c>
      <c r="E49">
        <v>8.6146913580246913</v>
      </c>
      <c r="F49">
        <v>7.1823456790123457</v>
      </c>
      <c r="G49">
        <v>8.5767901234567887</v>
      </c>
      <c r="H49">
        <v>7.1987654320987655</v>
      </c>
      <c r="I49">
        <v>8.7833333333333332</v>
      </c>
      <c r="J49">
        <v>6.5308641975308639</v>
      </c>
      <c r="K49">
        <v>6.6882716049382713</v>
      </c>
      <c r="L49">
        <v>7.5535802469135804</v>
      </c>
      <c r="M49">
        <v>8.776172839506172</v>
      </c>
      <c r="N49">
        <v>7.0002469135802468</v>
      </c>
      <c r="O49">
        <v>9.6127160493827155</v>
      </c>
    </row>
    <row r="50" spans="2:15" x14ac:dyDescent="0.25">
      <c r="B50" t="s">
        <v>178</v>
      </c>
      <c r="C50">
        <v>5.9737037037037037</v>
      </c>
      <c r="D50">
        <v>5.1261728395061725</v>
      </c>
      <c r="E50">
        <v>5.0818518518518516</v>
      </c>
      <c r="F50">
        <v>5.5388888888888888</v>
      </c>
      <c r="G50">
        <v>9.2382716049382729</v>
      </c>
      <c r="H50">
        <v>5.6934567901234567</v>
      </c>
      <c r="I50">
        <v>6.1277777777777782</v>
      </c>
      <c r="J50">
        <v>6.1702469135802467</v>
      </c>
      <c r="K50">
        <v>5.641111111111111</v>
      </c>
      <c r="L50">
        <v>5.5319753086419761</v>
      </c>
      <c r="M50">
        <v>6.0529629629629627</v>
      </c>
      <c r="N50">
        <v>6.4244444444444442</v>
      </c>
      <c r="O50">
        <v>7.1976543209876542</v>
      </c>
    </row>
    <row r="51" spans="2:15" x14ac:dyDescent="0.25">
      <c r="B51" t="s">
        <v>174</v>
      </c>
      <c r="C51">
        <v>4.2913580246913581</v>
      </c>
      <c r="D51">
        <v>4.2074074074074073</v>
      </c>
      <c r="E51">
        <v>3.88962962962963</v>
      </c>
      <c r="F51">
        <v>4.2756790123456794</v>
      </c>
      <c r="G51">
        <v>4.2571604938271603</v>
      </c>
      <c r="H51">
        <v>4.213703703703704</v>
      </c>
      <c r="I51">
        <v>4.7859259259259259</v>
      </c>
      <c r="J51">
        <v>4.4534567901234574</v>
      </c>
      <c r="K51">
        <v>4.159259259259259</v>
      </c>
      <c r="L51">
        <v>4.6018518518518521</v>
      </c>
      <c r="M51">
        <v>4.4813580246913585</v>
      </c>
      <c r="N51">
        <v>4.3255555555555558</v>
      </c>
      <c r="O51">
        <v>5.0361728395061727</v>
      </c>
    </row>
    <row r="52" spans="2:15" x14ac:dyDescent="0.25">
      <c r="B52" t="s">
        <v>179</v>
      </c>
      <c r="C52">
        <v>14.40320987654321</v>
      </c>
      <c r="D52">
        <v>16.405185185185182</v>
      </c>
      <c r="E52">
        <v>11.36641975308642</v>
      </c>
      <c r="F52">
        <v>5.9237037037037039</v>
      </c>
      <c r="G52">
        <v>7.8933333333333326</v>
      </c>
      <c r="H52">
        <v>9.0762962962962952</v>
      </c>
      <c r="I52">
        <v>7.8854320987654321</v>
      </c>
      <c r="J52">
        <v>5.5160493827160488</v>
      </c>
      <c r="K52">
        <v>5.2901234567901234</v>
      </c>
      <c r="L52">
        <v>5.637407407407407</v>
      </c>
      <c r="M52">
        <v>6.0590123456790126</v>
      </c>
      <c r="N52">
        <v>5.3033333333333337</v>
      </c>
      <c r="O52">
        <v>8.5137037037037029</v>
      </c>
    </row>
    <row r="54" spans="2:15" x14ac:dyDescent="0.25">
      <c r="B54" t="s">
        <v>175</v>
      </c>
      <c r="C54">
        <v>55424.2</v>
      </c>
      <c r="D54">
        <v>53854.2</v>
      </c>
      <c r="E54">
        <v>53717.2</v>
      </c>
      <c r="F54">
        <v>55602.2</v>
      </c>
      <c r="G54">
        <v>67489</v>
      </c>
      <c r="H54">
        <v>62626</v>
      </c>
      <c r="I54">
        <v>65384</v>
      </c>
      <c r="J54">
        <v>62802</v>
      </c>
      <c r="K54">
        <v>122541</v>
      </c>
      <c r="L54">
        <v>131633</v>
      </c>
      <c r="M54">
        <v>143370</v>
      </c>
      <c r="N54">
        <v>133790</v>
      </c>
      <c r="O54">
        <v>141321</v>
      </c>
    </row>
    <row r="55" spans="2:15" x14ac:dyDescent="0.25">
      <c r="B55" t="s">
        <v>177</v>
      </c>
      <c r="C55">
        <v>9700.2000000000007</v>
      </c>
      <c r="D55">
        <v>11836.2</v>
      </c>
      <c r="E55">
        <v>8801.2000000000007</v>
      </c>
      <c r="F55">
        <v>9860.2000000000007</v>
      </c>
      <c r="G55">
        <v>13040</v>
      </c>
      <c r="H55">
        <v>12975</v>
      </c>
      <c r="I55">
        <v>13698</v>
      </c>
      <c r="J55">
        <v>13635</v>
      </c>
      <c r="K55">
        <v>20288</v>
      </c>
      <c r="L55">
        <v>21918</v>
      </c>
      <c r="M55">
        <v>23118</v>
      </c>
      <c r="N55">
        <v>21691</v>
      </c>
      <c r="O55">
        <v>25308</v>
      </c>
    </row>
    <row r="56" spans="2:15" x14ac:dyDescent="0.25">
      <c r="B56" t="s">
        <v>176</v>
      </c>
      <c r="C56">
        <v>9402.2000000000007</v>
      </c>
      <c r="D56">
        <v>10189.200000000001</v>
      </c>
      <c r="E56">
        <v>10022.200000000001</v>
      </c>
      <c r="F56">
        <v>11042.2</v>
      </c>
      <c r="G56">
        <v>15300</v>
      </c>
      <c r="H56">
        <v>12221</v>
      </c>
      <c r="I56">
        <v>13748</v>
      </c>
      <c r="J56">
        <v>14075</v>
      </c>
      <c r="K56">
        <v>18553</v>
      </c>
      <c r="L56">
        <v>19466</v>
      </c>
      <c r="M56">
        <v>22281</v>
      </c>
      <c r="N56">
        <v>18777</v>
      </c>
      <c r="O56">
        <v>23771</v>
      </c>
    </row>
    <row r="57" spans="2:15" x14ac:dyDescent="0.25">
      <c r="B57" t="s">
        <v>178</v>
      </c>
      <c r="C57">
        <v>9595.2000000000007</v>
      </c>
      <c r="D57">
        <v>9726.2000000000007</v>
      </c>
      <c r="E57">
        <v>10106.200000000001</v>
      </c>
      <c r="F57">
        <v>10834.2</v>
      </c>
      <c r="G57">
        <v>17093</v>
      </c>
      <c r="H57">
        <v>16950</v>
      </c>
      <c r="I57">
        <v>17242</v>
      </c>
      <c r="J57">
        <v>19295</v>
      </c>
      <c r="K57">
        <v>23510</v>
      </c>
      <c r="L57">
        <v>25480</v>
      </c>
      <c r="M57">
        <v>26485</v>
      </c>
      <c r="N57">
        <v>25529</v>
      </c>
      <c r="O57">
        <v>29071</v>
      </c>
    </row>
    <row r="58" spans="2:15" x14ac:dyDescent="0.25">
      <c r="B58" t="s">
        <v>174</v>
      </c>
      <c r="C58">
        <v>8187.2</v>
      </c>
      <c r="D58">
        <v>8466.2000000000007</v>
      </c>
      <c r="E58">
        <v>7940.2</v>
      </c>
      <c r="F58">
        <v>9064.2000000000007</v>
      </c>
      <c r="G58">
        <v>9928</v>
      </c>
      <c r="H58">
        <v>9587</v>
      </c>
      <c r="I58">
        <v>11087</v>
      </c>
      <c r="J58">
        <v>10483</v>
      </c>
      <c r="K58">
        <v>15858</v>
      </c>
      <c r="L58">
        <v>15658</v>
      </c>
      <c r="M58">
        <v>18118</v>
      </c>
      <c r="N58">
        <v>18116</v>
      </c>
      <c r="O58">
        <v>18161</v>
      </c>
    </row>
    <row r="59" spans="2:15" x14ac:dyDescent="0.25">
      <c r="B59" t="s">
        <v>179</v>
      </c>
      <c r="C59">
        <v>7025</v>
      </c>
      <c r="D59">
        <v>6325</v>
      </c>
      <c r="E59">
        <v>4468</v>
      </c>
      <c r="F59">
        <v>5418</v>
      </c>
      <c r="G59">
        <v>5318</v>
      </c>
      <c r="H59">
        <v>6304</v>
      </c>
      <c r="I59">
        <v>5789</v>
      </c>
      <c r="J59">
        <v>6792</v>
      </c>
      <c r="K59">
        <v>7378</v>
      </c>
      <c r="L59">
        <v>7432</v>
      </c>
      <c r="M59">
        <v>8112</v>
      </c>
      <c r="N59">
        <v>6287</v>
      </c>
      <c r="O59">
        <v>21216</v>
      </c>
    </row>
    <row r="62" spans="2:15" x14ac:dyDescent="0.25">
      <c r="B62" t="s">
        <v>175</v>
      </c>
      <c r="C62">
        <v>299813</v>
      </c>
      <c r="D62">
        <v>265679</v>
      </c>
      <c r="E62">
        <v>255759</v>
      </c>
      <c r="F62">
        <v>255772</v>
      </c>
      <c r="G62">
        <v>323841</v>
      </c>
      <c r="H62">
        <v>297634</v>
      </c>
      <c r="I62">
        <v>306643</v>
      </c>
      <c r="J62">
        <v>285946</v>
      </c>
      <c r="K62">
        <v>284401</v>
      </c>
      <c r="L62">
        <v>297984</v>
      </c>
      <c r="M62">
        <v>327331</v>
      </c>
      <c r="N62">
        <v>318409</v>
      </c>
      <c r="O62">
        <v>364561</v>
      </c>
    </row>
    <row r="63" spans="2:15" x14ac:dyDescent="0.25">
      <c r="B63" t="s">
        <v>177</v>
      </c>
      <c r="C63">
        <v>60123</v>
      </c>
      <c r="D63">
        <v>100703</v>
      </c>
      <c r="E63">
        <v>54275</v>
      </c>
      <c r="F63">
        <v>49367</v>
      </c>
      <c r="G63">
        <v>57960</v>
      </c>
      <c r="H63">
        <v>56111</v>
      </c>
      <c r="I63">
        <v>59540</v>
      </c>
      <c r="J63">
        <v>53321</v>
      </c>
      <c r="K63">
        <v>44050</v>
      </c>
      <c r="L63">
        <v>52717</v>
      </c>
      <c r="M63">
        <v>54825</v>
      </c>
      <c r="N63">
        <v>51333</v>
      </c>
      <c r="O63">
        <v>62649</v>
      </c>
    </row>
    <row r="64" spans="2:15" x14ac:dyDescent="0.25">
      <c r="B64" t="s">
        <v>176</v>
      </c>
      <c r="C64">
        <v>58717</v>
      </c>
      <c r="D64">
        <v>54870</v>
      </c>
      <c r="E64">
        <v>69779</v>
      </c>
      <c r="F64">
        <v>58177</v>
      </c>
      <c r="G64">
        <v>69472</v>
      </c>
      <c r="H64">
        <v>58310</v>
      </c>
      <c r="I64">
        <v>71145</v>
      </c>
      <c r="J64">
        <v>52900</v>
      </c>
      <c r="K64">
        <v>54175</v>
      </c>
      <c r="L64">
        <v>61184</v>
      </c>
      <c r="M64">
        <v>71087</v>
      </c>
      <c r="N64">
        <v>56702</v>
      </c>
      <c r="O64">
        <v>77863</v>
      </c>
    </row>
    <row r="65" spans="2:15" x14ac:dyDescent="0.25">
      <c r="B65" t="s">
        <v>178</v>
      </c>
      <c r="C65">
        <v>48387</v>
      </c>
      <c r="D65">
        <v>41522</v>
      </c>
      <c r="E65">
        <v>41163</v>
      </c>
      <c r="F65">
        <v>44865</v>
      </c>
      <c r="G65">
        <v>74830</v>
      </c>
      <c r="H65">
        <v>46117</v>
      </c>
      <c r="I65">
        <v>49635</v>
      </c>
      <c r="J65">
        <v>49979</v>
      </c>
      <c r="K65">
        <v>45693</v>
      </c>
      <c r="L65">
        <v>44809</v>
      </c>
      <c r="M65">
        <v>49029</v>
      </c>
      <c r="N65">
        <v>52038</v>
      </c>
      <c r="O65">
        <v>58301</v>
      </c>
    </row>
    <row r="66" spans="2:15" x14ac:dyDescent="0.25">
      <c r="B66" t="s">
        <v>174</v>
      </c>
      <c r="C66">
        <v>34760</v>
      </c>
      <c r="D66">
        <v>34080</v>
      </c>
      <c r="E66">
        <v>31506</v>
      </c>
      <c r="F66">
        <v>34633</v>
      </c>
      <c r="G66">
        <v>34483</v>
      </c>
      <c r="H66">
        <v>34131</v>
      </c>
      <c r="I66">
        <v>38766</v>
      </c>
      <c r="J66">
        <v>36073</v>
      </c>
      <c r="K66">
        <v>33690</v>
      </c>
      <c r="L66">
        <v>37275</v>
      </c>
      <c r="M66">
        <v>36299</v>
      </c>
      <c r="N66">
        <v>35037</v>
      </c>
      <c r="O66">
        <v>40793</v>
      </c>
    </row>
    <row r="67" spans="2:15" x14ac:dyDescent="0.25">
      <c r="B67" t="s">
        <v>179</v>
      </c>
      <c r="C67">
        <v>116666</v>
      </c>
      <c r="D67">
        <v>132882</v>
      </c>
      <c r="E67">
        <v>92068</v>
      </c>
      <c r="F67">
        <v>47982</v>
      </c>
      <c r="G67">
        <v>63936</v>
      </c>
      <c r="H67">
        <v>73518</v>
      </c>
      <c r="I67">
        <v>63872</v>
      </c>
      <c r="J67">
        <v>44680</v>
      </c>
      <c r="K67">
        <v>42850</v>
      </c>
      <c r="L67">
        <v>45663</v>
      </c>
      <c r="M67">
        <v>49078</v>
      </c>
      <c r="N67">
        <v>42957</v>
      </c>
      <c r="O67">
        <v>68961</v>
      </c>
    </row>
    <row r="70" spans="2:15" x14ac:dyDescent="0.25">
      <c r="B70" t="s">
        <v>55</v>
      </c>
      <c r="C70">
        <v>378</v>
      </c>
      <c r="D70">
        <v>485</v>
      </c>
      <c r="E70">
        <v>413</v>
      </c>
      <c r="F70">
        <v>396</v>
      </c>
      <c r="G70">
        <v>317</v>
      </c>
      <c r="H70">
        <v>248</v>
      </c>
      <c r="I70">
        <v>247</v>
      </c>
      <c r="J70">
        <v>226</v>
      </c>
      <c r="K70">
        <v>244</v>
      </c>
      <c r="L70">
        <v>190</v>
      </c>
      <c r="M70">
        <v>162</v>
      </c>
      <c r="N70">
        <v>147</v>
      </c>
      <c r="O70">
        <v>133</v>
      </c>
    </row>
    <row r="71" spans="2:15" x14ac:dyDescent="0.25">
      <c r="B71" t="s">
        <v>56</v>
      </c>
      <c r="C71">
        <v>3.8053435882980657E-3</v>
      </c>
      <c r="D71">
        <v>4.8308216380967568E-3</v>
      </c>
      <c r="E71">
        <v>4.3448529798537699E-3</v>
      </c>
      <c r="F71">
        <v>3.8891780673927781E-3</v>
      </c>
      <c r="G71">
        <v>2.473316272392485E-3</v>
      </c>
      <c r="H71">
        <v>2.0553110729884059E-3</v>
      </c>
      <c r="I71">
        <v>1.945678545546208E-3</v>
      </c>
      <c r="J71">
        <v>1.7783793141436237E-3</v>
      </c>
      <c r="K71">
        <v>2.5841161581394365E-3</v>
      </c>
      <c r="L71">
        <v>1.9417674171427403E-3</v>
      </c>
      <c r="M71">
        <v>1.5380233551694673E-3</v>
      </c>
      <c r="N71">
        <v>1.3956137852463686E-3</v>
      </c>
      <c r="O71">
        <v>1.2591596765947777E-3</v>
      </c>
    </row>
    <row r="74" spans="2:15" x14ac:dyDescent="0.25">
      <c r="B74" t="s">
        <v>175</v>
      </c>
      <c r="C74">
        <v>0</v>
      </c>
      <c r="D74">
        <v>0</v>
      </c>
      <c r="E74">
        <v>0</v>
      </c>
      <c r="F74">
        <v>0</v>
      </c>
      <c r="G74">
        <v>0</v>
      </c>
      <c r="H74">
        <v>0.19354838709677419</v>
      </c>
      <c r="I74">
        <v>0.21052631578947367</v>
      </c>
      <c r="J74">
        <v>0.16371681415929204</v>
      </c>
      <c r="K74">
        <v>0.13524590163934427</v>
      </c>
      <c r="L74">
        <v>9.4736842105263161E-2</v>
      </c>
      <c r="M74">
        <v>0.15432098765432098</v>
      </c>
      <c r="N74">
        <v>0.14285714285714285</v>
      </c>
      <c r="O74">
        <v>1.1321742699244982E-4</v>
      </c>
    </row>
    <row r="75" spans="2:15" x14ac:dyDescent="0.25">
      <c r="B75" t="s">
        <v>177</v>
      </c>
      <c r="C75">
        <v>0</v>
      </c>
      <c r="D75">
        <v>0</v>
      </c>
      <c r="E75">
        <v>0</v>
      </c>
      <c r="F75">
        <v>0</v>
      </c>
      <c r="G75">
        <v>0</v>
      </c>
      <c r="H75">
        <v>0.16532258064516128</v>
      </c>
      <c r="I75">
        <v>0.14979757085020243</v>
      </c>
      <c r="J75">
        <v>0.16814159292035399</v>
      </c>
      <c r="K75">
        <v>0.24590163934426229</v>
      </c>
      <c r="L75">
        <v>0.1368421052631579</v>
      </c>
      <c r="M75">
        <v>0.23456790123456789</v>
      </c>
      <c r="N75">
        <v>0.17006802721088435</v>
      </c>
      <c r="O75">
        <v>1.0668563300142249E-3</v>
      </c>
    </row>
    <row r="76" spans="2:15" x14ac:dyDescent="0.25">
      <c r="B76" t="s">
        <v>176</v>
      </c>
      <c r="C76">
        <v>0</v>
      </c>
      <c r="D76">
        <v>0</v>
      </c>
      <c r="E76">
        <v>0</v>
      </c>
      <c r="F76">
        <v>0</v>
      </c>
      <c r="G76">
        <v>0</v>
      </c>
      <c r="H76">
        <v>0.24596774193548387</v>
      </c>
      <c r="I76">
        <v>0.20647773279352227</v>
      </c>
      <c r="J76">
        <v>0.19026548672566371</v>
      </c>
      <c r="K76">
        <v>0.20491803278688525</v>
      </c>
      <c r="L76">
        <v>0.25263157894736843</v>
      </c>
      <c r="M76">
        <v>0.21604938271604937</v>
      </c>
      <c r="N76">
        <v>0.22448979591836735</v>
      </c>
      <c r="O76">
        <v>1.0937697194059988E-3</v>
      </c>
    </row>
    <row r="77" spans="2:15" x14ac:dyDescent="0.25">
      <c r="B77" t="s">
        <v>178</v>
      </c>
      <c r="C77">
        <v>0</v>
      </c>
      <c r="D77">
        <v>0</v>
      </c>
      <c r="E77">
        <v>0</v>
      </c>
      <c r="F77">
        <v>0</v>
      </c>
      <c r="G77">
        <v>0</v>
      </c>
      <c r="H77">
        <v>0.18548387096774194</v>
      </c>
      <c r="I77">
        <v>0.18623481781376519</v>
      </c>
      <c r="J77">
        <v>0.18141592920353983</v>
      </c>
      <c r="K77">
        <v>0.15163934426229508</v>
      </c>
      <c r="L77">
        <v>0.16842105263157894</v>
      </c>
      <c r="M77">
        <v>0.1728395061728395</v>
      </c>
      <c r="N77">
        <v>0.19047619047619047</v>
      </c>
      <c r="O77">
        <v>7.9116645454232744E-4</v>
      </c>
    </row>
    <row r="78" spans="2:15" x14ac:dyDescent="0.25">
      <c r="B78" t="s">
        <v>174</v>
      </c>
      <c r="C78">
        <v>0</v>
      </c>
      <c r="D78">
        <v>0</v>
      </c>
      <c r="E78">
        <v>0</v>
      </c>
      <c r="F78">
        <v>0</v>
      </c>
      <c r="G78">
        <v>0</v>
      </c>
      <c r="H78">
        <v>0.15322580645161291</v>
      </c>
      <c r="I78">
        <v>0.16599190283400811</v>
      </c>
      <c r="J78">
        <v>0.15044247787610621</v>
      </c>
      <c r="K78">
        <v>0.14344262295081966</v>
      </c>
      <c r="L78">
        <v>0.1736842105263158</v>
      </c>
      <c r="M78">
        <v>0.15432098765432098</v>
      </c>
      <c r="N78">
        <v>0.16326530612244897</v>
      </c>
      <c r="O78">
        <v>1.4316392269148174E-3</v>
      </c>
    </row>
    <row r="79" spans="2:15" x14ac:dyDescent="0.25">
      <c r="B79" t="s">
        <v>179</v>
      </c>
      <c r="C79">
        <v>0</v>
      </c>
      <c r="D79">
        <v>0</v>
      </c>
      <c r="E79">
        <v>0</v>
      </c>
      <c r="F79">
        <v>0</v>
      </c>
      <c r="G79">
        <v>0</v>
      </c>
      <c r="H79">
        <v>56.918032786885242</v>
      </c>
      <c r="I79">
        <v>3.4548281223009156E-3</v>
      </c>
      <c r="J79">
        <v>4.8586572438162542E-3</v>
      </c>
      <c r="K79">
        <v>3.9306044998644622E-3</v>
      </c>
      <c r="L79">
        <v>4.4402583423035526E-3</v>
      </c>
      <c r="M79">
        <v>6.7901234567901231E-2</v>
      </c>
      <c r="N79">
        <v>0.10884353741496598</v>
      </c>
      <c r="O79">
        <v>7.0701357466063347E-4</v>
      </c>
    </row>
    <row r="82" spans="2:15" x14ac:dyDescent="0.25">
      <c r="B82" t="s">
        <v>58</v>
      </c>
      <c r="C82">
        <v>323</v>
      </c>
      <c r="D82">
        <v>360</v>
      </c>
      <c r="E82">
        <v>413</v>
      </c>
      <c r="F82">
        <v>323</v>
      </c>
      <c r="G82">
        <v>273</v>
      </c>
      <c r="H82">
        <v>265</v>
      </c>
      <c r="I82">
        <v>265</v>
      </c>
      <c r="J82">
        <v>247</v>
      </c>
      <c r="K82">
        <v>281</v>
      </c>
      <c r="L82">
        <v>265</v>
      </c>
      <c r="M82">
        <v>235</v>
      </c>
      <c r="N82">
        <v>235</v>
      </c>
      <c r="O82">
        <v>213</v>
      </c>
    </row>
    <row r="83" spans="2:15" x14ac:dyDescent="0.25">
      <c r="B83" t="s">
        <v>99</v>
      </c>
      <c r="C83">
        <v>0.99643626552841924</v>
      </c>
      <c r="D83">
        <v>0.99611542177555101</v>
      </c>
      <c r="E83">
        <v>0.99539214139182575</v>
      </c>
      <c r="F83">
        <v>0.99662152208287091</v>
      </c>
      <c r="G83">
        <v>0.99779976281131011</v>
      </c>
      <c r="H83">
        <v>0.9977375003107829</v>
      </c>
      <c r="I83">
        <v>0.99777074077575068</v>
      </c>
      <c r="J83">
        <v>0.99796981476526969</v>
      </c>
      <c r="K83">
        <v>0.99856338407134071</v>
      </c>
      <c r="L83">
        <v>0.99875895246562296</v>
      </c>
      <c r="M83">
        <v>0.99884050289046067</v>
      </c>
      <c r="N83">
        <v>0.99880904589856823</v>
      </c>
      <c r="O83">
        <v>0.99906122512053408</v>
      </c>
    </row>
    <row r="84" spans="2:15" x14ac:dyDescent="0.25">
      <c r="B84" t="s">
        <v>291</v>
      </c>
      <c r="C84">
        <v>0.99299999999999999</v>
      </c>
      <c r="D84">
        <v>0.99299999999999999</v>
      </c>
      <c r="E84">
        <v>0.99299999999999999</v>
      </c>
      <c r="F84">
        <v>0.99299999999999999</v>
      </c>
      <c r="G84">
        <v>0.99299999999999999</v>
      </c>
      <c r="H84">
        <v>0.99299999999999999</v>
      </c>
      <c r="I84">
        <v>0.99299999999999999</v>
      </c>
      <c r="J84">
        <v>0.99299999999999999</v>
      </c>
      <c r="K84">
        <v>0.998</v>
      </c>
      <c r="L84">
        <v>0.998</v>
      </c>
      <c r="M84">
        <v>0.998</v>
      </c>
      <c r="N84">
        <v>0.998</v>
      </c>
      <c r="O84">
        <v>0.998</v>
      </c>
    </row>
    <row r="85" spans="2:15" x14ac:dyDescent="0.25">
      <c r="B85" t="s">
        <v>292</v>
      </c>
      <c r="C85">
        <v>0.99650000000000005</v>
      </c>
      <c r="D85">
        <v>0.99650000000000005</v>
      </c>
      <c r="E85">
        <v>0.99650000000000005</v>
      </c>
      <c r="F85">
        <v>0.99650000000000005</v>
      </c>
      <c r="G85">
        <v>0.99650000000000005</v>
      </c>
      <c r="H85">
        <v>0.99650000000000005</v>
      </c>
      <c r="I85">
        <v>0.99650000000000005</v>
      </c>
      <c r="J85">
        <v>0.99650000000000005</v>
      </c>
      <c r="K85">
        <v>0.98899999999999999</v>
      </c>
      <c r="L85">
        <v>0.999</v>
      </c>
      <c r="M85">
        <v>0.999</v>
      </c>
      <c r="N85">
        <v>0.999</v>
      </c>
      <c r="O85">
        <v>0.999</v>
      </c>
    </row>
    <row r="88" spans="2:15" x14ac:dyDescent="0.25">
      <c r="B88" t="s">
        <v>57</v>
      </c>
      <c r="C88">
        <v>15</v>
      </c>
      <c r="D88">
        <v>13</v>
      </c>
      <c r="E88">
        <v>15</v>
      </c>
      <c r="F88">
        <v>16</v>
      </c>
      <c r="G88">
        <v>8</v>
      </c>
      <c r="H88">
        <v>7</v>
      </c>
      <c r="I88">
        <v>17</v>
      </c>
      <c r="J88">
        <v>10</v>
      </c>
      <c r="K88">
        <v>12</v>
      </c>
      <c r="L88">
        <v>9</v>
      </c>
      <c r="M88">
        <v>8</v>
      </c>
      <c r="N88">
        <v>10</v>
      </c>
      <c r="O88">
        <v>12</v>
      </c>
    </row>
    <row r="89" spans="2:15" x14ac:dyDescent="0.25">
      <c r="B89" t="s">
        <v>100</v>
      </c>
      <c r="C89">
        <v>0.99968792155757347</v>
      </c>
      <c r="D89">
        <v>0.99970118629042704</v>
      </c>
      <c r="E89">
        <v>0.99973699437167951</v>
      </c>
      <c r="F89">
        <v>0.99979375570854734</v>
      </c>
      <c r="G89">
        <v>0.99992977966419072</v>
      </c>
      <c r="H89">
        <v>0.99993369964280687</v>
      </c>
      <c r="I89">
        <v>0.99985820966064842</v>
      </c>
      <c r="J89">
        <v>0.99991344171479835</v>
      </c>
      <c r="K89">
        <v>0.99991351476014756</v>
      </c>
      <c r="L89">
        <v>0.99995487099874991</v>
      </c>
      <c r="M89">
        <v>0.99981365225025265</v>
      </c>
      <c r="N89">
        <v>0.99985726392791829</v>
      </c>
      <c r="O89">
        <v>0.9998841018667326</v>
      </c>
    </row>
    <row r="90" spans="2:15" x14ac:dyDescent="0.25">
      <c r="B90" t="s">
        <v>291</v>
      </c>
      <c r="C90">
        <v>0.99946000000000002</v>
      </c>
      <c r="D90">
        <v>0.99946000000000002</v>
      </c>
      <c r="E90">
        <v>0.99946000000000002</v>
      </c>
      <c r="F90">
        <v>0.99946000000000002</v>
      </c>
      <c r="G90">
        <v>0.99946000000000002</v>
      </c>
      <c r="H90">
        <v>0.99946000000000002</v>
      </c>
      <c r="I90">
        <v>0.99946000000000002</v>
      </c>
      <c r="J90">
        <v>0.99946000000000002</v>
      </c>
      <c r="K90">
        <v>0.99992999999999999</v>
      </c>
      <c r="L90">
        <v>0.99992999999999999</v>
      </c>
      <c r="M90">
        <v>0.99992999999999999</v>
      </c>
      <c r="N90">
        <v>0.99992999999999999</v>
      </c>
      <c r="O90">
        <v>0.99992999999999999</v>
      </c>
    </row>
    <row r="91" spans="2:15" x14ac:dyDescent="0.25">
      <c r="B91" t="s">
        <v>292</v>
      </c>
      <c r="C91">
        <v>0.99973000000000001</v>
      </c>
      <c r="D91">
        <v>0.99973000000000001</v>
      </c>
      <c r="E91">
        <v>0.99973000000000001</v>
      </c>
      <c r="F91">
        <v>0.99973000000000001</v>
      </c>
      <c r="G91">
        <v>0.99973000000000001</v>
      </c>
      <c r="H91">
        <v>0.99973000000000001</v>
      </c>
      <c r="I91">
        <v>0.99973000000000001</v>
      </c>
      <c r="J91">
        <v>0.99973000000000001</v>
      </c>
      <c r="K91">
        <v>0.99997000000000003</v>
      </c>
      <c r="L91">
        <v>0.99997000000000003</v>
      </c>
      <c r="M91">
        <v>0.99997000000000003</v>
      </c>
      <c r="N91">
        <v>0.99997000000000003</v>
      </c>
      <c r="O91">
        <v>0.99996499999999999</v>
      </c>
    </row>
    <row r="94" spans="2:15" x14ac:dyDescent="0.25">
      <c r="B94" t="s">
        <v>59</v>
      </c>
      <c r="C94">
        <v>16</v>
      </c>
      <c r="D94">
        <v>17</v>
      </c>
      <c r="E94">
        <v>10</v>
      </c>
      <c r="F94">
        <v>5</v>
      </c>
      <c r="G94">
        <v>1</v>
      </c>
      <c r="H94">
        <v>1</v>
      </c>
      <c r="I94">
        <v>1</v>
      </c>
      <c r="J94">
        <v>1</v>
      </c>
      <c r="K94">
        <v>6</v>
      </c>
      <c r="L94">
        <v>1</v>
      </c>
      <c r="M94">
        <v>37</v>
      </c>
      <c r="N94">
        <v>22</v>
      </c>
      <c r="O94">
        <v>18</v>
      </c>
    </row>
    <row r="95" spans="2:15" x14ac:dyDescent="0.25">
      <c r="B95" t="s">
        <v>293</v>
      </c>
      <c r="C95">
        <v>0.99983892725552181</v>
      </c>
      <c r="D95">
        <v>0.999830672231242</v>
      </c>
      <c r="E95">
        <v>0.99989479774867185</v>
      </c>
      <c r="F95">
        <v>0.99995089421632077</v>
      </c>
      <c r="G95">
        <v>0.99999219774046566</v>
      </c>
      <c r="H95">
        <v>0.9999917124553509</v>
      </c>
      <c r="I95">
        <v>0.99999212275892491</v>
      </c>
      <c r="J95">
        <v>0.99999213106498164</v>
      </c>
      <c r="K95">
        <v>0.99997117158671589</v>
      </c>
      <c r="L95">
        <v>0.99999548709987496</v>
      </c>
      <c r="M95">
        <v>0.99984678073909661</v>
      </c>
      <c r="N95">
        <v>0.99990186895044386</v>
      </c>
      <c r="O95">
        <v>0.99993046112003958</v>
      </c>
    </row>
    <row r="96" spans="2:15" x14ac:dyDescent="0.25">
      <c r="B96" t="s">
        <v>291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</row>
    <row r="97" spans="2:15" x14ac:dyDescent="0.25">
      <c r="B97" t="s">
        <v>292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</row>
    <row r="100" spans="2:15" x14ac:dyDescent="0.25">
      <c r="B100" t="s">
        <v>66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93</v>
      </c>
      <c r="M100">
        <v>343</v>
      </c>
      <c r="N100">
        <v>197</v>
      </c>
      <c r="O100">
        <v>33</v>
      </c>
    </row>
    <row r="101" spans="2:15" x14ac:dyDescent="0.25">
      <c r="B101" t="s">
        <v>67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0.99904955594845124</v>
      </c>
      <c r="M101">
        <v>0.99674356783442519</v>
      </c>
      <c r="N101">
        <v>0.99789061161555592</v>
      </c>
      <c r="O101">
        <v>0.99968757692234866</v>
      </c>
    </row>
    <row r="104" spans="2:15" x14ac:dyDescent="0.25">
      <c r="B104" t="s">
        <v>65</v>
      </c>
      <c r="C104">
        <v>1664</v>
      </c>
      <c r="D104">
        <v>0</v>
      </c>
      <c r="E104">
        <v>14</v>
      </c>
      <c r="F104">
        <v>24</v>
      </c>
      <c r="G104">
        <v>19</v>
      </c>
      <c r="H104">
        <v>13</v>
      </c>
      <c r="I104">
        <v>14</v>
      </c>
      <c r="J104">
        <v>16</v>
      </c>
      <c r="K104">
        <v>18</v>
      </c>
      <c r="L104">
        <v>15</v>
      </c>
      <c r="M104">
        <v>37</v>
      </c>
      <c r="N104">
        <v>28</v>
      </c>
      <c r="O104">
        <v>29</v>
      </c>
    </row>
    <row r="105" spans="2:15" x14ac:dyDescent="0.25">
      <c r="B105" t="s">
        <v>63</v>
      </c>
      <c r="C105">
        <v>1597.44</v>
      </c>
      <c r="D105">
        <v>0</v>
      </c>
      <c r="E105">
        <v>14</v>
      </c>
      <c r="F105">
        <v>24</v>
      </c>
      <c r="G105">
        <v>19</v>
      </c>
      <c r="H105">
        <v>13</v>
      </c>
      <c r="I105">
        <v>13</v>
      </c>
      <c r="J105">
        <v>16</v>
      </c>
      <c r="K105">
        <v>18</v>
      </c>
      <c r="L105">
        <v>15</v>
      </c>
      <c r="M105">
        <v>37</v>
      </c>
      <c r="N105">
        <v>28</v>
      </c>
      <c r="O105">
        <v>29</v>
      </c>
    </row>
    <row r="106" spans="2:15" x14ac:dyDescent="0.25">
      <c r="B106" t="s">
        <v>64</v>
      </c>
      <c r="C106">
        <v>0.96000000000000008</v>
      </c>
      <c r="D106" t="e">
        <v>#DIV/0!</v>
      </c>
      <c r="E106">
        <v>1</v>
      </c>
      <c r="F106">
        <v>1</v>
      </c>
      <c r="G106">
        <v>1</v>
      </c>
      <c r="H106">
        <v>1</v>
      </c>
      <c r="I106">
        <v>0.9285714285714286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</row>
    <row r="109" spans="2:15" x14ac:dyDescent="0.25">
      <c r="B109" t="s">
        <v>45</v>
      </c>
      <c r="C109">
        <v>0</v>
      </c>
      <c r="D109">
        <v>2195</v>
      </c>
      <c r="E109">
        <v>1836</v>
      </c>
      <c r="F109">
        <v>2035</v>
      </c>
      <c r="G109">
        <v>1657</v>
      </c>
      <c r="H109">
        <v>1515</v>
      </c>
      <c r="I109">
        <v>1609</v>
      </c>
      <c r="J109">
        <v>2474</v>
      </c>
      <c r="K109">
        <v>2265</v>
      </c>
      <c r="L109">
        <v>1927</v>
      </c>
      <c r="M109">
        <v>2075</v>
      </c>
      <c r="N109">
        <v>0</v>
      </c>
      <c r="O109">
        <v>0</v>
      </c>
    </row>
    <row r="110" spans="2:15" x14ac:dyDescent="0.25">
      <c r="B110" t="s">
        <v>46</v>
      </c>
      <c r="C110">
        <v>0</v>
      </c>
      <c r="D110">
        <v>2534</v>
      </c>
      <c r="E110">
        <v>1890</v>
      </c>
      <c r="F110">
        <v>2117</v>
      </c>
      <c r="G110">
        <v>1728</v>
      </c>
      <c r="H110">
        <v>1454</v>
      </c>
      <c r="I110">
        <v>1716</v>
      </c>
      <c r="J110">
        <v>1433</v>
      </c>
      <c r="K110">
        <v>1798</v>
      </c>
      <c r="L110">
        <v>2043</v>
      </c>
      <c r="M110">
        <v>2046</v>
      </c>
      <c r="N110">
        <v>0</v>
      </c>
      <c r="O110">
        <v>0</v>
      </c>
    </row>
    <row r="111" spans="2:15" x14ac:dyDescent="0.25">
      <c r="B111" t="s">
        <v>47</v>
      </c>
      <c r="C111">
        <v>0</v>
      </c>
      <c r="D111">
        <v>3320</v>
      </c>
      <c r="E111">
        <v>2706</v>
      </c>
      <c r="F111">
        <v>2801</v>
      </c>
      <c r="G111">
        <v>2360</v>
      </c>
      <c r="H111">
        <v>2505</v>
      </c>
      <c r="I111">
        <v>2474</v>
      </c>
      <c r="J111">
        <v>1716</v>
      </c>
      <c r="K111">
        <v>1870</v>
      </c>
      <c r="L111">
        <v>2008</v>
      </c>
      <c r="M111">
        <v>2191</v>
      </c>
      <c r="N111">
        <v>0</v>
      </c>
      <c r="O111">
        <v>0</v>
      </c>
    </row>
    <row r="112" spans="2:15" x14ac:dyDescent="0.25">
      <c r="B112" t="s">
        <v>48</v>
      </c>
      <c r="C112">
        <v>0</v>
      </c>
      <c r="D112">
        <v>3199</v>
      </c>
      <c r="E112">
        <v>2541</v>
      </c>
      <c r="F112">
        <v>2587</v>
      </c>
      <c r="G112">
        <v>2541</v>
      </c>
      <c r="H112">
        <v>2135</v>
      </c>
      <c r="I112">
        <v>2230</v>
      </c>
      <c r="J112">
        <v>1890</v>
      </c>
      <c r="K112">
        <v>1912</v>
      </c>
      <c r="L112">
        <v>2050</v>
      </c>
      <c r="M112">
        <v>2119</v>
      </c>
      <c r="N112">
        <v>0</v>
      </c>
      <c r="O112">
        <v>0</v>
      </c>
    </row>
    <row r="113" spans="2:15" x14ac:dyDescent="0.25">
      <c r="B113" t="s">
        <v>49</v>
      </c>
      <c r="C113">
        <v>0</v>
      </c>
      <c r="D113">
        <v>2529</v>
      </c>
      <c r="E113">
        <v>2838</v>
      </c>
      <c r="F113">
        <v>2748</v>
      </c>
      <c r="G113">
        <v>2695</v>
      </c>
      <c r="H113">
        <v>2415</v>
      </c>
      <c r="I113">
        <v>2394</v>
      </c>
      <c r="J113">
        <v>1653</v>
      </c>
      <c r="K113">
        <v>1923</v>
      </c>
      <c r="L113">
        <v>1949</v>
      </c>
      <c r="M113">
        <v>1932</v>
      </c>
      <c r="N113">
        <v>0</v>
      </c>
      <c r="O113">
        <v>0</v>
      </c>
    </row>
    <row r="116" spans="2:15" x14ac:dyDescent="0.25">
      <c r="B116" t="s">
        <v>23</v>
      </c>
      <c r="C116">
        <v>1</v>
      </c>
      <c r="D116">
        <v>3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6</v>
      </c>
      <c r="L116">
        <v>0</v>
      </c>
      <c r="M116">
        <v>0</v>
      </c>
      <c r="N116">
        <v>0</v>
      </c>
      <c r="O116">
        <v>0</v>
      </c>
    </row>
    <row r="117" spans="2:15" x14ac:dyDescent="0.25">
      <c r="B117" t="s">
        <v>24</v>
      </c>
      <c r="C117">
        <v>0.98529411764705888</v>
      </c>
      <c r="D117">
        <v>0.95652173913043481</v>
      </c>
      <c r="E117">
        <v>0.98550724637681164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0.9178082191780822</v>
      </c>
      <c r="L117">
        <v>1</v>
      </c>
      <c r="M117">
        <v>1</v>
      </c>
      <c r="N117">
        <v>1</v>
      </c>
      <c r="O117">
        <v>1</v>
      </c>
    </row>
    <row r="120" spans="2:15" x14ac:dyDescent="0.25">
      <c r="B120" t="s">
        <v>36</v>
      </c>
      <c r="C120">
        <v>0</v>
      </c>
      <c r="D120">
        <v>3</v>
      </c>
      <c r="E120">
        <v>0</v>
      </c>
      <c r="F120">
        <v>1</v>
      </c>
      <c r="G120">
        <v>1</v>
      </c>
      <c r="H120">
        <v>1</v>
      </c>
      <c r="I120">
        <v>0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2</v>
      </c>
    </row>
    <row r="121" spans="2:15" x14ac:dyDescent="0.25">
      <c r="B121" t="s">
        <v>37</v>
      </c>
      <c r="C121">
        <v>4.4117647058823532E-2</v>
      </c>
      <c r="D121">
        <v>8.6956521739130432E-2</v>
      </c>
      <c r="E121">
        <v>8.6956521739130432E-2</v>
      </c>
      <c r="F121">
        <v>0.10144927536231885</v>
      </c>
      <c r="G121">
        <v>0.10810810810810811</v>
      </c>
      <c r="H121">
        <v>0.12676056338028169</v>
      </c>
      <c r="I121">
        <v>0.12676056338028169</v>
      </c>
      <c r="J121">
        <v>0.13698630136986301</v>
      </c>
      <c r="K121">
        <v>0.15068493150684931</v>
      </c>
      <c r="L121">
        <v>0.15068493150684931</v>
      </c>
      <c r="M121">
        <v>0.13513513513513514</v>
      </c>
      <c r="N121">
        <v>0.13333333333333333</v>
      </c>
      <c r="O121">
        <v>0.15584415584415584</v>
      </c>
    </row>
    <row r="124" spans="2:15" x14ac:dyDescent="0.25">
      <c r="B124" t="s">
        <v>467</v>
      </c>
      <c r="C124">
        <v>0</v>
      </c>
      <c r="D124">
        <v>0</v>
      </c>
      <c r="E124">
        <v>1638.8793103448274</v>
      </c>
      <c r="F124">
        <v>1749.5517241379309</v>
      </c>
      <c r="G124">
        <v>2119.65</v>
      </c>
      <c r="H124">
        <v>1608.6166666666666</v>
      </c>
      <c r="I124">
        <v>1690.9</v>
      </c>
      <c r="J124">
        <v>1601.6935483870968</v>
      </c>
      <c r="K124">
        <v>1522.9516129032259</v>
      </c>
      <c r="L124">
        <v>1578.2096774193549</v>
      </c>
      <c r="M124">
        <v>1671.9047619047619</v>
      </c>
      <c r="N124">
        <v>1459.25</v>
      </c>
      <c r="O124">
        <v>1600.3939393939395</v>
      </c>
    </row>
    <row r="127" spans="2:15" x14ac:dyDescent="0.25">
      <c r="B127" t="s">
        <v>41</v>
      </c>
      <c r="C127">
        <v>0</v>
      </c>
      <c r="D127">
        <v>0</v>
      </c>
      <c r="E127">
        <v>95054.999999999985</v>
      </c>
      <c r="F127">
        <v>101474</v>
      </c>
      <c r="G127">
        <v>127179</v>
      </c>
      <c r="H127">
        <v>96517</v>
      </c>
      <c r="I127">
        <v>101454</v>
      </c>
      <c r="J127">
        <v>99305</v>
      </c>
      <c r="K127">
        <v>94423</v>
      </c>
      <c r="L127">
        <v>97849</v>
      </c>
      <c r="M127">
        <v>105330</v>
      </c>
      <c r="N127">
        <v>93392</v>
      </c>
      <c r="O127">
        <v>105626</v>
      </c>
    </row>
    <row r="128" spans="2:15" x14ac:dyDescent="0.25">
      <c r="B128" t="s">
        <v>39</v>
      </c>
      <c r="C128">
        <v>99333.999999999985</v>
      </c>
      <c r="D128">
        <v>100396.99999999999</v>
      </c>
      <c r="E128">
        <v>95054.999999999985</v>
      </c>
      <c r="F128">
        <v>101820.99999999999</v>
      </c>
      <c r="G128">
        <v>128168</v>
      </c>
      <c r="H128">
        <v>120663</v>
      </c>
      <c r="I128">
        <v>126948</v>
      </c>
      <c r="J128">
        <v>127082</v>
      </c>
      <c r="K128">
        <v>208128</v>
      </c>
      <c r="L128">
        <v>221587</v>
      </c>
      <c r="M128">
        <v>241484</v>
      </c>
      <c r="N128">
        <v>224190</v>
      </c>
      <c r="O128">
        <v>258848</v>
      </c>
    </row>
    <row r="129" spans="2:15" x14ac:dyDescent="0.25">
      <c r="B129" t="s">
        <v>40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2:15" x14ac:dyDescent="0.25">
      <c r="B130" t="s">
        <v>270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Org Chart &amp; P'meters</vt:lpstr>
      <vt:lpstr>Dashboard Console - Entry</vt:lpstr>
      <vt:lpstr>Dashboard Console - Graphs</vt:lpstr>
      <vt:lpstr>Dashboard Console - Graphs Open</vt:lpstr>
      <vt:lpstr>Transaction Flow</vt:lpstr>
      <vt:lpstr>Leave Mgnt &amp; Trainin</vt:lpstr>
      <vt:lpstr>Capacity Forecast</vt:lpstr>
      <vt:lpstr>Blunder List</vt:lpstr>
      <vt:lpstr>Cost Variance Tracker</vt:lpstr>
      <vt:lpstr>Losses</vt:lpstr>
      <vt:lpstr>Working Hrs Ref</vt:lpstr>
      <vt:lpstr>PS &amp; ESAU Ref</vt:lpstr>
      <vt:lpstr>Sheet1</vt:lpstr>
    </vt:vector>
  </TitlesOfParts>
  <Company>Standard Chartered Bank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1104125</dc:creator>
  <cp:lastModifiedBy>JohnAdamsy</cp:lastModifiedBy>
  <cp:lastPrinted>2012-02-13T18:19:55Z</cp:lastPrinted>
  <dcterms:created xsi:type="dcterms:W3CDTF">2011-06-08T08:39:42Z</dcterms:created>
  <dcterms:modified xsi:type="dcterms:W3CDTF">2013-07-16T14:39:24Z</dcterms:modified>
</cp:coreProperties>
</file>